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0" yWindow="0" windowWidth="19200" windowHeight="11580"/>
  </bookViews>
  <sheets>
    <sheet name="Bdd" sheetId="1" r:id="rId1"/>
    <sheet name="Feuil1" sheetId="3" r:id="rId2"/>
    <sheet name="Table_corresp" sheetId="2" r:id="rId3"/>
  </sheets>
  <externalReferences>
    <externalReference r:id="rId4"/>
  </externalReferences>
  <definedNames>
    <definedName name="_xlnm._FilterDatabase" localSheetId="0" hidden="1">Bdd!$A$2:$DF$264</definedName>
    <definedName name="_Ref451850499" localSheetId="1">Feuil1!$A$1458</definedName>
    <definedName name="_Ref451850519" localSheetId="1">Feuil1!$A$60</definedName>
    <definedName name="_Ref451850521" localSheetId="1">Feuil1!$A$194</definedName>
    <definedName name="_Ref451850524" localSheetId="1">Feuil1!$A$401</definedName>
    <definedName name="_Ref451850528" localSheetId="1">Feuil1!$A$765</definedName>
    <definedName name="_Toc451850700" localSheetId="1">Feuil1!$A$3</definedName>
    <definedName name="_Toc451850701" localSheetId="1">Feuil1!$A$5</definedName>
    <definedName name="_Toc451850702" localSheetId="1">Feuil1!$A$9</definedName>
    <definedName name="_Toc451850703" localSheetId="1">Feuil1!$A$12</definedName>
    <definedName name="_Toc451850704" localSheetId="1">Feuil1!$A$14</definedName>
    <definedName name="_Toc451850705" localSheetId="1">Feuil1!$A$16</definedName>
    <definedName name="_Toc451850706" localSheetId="1">Feuil1!$A$18</definedName>
    <definedName name="_Toc451850707" localSheetId="1">Feuil1!$A$20</definedName>
    <definedName name="_Toc451850708" localSheetId="1">Feuil1!$A$25</definedName>
    <definedName name="_Toc451850709" localSheetId="1">Feuil1!$A$33</definedName>
    <definedName name="_Toc451850710" localSheetId="1">Feuil1!$A$37</definedName>
    <definedName name="_Toc451850714" localSheetId="1">Feuil1!$A$677</definedName>
    <definedName name="_Toc451850716" localSheetId="1">Feuil1!$A$767</definedName>
    <definedName name="_Toc451850717" localSheetId="1">Feuil1!$A$809</definedName>
    <definedName name="_Toc451850718" localSheetId="1">Feuil1!$A$1104</definedName>
    <definedName name="_Toc451850719" localSheetId="1">Feuil1!$A$1107</definedName>
    <definedName name="_Toc451850720" localSheetId="1">Feuil1!$A$1138</definedName>
    <definedName name="_Toc451850721" localSheetId="1">Feuil1!$A$1224</definedName>
    <definedName name="_Toc451850722" localSheetId="1">Feuil1!$A$1255</definedName>
    <definedName name="_Toc451850723" localSheetId="1">Feuil1!$A$1341</definedName>
    <definedName name="_Toc451850724" localSheetId="1">Feuil1!$A$1372</definedName>
    <definedName name="_Toc451850726" localSheetId="1">Feuil1!$A$1487</definedName>
    <definedName name="_Toc451850727" localSheetId="1">Feuil1!$A$1535</definedName>
    <definedName name="_Toc451850728" localSheetId="1">Feuil1!$A$1701</definedName>
    <definedName name="_Toc451850729" localSheetId="1">Feuil1!$A$1728</definedName>
    <definedName name="_Toc451850730" localSheetId="1">Feuil1!$A$1735</definedName>
    <definedName name="_Toc451850731" localSheetId="1">Feuil1!$A$1745</definedName>
    <definedName name="_Toc451850732" localSheetId="1">Feuil1!$A$1752</definedName>
    <definedName name="_Toc451850733" localSheetId="1">Feuil1!$A$1757</definedName>
    <definedName name="_Toc451850734" localSheetId="1">Feuil1!$A$1759</definedName>
    <definedName name="_Toc451850735" localSheetId="1">Feuil1!$A$1779</definedName>
    <definedName name="_Toc451850736" localSheetId="1">Feuil1!$A$1781</definedName>
    <definedName name="_Toc451850737" localSheetId="1">Feuil1!$A$1785</definedName>
    <definedName name="_Toc451850738" localSheetId="1">Feuil1!$A$1787</definedName>
    <definedName name="_Toc451850739" localSheetId="1">Feuil1!$A$1789</definedName>
    <definedName name="_Toc451850740" localSheetId="1">Feuil1!$A$1790</definedName>
    <definedName name="_Toc451850741" localSheetId="1">Feuil1!$A$1792</definedName>
    <definedName name="_Toc451850742" localSheetId="1">Feuil1!$A$1794</definedName>
    <definedName name="_Toc451850743" localSheetId="1">Feuil1!$A$1808</definedName>
    <definedName name="_Toc451850744" localSheetId="1">Feuil1!$A$1822</definedName>
    <definedName name="_Toc451850745" localSheetId="1">Feuil1!$A$1836</definedName>
    <definedName name="_Toc451850746" localSheetId="1">Feuil1!$A$1870</definedName>
    <definedName name="_Toc451850747" localSheetId="1">Feuil1!$A$1903</definedName>
    <definedName name="_Toc451850748" localSheetId="1">Feuil1!$A$1937</definedName>
    <definedName name="_Toc451850749" localSheetId="1">Feuil1!$A$1970</definedName>
    <definedName name="_Toc451850750" localSheetId="1">Feuil1!$A$2004</definedName>
    <definedName name="_Toc451850751" localSheetId="1">Feuil1!$A$2037</definedName>
    <definedName name="_Toc451850752" localSheetId="1">Feuil1!$A$2043</definedName>
    <definedName name="_Toc451850753" localSheetId="1">Feuil1!$A$2055</definedName>
    <definedName name="_Toc451850754" localSheetId="1">Feuil1!$A$2061</definedName>
    <definedName name="CaseACocher7" localSheetId="1">Feuil1!$F$64</definedName>
    <definedName name="Etat">'[1]à définir'!$P$6:$P$8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S4" i="1" l="1"/>
  <c r="CS3" i="1"/>
  <c r="CG4" i="1"/>
  <c r="CG3" i="1"/>
  <c r="BU4" i="1"/>
  <c r="BU3" i="1"/>
  <c r="BI4" i="1"/>
  <c r="BI3" i="1"/>
  <c r="AW4" i="1"/>
  <c r="AW3" i="1"/>
  <c r="CZ264" i="1"/>
  <c r="DA264" i="1" s="1"/>
  <c r="DB264" i="1" s="1"/>
  <c r="CZ263" i="1"/>
  <c r="DA263" i="1" s="1"/>
  <c r="DB263" i="1" s="1"/>
  <c r="CZ262" i="1"/>
  <c r="DA262" i="1" s="1"/>
  <c r="DB262" i="1" s="1"/>
  <c r="CZ261" i="1"/>
  <c r="DA261" i="1" s="1"/>
  <c r="DB261" i="1" s="1"/>
  <c r="CZ260" i="1"/>
  <c r="DA260" i="1" s="1"/>
  <c r="DB260" i="1" s="1"/>
  <c r="CZ259" i="1"/>
  <c r="DA259" i="1" s="1"/>
  <c r="DB259" i="1" s="1"/>
  <c r="CZ258" i="1"/>
  <c r="DA258" i="1" s="1"/>
  <c r="DB258" i="1" s="1"/>
  <c r="CZ257" i="1"/>
  <c r="DA257" i="1" s="1"/>
  <c r="DB257" i="1" s="1"/>
  <c r="CZ256" i="1"/>
  <c r="DA256" i="1" s="1"/>
  <c r="DB256" i="1" s="1"/>
  <c r="CZ255" i="1"/>
  <c r="DA255" i="1" s="1"/>
  <c r="DB255" i="1" s="1"/>
  <c r="CZ254" i="1"/>
  <c r="DA254" i="1" s="1"/>
  <c r="DB254" i="1" s="1"/>
  <c r="CZ253" i="1"/>
  <c r="DA253" i="1" s="1"/>
  <c r="DB253" i="1" s="1"/>
  <c r="CZ252" i="1"/>
  <c r="DA252" i="1" s="1"/>
  <c r="DB252" i="1" s="1"/>
  <c r="CZ251" i="1"/>
  <c r="DA251" i="1" s="1"/>
  <c r="DB251" i="1" s="1"/>
  <c r="CZ250" i="1"/>
  <c r="DA250" i="1" s="1"/>
  <c r="DB250" i="1" s="1"/>
  <c r="CZ249" i="1"/>
  <c r="DA249" i="1" s="1"/>
  <c r="DB249" i="1" s="1"/>
  <c r="CZ248" i="1"/>
  <c r="DA248" i="1" s="1"/>
  <c r="DB248" i="1" s="1"/>
  <c r="CZ247" i="1"/>
  <c r="DA247" i="1" s="1"/>
  <c r="DB247" i="1" s="1"/>
  <c r="CZ246" i="1"/>
  <c r="DA246" i="1" s="1"/>
  <c r="DB246" i="1" s="1"/>
  <c r="CZ245" i="1"/>
  <c r="DA245" i="1" s="1"/>
  <c r="DB245" i="1" s="1"/>
  <c r="CZ244" i="1"/>
  <c r="DA244" i="1" s="1"/>
  <c r="DB244" i="1" s="1"/>
  <c r="CZ243" i="1"/>
  <c r="DA243" i="1" s="1"/>
  <c r="DB243" i="1" s="1"/>
  <c r="CZ242" i="1"/>
  <c r="DA242" i="1" s="1"/>
  <c r="DB242" i="1" s="1"/>
  <c r="CZ241" i="1"/>
  <c r="DA241" i="1" s="1"/>
  <c r="DB241" i="1" s="1"/>
  <c r="CZ240" i="1"/>
  <c r="DA240" i="1" s="1"/>
  <c r="DB240" i="1" s="1"/>
  <c r="CZ239" i="1"/>
  <c r="DA239" i="1" s="1"/>
  <c r="DB239" i="1" s="1"/>
  <c r="CZ238" i="1"/>
  <c r="DA238" i="1" s="1"/>
  <c r="DB238" i="1" s="1"/>
  <c r="CZ237" i="1"/>
  <c r="DA237" i="1" s="1"/>
  <c r="DB237" i="1" s="1"/>
  <c r="CZ236" i="1"/>
  <c r="DA236" i="1" s="1"/>
  <c r="DB236" i="1" s="1"/>
  <c r="CZ235" i="1"/>
  <c r="DA235" i="1" s="1"/>
  <c r="DB235" i="1" s="1"/>
  <c r="CZ234" i="1"/>
  <c r="DA234" i="1" s="1"/>
  <c r="DB234" i="1" s="1"/>
  <c r="CZ233" i="1"/>
  <c r="DA233" i="1" s="1"/>
  <c r="DB233" i="1" s="1"/>
  <c r="CZ232" i="1"/>
  <c r="DA232" i="1" s="1"/>
  <c r="DB232" i="1" s="1"/>
  <c r="CZ231" i="1"/>
  <c r="DA231" i="1" s="1"/>
  <c r="DB231" i="1" s="1"/>
  <c r="CZ230" i="1"/>
  <c r="DA230" i="1" s="1"/>
  <c r="DB230" i="1" s="1"/>
  <c r="CZ229" i="1"/>
  <c r="DA229" i="1" s="1"/>
  <c r="DB229" i="1" s="1"/>
  <c r="CZ228" i="1"/>
  <c r="DA228" i="1" s="1"/>
  <c r="DB228" i="1" s="1"/>
  <c r="CZ227" i="1"/>
  <c r="DA227" i="1" s="1"/>
  <c r="DB227" i="1" s="1"/>
  <c r="CZ226" i="1"/>
  <c r="DA226" i="1" s="1"/>
  <c r="DB226" i="1" s="1"/>
  <c r="CZ225" i="1"/>
  <c r="DA225" i="1" s="1"/>
  <c r="DB225" i="1" s="1"/>
  <c r="CZ224" i="1"/>
  <c r="DA224" i="1" s="1"/>
  <c r="DB224" i="1" s="1"/>
  <c r="CZ223" i="1"/>
  <c r="DA223" i="1" s="1"/>
  <c r="DB223" i="1" s="1"/>
  <c r="CZ222" i="1"/>
  <c r="DA222" i="1" s="1"/>
  <c r="DB222" i="1" s="1"/>
  <c r="CZ221" i="1"/>
  <c r="DA221" i="1" s="1"/>
  <c r="DB221" i="1" s="1"/>
  <c r="CZ220" i="1"/>
  <c r="DA220" i="1" s="1"/>
  <c r="DB220" i="1" s="1"/>
  <c r="CZ219" i="1"/>
  <c r="DA219" i="1" s="1"/>
  <c r="DB219" i="1" s="1"/>
  <c r="CZ218" i="1"/>
  <c r="DA218" i="1" s="1"/>
  <c r="DB218" i="1" s="1"/>
  <c r="CZ217" i="1"/>
  <c r="DA217" i="1" s="1"/>
  <c r="DB217" i="1" s="1"/>
  <c r="CZ216" i="1"/>
  <c r="DA216" i="1" s="1"/>
  <c r="DB216" i="1" s="1"/>
  <c r="CZ215" i="1"/>
  <c r="DA215" i="1" s="1"/>
  <c r="DB215" i="1" s="1"/>
  <c r="CZ214" i="1"/>
  <c r="DA214" i="1" s="1"/>
  <c r="DB214" i="1" s="1"/>
  <c r="CZ213" i="1"/>
  <c r="DA213" i="1" s="1"/>
  <c r="DB213" i="1" s="1"/>
  <c r="CZ212" i="1"/>
  <c r="DA212" i="1" s="1"/>
  <c r="DB212" i="1" s="1"/>
  <c r="CZ211" i="1"/>
  <c r="DA211" i="1" s="1"/>
  <c r="DB211" i="1" s="1"/>
  <c r="CZ210" i="1"/>
  <c r="DA210" i="1" s="1"/>
  <c r="DB210" i="1" s="1"/>
  <c r="CZ209" i="1"/>
  <c r="DA209" i="1" s="1"/>
  <c r="DB209" i="1" s="1"/>
  <c r="CZ208" i="1"/>
  <c r="DA208" i="1" s="1"/>
  <c r="DB208" i="1" s="1"/>
  <c r="CZ207" i="1"/>
  <c r="DA207" i="1" s="1"/>
  <c r="DB207" i="1" s="1"/>
  <c r="CZ206" i="1"/>
  <c r="DA206" i="1" s="1"/>
  <c r="DB206" i="1" s="1"/>
  <c r="CZ205" i="1"/>
  <c r="DA205" i="1" s="1"/>
  <c r="DB205" i="1" s="1"/>
  <c r="CZ204" i="1"/>
  <c r="DA204" i="1" s="1"/>
  <c r="DB204" i="1" s="1"/>
  <c r="CZ203" i="1"/>
  <c r="DA203" i="1" s="1"/>
  <c r="DB203" i="1" s="1"/>
  <c r="CZ202" i="1"/>
  <c r="DA202" i="1" s="1"/>
  <c r="DB202" i="1" s="1"/>
  <c r="CZ201" i="1"/>
  <c r="DA201" i="1" s="1"/>
  <c r="DB201" i="1" s="1"/>
  <c r="CZ200" i="1"/>
  <c r="DA200" i="1" s="1"/>
  <c r="DB200" i="1" s="1"/>
  <c r="CZ199" i="1"/>
  <c r="DA199" i="1" s="1"/>
  <c r="DB199" i="1" s="1"/>
  <c r="CZ198" i="1"/>
  <c r="DA198" i="1" s="1"/>
  <c r="DB198" i="1" s="1"/>
  <c r="CZ197" i="1"/>
  <c r="DA197" i="1" s="1"/>
  <c r="DB197" i="1" s="1"/>
  <c r="CZ196" i="1"/>
  <c r="DA196" i="1" s="1"/>
  <c r="DB196" i="1" s="1"/>
  <c r="CZ195" i="1"/>
  <c r="DA195" i="1" s="1"/>
  <c r="DB195" i="1" s="1"/>
  <c r="CZ194" i="1"/>
  <c r="DA194" i="1" s="1"/>
  <c r="DB194" i="1" s="1"/>
  <c r="CZ193" i="1"/>
  <c r="DA193" i="1" s="1"/>
  <c r="DB193" i="1" s="1"/>
  <c r="CZ192" i="1"/>
  <c r="DA192" i="1" s="1"/>
  <c r="DB192" i="1" s="1"/>
  <c r="CZ191" i="1"/>
  <c r="DA191" i="1" s="1"/>
  <c r="DB191" i="1" s="1"/>
  <c r="CZ190" i="1"/>
  <c r="DA190" i="1" s="1"/>
  <c r="DB190" i="1" s="1"/>
  <c r="CZ189" i="1"/>
  <c r="DA189" i="1" s="1"/>
  <c r="DB189" i="1" s="1"/>
  <c r="CZ188" i="1"/>
  <c r="DA188" i="1" s="1"/>
  <c r="DB188" i="1" s="1"/>
  <c r="CZ187" i="1"/>
  <c r="DA187" i="1" s="1"/>
  <c r="DB187" i="1" s="1"/>
  <c r="CZ186" i="1"/>
  <c r="DA186" i="1" s="1"/>
  <c r="DB186" i="1" s="1"/>
  <c r="CZ185" i="1"/>
  <c r="DA185" i="1" s="1"/>
  <c r="DB185" i="1" s="1"/>
  <c r="CZ184" i="1"/>
  <c r="DA184" i="1" s="1"/>
  <c r="DB184" i="1" s="1"/>
  <c r="CZ183" i="1"/>
  <c r="DA183" i="1" s="1"/>
  <c r="DB183" i="1" s="1"/>
  <c r="CZ182" i="1"/>
  <c r="DA182" i="1" s="1"/>
  <c r="DB182" i="1" s="1"/>
  <c r="CZ181" i="1"/>
  <c r="DA181" i="1" s="1"/>
  <c r="DB181" i="1" s="1"/>
  <c r="CZ180" i="1"/>
  <c r="DA180" i="1" s="1"/>
  <c r="DB180" i="1" s="1"/>
  <c r="CZ179" i="1"/>
  <c r="DA179" i="1" s="1"/>
  <c r="DB179" i="1" s="1"/>
  <c r="CZ178" i="1"/>
  <c r="DA178" i="1" s="1"/>
  <c r="DB178" i="1" s="1"/>
  <c r="CZ177" i="1"/>
  <c r="DA177" i="1" s="1"/>
  <c r="DB177" i="1" s="1"/>
  <c r="CZ176" i="1"/>
  <c r="DA176" i="1" s="1"/>
  <c r="DB176" i="1" s="1"/>
  <c r="CZ175" i="1"/>
  <c r="DA175" i="1" s="1"/>
  <c r="DB175" i="1" s="1"/>
  <c r="CZ174" i="1"/>
  <c r="DA174" i="1" s="1"/>
  <c r="DB174" i="1" s="1"/>
  <c r="CZ173" i="1"/>
  <c r="DA173" i="1" s="1"/>
  <c r="DB173" i="1" s="1"/>
  <c r="CZ172" i="1"/>
  <c r="DA172" i="1" s="1"/>
  <c r="DB172" i="1" s="1"/>
  <c r="CZ171" i="1"/>
  <c r="DA171" i="1" s="1"/>
  <c r="DB171" i="1" s="1"/>
  <c r="CZ170" i="1"/>
  <c r="DA170" i="1" s="1"/>
  <c r="DB170" i="1" s="1"/>
  <c r="CZ169" i="1"/>
  <c r="DA169" i="1" s="1"/>
  <c r="DB169" i="1" s="1"/>
  <c r="CZ168" i="1"/>
  <c r="DA168" i="1" s="1"/>
  <c r="DB168" i="1" s="1"/>
  <c r="CZ167" i="1"/>
  <c r="DA167" i="1" s="1"/>
  <c r="DB167" i="1" s="1"/>
  <c r="CZ166" i="1"/>
  <c r="DA166" i="1" s="1"/>
  <c r="DB166" i="1" s="1"/>
  <c r="CZ165" i="1"/>
  <c r="DA165" i="1" s="1"/>
  <c r="DB165" i="1" s="1"/>
  <c r="CZ164" i="1"/>
  <c r="DA164" i="1" s="1"/>
  <c r="DB164" i="1" s="1"/>
  <c r="CZ163" i="1"/>
  <c r="DA163" i="1" s="1"/>
  <c r="DB163" i="1" s="1"/>
  <c r="CZ162" i="1"/>
  <c r="DA162" i="1" s="1"/>
  <c r="DB162" i="1" s="1"/>
  <c r="DA161" i="1"/>
  <c r="DB161" i="1" s="1"/>
  <c r="CZ161" i="1"/>
  <c r="CZ160" i="1"/>
  <c r="DA160" i="1" s="1"/>
  <c r="DB160" i="1" s="1"/>
  <c r="CZ159" i="1"/>
  <c r="DA159" i="1" s="1"/>
  <c r="DB159" i="1" s="1"/>
  <c r="CZ158" i="1"/>
  <c r="DA158" i="1" s="1"/>
  <c r="DB158" i="1" s="1"/>
  <c r="CZ157" i="1"/>
  <c r="DA157" i="1" s="1"/>
  <c r="DB157" i="1" s="1"/>
  <c r="CZ156" i="1"/>
  <c r="DA156" i="1" s="1"/>
  <c r="DB156" i="1" s="1"/>
  <c r="CZ155" i="1"/>
  <c r="DA155" i="1" s="1"/>
  <c r="DB155" i="1" s="1"/>
  <c r="CZ154" i="1"/>
  <c r="DA154" i="1" s="1"/>
  <c r="DB154" i="1" s="1"/>
  <c r="CZ153" i="1"/>
  <c r="DA153" i="1" s="1"/>
  <c r="DB153" i="1" s="1"/>
  <c r="CZ152" i="1"/>
  <c r="DA152" i="1" s="1"/>
  <c r="DB152" i="1" s="1"/>
  <c r="CZ151" i="1"/>
  <c r="DA151" i="1" s="1"/>
  <c r="DB151" i="1" s="1"/>
  <c r="CZ150" i="1"/>
  <c r="DA150" i="1" s="1"/>
  <c r="DB150" i="1" s="1"/>
  <c r="CZ149" i="1"/>
  <c r="DA149" i="1" s="1"/>
  <c r="DB149" i="1" s="1"/>
  <c r="CZ148" i="1"/>
  <c r="DA148" i="1" s="1"/>
  <c r="DB148" i="1" s="1"/>
  <c r="CZ147" i="1"/>
  <c r="DA147" i="1" s="1"/>
  <c r="DB147" i="1" s="1"/>
  <c r="CZ146" i="1"/>
  <c r="DA146" i="1" s="1"/>
  <c r="DB146" i="1" s="1"/>
  <c r="CZ145" i="1"/>
  <c r="DA145" i="1" s="1"/>
  <c r="DB145" i="1" s="1"/>
  <c r="CZ144" i="1"/>
  <c r="DA144" i="1" s="1"/>
  <c r="DB144" i="1" s="1"/>
  <c r="CZ143" i="1"/>
  <c r="DA143" i="1" s="1"/>
  <c r="DB143" i="1" s="1"/>
  <c r="CZ142" i="1"/>
  <c r="DA142" i="1" s="1"/>
  <c r="DB142" i="1" s="1"/>
  <c r="CZ141" i="1"/>
  <c r="DA141" i="1" s="1"/>
  <c r="DB141" i="1" s="1"/>
  <c r="CZ140" i="1"/>
  <c r="DA140" i="1" s="1"/>
  <c r="DB140" i="1" s="1"/>
  <c r="CZ139" i="1"/>
  <c r="DA139" i="1" s="1"/>
  <c r="DB139" i="1" s="1"/>
  <c r="CZ138" i="1"/>
  <c r="DA138" i="1" s="1"/>
  <c r="DB138" i="1" s="1"/>
  <c r="CZ137" i="1"/>
  <c r="DA137" i="1" s="1"/>
  <c r="DB137" i="1" s="1"/>
  <c r="CZ136" i="1"/>
  <c r="DA136" i="1" s="1"/>
  <c r="DB136" i="1" s="1"/>
  <c r="CZ135" i="1"/>
  <c r="DA135" i="1" s="1"/>
  <c r="DB135" i="1" s="1"/>
  <c r="CZ134" i="1"/>
  <c r="DA134" i="1" s="1"/>
  <c r="DB134" i="1" s="1"/>
  <c r="CZ133" i="1"/>
  <c r="DA133" i="1" s="1"/>
  <c r="DB133" i="1" s="1"/>
  <c r="CZ132" i="1"/>
  <c r="DA132" i="1" s="1"/>
  <c r="DB132" i="1" s="1"/>
  <c r="CZ131" i="1"/>
  <c r="DA131" i="1" s="1"/>
  <c r="DB131" i="1" s="1"/>
  <c r="CZ130" i="1"/>
  <c r="DA130" i="1" s="1"/>
  <c r="DB130" i="1" s="1"/>
  <c r="CZ129" i="1"/>
  <c r="DA129" i="1" s="1"/>
  <c r="DB129" i="1" s="1"/>
  <c r="CZ128" i="1"/>
  <c r="DA128" i="1" s="1"/>
  <c r="DB128" i="1" s="1"/>
  <c r="CZ127" i="1"/>
  <c r="DA127" i="1" s="1"/>
  <c r="DB127" i="1" s="1"/>
  <c r="CZ126" i="1"/>
  <c r="DA126" i="1" s="1"/>
  <c r="DB126" i="1" s="1"/>
  <c r="CZ125" i="1"/>
  <c r="DA125" i="1" s="1"/>
  <c r="DB125" i="1" s="1"/>
  <c r="CZ124" i="1"/>
  <c r="DA124" i="1" s="1"/>
  <c r="DB124" i="1" s="1"/>
  <c r="CZ123" i="1"/>
  <c r="DA123" i="1" s="1"/>
  <c r="DB123" i="1" s="1"/>
  <c r="CZ122" i="1"/>
  <c r="DA122" i="1" s="1"/>
  <c r="DB122" i="1" s="1"/>
  <c r="CZ121" i="1"/>
  <c r="DA121" i="1" s="1"/>
  <c r="DB121" i="1" s="1"/>
  <c r="CZ120" i="1"/>
  <c r="DA120" i="1" s="1"/>
  <c r="DB120" i="1" s="1"/>
  <c r="CZ119" i="1"/>
  <c r="DA119" i="1" s="1"/>
  <c r="DB119" i="1" s="1"/>
  <c r="CZ118" i="1"/>
  <c r="DA118" i="1" s="1"/>
  <c r="DB118" i="1" s="1"/>
  <c r="CZ117" i="1"/>
  <c r="DA117" i="1" s="1"/>
  <c r="DB117" i="1" s="1"/>
  <c r="CZ116" i="1"/>
  <c r="DA116" i="1" s="1"/>
  <c r="DB116" i="1" s="1"/>
  <c r="CZ115" i="1"/>
  <c r="DA115" i="1" s="1"/>
  <c r="DB115" i="1" s="1"/>
  <c r="CZ114" i="1"/>
  <c r="DA114" i="1" s="1"/>
  <c r="DB114" i="1" s="1"/>
  <c r="CZ113" i="1"/>
  <c r="DA113" i="1" s="1"/>
  <c r="DB113" i="1" s="1"/>
  <c r="CZ112" i="1"/>
  <c r="DA112" i="1" s="1"/>
  <c r="DB112" i="1" s="1"/>
  <c r="CZ111" i="1"/>
  <c r="DA111" i="1" s="1"/>
  <c r="DB111" i="1" s="1"/>
  <c r="CZ110" i="1"/>
  <c r="DA110" i="1" s="1"/>
  <c r="DB110" i="1" s="1"/>
  <c r="CZ109" i="1"/>
  <c r="DA109" i="1" s="1"/>
  <c r="DB109" i="1" s="1"/>
  <c r="CZ108" i="1"/>
  <c r="DA108" i="1" s="1"/>
  <c r="DB108" i="1" s="1"/>
  <c r="CZ107" i="1"/>
  <c r="DA107" i="1" s="1"/>
  <c r="DB107" i="1" s="1"/>
  <c r="CZ106" i="1"/>
  <c r="DA106" i="1" s="1"/>
  <c r="DB106" i="1" s="1"/>
  <c r="CZ105" i="1"/>
  <c r="DA105" i="1" s="1"/>
  <c r="DB105" i="1" s="1"/>
  <c r="CZ104" i="1"/>
  <c r="DA104" i="1" s="1"/>
  <c r="DB104" i="1" s="1"/>
  <c r="CZ103" i="1"/>
  <c r="DA103" i="1" s="1"/>
  <c r="DB103" i="1" s="1"/>
  <c r="CZ102" i="1"/>
  <c r="DA102" i="1" s="1"/>
  <c r="DB102" i="1" s="1"/>
  <c r="CZ101" i="1"/>
  <c r="DA101" i="1" s="1"/>
  <c r="DB101" i="1" s="1"/>
  <c r="CZ100" i="1"/>
  <c r="DA100" i="1" s="1"/>
  <c r="DB100" i="1" s="1"/>
  <c r="CZ99" i="1"/>
  <c r="DA99" i="1" s="1"/>
  <c r="DB99" i="1" s="1"/>
  <c r="CZ98" i="1"/>
  <c r="DA98" i="1" s="1"/>
  <c r="DB98" i="1" s="1"/>
  <c r="CZ97" i="1"/>
  <c r="DA97" i="1" s="1"/>
  <c r="DB97" i="1" s="1"/>
  <c r="CZ96" i="1"/>
  <c r="DA96" i="1" s="1"/>
  <c r="DB96" i="1" s="1"/>
  <c r="CZ95" i="1"/>
  <c r="DA95" i="1" s="1"/>
  <c r="DB95" i="1" s="1"/>
  <c r="CZ94" i="1"/>
  <c r="DA94" i="1" s="1"/>
  <c r="DB94" i="1" s="1"/>
  <c r="CZ93" i="1"/>
  <c r="DA93" i="1" s="1"/>
  <c r="DB93" i="1" s="1"/>
  <c r="CZ92" i="1"/>
  <c r="DA92" i="1" s="1"/>
  <c r="DB92" i="1" s="1"/>
  <c r="CZ91" i="1"/>
  <c r="DA91" i="1" s="1"/>
  <c r="DB91" i="1" s="1"/>
  <c r="CZ90" i="1"/>
  <c r="DA90" i="1" s="1"/>
  <c r="DB90" i="1" s="1"/>
  <c r="CZ89" i="1"/>
  <c r="DA89" i="1" s="1"/>
  <c r="DB89" i="1" s="1"/>
  <c r="CZ88" i="1"/>
  <c r="DA88" i="1" s="1"/>
  <c r="DB88" i="1" s="1"/>
  <c r="CZ87" i="1"/>
  <c r="DA87" i="1" s="1"/>
  <c r="DB87" i="1" s="1"/>
  <c r="CZ86" i="1"/>
  <c r="DA86" i="1" s="1"/>
  <c r="DB86" i="1" s="1"/>
  <c r="CZ85" i="1"/>
  <c r="DA85" i="1" s="1"/>
  <c r="DB85" i="1" s="1"/>
  <c r="CZ84" i="1"/>
  <c r="DA84" i="1" s="1"/>
  <c r="DB84" i="1" s="1"/>
  <c r="CZ83" i="1"/>
  <c r="DA83" i="1" s="1"/>
  <c r="DB83" i="1" s="1"/>
  <c r="CZ82" i="1"/>
  <c r="DA82" i="1" s="1"/>
  <c r="DB82" i="1" s="1"/>
  <c r="CZ81" i="1"/>
  <c r="DA81" i="1" s="1"/>
  <c r="DB81" i="1" s="1"/>
  <c r="CZ80" i="1"/>
  <c r="DA80" i="1" s="1"/>
  <c r="DB80" i="1" s="1"/>
  <c r="CZ79" i="1"/>
  <c r="DA79" i="1" s="1"/>
  <c r="DB79" i="1" s="1"/>
  <c r="CZ78" i="1"/>
  <c r="DA78" i="1" s="1"/>
  <c r="DB78" i="1" s="1"/>
  <c r="CZ77" i="1"/>
  <c r="DA77" i="1" s="1"/>
  <c r="DB77" i="1" s="1"/>
  <c r="CZ76" i="1"/>
  <c r="DA76" i="1" s="1"/>
  <c r="DB76" i="1" s="1"/>
  <c r="CZ75" i="1"/>
  <c r="DA75" i="1" s="1"/>
  <c r="DB75" i="1" s="1"/>
  <c r="CZ74" i="1"/>
  <c r="DA74" i="1" s="1"/>
  <c r="DB74" i="1" s="1"/>
  <c r="CZ73" i="1"/>
  <c r="DA73" i="1" s="1"/>
  <c r="DB73" i="1" s="1"/>
  <c r="CZ72" i="1"/>
  <c r="DA72" i="1" s="1"/>
  <c r="DB72" i="1" s="1"/>
  <c r="CZ71" i="1"/>
  <c r="DA71" i="1" s="1"/>
  <c r="DB71" i="1" s="1"/>
  <c r="CZ70" i="1"/>
  <c r="DA70" i="1" s="1"/>
  <c r="DB70" i="1" s="1"/>
  <c r="CZ69" i="1"/>
  <c r="DA69" i="1" s="1"/>
  <c r="DB69" i="1" s="1"/>
  <c r="CZ68" i="1"/>
  <c r="DA68" i="1" s="1"/>
  <c r="DB68" i="1" s="1"/>
  <c r="CZ67" i="1"/>
  <c r="DA67" i="1" s="1"/>
  <c r="DB67" i="1" s="1"/>
  <c r="CZ66" i="1"/>
  <c r="DA66" i="1" s="1"/>
  <c r="DB66" i="1" s="1"/>
  <c r="CZ65" i="1"/>
  <c r="DA65" i="1" s="1"/>
  <c r="DB65" i="1" s="1"/>
  <c r="CZ64" i="1"/>
  <c r="DA64" i="1" s="1"/>
  <c r="DB64" i="1" s="1"/>
  <c r="CZ63" i="1"/>
  <c r="DA63" i="1" s="1"/>
  <c r="DB63" i="1" s="1"/>
  <c r="CZ62" i="1"/>
  <c r="DA62" i="1" s="1"/>
  <c r="DB62" i="1" s="1"/>
  <c r="CZ61" i="1"/>
  <c r="DA61" i="1" s="1"/>
  <c r="DB61" i="1" s="1"/>
  <c r="CZ60" i="1"/>
  <c r="DA60" i="1" s="1"/>
  <c r="DB60" i="1" s="1"/>
  <c r="CZ59" i="1"/>
  <c r="DA59" i="1" s="1"/>
  <c r="DB59" i="1" s="1"/>
  <c r="CZ58" i="1"/>
  <c r="DA58" i="1" s="1"/>
  <c r="DB58" i="1" s="1"/>
  <c r="CZ57" i="1"/>
  <c r="DA57" i="1" s="1"/>
  <c r="DB57" i="1" s="1"/>
  <c r="CZ56" i="1"/>
  <c r="DA56" i="1" s="1"/>
  <c r="DB56" i="1" s="1"/>
  <c r="CZ55" i="1"/>
  <c r="DA55" i="1" s="1"/>
  <c r="DB55" i="1" s="1"/>
  <c r="CZ54" i="1"/>
  <c r="DA54" i="1" s="1"/>
  <c r="DB54" i="1" s="1"/>
  <c r="CZ53" i="1"/>
  <c r="DA53" i="1" s="1"/>
  <c r="DB53" i="1" s="1"/>
  <c r="CZ52" i="1"/>
  <c r="DA52" i="1" s="1"/>
  <c r="DB52" i="1" s="1"/>
  <c r="CZ51" i="1"/>
  <c r="DA51" i="1" s="1"/>
  <c r="DB51" i="1" s="1"/>
  <c r="CZ50" i="1"/>
  <c r="DA50" i="1" s="1"/>
  <c r="DB50" i="1" s="1"/>
  <c r="CZ49" i="1"/>
  <c r="DA49" i="1" s="1"/>
  <c r="DB49" i="1" s="1"/>
  <c r="CZ48" i="1"/>
  <c r="DA48" i="1" s="1"/>
  <c r="DB48" i="1" s="1"/>
  <c r="CZ47" i="1"/>
  <c r="DA47" i="1" s="1"/>
  <c r="DB47" i="1" s="1"/>
  <c r="CZ46" i="1"/>
  <c r="DA46" i="1" s="1"/>
  <c r="DB46" i="1" s="1"/>
  <c r="CZ45" i="1"/>
  <c r="DA45" i="1" s="1"/>
  <c r="DB45" i="1" s="1"/>
  <c r="CZ44" i="1"/>
  <c r="DA44" i="1" s="1"/>
  <c r="DB44" i="1" s="1"/>
  <c r="CZ43" i="1"/>
  <c r="DA43" i="1" s="1"/>
  <c r="DB43" i="1" s="1"/>
  <c r="CZ42" i="1"/>
  <c r="DA42" i="1" s="1"/>
  <c r="DB42" i="1" s="1"/>
  <c r="CZ41" i="1"/>
  <c r="DA41" i="1" s="1"/>
  <c r="DB41" i="1" s="1"/>
  <c r="CZ40" i="1"/>
  <c r="DA40" i="1" s="1"/>
  <c r="DB40" i="1" s="1"/>
  <c r="CZ39" i="1"/>
  <c r="DA39" i="1" s="1"/>
  <c r="DB39" i="1" s="1"/>
  <c r="CZ38" i="1"/>
  <c r="DA38" i="1" s="1"/>
  <c r="DB38" i="1" s="1"/>
  <c r="CZ37" i="1"/>
  <c r="DA37" i="1" s="1"/>
  <c r="DB37" i="1" s="1"/>
  <c r="CZ36" i="1"/>
  <c r="DA36" i="1" s="1"/>
  <c r="DB36" i="1" s="1"/>
  <c r="CZ35" i="1"/>
  <c r="DA35" i="1" s="1"/>
  <c r="DB35" i="1" s="1"/>
  <c r="CZ34" i="1"/>
  <c r="DA34" i="1" s="1"/>
  <c r="DB34" i="1" s="1"/>
  <c r="CZ33" i="1"/>
  <c r="DA33" i="1" s="1"/>
  <c r="DB33" i="1" s="1"/>
  <c r="CZ32" i="1"/>
  <c r="DA32" i="1" s="1"/>
  <c r="DB32" i="1" s="1"/>
  <c r="CZ31" i="1"/>
  <c r="DA31" i="1" s="1"/>
  <c r="DB31" i="1" s="1"/>
  <c r="CZ30" i="1"/>
  <c r="DA30" i="1" s="1"/>
  <c r="DB30" i="1" s="1"/>
  <c r="CZ29" i="1"/>
  <c r="DA29" i="1" s="1"/>
  <c r="DB29" i="1" s="1"/>
  <c r="CZ28" i="1"/>
  <c r="DA28" i="1" s="1"/>
  <c r="DB28" i="1" s="1"/>
  <c r="CZ27" i="1"/>
  <c r="DA27" i="1" s="1"/>
  <c r="DB27" i="1" s="1"/>
  <c r="CZ26" i="1"/>
  <c r="DA26" i="1" s="1"/>
  <c r="DB26" i="1" s="1"/>
  <c r="CZ25" i="1"/>
  <c r="DA25" i="1" s="1"/>
  <c r="DB25" i="1" s="1"/>
  <c r="CZ24" i="1"/>
  <c r="DA24" i="1" s="1"/>
  <c r="DB24" i="1" s="1"/>
  <c r="CZ23" i="1"/>
  <c r="DA23" i="1" s="1"/>
  <c r="DB23" i="1" s="1"/>
  <c r="CZ22" i="1"/>
  <c r="DA22" i="1" s="1"/>
  <c r="DB22" i="1" s="1"/>
  <c r="CZ21" i="1"/>
  <c r="DA21" i="1" s="1"/>
  <c r="DB21" i="1" s="1"/>
  <c r="CZ20" i="1"/>
  <c r="DA20" i="1" s="1"/>
  <c r="DB20" i="1" s="1"/>
  <c r="CZ19" i="1"/>
  <c r="DA19" i="1" s="1"/>
  <c r="DB19" i="1" s="1"/>
  <c r="CZ18" i="1"/>
  <c r="DA18" i="1" s="1"/>
  <c r="DB18" i="1" s="1"/>
  <c r="CZ17" i="1"/>
  <c r="DA17" i="1" s="1"/>
  <c r="DB17" i="1" s="1"/>
  <c r="CZ16" i="1"/>
  <c r="DA16" i="1" s="1"/>
  <c r="DB16" i="1" s="1"/>
  <c r="CZ15" i="1"/>
  <c r="DA15" i="1" s="1"/>
  <c r="DB15" i="1" s="1"/>
  <c r="CZ14" i="1"/>
  <c r="DA14" i="1" s="1"/>
  <c r="DB14" i="1" s="1"/>
  <c r="CZ13" i="1"/>
  <c r="DA13" i="1" s="1"/>
  <c r="DB13" i="1" s="1"/>
  <c r="CZ12" i="1"/>
  <c r="DA12" i="1" s="1"/>
  <c r="DB12" i="1" s="1"/>
  <c r="CZ11" i="1"/>
  <c r="DA11" i="1" s="1"/>
  <c r="DB11" i="1" s="1"/>
  <c r="CZ10" i="1"/>
  <c r="DA10" i="1" s="1"/>
  <c r="DB10" i="1" s="1"/>
  <c r="CZ9" i="1"/>
  <c r="DA9" i="1" s="1"/>
  <c r="DB9" i="1" s="1"/>
  <c r="CZ8" i="1"/>
  <c r="DA8" i="1" s="1"/>
  <c r="DB8" i="1" s="1"/>
  <c r="CZ7" i="1"/>
  <c r="DA7" i="1" s="1"/>
  <c r="DB7" i="1" s="1"/>
  <c r="CZ6" i="1"/>
  <c r="DA6" i="1" s="1"/>
  <c r="DB6" i="1" s="1"/>
  <c r="CZ5" i="1"/>
  <c r="DA5" i="1" s="1"/>
  <c r="DB5" i="1" s="1"/>
  <c r="CZ4" i="1"/>
  <c r="DA4" i="1" s="1"/>
  <c r="DB4" i="1" s="1"/>
  <c r="CZ3" i="1"/>
  <c r="DA3" i="1" s="1"/>
  <c r="DB3" i="1" s="1"/>
  <c r="CN264" i="1"/>
  <c r="CO264" i="1" s="1"/>
  <c r="CP264" i="1" s="1"/>
  <c r="DC264" i="1" s="1"/>
  <c r="CN263" i="1"/>
  <c r="CO263" i="1" s="1"/>
  <c r="CP263" i="1" s="1"/>
  <c r="DC263" i="1" s="1"/>
  <c r="CN262" i="1"/>
  <c r="CO262" i="1" s="1"/>
  <c r="CP262" i="1" s="1"/>
  <c r="DC262" i="1" s="1"/>
  <c r="CN261" i="1"/>
  <c r="CO261" i="1" s="1"/>
  <c r="CP261" i="1" s="1"/>
  <c r="DC261" i="1" s="1"/>
  <c r="CN260" i="1"/>
  <c r="CO260" i="1" s="1"/>
  <c r="CP260" i="1" s="1"/>
  <c r="DC260" i="1" s="1"/>
  <c r="CN259" i="1"/>
  <c r="CO259" i="1" s="1"/>
  <c r="CP259" i="1" s="1"/>
  <c r="DC259" i="1" s="1"/>
  <c r="CN258" i="1"/>
  <c r="CO258" i="1" s="1"/>
  <c r="CP258" i="1" s="1"/>
  <c r="DC258" i="1" s="1"/>
  <c r="CN257" i="1"/>
  <c r="CO257" i="1" s="1"/>
  <c r="CP257" i="1" s="1"/>
  <c r="DC257" i="1" s="1"/>
  <c r="CN256" i="1"/>
  <c r="CO256" i="1" s="1"/>
  <c r="CP256" i="1" s="1"/>
  <c r="DC256" i="1" s="1"/>
  <c r="CN255" i="1"/>
  <c r="CO255" i="1" s="1"/>
  <c r="CP255" i="1" s="1"/>
  <c r="DC255" i="1" s="1"/>
  <c r="CN254" i="1"/>
  <c r="CO254" i="1" s="1"/>
  <c r="CP254" i="1" s="1"/>
  <c r="DC254" i="1" s="1"/>
  <c r="CN253" i="1"/>
  <c r="CO253" i="1" s="1"/>
  <c r="CP253" i="1" s="1"/>
  <c r="DC253" i="1" s="1"/>
  <c r="CN252" i="1"/>
  <c r="CO252" i="1" s="1"/>
  <c r="CP252" i="1" s="1"/>
  <c r="DC252" i="1" s="1"/>
  <c r="CN251" i="1"/>
  <c r="CO251" i="1" s="1"/>
  <c r="CP251" i="1" s="1"/>
  <c r="DC251" i="1" s="1"/>
  <c r="CN250" i="1"/>
  <c r="CO250" i="1" s="1"/>
  <c r="CP250" i="1" s="1"/>
  <c r="DC250" i="1" s="1"/>
  <c r="CN249" i="1"/>
  <c r="CO249" i="1" s="1"/>
  <c r="CP249" i="1" s="1"/>
  <c r="DC249" i="1" s="1"/>
  <c r="CN248" i="1"/>
  <c r="CO248" i="1" s="1"/>
  <c r="CP248" i="1" s="1"/>
  <c r="DC248" i="1" s="1"/>
  <c r="CN247" i="1"/>
  <c r="CO247" i="1" s="1"/>
  <c r="CP247" i="1" s="1"/>
  <c r="DC247" i="1" s="1"/>
  <c r="CN246" i="1"/>
  <c r="CO246" i="1" s="1"/>
  <c r="CP246" i="1" s="1"/>
  <c r="DC246" i="1" s="1"/>
  <c r="CN245" i="1"/>
  <c r="CO245" i="1" s="1"/>
  <c r="CP245" i="1" s="1"/>
  <c r="DC245" i="1" s="1"/>
  <c r="CN244" i="1"/>
  <c r="CO244" i="1" s="1"/>
  <c r="CP244" i="1" s="1"/>
  <c r="DC244" i="1" s="1"/>
  <c r="CN243" i="1"/>
  <c r="CO243" i="1" s="1"/>
  <c r="CP243" i="1" s="1"/>
  <c r="DC243" i="1" s="1"/>
  <c r="CN242" i="1"/>
  <c r="CO242" i="1" s="1"/>
  <c r="CP242" i="1" s="1"/>
  <c r="DC242" i="1" s="1"/>
  <c r="CN241" i="1"/>
  <c r="CO241" i="1" s="1"/>
  <c r="CP241" i="1" s="1"/>
  <c r="DC241" i="1" s="1"/>
  <c r="CN240" i="1"/>
  <c r="CO240" i="1" s="1"/>
  <c r="CP240" i="1" s="1"/>
  <c r="DC240" i="1" s="1"/>
  <c r="CN239" i="1"/>
  <c r="CO239" i="1" s="1"/>
  <c r="CP239" i="1" s="1"/>
  <c r="DC239" i="1" s="1"/>
  <c r="CN238" i="1"/>
  <c r="CO238" i="1" s="1"/>
  <c r="CP238" i="1" s="1"/>
  <c r="DC238" i="1" s="1"/>
  <c r="CN237" i="1"/>
  <c r="CO237" i="1" s="1"/>
  <c r="CP237" i="1" s="1"/>
  <c r="DC237" i="1" s="1"/>
  <c r="CN236" i="1"/>
  <c r="CO236" i="1" s="1"/>
  <c r="CP236" i="1" s="1"/>
  <c r="DC236" i="1" s="1"/>
  <c r="CN235" i="1"/>
  <c r="CO235" i="1" s="1"/>
  <c r="CP235" i="1" s="1"/>
  <c r="DC235" i="1" s="1"/>
  <c r="CN234" i="1"/>
  <c r="CO234" i="1" s="1"/>
  <c r="CP234" i="1" s="1"/>
  <c r="DC234" i="1" s="1"/>
  <c r="CN233" i="1"/>
  <c r="CO233" i="1" s="1"/>
  <c r="CP233" i="1" s="1"/>
  <c r="DC233" i="1" s="1"/>
  <c r="CN232" i="1"/>
  <c r="CO232" i="1" s="1"/>
  <c r="CP232" i="1" s="1"/>
  <c r="DC232" i="1" s="1"/>
  <c r="CN231" i="1"/>
  <c r="CO231" i="1" s="1"/>
  <c r="CP231" i="1" s="1"/>
  <c r="DC231" i="1" s="1"/>
  <c r="CN230" i="1"/>
  <c r="CO230" i="1" s="1"/>
  <c r="CP230" i="1" s="1"/>
  <c r="DC230" i="1" s="1"/>
  <c r="CN229" i="1"/>
  <c r="CO229" i="1" s="1"/>
  <c r="CP229" i="1" s="1"/>
  <c r="DC229" i="1" s="1"/>
  <c r="CN228" i="1"/>
  <c r="CO228" i="1" s="1"/>
  <c r="CP228" i="1" s="1"/>
  <c r="DC228" i="1" s="1"/>
  <c r="CN227" i="1"/>
  <c r="CO227" i="1" s="1"/>
  <c r="CP227" i="1" s="1"/>
  <c r="DC227" i="1" s="1"/>
  <c r="CN226" i="1"/>
  <c r="CO226" i="1" s="1"/>
  <c r="CP226" i="1" s="1"/>
  <c r="DC226" i="1" s="1"/>
  <c r="CN225" i="1"/>
  <c r="CO225" i="1" s="1"/>
  <c r="CP225" i="1" s="1"/>
  <c r="DC225" i="1" s="1"/>
  <c r="CN224" i="1"/>
  <c r="CO224" i="1" s="1"/>
  <c r="CP224" i="1" s="1"/>
  <c r="DC224" i="1" s="1"/>
  <c r="CN223" i="1"/>
  <c r="CO223" i="1" s="1"/>
  <c r="CP223" i="1" s="1"/>
  <c r="DC223" i="1" s="1"/>
  <c r="CN222" i="1"/>
  <c r="CO222" i="1" s="1"/>
  <c r="CP222" i="1" s="1"/>
  <c r="DC222" i="1" s="1"/>
  <c r="CN221" i="1"/>
  <c r="CO221" i="1" s="1"/>
  <c r="CP221" i="1" s="1"/>
  <c r="DC221" i="1" s="1"/>
  <c r="CN220" i="1"/>
  <c r="CO220" i="1" s="1"/>
  <c r="CP220" i="1" s="1"/>
  <c r="DC220" i="1" s="1"/>
  <c r="CN219" i="1"/>
  <c r="CO219" i="1" s="1"/>
  <c r="CP219" i="1" s="1"/>
  <c r="DC219" i="1" s="1"/>
  <c r="CN218" i="1"/>
  <c r="CO218" i="1" s="1"/>
  <c r="CP218" i="1" s="1"/>
  <c r="DC218" i="1" s="1"/>
  <c r="CN217" i="1"/>
  <c r="CO217" i="1" s="1"/>
  <c r="CP217" i="1" s="1"/>
  <c r="DC217" i="1" s="1"/>
  <c r="CN216" i="1"/>
  <c r="CO216" i="1" s="1"/>
  <c r="CP216" i="1" s="1"/>
  <c r="DC216" i="1" s="1"/>
  <c r="CN215" i="1"/>
  <c r="CO215" i="1" s="1"/>
  <c r="CP215" i="1" s="1"/>
  <c r="DC215" i="1" s="1"/>
  <c r="CN214" i="1"/>
  <c r="CO214" i="1" s="1"/>
  <c r="CP214" i="1" s="1"/>
  <c r="DC214" i="1" s="1"/>
  <c r="CN213" i="1"/>
  <c r="CO213" i="1" s="1"/>
  <c r="CP213" i="1" s="1"/>
  <c r="DC213" i="1" s="1"/>
  <c r="CN212" i="1"/>
  <c r="CO212" i="1" s="1"/>
  <c r="CP212" i="1" s="1"/>
  <c r="DC212" i="1" s="1"/>
  <c r="CN211" i="1"/>
  <c r="CO211" i="1" s="1"/>
  <c r="CP211" i="1" s="1"/>
  <c r="DC211" i="1" s="1"/>
  <c r="CN210" i="1"/>
  <c r="CO210" i="1" s="1"/>
  <c r="CP210" i="1" s="1"/>
  <c r="DC210" i="1" s="1"/>
  <c r="CN209" i="1"/>
  <c r="CO209" i="1" s="1"/>
  <c r="CP209" i="1" s="1"/>
  <c r="DC209" i="1" s="1"/>
  <c r="CN208" i="1"/>
  <c r="CO208" i="1" s="1"/>
  <c r="CP208" i="1" s="1"/>
  <c r="DC208" i="1" s="1"/>
  <c r="CN207" i="1"/>
  <c r="CO207" i="1" s="1"/>
  <c r="CP207" i="1" s="1"/>
  <c r="DC207" i="1" s="1"/>
  <c r="CN206" i="1"/>
  <c r="CO206" i="1" s="1"/>
  <c r="CP206" i="1" s="1"/>
  <c r="DC206" i="1" s="1"/>
  <c r="CN205" i="1"/>
  <c r="CO205" i="1" s="1"/>
  <c r="CP205" i="1" s="1"/>
  <c r="DC205" i="1" s="1"/>
  <c r="CN204" i="1"/>
  <c r="CO204" i="1" s="1"/>
  <c r="CP204" i="1" s="1"/>
  <c r="DC204" i="1" s="1"/>
  <c r="CN203" i="1"/>
  <c r="CO203" i="1" s="1"/>
  <c r="CP203" i="1" s="1"/>
  <c r="DC203" i="1" s="1"/>
  <c r="CN202" i="1"/>
  <c r="CO202" i="1" s="1"/>
  <c r="CP202" i="1" s="1"/>
  <c r="DC202" i="1" s="1"/>
  <c r="CN201" i="1"/>
  <c r="CO201" i="1" s="1"/>
  <c r="CP201" i="1" s="1"/>
  <c r="DC201" i="1" s="1"/>
  <c r="CN200" i="1"/>
  <c r="CO200" i="1" s="1"/>
  <c r="CP200" i="1" s="1"/>
  <c r="DC200" i="1" s="1"/>
  <c r="CN199" i="1"/>
  <c r="CO199" i="1" s="1"/>
  <c r="CP199" i="1" s="1"/>
  <c r="DC199" i="1" s="1"/>
  <c r="CN198" i="1"/>
  <c r="CO198" i="1" s="1"/>
  <c r="CP198" i="1" s="1"/>
  <c r="DC198" i="1" s="1"/>
  <c r="CN197" i="1"/>
  <c r="CO197" i="1" s="1"/>
  <c r="CP197" i="1" s="1"/>
  <c r="DC197" i="1" s="1"/>
  <c r="CN196" i="1"/>
  <c r="CO196" i="1" s="1"/>
  <c r="CP196" i="1" s="1"/>
  <c r="DC196" i="1" s="1"/>
  <c r="CN195" i="1"/>
  <c r="CO195" i="1" s="1"/>
  <c r="CP195" i="1" s="1"/>
  <c r="DC195" i="1" s="1"/>
  <c r="CN194" i="1"/>
  <c r="CO194" i="1" s="1"/>
  <c r="CP194" i="1" s="1"/>
  <c r="DC194" i="1" s="1"/>
  <c r="CN193" i="1"/>
  <c r="CO193" i="1" s="1"/>
  <c r="CP193" i="1" s="1"/>
  <c r="DC193" i="1" s="1"/>
  <c r="CN192" i="1"/>
  <c r="CO192" i="1" s="1"/>
  <c r="CP192" i="1" s="1"/>
  <c r="DC192" i="1" s="1"/>
  <c r="CN191" i="1"/>
  <c r="CO191" i="1" s="1"/>
  <c r="CP191" i="1" s="1"/>
  <c r="DC191" i="1" s="1"/>
  <c r="CN190" i="1"/>
  <c r="CO190" i="1" s="1"/>
  <c r="CP190" i="1" s="1"/>
  <c r="DC190" i="1" s="1"/>
  <c r="CN189" i="1"/>
  <c r="CO189" i="1" s="1"/>
  <c r="CP189" i="1" s="1"/>
  <c r="DC189" i="1" s="1"/>
  <c r="CN188" i="1"/>
  <c r="CO188" i="1" s="1"/>
  <c r="CP188" i="1" s="1"/>
  <c r="DC188" i="1" s="1"/>
  <c r="CN187" i="1"/>
  <c r="CO187" i="1" s="1"/>
  <c r="CP187" i="1" s="1"/>
  <c r="DC187" i="1" s="1"/>
  <c r="CN186" i="1"/>
  <c r="CO186" i="1" s="1"/>
  <c r="CP186" i="1" s="1"/>
  <c r="DC186" i="1" s="1"/>
  <c r="CN185" i="1"/>
  <c r="CO185" i="1" s="1"/>
  <c r="CP185" i="1" s="1"/>
  <c r="DC185" i="1" s="1"/>
  <c r="CN184" i="1"/>
  <c r="CO184" i="1" s="1"/>
  <c r="CP184" i="1" s="1"/>
  <c r="DC184" i="1" s="1"/>
  <c r="CN183" i="1"/>
  <c r="CO183" i="1" s="1"/>
  <c r="CP183" i="1" s="1"/>
  <c r="DC183" i="1" s="1"/>
  <c r="CN182" i="1"/>
  <c r="CO182" i="1" s="1"/>
  <c r="CP182" i="1" s="1"/>
  <c r="DC182" i="1" s="1"/>
  <c r="CN181" i="1"/>
  <c r="CO181" i="1" s="1"/>
  <c r="CP181" i="1" s="1"/>
  <c r="DC181" i="1" s="1"/>
  <c r="CN180" i="1"/>
  <c r="CO180" i="1" s="1"/>
  <c r="CP180" i="1" s="1"/>
  <c r="DC180" i="1" s="1"/>
  <c r="CN179" i="1"/>
  <c r="CO179" i="1" s="1"/>
  <c r="CP179" i="1" s="1"/>
  <c r="DC179" i="1" s="1"/>
  <c r="CN178" i="1"/>
  <c r="CO178" i="1" s="1"/>
  <c r="CP178" i="1" s="1"/>
  <c r="DC178" i="1" s="1"/>
  <c r="CN177" i="1"/>
  <c r="CO177" i="1" s="1"/>
  <c r="CP177" i="1" s="1"/>
  <c r="DC177" i="1" s="1"/>
  <c r="CN176" i="1"/>
  <c r="CO176" i="1" s="1"/>
  <c r="CP176" i="1" s="1"/>
  <c r="DC176" i="1" s="1"/>
  <c r="CN175" i="1"/>
  <c r="CO175" i="1" s="1"/>
  <c r="CP175" i="1" s="1"/>
  <c r="DC175" i="1" s="1"/>
  <c r="CN174" i="1"/>
  <c r="CO174" i="1" s="1"/>
  <c r="CP174" i="1" s="1"/>
  <c r="DC174" i="1" s="1"/>
  <c r="CN173" i="1"/>
  <c r="CO173" i="1" s="1"/>
  <c r="CP173" i="1" s="1"/>
  <c r="DC173" i="1" s="1"/>
  <c r="CN172" i="1"/>
  <c r="CO172" i="1" s="1"/>
  <c r="CP172" i="1" s="1"/>
  <c r="DC172" i="1" s="1"/>
  <c r="CN171" i="1"/>
  <c r="CO171" i="1" s="1"/>
  <c r="CP171" i="1" s="1"/>
  <c r="DC171" i="1" s="1"/>
  <c r="CN170" i="1"/>
  <c r="CO170" i="1" s="1"/>
  <c r="CP170" i="1" s="1"/>
  <c r="DC170" i="1" s="1"/>
  <c r="CN169" i="1"/>
  <c r="CO169" i="1" s="1"/>
  <c r="CP169" i="1" s="1"/>
  <c r="DC169" i="1" s="1"/>
  <c r="CN168" i="1"/>
  <c r="CO168" i="1" s="1"/>
  <c r="CP168" i="1" s="1"/>
  <c r="DC168" i="1" s="1"/>
  <c r="CN167" i="1"/>
  <c r="CO167" i="1" s="1"/>
  <c r="CP167" i="1" s="1"/>
  <c r="DC167" i="1" s="1"/>
  <c r="CN166" i="1"/>
  <c r="CO166" i="1" s="1"/>
  <c r="CP166" i="1" s="1"/>
  <c r="DC166" i="1" s="1"/>
  <c r="CN165" i="1"/>
  <c r="CO165" i="1" s="1"/>
  <c r="CP165" i="1" s="1"/>
  <c r="DC165" i="1" s="1"/>
  <c r="CN164" i="1"/>
  <c r="CO164" i="1" s="1"/>
  <c r="CP164" i="1" s="1"/>
  <c r="DC164" i="1" s="1"/>
  <c r="CN163" i="1"/>
  <c r="CO163" i="1" s="1"/>
  <c r="CP163" i="1" s="1"/>
  <c r="DC163" i="1" s="1"/>
  <c r="CN162" i="1"/>
  <c r="CO162" i="1" s="1"/>
  <c r="CP162" i="1" s="1"/>
  <c r="DC162" i="1" s="1"/>
  <c r="CN161" i="1"/>
  <c r="CO161" i="1" s="1"/>
  <c r="CP161" i="1" s="1"/>
  <c r="DC161" i="1" s="1"/>
  <c r="CN160" i="1"/>
  <c r="CO160" i="1" s="1"/>
  <c r="CP160" i="1" s="1"/>
  <c r="DC160" i="1" s="1"/>
  <c r="CN159" i="1"/>
  <c r="CO159" i="1" s="1"/>
  <c r="CP159" i="1" s="1"/>
  <c r="DC159" i="1" s="1"/>
  <c r="CN158" i="1"/>
  <c r="CO158" i="1" s="1"/>
  <c r="CP158" i="1" s="1"/>
  <c r="DC158" i="1" s="1"/>
  <c r="CN157" i="1"/>
  <c r="CO157" i="1" s="1"/>
  <c r="CP157" i="1" s="1"/>
  <c r="DC157" i="1" s="1"/>
  <c r="CN156" i="1"/>
  <c r="CO156" i="1" s="1"/>
  <c r="CP156" i="1" s="1"/>
  <c r="DC156" i="1" s="1"/>
  <c r="CN155" i="1"/>
  <c r="CO155" i="1" s="1"/>
  <c r="CP155" i="1" s="1"/>
  <c r="DC155" i="1" s="1"/>
  <c r="CN154" i="1"/>
  <c r="CO154" i="1" s="1"/>
  <c r="CP154" i="1" s="1"/>
  <c r="DC154" i="1" s="1"/>
  <c r="CN153" i="1"/>
  <c r="CO153" i="1" s="1"/>
  <c r="CP153" i="1" s="1"/>
  <c r="DC153" i="1" s="1"/>
  <c r="CN152" i="1"/>
  <c r="CO152" i="1" s="1"/>
  <c r="CP152" i="1" s="1"/>
  <c r="DC152" i="1" s="1"/>
  <c r="CN151" i="1"/>
  <c r="CO151" i="1" s="1"/>
  <c r="CP151" i="1" s="1"/>
  <c r="DC151" i="1" s="1"/>
  <c r="CN150" i="1"/>
  <c r="CO150" i="1" s="1"/>
  <c r="CP150" i="1" s="1"/>
  <c r="DC150" i="1" s="1"/>
  <c r="CN149" i="1"/>
  <c r="CO149" i="1" s="1"/>
  <c r="CP149" i="1" s="1"/>
  <c r="DC149" i="1" s="1"/>
  <c r="CN148" i="1"/>
  <c r="CO148" i="1" s="1"/>
  <c r="CP148" i="1" s="1"/>
  <c r="DC148" i="1" s="1"/>
  <c r="CN147" i="1"/>
  <c r="CO147" i="1" s="1"/>
  <c r="CP147" i="1" s="1"/>
  <c r="DC147" i="1" s="1"/>
  <c r="CN146" i="1"/>
  <c r="CO146" i="1" s="1"/>
  <c r="CP146" i="1" s="1"/>
  <c r="DC146" i="1" s="1"/>
  <c r="CN145" i="1"/>
  <c r="CO145" i="1" s="1"/>
  <c r="CP145" i="1" s="1"/>
  <c r="DC145" i="1" s="1"/>
  <c r="CN144" i="1"/>
  <c r="CO144" i="1" s="1"/>
  <c r="CP144" i="1" s="1"/>
  <c r="DC144" i="1" s="1"/>
  <c r="CN143" i="1"/>
  <c r="CO143" i="1" s="1"/>
  <c r="CP143" i="1" s="1"/>
  <c r="DC143" i="1" s="1"/>
  <c r="CN142" i="1"/>
  <c r="CO142" i="1" s="1"/>
  <c r="CP142" i="1" s="1"/>
  <c r="DC142" i="1" s="1"/>
  <c r="CN141" i="1"/>
  <c r="CO141" i="1" s="1"/>
  <c r="CP141" i="1" s="1"/>
  <c r="DC141" i="1" s="1"/>
  <c r="CN140" i="1"/>
  <c r="CO140" i="1" s="1"/>
  <c r="CP140" i="1" s="1"/>
  <c r="DC140" i="1" s="1"/>
  <c r="CN139" i="1"/>
  <c r="CO139" i="1" s="1"/>
  <c r="CP139" i="1" s="1"/>
  <c r="DC139" i="1" s="1"/>
  <c r="CN138" i="1"/>
  <c r="CO138" i="1" s="1"/>
  <c r="CP138" i="1" s="1"/>
  <c r="DC138" i="1" s="1"/>
  <c r="CN137" i="1"/>
  <c r="CO137" i="1" s="1"/>
  <c r="CP137" i="1" s="1"/>
  <c r="DC137" i="1" s="1"/>
  <c r="CN136" i="1"/>
  <c r="CO136" i="1" s="1"/>
  <c r="CP136" i="1" s="1"/>
  <c r="DC136" i="1" s="1"/>
  <c r="CN135" i="1"/>
  <c r="CO135" i="1" s="1"/>
  <c r="CP135" i="1" s="1"/>
  <c r="DC135" i="1" s="1"/>
  <c r="CN134" i="1"/>
  <c r="CO134" i="1" s="1"/>
  <c r="CP134" i="1" s="1"/>
  <c r="DC134" i="1" s="1"/>
  <c r="CN133" i="1"/>
  <c r="CO133" i="1" s="1"/>
  <c r="CP133" i="1" s="1"/>
  <c r="DC133" i="1" s="1"/>
  <c r="CN132" i="1"/>
  <c r="CO132" i="1" s="1"/>
  <c r="CP132" i="1" s="1"/>
  <c r="DC132" i="1" s="1"/>
  <c r="CN131" i="1"/>
  <c r="CO131" i="1" s="1"/>
  <c r="CP131" i="1" s="1"/>
  <c r="DC131" i="1" s="1"/>
  <c r="CN130" i="1"/>
  <c r="CO130" i="1" s="1"/>
  <c r="CP130" i="1" s="1"/>
  <c r="DC130" i="1" s="1"/>
  <c r="CN129" i="1"/>
  <c r="CO129" i="1" s="1"/>
  <c r="CP129" i="1" s="1"/>
  <c r="DC129" i="1" s="1"/>
  <c r="CN128" i="1"/>
  <c r="CO128" i="1" s="1"/>
  <c r="CP128" i="1" s="1"/>
  <c r="DC128" i="1" s="1"/>
  <c r="CN127" i="1"/>
  <c r="CO127" i="1" s="1"/>
  <c r="CP127" i="1" s="1"/>
  <c r="DC127" i="1" s="1"/>
  <c r="CN126" i="1"/>
  <c r="CO126" i="1" s="1"/>
  <c r="CP126" i="1" s="1"/>
  <c r="DC126" i="1" s="1"/>
  <c r="CN125" i="1"/>
  <c r="CO125" i="1" s="1"/>
  <c r="CP125" i="1" s="1"/>
  <c r="DC125" i="1" s="1"/>
  <c r="CN124" i="1"/>
  <c r="CO124" i="1" s="1"/>
  <c r="CP124" i="1" s="1"/>
  <c r="DC124" i="1" s="1"/>
  <c r="CN123" i="1"/>
  <c r="CO123" i="1" s="1"/>
  <c r="CP123" i="1" s="1"/>
  <c r="DC123" i="1" s="1"/>
  <c r="CN122" i="1"/>
  <c r="CO122" i="1" s="1"/>
  <c r="CP122" i="1" s="1"/>
  <c r="DC122" i="1" s="1"/>
  <c r="CN121" i="1"/>
  <c r="CO121" i="1" s="1"/>
  <c r="CP121" i="1" s="1"/>
  <c r="DC121" i="1" s="1"/>
  <c r="CN120" i="1"/>
  <c r="CO120" i="1" s="1"/>
  <c r="CP120" i="1" s="1"/>
  <c r="DC120" i="1" s="1"/>
  <c r="CN119" i="1"/>
  <c r="CO119" i="1" s="1"/>
  <c r="CP119" i="1" s="1"/>
  <c r="DC119" i="1" s="1"/>
  <c r="CN118" i="1"/>
  <c r="CO118" i="1" s="1"/>
  <c r="CP118" i="1" s="1"/>
  <c r="DC118" i="1" s="1"/>
  <c r="CN117" i="1"/>
  <c r="CO117" i="1" s="1"/>
  <c r="CP117" i="1" s="1"/>
  <c r="DC117" i="1" s="1"/>
  <c r="CN116" i="1"/>
  <c r="CO116" i="1" s="1"/>
  <c r="CP116" i="1" s="1"/>
  <c r="DC116" i="1" s="1"/>
  <c r="CN115" i="1"/>
  <c r="CO115" i="1" s="1"/>
  <c r="CP115" i="1" s="1"/>
  <c r="DC115" i="1" s="1"/>
  <c r="CN114" i="1"/>
  <c r="CO114" i="1" s="1"/>
  <c r="CP114" i="1" s="1"/>
  <c r="DC114" i="1" s="1"/>
  <c r="CN113" i="1"/>
  <c r="CO113" i="1" s="1"/>
  <c r="CP113" i="1" s="1"/>
  <c r="DC113" i="1" s="1"/>
  <c r="CN112" i="1"/>
  <c r="CO112" i="1" s="1"/>
  <c r="CP112" i="1" s="1"/>
  <c r="DC112" i="1" s="1"/>
  <c r="CN111" i="1"/>
  <c r="CO111" i="1" s="1"/>
  <c r="CP111" i="1" s="1"/>
  <c r="DC111" i="1" s="1"/>
  <c r="CN110" i="1"/>
  <c r="CO110" i="1" s="1"/>
  <c r="CP110" i="1" s="1"/>
  <c r="DC110" i="1" s="1"/>
  <c r="CN109" i="1"/>
  <c r="CO109" i="1" s="1"/>
  <c r="CP109" i="1" s="1"/>
  <c r="DC109" i="1" s="1"/>
  <c r="CN108" i="1"/>
  <c r="CO108" i="1" s="1"/>
  <c r="CP108" i="1" s="1"/>
  <c r="DC108" i="1" s="1"/>
  <c r="CN107" i="1"/>
  <c r="CO107" i="1" s="1"/>
  <c r="CP107" i="1" s="1"/>
  <c r="DC107" i="1" s="1"/>
  <c r="CN106" i="1"/>
  <c r="CO106" i="1" s="1"/>
  <c r="CP106" i="1" s="1"/>
  <c r="DC106" i="1" s="1"/>
  <c r="CN105" i="1"/>
  <c r="CO105" i="1" s="1"/>
  <c r="CP105" i="1" s="1"/>
  <c r="DC105" i="1" s="1"/>
  <c r="CN104" i="1"/>
  <c r="CO104" i="1" s="1"/>
  <c r="CP104" i="1" s="1"/>
  <c r="DC104" i="1" s="1"/>
  <c r="CN103" i="1"/>
  <c r="CO103" i="1" s="1"/>
  <c r="CP103" i="1" s="1"/>
  <c r="DC103" i="1" s="1"/>
  <c r="CN102" i="1"/>
  <c r="CO102" i="1" s="1"/>
  <c r="CP102" i="1" s="1"/>
  <c r="DC102" i="1" s="1"/>
  <c r="CN101" i="1"/>
  <c r="CO101" i="1" s="1"/>
  <c r="CP101" i="1" s="1"/>
  <c r="DC101" i="1" s="1"/>
  <c r="CN100" i="1"/>
  <c r="CO100" i="1" s="1"/>
  <c r="CP100" i="1" s="1"/>
  <c r="DC100" i="1" s="1"/>
  <c r="CN99" i="1"/>
  <c r="CO99" i="1" s="1"/>
  <c r="CP99" i="1" s="1"/>
  <c r="DC99" i="1" s="1"/>
  <c r="CN98" i="1"/>
  <c r="CO98" i="1" s="1"/>
  <c r="CP98" i="1" s="1"/>
  <c r="DC98" i="1" s="1"/>
  <c r="CN97" i="1"/>
  <c r="CO97" i="1" s="1"/>
  <c r="CP97" i="1" s="1"/>
  <c r="DC97" i="1" s="1"/>
  <c r="CN96" i="1"/>
  <c r="CO96" i="1" s="1"/>
  <c r="CP96" i="1" s="1"/>
  <c r="DC96" i="1" s="1"/>
  <c r="CN95" i="1"/>
  <c r="CO95" i="1" s="1"/>
  <c r="CP95" i="1" s="1"/>
  <c r="DC95" i="1" s="1"/>
  <c r="CN94" i="1"/>
  <c r="CO94" i="1" s="1"/>
  <c r="CP94" i="1" s="1"/>
  <c r="DC94" i="1" s="1"/>
  <c r="CN93" i="1"/>
  <c r="CO93" i="1" s="1"/>
  <c r="CP93" i="1" s="1"/>
  <c r="DC93" i="1" s="1"/>
  <c r="CN92" i="1"/>
  <c r="CO92" i="1" s="1"/>
  <c r="CP92" i="1" s="1"/>
  <c r="DC92" i="1" s="1"/>
  <c r="CN91" i="1"/>
  <c r="CO91" i="1" s="1"/>
  <c r="CP91" i="1" s="1"/>
  <c r="DC91" i="1" s="1"/>
  <c r="CN90" i="1"/>
  <c r="CO90" i="1" s="1"/>
  <c r="CP90" i="1" s="1"/>
  <c r="DC90" i="1" s="1"/>
  <c r="CN89" i="1"/>
  <c r="CO89" i="1" s="1"/>
  <c r="CP89" i="1" s="1"/>
  <c r="DC89" i="1" s="1"/>
  <c r="CN88" i="1"/>
  <c r="CO88" i="1" s="1"/>
  <c r="CP88" i="1" s="1"/>
  <c r="DC88" i="1" s="1"/>
  <c r="CN87" i="1"/>
  <c r="CO87" i="1" s="1"/>
  <c r="CP87" i="1" s="1"/>
  <c r="DC87" i="1" s="1"/>
  <c r="CN86" i="1"/>
  <c r="CO86" i="1" s="1"/>
  <c r="CP86" i="1" s="1"/>
  <c r="DC86" i="1" s="1"/>
  <c r="CN85" i="1"/>
  <c r="CO85" i="1" s="1"/>
  <c r="CP85" i="1" s="1"/>
  <c r="DC85" i="1" s="1"/>
  <c r="CN84" i="1"/>
  <c r="CO84" i="1" s="1"/>
  <c r="CP84" i="1" s="1"/>
  <c r="DC84" i="1" s="1"/>
  <c r="CN83" i="1"/>
  <c r="CO83" i="1" s="1"/>
  <c r="CP83" i="1" s="1"/>
  <c r="DC83" i="1" s="1"/>
  <c r="CN82" i="1"/>
  <c r="CO82" i="1" s="1"/>
  <c r="CP82" i="1" s="1"/>
  <c r="DC82" i="1" s="1"/>
  <c r="CN81" i="1"/>
  <c r="CO81" i="1" s="1"/>
  <c r="CP81" i="1" s="1"/>
  <c r="DC81" i="1" s="1"/>
  <c r="CN80" i="1"/>
  <c r="CO80" i="1" s="1"/>
  <c r="CP80" i="1" s="1"/>
  <c r="DC80" i="1" s="1"/>
  <c r="CN79" i="1"/>
  <c r="CO79" i="1" s="1"/>
  <c r="CP79" i="1" s="1"/>
  <c r="DC79" i="1" s="1"/>
  <c r="CN78" i="1"/>
  <c r="CO78" i="1" s="1"/>
  <c r="CP78" i="1" s="1"/>
  <c r="DC78" i="1" s="1"/>
  <c r="CN77" i="1"/>
  <c r="CO77" i="1" s="1"/>
  <c r="CP77" i="1" s="1"/>
  <c r="DC77" i="1" s="1"/>
  <c r="CN76" i="1"/>
  <c r="CO76" i="1" s="1"/>
  <c r="CP76" i="1" s="1"/>
  <c r="DC76" i="1" s="1"/>
  <c r="CN75" i="1"/>
  <c r="CO75" i="1" s="1"/>
  <c r="CP75" i="1" s="1"/>
  <c r="DC75" i="1" s="1"/>
  <c r="CN73" i="1"/>
  <c r="CO73" i="1" s="1"/>
  <c r="CP73" i="1" s="1"/>
  <c r="DC73" i="1" s="1"/>
  <c r="CN72" i="1"/>
  <c r="CO72" i="1" s="1"/>
  <c r="CP72" i="1" s="1"/>
  <c r="DC72" i="1" s="1"/>
  <c r="CN71" i="1"/>
  <c r="CO71" i="1" s="1"/>
  <c r="CP71" i="1" s="1"/>
  <c r="DC71" i="1" s="1"/>
  <c r="CN70" i="1"/>
  <c r="CO70" i="1" s="1"/>
  <c r="CP70" i="1" s="1"/>
  <c r="DC70" i="1" s="1"/>
  <c r="CN69" i="1"/>
  <c r="CO69" i="1" s="1"/>
  <c r="CP69" i="1" s="1"/>
  <c r="DC69" i="1" s="1"/>
  <c r="CN68" i="1"/>
  <c r="CO68" i="1" s="1"/>
  <c r="CP68" i="1" s="1"/>
  <c r="DC68" i="1" s="1"/>
  <c r="CN67" i="1"/>
  <c r="CO67" i="1" s="1"/>
  <c r="CP67" i="1" s="1"/>
  <c r="DC67" i="1" s="1"/>
  <c r="CN66" i="1"/>
  <c r="CO66" i="1" s="1"/>
  <c r="CP66" i="1" s="1"/>
  <c r="DC66" i="1" s="1"/>
  <c r="CN65" i="1"/>
  <c r="CO65" i="1" s="1"/>
  <c r="CP65" i="1" s="1"/>
  <c r="DC65" i="1" s="1"/>
  <c r="CN64" i="1"/>
  <c r="CO64" i="1" s="1"/>
  <c r="CP64" i="1" s="1"/>
  <c r="DC64" i="1" s="1"/>
  <c r="CN63" i="1"/>
  <c r="CO63" i="1" s="1"/>
  <c r="CP63" i="1" s="1"/>
  <c r="DC63" i="1" s="1"/>
  <c r="CN62" i="1"/>
  <c r="CO62" i="1" s="1"/>
  <c r="CP62" i="1" s="1"/>
  <c r="DC62" i="1" s="1"/>
  <c r="CN61" i="1"/>
  <c r="CO61" i="1" s="1"/>
  <c r="CP61" i="1" s="1"/>
  <c r="DC61" i="1" s="1"/>
  <c r="CN60" i="1"/>
  <c r="CO60" i="1" s="1"/>
  <c r="CP60" i="1" s="1"/>
  <c r="DC60" i="1" s="1"/>
  <c r="CN59" i="1"/>
  <c r="CO59" i="1" s="1"/>
  <c r="CP59" i="1" s="1"/>
  <c r="DC59" i="1" s="1"/>
  <c r="CN56" i="1"/>
  <c r="CO56" i="1" s="1"/>
  <c r="CP56" i="1" s="1"/>
  <c r="DC56" i="1" s="1"/>
  <c r="CN55" i="1"/>
  <c r="CO55" i="1" s="1"/>
  <c r="CP55" i="1" s="1"/>
  <c r="DC55" i="1" s="1"/>
  <c r="CN54" i="1"/>
  <c r="CO54" i="1" s="1"/>
  <c r="CP54" i="1" s="1"/>
  <c r="DC54" i="1" s="1"/>
  <c r="CN53" i="1"/>
  <c r="CO53" i="1" s="1"/>
  <c r="CP53" i="1" s="1"/>
  <c r="DC53" i="1" s="1"/>
  <c r="CN51" i="1"/>
  <c r="CO51" i="1" s="1"/>
  <c r="CP51" i="1" s="1"/>
  <c r="DC51" i="1" s="1"/>
  <c r="CN50" i="1"/>
  <c r="CO50" i="1" s="1"/>
  <c r="CP50" i="1" s="1"/>
  <c r="DC50" i="1" s="1"/>
  <c r="CN49" i="1"/>
  <c r="CO49" i="1" s="1"/>
  <c r="CP49" i="1" s="1"/>
  <c r="DC49" i="1" s="1"/>
  <c r="CN48" i="1"/>
  <c r="CO48" i="1" s="1"/>
  <c r="CP48" i="1" s="1"/>
  <c r="DC48" i="1" s="1"/>
  <c r="CN47" i="1"/>
  <c r="CO47" i="1" s="1"/>
  <c r="CP47" i="1" s="1"/>
  <c r="DC47" i="1" s="1"/>
  <c r="CN46" i="1"/>
  <c r="CO46" i="1" s="1"/>
  <c r="CP46" i="1" s="1"/>
  <c r="DC46" i="1" s="1"/>
  <c r="CN45" i="1"/>
  <c r="CO45" i="1" s="1"/>
  <c r="CP45" i="1" s="1"/>
  <c r="DC45" i="1" s="1"/>
  <c r="CN44" i="1"/>
  <c r="CO44" i="1" s="1"/>
  <c r="CP44" i="1" s="1"/>
  <c r="DC44" i="1" s="1"/>
  <c r="CN43" i="1"/>
  <c r="CO43" i="1" s="1"/>
  <c r="CP43" i="1" s="1"/>
  <c r="DC43" i="1" s="1"/>
  <c r="CN42" i="1"/>
  <c r="CO42" i="1" s="1"/>
  <c r="CP42" i="1" s="1"/>
  <c r="DC42" i="1" s="1"/>
  <c r="CN40" i="1"/>
  <c r="CO40" i="1" s="1"/>
  <c r="CP40" i="1" s="1"/>
  <c r="DC40" i="1" s="1"/>
  <c r="CN39" i="1"/>
  <c r="CO39" i="1" s="1"/>
  <c r="CP39" i="1" s="1"/>
  <c r="DC39" i="1" s="1"/>
  <c r="CN38" i="1"/>
  <c r="CO38" i="1" s="1"/>
  <c r="CP38" i="1" s="1"/>
  <c r="DC38" i="1" s="1"/>
  <c r="CN37" i="1"/>
  <c r="CO37" i="1" s="1"/>
  <c r="CP37" i="1" s="1"/>
  <c r="DC37" i="1" s="1"/>
  <c r="CN36" i="1"/>
  <c r="CO36" i="1" s="1"/>
  <c r="CP36" i="1" s="1"/>
  <c r="DC36" i="1" s="1"/>
  <c r="CN35" i="1"/>
  <c r="CO35" i="1" s="1"/>
  <c r="CP35" i="1" s="1"/>
  <c r="DC35" i="1" s="1"/>
  <c r="CN34" i="1"/>
  <c r="CO34" i="1" s="1"/>
  <c r="CP34" i="1" s="1"/>
  <c r="DC34" i="1" s="1"/>
  <c r="CN33" i="1"/>
  <c r="CO33" i="1" s="1"/>
  <c r="CP33" i="1" s="1"/>
  <c r="DC33" i="1" s="1"/>
  <c r="CN32" i="1"/>
  <c r="CO32" i="1" s="1"/>
  <c r="CP32" i="1" s="1"/>
  <c r="DC32" i="1" s="1"/>
  <c r="CN31" i="1"/>
  <c r="CO31" i="1" s="1"/>
  <c r="CP31" i="1" s="1"/>
  <c r="DC31" i="1" s="1"/>
  <c r="CN30" i="1"/>
  <c r="CO30" i="1" s="1"/>
  <c r="CP30" i="1" s="1"/>
  <c r="DC30" i="1" s="1"/>
  <c r="CN29" i="1"/>
  <c r="CO29" i="1" s="1"/>
  <c r="CP29" i="1" s="1"/>
  <c r="DC29" i="1" s="1"/>
  <c r="CN28" i="1"/>
  <c r="CO28" i="1" s="1"/>
  <c r="CP28" i="1" s="1"/>
  <c r="DC28" i="1" s="1"/>
  <c r="CN27" i="1"/>
  <c r="CO27" i="1" s="1"/>
  <c r="CP27" i="1" s="1"/>
  <c r="DC27" i="1" s="1"/>
  <c r="CN26" i="1"/>
  <c r="CO26" i="1" s="1"/>
  <c r="CP26" i="1" s="1"/>
  <c r="DC26" i="1" s="1"/>
  <c r="CN25" i="1"/>
  <c r="CO25" i="1" s="1"/>
  <c r="CP25" i="1" s="1"/>
  <c r="DC25" i="1" s="1"/>
  <c r="CN24" i="1"/>
  <c r="CO24" i="1" s="1"/>
  <c r="CP24" i="1" s="1"/>
  <c r="DC24" i="1" s="1"/>
  <c r="CN23" i="1"/>
  <c r="CO23" i="1" s="1"/>
  <c r="CP23" i="1" s="1"/>
  <c r="DC23" i="1" s="1"/>
  <c r="CN22" i="1"/>
  <c r="CO22" i="1" s="1"/>
  <c r="CP22" i="1" s="1"/>
  <c r="DC22" i="1" s="1"/>
  <c r="CN21" i="1"/>
  <c r="CO21" i="1" s="1"/>
  <c r="CP21" i="1" s="1"/>
  <c r="DC21" i="1" s="1"/>
  <c r="CN19" i="1"/>
  <c r="CO19" i="1" s="1"/>
  <c r="CP19" i="1" s="1"/>
  <c r="DC19" i="1" s="1"/>
  <c r="CN18" i="1"/>
  <c r="CO18" i="1" s="1"/>
  <c r="CP18" i="1" s="1"/>
  <c r="DC18" i="1" s="1"/>
  <c r="CN17" i="1"/>
  <c r="CO17" i="1" s="1"/>
  <c r="CP17" i="1" s="1"/>
  <c r="DC17" i="1" s="1"/>
  <c r="CN16" i="1"/>
  <c r="CO16" i="1" s="1"/>
  <c r="CP16" i="1" s="1"/>
  <c r="DC16" i="1" s="1"/>
  <c r="CN15" i="1"/>
  <c r="CO15" i="1" s="1"/>
  <c r="CP15" i="1" s="1"/>
  <c r="DC15" i="1" s="1"/>
  <c r="CN14" i="1"/>
  <c r="CO14" i="1" s="1"/>
  <c r="CP14" i="1" s="1"/>
  <c r="DC14" i="1" s="1"/>
  <c r="CN13" i="1"/>
  <c r="CO13" i="1" s="1"/>
  <c r="CP13" i="1" s="1"/>
  <c r="DC13" i="1" s="1"/>
  <c r="CN12" i="1"/>
  <c r="CO12" i="1" s="1"/>
  <c r="CP12" i="1" s="1"/>
  <c r="DC12" i="1" s="1"/>
  <c r="CN11" i="1"/>
  <c r="CO11" i="1" s="1"/>
  <c r="CP11" i="1" s="1"/>
  <c r="DC11" i="1" s="1"/>
  <c r="CN10" i="1"/>
  <c r="CO10" i="1" s="1"/>
  <c r="CP10" i="1" s="1"/>
  <c r="DC10" i="1" s="1"/>
  <c r="CN9" i="1"/>
  <c r="CO9" i="1" s="1"/>
  <c r="CP9" i="1" s="1"/>
  <c r="DC9" i="1" s="1"/>
  <c r="CN8" i="1"/>
  <c r="CO8" i="1" s="1"/>
  <c r="CP8" i="1" s="1"/>
  <c r="DC8" i="1" s="1"/>
  <c r="CN7" i="1"/>
  <c r="CO7" i="1" s="1"/>
  <c r="CP7" i="1" s="1"/>
  <c r="DC7" i="1" s="1"/>
  <c r="CN6" i="1"/>
  <c r="CO6" i="1" s="1"/>
  <c r="CP6" i="1" s="1"/>
  <c r="DC6" i="1" s="1"/>
  <c r="CN5" i="1"/>
  <c r="CO5" i="1" s="1"/>
  <c r="CP5" i="1" s="1"/>
  <c r="DC5" i="1" s="1"/>
  <c r="CN4" i="1"/>
  <c r="CO4" i="1" s="1"/>
  <c r="CP4" i="1" s="1"/>
  <c r="DC4" i="1" s="1"/>
  <c r="CN3" i="1"/>
  <c r="CO3" i="1" s="1"/>
  <c r="CP3" i="1" s="1"/>
  <c r="DC3" i="1" s="1"/>
  <c r="CB264" i="1"/>
  <c r="CC264" i="1" s="1"/>
  <c r="CD264" i="1" s="1"/>
  <c r="CB263" i="1"/>
  <c r="CC263" i="1" s="1"/>
  <c r="CD263" i="1" s="1"/>
  <c r="CB262" i="1"/>
  <c r="CC262" i="1" s="1"/>
  <c r="CD262" i="1" s="1"/>
  <c r="CB261" i="1"/>
  <c r="CC261" i="1" s="1"/>
  <c r="CD261" i="1" s="1"/>
  <c r="CB260" i="1"/>
  <c r="CC260" i="1" s="1"/>
  <c r="CD260" i="1" s="1"/>
  <c r="CB259" i="1"/>
  <c r="CC259" i="1" s="1"/>
  <c r="CD259" i="1" s="1"/>
  <c r="CB258" i="1"/>
  <c r="CC258" i="1" s="1"/>
  <c r="CD258" i="1" s="1"/>
  <c r="CB257" i="1"/>
  <c r="CC257" i="1" s="1"/>
  <c r="CD257" i="1" s="1"/>
  <c r="CB256" i="1"/>
  <c r="CC256" i="1" s="1"/>
  <c r="CD256" i="1" s="1"/>
  <c r="CB255" i="1"/>
  <c r="CC255" i="1" s="1"/>
  <c r="CD255" i="1" s="1"/>
  <c r="CB254" i="1"/>
  <c r="CC254" i="1" s="1"/>
  <c r="CD254" i="1" s="1"/>
  <c r="CB253" i="1"/>
  <c r="CC253" i="1" s="1"/>
  <c r="CD253" i="1" s="1"/>
  <c r="CB252" i="1"/>
  <c r="CC252" i="1" s="1"/>
  <c r="CD252" i="1" s="1"/>
  <c r="CB251" i="1"/>
  <c r="CC251" i="1" s="1"/>
  <c r="CD251" i="1" s="1"/>
  <c r="CB250" i="1"/>
  <c r="CC250" i="1" s="1"/>
  <c r="CD250" i="1" s="1"/>
  <c r="CB249" i="1"/>
  <c r="CC249" i="1" s="1"/>
  <c r="CD249" i="1" s="1"/>
  <c r="CB248" i="1"/>
  <c r="CC248" i="1" s="1"/>
  <c r="CD248" i="1" s="1"/>
  <c r="CB247" i="1"/>
  <c r="CC247" i="1" s="1"/>
  <c r="CD247" i="1" s="1"/>
  <c r="CB246" i="1"/>
  <c r="CC246" i="1" s="1"/>
  <c r="CD246" i="1" s="1"/>
  <c r="CB245" i="1"/>
  <c r="CC245" i="1" s="1"/>
  <c r="CD245" i="1" s="1"/>
  <c r="CB244" i="1"/>
  <c r="CC244" i="1" s="1"/>
  <c r="CD244" i="1" s="1"/>
  <c r="CB243" i="1"/>
  <c r="CC243" i="1" s="1"/>
  <c r="CD243" i="1" s="1"/>
  <c r="CB242" i="1"/>
  <c r="CC242" i="1" s="1"/>
  <c r="CD242" i="1" s="1"/>
  <c r="CB241" i="1"/>
  <c r="CC241" i="1" s="1"/>
  <c r="CD241" i="1" s="1"/>
  <c r="CB240" i="1"/>
  <c r="CC240" i="1" s="1"/>
  <c r="CD240" i="1" s="1"/>
  <c r="CB239" i="1"/>
  <c r="CC239" i="1" s="1"/>
  <c r="CD239" i="1" s="1"/>
  <c r="CB238" i="1"/>
  <c r="CC238" i="1" s="1"/>
  <c r="CD238" i="1" s="1"/>
  <c r="CB237" i="1"/>
  <c r="CC237" i="1" s="1"/>
  <c r="CD237" i="1" s="1"/>
  <c r="CB236" i="1"/>
  <c r="CC236" i="1" s="1"/>
  <c r="CD236" i="1" s="1"/>
  <c r="CB235" i="1"/>
  <c r="CC235" i="1" s="1"/>
  <c r="CD235" i="1" s="1"/>
  <c r="CB234" i="1"/>
  <c r="CC234" i="1" s="1"/>
  <c r="CD234" i="1" s="1"/>
  <c r="CB233" i="1"/>
  <c r="CC233" i="1" s="1"/>
  <c r="CD233" i="1" s="1"/>
  <c r="CB232" i="1"/>
  <c r="CC232" i="1" s="1"/>
  <c r="CD232" i="1" s="1"/>
  <c r="CB231" i="1"/>
  <c r="CC231" i="1" s="1"/>
  <c r="CD231" i="1" s="1"/>
  <c r="CB230" i="1"/>
  <c r="CC230" i="1" s="1"/>
  <c r="CD230" i="1" s="1"/>
  <c r="CB229" i="1"/>
  <c r="CC229" i="1" s="1"/>
  <c r="CD229" i="1" s="1"/>
  <c r="CB228" i="1"/>
  <c r="CC228" i="1" s="1"/>
  <c r="CD228" i="1" s="1"/>
  <c r="CB227" i="1"/>
  <c r="CC227" i="1" s="1"/>
  <c r="CD227" i="1" s="1"/>
  <c r="CB226" i="1"/>
  <c r="CC226" i="1" s="1"/>
  <c r="CD226" i="1" s="1"/>
  <c r="CB225" i="1"/>
  <c r="CC225" i="1" s="1"/>
  <c r="CD225" i="1" s="1"/>
  <c r="CB224" i="1"/>
  <c r="CC224" i="1" s="1"/>
  <c r="CD224" i="1" s="1"/>
  <c r="CB223" i="1"/>
  <c r="CC223" i="1" s="1"/>
  <c r="CD223" i="1" s="1"/>
  <c r="CB222" i="1"/>
  <c r="CC222" i="1" s="1"/>
  <c r="CD222" i="1" s="1"/>
  <c r="CB221" i="1"/>
  <c r="CC221" i="1" s="1"/>
  <c r="CD221" i="1" s="1"/>
  <c r="CB220" i="1"/>
  <c r="CC220" i="1" s="1"/>
  <c r="CD220" i="1" s="1"/>
  <c r="CB219" i="1"/>
  <c r="CC219" i="1" s="1"/>
  <c r="CD219" i="1" s="1"/>
  <c r="CB218" i="1"/>
  <c r="CC218" i="1" s="1"/>
  <c r="CD218" i="1" s="1"/>
  <c r="CB217" i="1"/>
  <c r="CC217" i="1" s="1"/>
  <c r="CD217" i="1" s="1"/>
  <c r="CB216" i="1"/>
  <c r="CC216" i="1" s="1"/>
  <c r="CD216" i="1" s="1"/>
  <c r="CB215" i="1"/>
  <c r="CC215" i="1" s="1"/>
  <c r="CD215" i="1" s="1"/>
  <c r="CB214" i="1"/>
  <c r="CC214" i="1" s="1"/>
  <c r="CD214" i="1" s="1"/>
  <c r="CB213" i="1"/>
  <c r="CC213" i="1" s="1"/>
  <c r="CD213" i="1" s="1"/>
  <c r="CB212" i="1"/>
  <c r="CC212" i="1" s="1"/>
  <c r="CD212" i="1" s="1"/>
  <c r="CB211" i="1"/>
  <c r="CC211" i="1" s="1"/>
  <c r="CD211" i="1" s="1"/>
  <c r="CB210" i="1"/>
  <c r="CC210" i="1" s="1"/>
  <c r="CD210" i="1" s="1"/>
  <c r="CB209" i="1"/>
  <c r="CC209" i="1" s="1"/>
  <c r="CD209" i="1" s="1"/>
  <c r="CB208" i="1"/>
  <c r="CC208" i="1" s="1"/>
  <c r="CD208" i="1" s="1"/>
  <c r="CB207" i="1"/>
  <c r="CC207" i="1" s="1"/>
  <c r="CD207" i="1" s="1"/>
  <c r="CB206" i="1"/>
  <c r="CC206" i="1" s="1"/>
  <c r="CD206" i="1" s="1"/>
  <c r="CB205" i="1"/>
  <c r="CC205" i="1" s="1"/>
  <c r="CD205" i="1" s="1"/>
  <c r="CB204" i="1"/>
  <c r="CC204" i="1" s="1"/>
  <c r="CD204" i="1" s="1"/>
  <c r="CB203" i="1"/>
  <c r="CC203" i="1" s="1"/>
  <c r="CD203" i="1" s="1"/>
  <c r="CB202" i="1"/>
  <c r="CC202" i="1" s="1"/>
  <c r="CD202" i="1" s="1"/>
  <c r="CB201" i="1"/>
  <c r="CC201" i="1" s="1"/>
  <c r="CD201" i="1" s="1"/>
  <c r="CB200" i="1"/>
  <c r="CC200" i="1" s="1"/>
  <c r="CD200" i="1" s="1"/>
  <c r="CB199" i="1"/>
  <c r="CC199" i="1" s="1"/>
  <c r="CD199" i="1" s="1"/>
  <c r="CB198" i="1"/>
  <c r="CC198" i="1" s="1"/>
  <c r="CD198" i="1" s="1"/>
  <c r="CB197" i="1"/>
  <c r="CC197" i="1" s="1"/>
  <c r="CD197" i="1" s="1"/>
  <c r="CB196" i="1"/>
  <c r="CC196" i="1" s="1"/>
  <c r="CD196" i="1" s="1"/>
  <c r="CB195" i="1"/>
  <c r="CC195" i="1" s="1"/>
  <c r="CD195" i="1" s="1"/>
  <c r="CB194" i="1"/>
  <c r="CC194" i="1" s="1"/>
  <c r="CD194" i="1" s="1"/>
  <c r="CB193" i="1"/>
  <c r="CC193" i="1" s="1"/>
  <c r="CD193" i="1" s="1"/>
  <c r="CB192" i="1"/>
  <c r="CC192" i="1" s="1"/>
  <c r="CD192" i="1" s="1"/>
  <c r="CB191" i="1"/>
  <c r="CC191" i="1" s="1"/>
  <c r="CD191" i="1" s="1"/>
  <c r="CB190" i="1"/>
  <c r="CC190" i="1" s="1"/>
  <c r="CD190" i="1" s="1"/>
  <c r="CB189" i="1"/>
  <c r="CC189" i="1" s="1"/>
  <c r="CD189" i="1" s="1"/>
  <c r="CB188" i="1"/>
  <c r="CC188" i="1" s="1"/>
  <c r="CD188" i="1" s="1"/>
  <c r="CB187" i="1"/>
  <c r="CC187" i="1" s="1"/>
  <c r="CD187" i="1" s="1"/>
  <c r="CB186" i="1"/>
  <c r="CC186" i="1" s="1"/>
  <c r="CD186" i="1" s="1"/>
  <c r="CB185" i="1"/>
  <c r="CC185" i="1" s="1"/>
  <c r="CD185" i="1" s="1"/>
  <c r="CB184" i="1"/>
  <c r="CC184" i="1" s="1"/>
  <c r="CD184" i="1" s="1"/>
  <c r="CB183" i="1"/>
  <c r="CC183" i="1" s="1"/>
  <c r="CD183" i="1" s="1"/>
  <c r="CB182" i="1"/>
  <c r="CC182" i="1" s="1"/>
  <c r="CD182" i="1" s="1"/>
  <c r="CB181" i="1"/>
  <c r="CC181" i="1" s="1"/>
  <c r="CD181" i="1" s="1"/>
  <c r="CB180" i="1"/>
  <c r="CC180" i="1" s="1"/>
  <c r="CD180" i="1" s="1"/>
  <c r="CB179" i="1"/>
  <c r="CC179" i="1" s="1"/>
  <c r="CD179" i="1" s="1"/>
  <c r="CB178" i="1"/>
  <c r="CC178" i="1" s="1"/>
  <c r="CD178" i="1" s="1"/>
  <c r="CB177" i="1"/>
  <c r="CC177" i="1" s="1"/>
  <c r="CD177" i="1" s="1"/>
  <c r="CB176" i="1"/>
  <c r="CC176" i="1" s="1"/>
  <c r="CD176" i="1" s="1"/>
  <c r="CB175" i="1"/>
  <c r="CC175" i="1" s="1"/>
  <c r="CD175" i="1" s="1"/>
  <c r="CB174" i="1"/>
  <c r="CC174" i="1" s="1"/>
  <c r="CD174" i="1" s="1"/>
  <c r="CB173" i="1"/>
  <c r="CC173" i="1" s="1"/>
  <c r="CD173" i="1" s="1"/>
  <c r="CB172" i="1"/>
  <c r="CC172" i="1" s="1"/>
  <c r="CD172" i="1" s="1"/>
  <c r="CB171" i="1"/>
  <c r="CC171" i="1" s="1"/>
  <c r="CD171" i="1" s="1"/>
  <c r="CB170" i="1"/>
  <c r="CC170" i="1" s="1"/>
  <c r="CD170" i="1" s="1"/>
  <c r="CB169" i="1"/>
  <c r="CC169" i="1" s="1"/>
  <c r="CD169" i="1" s="1"/>
  <c r="CB168" i="1"/>
  <c r="CC168" i="1" s="1"/>
  <c r="CD168" i="1" s="1"/>
  <c r="CB167" i="1"/>
  <c r="CC167" i="1" s="1"/>
  <c r="CD167" i="1" s="1"/>
  <c r="CB166" i="1"/>
  <c r="CC166" i="1" s="1"/>
  <c r="CD166" i="1" s="1"/>
  <c r="CB165" i="1"/>
  <c r="CC165" i="1" s="1"/>
  <c r="CD165" i="1" s="1"/>
  <c r="CQ165" i="1" s="1"/>
  <c r="CU165" i="1" s="1"/>
  <c r="CV165" i="1" s="1"/>
  <c r="CB164" i="1"/>
  <c r="CC164" i="1" s="1"/>
  <c r="CD164" i="1" s="1"/>
  <c r="CB163" i="1"/>
  <c r="CC163" i="1" s="1"/>
  <c r="CD163" i="1" s="1"/>
  <c r="CB162" i="1"/>
  <c r="CC162" i="1" s="1"/>
  <c r="CD162" i="1" s="1"/>
  <c r="CB161" i="1"/>
  <c r="CC161" i="1" s="1"/>
  <c r="CD161" i="1" s="1"/>
  <c r="CB160" i="1"/>
  <c r="CC160" i="1" s="1"/>
  <c r="CD160" i="1" s="1"/>
  <c r="CB159" i="1"/>
  <c r="CC159" i="1" s="1"/>
  <c r="CD159" i="1" s="1"/>
  <c r="CB158" i="1"/>
  <c r="CC158" i="1" s="1"/>
  <c r="CD158" i="1" s="1"/>
  <c r="CB157" i="1"/>
  <c r="CC157" i="1" s="1"/>
  <c r="CD157" i="1" s="1"/>
  <c r="CB156" i="1"/>
  <c r="CC156" i="1" s="1"/>
  <c r="CD156" i="1" s="1"/>
  <c r="CB155" i="1"/>
  <c r="CC155" i="1" s="1"/>
  <c r="CD155" i="1" s="1"/>
  <c r="CB154" i="1"/>
  <c r="CC154" i="1" s="1"/>
  <c r="CD154" i="1" s="1"/>
  <c r="CB153" i="1"/>
  <c r="CC153" i="1" s="1"/>
  <c r="CD153" i="1" s="1"/>
  <c r="CB152" i="1"/>
  <c r="CC152" i="1" s="1"/>
  <c r="CD152" i="1" s="1"/>
  <c r="CB151" i="1"/>
  <c r="CC151" i="1" s="1"/>
  <c r="CD151" i="1" s="1"/>
  <c r="CB150" i="1"/>
  <c r="CC150" i="1" s="1"/>
  <c r="CD150" i="1" s="1"/>
  <c r="CB149" i="1"/>
  <c r="CC149" i="1" s="1"/>
  <c r="CD149" i="1" s="1"/>
  <c r="CB148" i="1"/>
  <c r="CC148" i="1" s="1"/>
  <c r="CD148" i="1" s="1"/>
  <c r="CB147" i="1"/>
  <c r="CC147" i="1" s="1"/>
  <c r="CD147" i="1" s="1"/>
  <c r="CB146" i="1"/>
  <c r="CC146" i="1" s="1"/>
  <c r="CD146" i="1" s="1"/>
  <c r="CB145" i="1"/>
  <c r="CC145" i="1" s="1"/>
  <c r="CD145" i="1" s="1"/>
  <c r="CB144" i="1"/>
  <c r="CC144" i="1" s="1"/>
  <c r="CD144" i="1" s="1"/>
  <c r="CB143" i="1"/>
  <c r="CC143" i="1" s="1"/>
  <c r="CD143" i="1" s="1"/>
  <c r="CB142" i="1"/>
  <c r="CC142" i="1" s="1"/>
  <c r="CD142" i="1" s="1"/>
  <c r="CB141" i="1"/>
  <c r="CC141" i="1" s="1"/>
  <c r="CD141" i="1" s="1"/>
  <c r="CB140" i="1"/>
  <c r="CC140" i="1" s="1"/>
  <c r="CD140" i="1" s="1"/>
  <c r="CB139" i="1"/>
  <c r="CC139" i="1" s="1"/>
  <c r="CD139" i="1" s="1"/>
  <c r="CB138" i="1"/>
  <c r="CC138" i="1" s="1"/>
  <c r="CD138" i="1" s="1"/>
  <c r="CB137" i="1"/>
  <c r="CC137" i="1" s="1"/>
  <c r="CD137" i="1" s="1"/>
  <c r="CB136" i="1"/>
  <c r="CC136" i="1" s="1"/>
  <c r="CD136" i="1" s="1"/>
  <c r="CB135" i="1"/>
  <c r="CC135" i="1" s="1"/>
  <c r="CD135" i="1" s="1"/>
  <c r="CB134" i="1"/>
  <c r="CC134" i="1" s="1"/>
  <c r="CD134" i="1" s="1"/>
  <c r="CB133" i="1"/>
  <c r="CC133" i="1" s="1"/>
  <c r="CD133" i="1" s="1"/>
  <c r="CB132" i="1"/>
  <c r="CC132" i="1" s="1"/>
  <c r="CD132" i="1" s="1"/>
  <c r="CB131" i="1"/>
  <c r="CC131" i="1" s="1"/>
  <c r="CD131" i="1" s="1"/>
  <c r="CB130" i="1"/>
  <c r="CC130" i="1" s="1"/>
  <c r="CD130" i="1" s="1"/>
  <c r="CB129" i="1"/>
  <c r="CC129" i="1" s="1"/>
  <c r="CD129" i="1" s="1"/>
  <c r="CB128" i="1"/>
  <c r="CC128" i="1" s="1"/>
  <c r="CD128" i="1" s="1"/>
  <c r="CB127" i="1"/>
  <c r="CC127" i="1" s="1"/>
  <c r="CD127" i="1" s="1"/>
  <c r="CB126" i="1"/>
  <c r="CC126" i="1" s="1"/>
  <c r="CD126" i="1" s="1"/>
  <c r="CB125" i="1"/>
  <c r="CC125" i="1" s="1"/>
  <c r="CD125" i="1" s="1"/>
  <c r="CB124" i="1"/>
  <c r="CC124" i="1" s="1"/>
  <c r="CD124" i="1" s="1"/>
  <c r="CB123" i="1"/>
  <c r="CC123" i="1" s="1"/>
  <c r="CD123" i="1" s="1"/>
  <c r="CB122" i="1"/>
  <c r="CC122" i="1" s="1"/>
  <c r="CD122" i="1" s="1"/>
  <c r="CB121" i="1"/>
  <c r="CC121" i="1" s="1"/>
  <c r="CD121" i="1" s="1"/>
  <c r="CB120" i="1"/>
  <c r="CC120" i="1" s="1"/>
  <c r="CD120" i="1" s="1"/>
  <c r="CB119" i="1"/>
  <c r="CC119" i="1" s="1"/>
  <c r="CD119" i="1" s="1"/>
  <c r="CB118" i="1"/>
  <c r="CC118" i="1" s="1"/>
  <c r="CD118" i="1" s="1"/>
  <c r="CB117" i="1"/>
  <c r="CC117" i="1" s="1"/>
  <c r="CD117" i="1" s="1"/>
  <c r="CB116" i="1"/>
  <c r="CC116" i="1" s="1"/>
  <c r="CD116" i="1" s="1"/>
  <c r="CB115" i="1"/>
  <c r="CC115" i="1" s="1"/>
  <c r="CD115" i="1" s="1"/>
  <c r="CB114" i="1"/>
  <c r="CC114" i="1" s="1"/>
  <c r="CD114" i="1" s="1"/>
  <c r="CB113" i="1"/>
  <c r="CC113" i="1" s="1"/>
  <c r="CD113" i="1" s="1"/>
  <c r="CB112" i="1"/>
  <c r="CC112" i="1" s="1"/>
  <c r="CD112" i="1" s="1"/>
  <c r="CB111" i="1"/>
  <c r="CC111" i="1" s="1"/>
  <c r="CD111" i="1" s="1"/>
  <c r="CB110" i="1"/>
  <c r="CC110" i="1" s="1"/>
  <c r="CD110" i="1" s="1"/>
  <c r="CB109" i="1"/>
  <c r="CC109" i="1" s="1"/>
  <c r="CD109" i="1" s="1"/>
  <c r="CB108" i="1"/>
  <c r="CC108" i="1" s="1"/>
  <c r="CD108" i="1" s="1"/>
  <c r="CB107" i="1"/>
  <c r="CC107" i="1" s="1"/>
  <c r="CD107" i="1" s="1"/>
  <c r="CB106" i="1"/>
  <c r="CC106" i="1" s="1"/>
  <c r="CD106" i="1" s="1"/>
  <c r="CB105" i="1"/>
  <c r="CC105" i="1" s="1"/>
  <c r="CD105" i="1" s="1"/>
  <c r="CB104" i="1"/>
  <c r="CC104" i="1" s="1"/>
  <c r="CD104" i="1" s="1"/>
  <c r="CB103" i="1"/>
  <c r="CC103" i="1" s="1"/>
  <c r="CD103" i="1" s="1"/>
  <c r="CB102" i="1"/>
  <c r="CC102" i="1" s="1"/>
  <c r="CD102" i="1" s="1"/>
  <c r="CB101" i="1"/>
  <c r="CC101" i="1" s="1"/>
  <c r="CD101" i="1" s="1"/>
  <c r="CB100" i="1"/>
  <c r="CC100" i="1" s="1"/>
  <c r="CD100" i="1" s="1"/>
  <c r="CB99" i="1"/>
  <c r="CC99" i="1" s="1"/>
  <c r="CD99" i="1" s="1"/>
  <c r="CB98" i="1"/>
  <c r="CC98" i="1" s="1"/>
  <c r="CD98" i="1" s="1"/>
  <c r="CB97" i="1"/>
  <c r="CC97" i="1" s="1"/>
  <c r="CD97" i="1" s="1"/>
  <c r="CB96" i="1"/>
  <c r="CC96" i="1" s="1"/>
  <c r="CD96" i="1" s="1"/>
  <c r="CB95" i="1"/>
  <c r="CC95" i="1" s="1"/>
  <c r="CD95" i="1" s="1"/>
  <c r="CB94" i="1"/>
  <c r="CC94" i="1" s="1"/>
  <c r="CD94" i="1" s="1"/>
  <c r="CB93" i="1"/>
  <c r="CC93" i="1" s="1"/>
  <c r="CD93" i="1" s="1"/>
  <c r="CB92" i="1"/>
  <c r="CC92" i="1" s="1"/>
  <c r="CD92" i="1" s="1"/>
  <c r="CB91" i="1"/>
  <c r="CC91" i="1" s="1"/>
  <c r="CD91" i="1" s="1"/>
  <c r="CB90" i="1"/>
  <c r="CC90" i="1" s="1"/>
  <c r="CD90" i="1" s="1"/>
  <c r="CB89" i="1"/>
  <c r="CC89" i="1" s="1"/>
  <c r="CD89" i="1" s="1"/>
  <c r="CB88" i="1"/>
  <c r="CC88" i="1" s="1"/>
  <c r="CD88" i="1" s="1"/>
  <c r="CB87" i="1"/>
  <c r="CC87" i="1" s="1"/>
  <c r="CD87" i="1" s="1"/>
  <c r="CB86" i="1"/>
  <c r="CC86" i="1" s="1"/>
  <c r="CD86" i="1" s="1"/>
  <c r="CB85" i="1"/>
  <c r="CC85" i="1" s="1"/>
  <c r="CD85" i="1" s="1"/>
  <c r="CB84" i="1"/>
  <c r="CC84" i="1" s="1"/>
  <c r="CD84" i="1" s="1"/>
  <c r="CB83" i="1"/>
  <c r="CC83" i="1" s="1"/>
  <c r="CD83" i="1" s="1"/>
  <c r="CB82" i="1"/>
  <c r="CC82" i="1" s="1"/>
  <c r="CD82" i="1" s="1"/>
  <c r="CB81" i="1"/>
  <c r="CC81" i="1" s="1"/>
  <c r="CD81" i="1" s="1"/>
  <c r="CB80" i="1"/>
  <c r="CC80" i="1" s="1"/>
  <c r="CD80" i="1" s="1"/>
  <c r="CB79" i="1"/>
  <c r="CC79" i="1" s="1"/>
  <c r="CD79" i="1" s="1"/>
  <c r="CB78" i="1"/>
  <c r="CC78" i="1" s="1"/>
  <c r="CD78" i="1" s="1"/>
  <c r="CB77" i="1"/>
  <c r="CC77" i="1" s="1"/>
  <c r="CD77" i="1" s="1"/>
  <c r="CB76" i="1"/>
  <c r="CC76" i="1" s="1"/>
  <c r="CD76" i="1" s="1"/>
  <c r="CB75" i="1"/>
  <c r="CC75" i="1" s="1"/>
  <c r="CD75" i="1" s="1"/>
  <c r="CB73" i="1"/>
  <c r="CC73" i="1" s="1"/>
  <c r="CD73" i="1" s="1"/>
  <c r="CB72" i="1"/>
  <c r="CC72" i="1" s="1"/>
  <c r="CD72" i="1" s="1"/>
  <c r="CB71" i="1"/>
  <c r="CC71" i="1" s="1"/>
  <c r="CD71" i="1" s="1"/>
  <c r="CB70" i="1"/>
  <c r="CC70" i="1" s="1"/>
  <c r="CD70" i="1" s="1"/>
  <c r="CB69" i="1"/>
  <c r="CC69" i="1" s="1"/>
  <c r="CD69" i="1" s="1"/>
  <c r="CB68" i="1"/>
  <c r="CC68" i="1" s="1"/>
  <c r="CD68" i="1" s="1"/>
  <c r="CB67" i="1"/>
  <c r="CC67" i="1" s="1"/>
  <c r="CD67" i="1" s="1"/>
  <c r="CB66" i="1"/>
  <c r="CC66" i="1" s="1"/>
  <c r="CD66" i="1" s="1"/>
  <c r="CB65" i="1"/>
  <c r="CC65" i="1" s="1"/>
  <c r="CD65" i="1" s="1"/>
  <c r="CB64" i="1"/>
  <c r="CC64" i="1" s="1"/>
  <c r="CD64" i="1" s="1"/>
  <c r="CB63" i="1"/>
  <c r="CC63" i="1" s="1"/>
  <c r="CD63" i="1" s="1"/>
  <c r="CB62" i="1"/>
  <c r="CC62" i="1" s="1"/>
  <c r="CD62" i="1" s="1"/>
  <c r="CB61" i="1"/>
  <c r="CC61" i="1" s="1"/>
  <c r="CD61" i="1" s="1"/>
  <c r="CB60" i="1"/>
  <c r="CC60" i="1" s="1"/>
  <c r="CD60" i="1" s="1"/>
  <c r="CB59" i="1"/>
  <c r="CC59" i="1" s="1"/>
  <c r="CD59" i="1" s="1"/>
  <c r="CB56" i="1"/>
  <c r="CC56" i="1" s="1"/>
  <c r="CD56" i="1" s="1"/>
  <c r="CB55" i="1"/>
  <c r="CC55" i="1" s="1"/>
  <c r="CD55" i="1" s="1"/>
  <c r="CB54" i="1"/>
  <c r="CC54" i="1" s="1"/>
  <c r="CD54" i="1" s="1"/>
  <c r="CB53" i="1"/>
  <c r="CC53" i="1" s="1"/>
  <c r="CD53" i="1" s="1"/>
  <c r="CB51" i="1"/>
  <c r="CC51" i="1" s="1"/>
  <c r="CD51" i="1" s="1"/>
  <c r="CB50" i="1"/>
  <c r="CC50" i="1" s="1"/>
  <c r="CD50" i="1" s="1"/>
  <c r="CB49" i="1"/>
  <c r="CC49" i="1" s="1"/>
  <c r="CD49" i="1" s="1"/>
  <c r="CB48" i="1"/>
  <c r="CC48" i="1" s="1"/>
  <c r="CD48" i="1" s="1"/>
  <c r="CB47" i="1"/>
  <c r="CC47" i="1" s="1"/>
  <c r="CD47" i="1" s="1"/>
  <c r="CB46" i="1"/>
  <c r="CC46" i="1" s="1"/>
  <c r="CD46" i="1" s="1"/>
  <c r="CB45" i="1"/>
  <c r="CC45" i="1" s="1"/>
  <c r="CD45" i="1" s="1"/>
  <c r="CB44" i="1"/>
  <c r="CC44" i="1" s="1"/>
  <c r="CD44" i="1" s="1"/>
  <c r="CB43" i="1"/>
  <c r="CC43" i="1" s="1"/>
  <c r="CD43" i="1" s="1"/>
  <c r="CB42" i="1"/>
  <c r="CC42" i="1" s="1"/>
  <c r="CD42" i="1" s="1"/>
  <c r="CB40" i="1"/>
  <c r="CC40" i="1" s="1"/>
  <c r="CD40" i="1" s="1"/>
  <c r="CB39" i="1"/>
  <c r="CC39" i="1" s="1"/>
  <c r="CD39" i="1" s="1"/>
  <c r="CB38" i="1"/>
  <c r="CC38" i="1" s="1"/>
  <c r="CD38" i="1" s="1"/>
  <c r="CB37" i="1"/>
  <c r="CC37" i="1" s="1"/>
  <c r="CD37" i="1" s="1"/>
  <c r="CB36" i="1"/>
  <c r="CC36" i="1" s="1"/>
  <c r="CD36" i="1" s="1"/>
  <c r="CB35" i="1"/>
  <c r="CC35" i="1" s="1"/>
  <c r="CD35" i="1" s="1"/>
  <c r="CB34" i="1"/>
  <c r="CC34" i="1" s="1"/>
  <c r="CD34" i="1" s="1"/>
  <c r="CB33" i="1"/>
  <c r="CC33" i="1" s="1"/>
  <c r="CD33" i="1" s="1"/>
  <c r="CB32" i="1"/>
  <c r="CC32" i="1" s="1"/>
  <c r="CD32" i="1" s="1"/>
  <c r="CB31" i="1"/>
  <c r="CC31" i="1" s="1"/>
  <c r="CD31" i="1" s="1"/>
  <c r="CB30" i="1"/>
  <c r="CC30" i="1" s="1"/>
  <c r="CD30" i="1" s="1"/>
  <c r="CB29" i="1"/>
  <c r="CC29" i="1" s="1"/>
  <c r="CD29" i="1" s="1"/>
  <c r="CB28" i="1"/>
  <c r="CC28" i="1" s="1"/>
  <c r="CD28" i="1" s="1"/>
  <c r="CB27" i="1"/>
  <c r="CC27" i="1" s="1"/>
  <c r="CD27" i="1" s="1"/>
  <c r="CB26" i="1"/>
  <c r="CC26" i="1" s="1"/>
  <c r="CD26" i="1" s="1"/>
  <c r="CB25" i="1"/>
  <c r="CC25" i="1" s="1"/>
  <c r="CD25" i="1" s="1"/>
  <c r="CB24" i="1"/>
  <c r="CC24" i="1" s="1"/>
  <c r="CD24" i="1" s="1"/>
  <c r="CB23" i="1"/>
  <c r="CC23" i="1" s="1"/>
  <c r="CD23" i="1" s="1"/>
  <c r="CB22" i="1"/>
  <c r="CC22" i="1" s="1"/>
  <c r="CD22" i="1" s="1"/>
  <c r="CB21" i="1"/>
  <c r="CC21" i="1" s="1"/>
  <c r="CD21" i="1" s="1"/>
  <c r="CB19" i="1"/>
  <c r="CC19" i="1" s="1"/>
  <c r="CD19" i="1" s="1"/>
  <c r="CB18" i="1"/>
  <c r="CC18" i="1" s="1"/>
  <c r="CD18" i="1" s="1"/>
  <c r="CB17" i="1"/>
  <c r="CC17" i="1" s="1"/>
  <c r="CD17" i="1" s="1"/>
  <c r="CB16" i="1"/>
  <c r="CC16" i="1" s="1"/>
  <c r="CD16" i="1" s="1"/>
  <c r="CB15" i="1"/>
  <c r="CC15" i="1" s="1"/>
  <c r="CD15" i="1" s="1"/>
  <c r="CB14" i="1"/>
  <c r="CC14" i="1" s="1"/>
  <c r="CD14" i="1" s="1"/>
  <c r="CB13" i="1"/>
  <c r="CC13" i="1" s="1"/>
  <c r="CD13" i="1" s="1"/>
  <c r="CB12" i="1"/>
  <c r="CC12" i="1" s="1"/>
  <c r="CD12" i="1" s="1"/>
  <c r="CB11" i="1"/>
  <c r="CC11" i="1" s="1"/>
  <c r="CD11" i="1" s="1"/>
  <c r="CB10" i="1"/>
  <c r="CC10" i="1" s="1"/>
  <c r="CD10" i="1" s="1"/>
  <c r="CB9" i="1"/>
  <c r="CC9" i="1" s="1"/>
  <c r="CD9" i="1" s="1"/>
  <c r="CB8" i="1"/>
  <c r="CC8" i="1" s="1"/>
  <c r="CD8" i="1" s="1"/>
  <c r="CB7" i="1"/>
  <c r="CC7" i="1" s="1"/>
  <c r="CD7" i="1" s="1"/>
  <c r="CB6" i="1"/>
  <c r="CC6" i="1" s="1"/>
  <c r="CD6" i="1" s="1"/>
  <c r="CB5" i="1"/>
  <c r="CC5" i="1" s="1"/>
  <c r="CD5" i="1" s="1"/>
  <c r="CB4" i="1"/>
  <c r="CC4" i="1" s="1"/>
  <c r="CD4" i="1" s="1"/>
  <c r="CB3" i="1"/>
  <c r="CC3" i="1" s="1"/>
  <c r="CD3" i="1" s="1"/>
  <c r="BP264" i="1"/>
  <c r="BQ264" i="1" s="1"/>
  <c r="BR264" i="1" s="1"/>
  <c r="BP263" i="1"/>
  <c r="BQ263" i="1" s="1"/>
  <c r="BR263" i="1" s="1"/>
  <c r="BP262" i="1"/>
  <c r="BQ262" i="1" s="1"/>
  <c r="BR262" i="1" s="1"/>
  <c r="BP261" i="1"/>
  <c r="BQ261" i="1" s="1"/>
  <c r="BR261" i="1" s="1"/>
  <c r="BP260" i="1"/>
  <c r="BQ260" i="1" s="1"/>
  <c r="BR260" i="1" s="1"/>
  <c r="BP259" i="1"/>
  <c r="BQ259" i="1" s="1"/>
  <c r="BR259" i="1" s="1"/>
  <c r="BP258" i="1"/>
  <c r="BQ258" i="1" s="1"/>
  <c r="BR258" i="1" s="1"/>
  <c r="BP257" i="1"/>
  <c r="BQ257" i="1" s="1"/>
  <c r="BR257" i="1" s="1"/>
  <c r="BP256" i="1"/>
  <c r="BQ256" i="1" s="1"/>
  <c r="BR256" i="1" s="1"/>
  <c r="BP255" i="1"/>
  <c r="BQ255" i="1" s="1"/>
  <c r="BR255" i="1" s="1"/>
  <c r="BP254" i="1"/>
  <c r="BQ254" i="1" s="1"/>
  <c r="BR254" i="1" s="1"/>
  <c r="BP253" i="1"/>
  <c r="BQ253" i="1" s="1"/>
  <c r="BR253" i="1" s="1"/>
  <c r="BP252" i="1"/>
  <c r="BQ252" i="1" s="1"/>
  <c r="BR252" i="1" s="1"/>
  <c r="BP251" i="1"/>
  <c r="BQ251" i="1" s="1"/>
  <c r="BR251" i="1" s="1"/>
  <c r="BP250" i="1"/>
  <c r="BQ250" i="1" s="1"/>
  <c r="BR250" i="1" s="1"/>
  <c r="BP249" i="1"/>
  <c r="BQ249" i="1" s="1"/>
  <c r="BR249" i="1" s="1"/>
  <c r="BP248" i="1"/>
  <c r="BQ248" i="1" s="1"/>
  <c r="BR248" i="1" s="1"/>
  <c r="BP247" i="1"/>
  <c r="BQ247" i="1" s="1"/>
  <c r="BR247" i="1" s="1"/>
  <c r="BP246" i="1"/>
  <c r="BQ246" i="1" s="1"/>
  <c r="BR246" i="1" s="1"/>
  <c r="BP245" i="1"/>
  <c r="BQ245" i="1" s="1"/>
  <c r="BR245" i="1" s="1"/>
  <c r="BP244" i="1"/>
  <c r="BQ244" i="1" s="1"/>
  <c r="BR244" i="1" s="1"/>
  <c r="BP243" i="1"/>
  <c r="BQ243" i="1" s="1"/>
  <c r="BR243" i="1" s="1"/>
  <c r="BP242" i="1"/>
  <c r="BQ242" i="1" s="1"/>
  <c r="BR242" i="1" s="1"/>
  <c r="BP241" i="1"/>
  <c r="BQ241" i="1" s="1"/>
  <c r="BR241" i="1" s="1"/>
  <c r="BP240" i="1"/>
  <c r="BQ240" i="1" s="1"/>
  <c r="BR240" i="1" s="1"/>
  <c r="BP239" i="1"/>
  <c r="BQ239" i="1" s="1"/>
  <c r="BR239" i="1" s="1"/>
  <c r="BP238" i="1"/>
  <c r="BQ238" i="1" s="1"/>
  <c r="BR238" i="1" s="1"/>
  <c r="BP237" i="1"/>
  <c r="BQ237" i="1" s="1"/>
  <c r="BR237" i="1" s="1"/>
  <c r="BP236" i="1"/>
  <c r="BQ236" i="1" s="1"/>
  <c r="BR236" i="1" s="1"/>
  <c r="BP235" i="1"/>
  <c r="BQ235" i="1" s="1"/>
  <c r="BR235" i="1" s="1"/>
  <c r="BP234" i="1"/>
  <c r="BQ234" i="1" s="1"/>
  <c r="BR234" i="1" s="1"/>
  <c r="BP233" i="1"/>
  <c r="BQ233" i="1" s="1"/>
  <c r="BR233" i="1" s="1"/>
  <c r="BP232" i="1"/>
  <c r="BQ232" i="1" s="1"/>
  <c r="BR232" i="1" s="1"/>
  <c r="BP231" i="1"/>
  <c r="BQ231" i="1" s="1"/>
  <c r="BR231" i="1" s="1"/>
  <c r="BP230" i="1"/>
  <c r="BQ230" i="1" s="1"/>
  <c r="BR230" i="1" s="1"/>
  <c r="BP229" i="1"/>
  <c r="BQ229" i="1" s="1"/>
  <c r="BR229" i="1" s="1"/>
  <c r="BP228" i="1"/>
  <c r="BQ228" i="1" s="1"/>
  <c r="BR228" i="1" s="1"/>
  <c r="BP227" i="1"/>
  <c r="BQ227" i="1" s="1"/>
  <c r="BR227" i="1" s="1"/>
  <c r="BP226" i="1"/>
  <c r="BQ226" i="1" s="1"/>
  <c r="BR226" i="1" s="1"/>
  <c r="BP225" i="1"/>
  <c r="BQ225" i="1" s="1"/>
  <c r="BR225" i="1" s="1"/>
  <c r="BP224" i="1"/>
  <c r="BQ224" i="1" s="1"/>
  <c r="BR224" i="1" s="1"/>
  <c r="BP223" i="1"/>
  <c r="BQ223" i="1" s="1"/>
  <c r="BR223" i="1" s="1"/>
  <c r="BP222" i="1"/>
  <c r="BQ222" i="1" s="1"/>
  <c r="BR222" i="1" s="1"/>
  <c r="BP221" i="1"/>
  <c r="BQ221" i="1" s="1"/>
  <c r="BR221" i="1" s="1"/>
  <c r="BP220" i="1"/>
  <c r="BQ220" i="1" s="1"/>
  <c r="BR220" i="1" s="1"/>
  <c r="BP219" i="1"/>
  <c r="BQ219" i="1" s="1"/>
  <c r="BR219" i="1" s="1"/>
  <c r="BP218" i="1"/>
  <c r="BQ218" i="1" s="1"/>
  <c r="BR218" i="1" s="1"/>
  <c r="BP217" i="1"/>
  <c r="BQ217" i="1" s="1"/>
  <c r="BR217" i="1" s="1"/>
  <c r="BP216" i="1"/>
  <c r="BQ216" i="1" s="1"/>
  <c r="BR216" i="1" s="1"/>
  <c r="BP215" i="1"/>
  <c r="BQ215" i="1" s="1"/>
  <c r="BR215" i="1" s="1"/>
  <c r="BP214" i="1"/>
  <c r="BQ214" i="1" s="1"/>
  <c r="BR214" i="1" s="1"/>
  <c r="BP213" i="1"/>
  <c r="BQ213" i="1" s="1"/>
  <c r="BR213" i="1" s="1"/>
  <c r="BP212" i="1"/>
  <c r="BQ212" i="1" s="1"/>
  <c r="BR212" i="1" s="1"/>
  <c r="BP211" i="1"/>
  <c r="BQ211" i="1" s="1"/>
  <c r="BR211" i="1" s="1"/>
  <c r="BP210" i="1"/>
  <c r="BQ210" i="1" s="1"/>
  <c r="BR210" i="1" s="1"/>
  <c r="BP209" i="1"/>
  <c r="BQ209" i="1" s="1"/>
  <c r="BR209" i="1" s="1"/>
  <c r="BP208" i="1"/>
  <c r="BQ208" i="1" s="1"/>
  <c r="BR208" i="1" s="1"/>
  <c r="BP207" i="1"/>
  <c r="BQ207" i="1" s="1"/>
  <c r="BR207" i="1" s="1"/>
  <c r="BP206" i="1"/>
  <c r="BQ206" i="1" s="1"/>
  <c r="BR206" i="1" s="1"/>
  <c r="BP205" i="1"/>
  <c r="BQ205" i="1" s="1"/>
  <c r="BR205" i="1" s="1"/>
  <c r="BP204" i="1"/>
  <c r="BQ204" i="1" s="1"/>
  <c r="BR204" i="1" s="1"/>
  <c r="BP203" i="1"/>
  <c r="BQ203" i="1" s="1"/>
  <c r="BR203" i="1" s="1"/>
  <c r="BP202" i="1"/>
  <c r="BQ202" i="1" s="1"/>
  <c r="BR202" i="1" s="1"/>
  <c r="BP201" i="1"/>
  <c r="BQ201" i="1" s="1"/>
  <c r="BR201" i="1" s="1"/>
  <c r="BP200" i="1"/>
  <c r="BQ200" i="1" s="1"/>
  <c r="BR200" i="1" s="1"/>
  <c r="BP199" i="1"/>
  <c r="BQ199" i="1" s="1"/>
  <c r="BR199" i="1" s="1"/>
  <c r="BP198" i="1"/>
  <c r="BQ198" i="1" s="1"/>
  <c r="BR198" i="1" s="1"/>
  <c r="BP197" i="1"/>
  <c r="BQ197" i="1" s="1"/>
  <c r="BR197" i="1" s="1"/>
  <c r="BP196" i="1"/>
  <c r="BQ196" i="1" s="1"/>
  <c r="BR196" i="1" s="1"/>
  <c r="BP195" i="1"/>
  <c r="BQ195" i="1" s="1"/>
  <c r="BR195" i="1" s="1"/>
  <c r="BP194" i="1"/>
  <c r="BQ194" i="1" s="1"/>
  <c r="BR194" i="1" s="1"/>
  <c r="BP193" i="1"/>
  <c r="BQ193" i="1" s="1"/>
  <c r="BR193" i="1" s="1"/>
  <c r="BP192" i="1"/>
  <c r="BQ192" i="1" s="1"/>
  <c r="BR192" i="1" s="1"/>
  <c r="BP191" i="1"/>
  <c r="BQ191" i="1" s="1"/>
  <c r="BR191" i="1" s="1"/>
  <c r="BP190" i="1"/>
  <c r="BQ190" i="1" s="1"/>
  <c r="BR190" i="1" s="1"/>
  <c r="BP189" i="1"/>
  <c r="BQ189" i="1" s="1"/>
  <c r="BR189" i="1" s="1"/>
  <c r="BP188" i="1"/>
  <c r="BQ188" i="1" s="1"/>
  <c r="BR188" i="1" s="1"/>
  <c r="BP187" i="1"/>
  <c r="BQ187" i="1" s="1"/>
  <c r="BR187" i="1" s="1"/>
  <c r="BP186" i="1"/>
  <c r="BQ186" i="1" s="1"/>
  <c r="BR186" i="1" s="1"/>
  <c r="BP185" i="1"/>
  <c r="BQ185" i="1" s="1"/>
  <c r="BR185" i="1" s="1"/>
  <c r="BP184" i="1"/>
  <c r="BQ184" i="1" s="1"/>
  <c r="BR184" i="1" s="1"/>
  <c r="BP183" i="1"/>
  <c r="BQ183" i="1" s="1"/>
  <c r="BR183" i="1" s="1"/>
  <c r="BP182" i="1"/>
  <c r="BQ182" i="1" s="1"/>
  <c r="BR182" i="1" s="1"/>
  <c r="BP181" i="1"/>
  <c r="BQ181" i="1" s="1"/>
  <c r="BR181" i="1" s="1"/>
  <c r="BP180" i="1"/>
  <c r="BQ180" i="1" s="1"/>
  <c r="BR180" i="1" s="1"/>
  <c r="BP179" i="1"/>
  <c r="BQ179" i="1" s="1"/>
  <c r="BR179" i="1" s="1"/>
  <c r="BP178" i="1"/>
  <c r="BQ178" i="1" s="1"/>
  <c r="BR178" i="1" s="1"/>
  <c r="BP177" i="1"/>
  <c r="BQ177" i="1" s="1"/>
  <c r="BR177" i="1" s="1"/>
  <c r="BP176" i="1"/>
  <c r="BQ176" i="1" s="1"/>
  <c r="BR176" i="1" s="1"/>
  <c r="BP175" i="1"/>
  <c r="BQ175" i="1" s="1"/>
  <c r="BR175" i="1" s="1"/>
  <c r="BP174" i="1"/>
  <c r="BQ174" i="1" s="1"/>
  <c r="BR174" i="1" s="1"/>
  <c r="BP173" i="1"/>
  <c r="BQ173" i="1" s="1"/>
  <c r="BR173" i="1" s="1"/>
  <c r="BP172" i="1"/>
  <c r="BQ172" i="1" s="1"/>
  <c r="BR172" i="1" s="1"/>
  <c r="BP171" i="1"/>
  <c r="BQ171" i="1" s="1"/>
  <c r="BR171" i="1" s="1"/>
  <c r="BP170" i="1"/>
  <c r="BQ170" i="1" s="1"/>
  <c r="BR170" i="1" s="1"/>
  <c r="BP169" i="1"/>
  <c r="BQ169" i="1" s="1"/>
  <c r="BR169" i="1" s="1"/>
  <c r="BP168" i="1"/>
  <c r="BQ168" i="1" s="1"/>
  <c r="BR168" i="1" s="1"/>
  <c r="BP167" i="1"/>
  <c r="BQ167" i="1" s="1"/>
  <c r="BR167" i="1" s="1"/>
  <c r="BP166" i="1"/>
  <c r="BQ166" i="1" s="1"/>
  <c r="BR166" i="1" s="1"/>
  <c r="BP165" i="1"/>
  <c r="BQ165" i="1" s="1"/>
  <c r="BR165" i="1" s="1"/>
  <c r="BP164" i="1"/>
  <c r="BQ164" i="1" s="1"/>
  <c r="BR164" i="1" s="1"/>
  <c r="BP163" i="1"/>
  <c r="BQ163" i="1" s="1"/>
  <c r="BR163" i="1" s="1"/>
  <c r="BP162" i="1"/>
  <c r="BQ162" i="1" s="1"/>
  <c r="BR162" i="1" s="1"/>
  <c r="BP161" i="1"/>
  <c r="BQ161" i="1" s="1"/>
  <c r="BR161" i="1" s="1"/>
  <c r="BP160" i="1"/>
  <c r="BQ160" i="1" s="1"/>
  <c r="BR160" i="1" s="1"/>
  <c r="BP159" i="1"/>
  <c r="BQ159" i="1" s="1"/>
  <c r="BR159" i="1" s="1"/>
  <c r="BP158" i="1"/>
  <c r="BQ158" i="1" s="1"/>
  <c r="BR158" i="1" s="1"/>
  <c r="BP157" i="1"/>
  <c r="BQ157" i="1" s="1"/>
  <c r="BR157" i="1" s="1"/>
  <c r="BP156" i="1"/>
  <c r="BQ156" i="1" s="1"/>
  <c r="BR156" i="1" s="1"/>
  <c r="BP155" i="1"/>
  <c r="BQ155" i="1" s="1"/>
  <c r="BR155" i="1" s="1"/>
  <c r="BP154" i="1"/>
  <c r="BQ154" i="1" s="1"/>
  <c r="BR154" i="1" s="1"/>
  <c r="BP153" i="1"/>
  <c r="BQ153" i="1" s="1"/>
  <c r="BR153" i="1" s="1"/>
  <c r="BP152" i="1"/>
  <c r="BQ152" i="1" s="1"/>
  <c r="BR152" i="1" s="1"/>
  <c r="BP151" i="1"/>
  <c r="BQ151" i="1" s="1"/>
  <c r="BR151" i="1" s="1"/>
  <c r="BP150" i="1"/>
  <c r="BQ150" i="1" s="1"/>
  <c r="BR150" i="1" s="1"/>
  <c r="BP149" i="1"/>
  <c r="BQ149" i="1" s="1"/>
  <c r="BR149" i="1" s="1"/>
  <c r="BP148" i="1"/>
  <c r="BQ148" i="1" s="1"/>
  <c r="BR148" i="1" s="1"/>
  <c r="BP147" i="1"/>
  <c r="BQ147" i="1" s="1"/>
  <c r="BR147" i="1" s="1"/>
  <c r="BP146" i="1"/>
  <c r="BQ146" i="1" s="1"/>
  <c r="BR146" i="1" s="1"/>
  <c r="BP145" i="1"/>
  <c r="BQ145" i="1" s="1"/>
  <c r="BR145" i="1" s="1"/>
  <c r="BP144" i="1"/>
  <c r="BQ144" i="1" s="1"/>
  <c r="BR144" i="1" s="1"/>
  <c r="BP143" i="1"/>
  <c r="BQ143" i="1" s="1"/>
  <c r="BR143" i="1" s="1"/>
  <c r="BP142" i="1"/>
  <c r="BQ142" i="1" s="1"/>
  <c r="BR142" i="1" s="1"/>
  <c r="BP141" i="1"/>
  <c r="BQ141" i="1" s="1"/>
  <c r="BR141" i="1" s="1"/>
  <c r="BP140" i="1"/>
  <c r="BQ140" i="1" s="1"/>
  <c r="BR140" i="1" s="1"/>
  <c r="BP139" i="1"/>
  <c r="BQ139" i="1" s="1"/>
  <c r="BR139" i="1" s="1"/>
  <c r="BP138" i="1"/>
  <c r="BQ138" i="1" s="1"/>
  <c r="BR138" i="1" s="1"/>
  <c r="BP137" i="1"/>
  <c r="BQ137" i="1" s="1"/>
  <c r="BR137" i="1" s="1"/>
  <c r="BP136" i="1"/>
  <c r="BQ136" i="1" s="1"/>
  <c r="BR136" i="1" s="1"/>
  <c r="BP135" i="1"/>
  <c r="BQ135" i="1" s="1"/>
  <c r="BR135" i="1" s="1"/>
  <c r="BP134" i="1"/>
  <c r="BQ134" i="1" s="1"/>
  <c r="BR134" i="1" s="1"/>
  <c r="BP133" i="1"/>
  <c r="BQ133" i="1" s="1"/>
  <c r="BR133" i="1" s="1"/>
  <c r="BP132" i="1"/>
  <c r="BQ132" i="1" s="1"/>
  <c r="BR132" i="1" s="1"/>
  <c r="BP131" i="1"/>
  <c r="BQ131" i="1" s="1"/>
  <c r="BR131" i="1" s="1"/>
  <c r="BP130" i="1"/>
  <c r="BQ130" i="1" s="1"/>
  <c r="BR130" i="1" s="1"/>
  <c r="BP129" i="1"/>
  <c r="BQ129" i="1" s="1"/>
  <c r="BR129" i="1" s="1"/>
  <c r="BP128" i="1"/>
  <c r="BQ128" i="1" s="1"/>
  <c r="BR128" i="1" s="1"/>
  <c r="BP127" i="1"/>
  <c r="BQ127" i="1" s="1"/>
  <c r="BR127" i="1" s="1"/>
  <c r="BP126" i="1"/>
  <c r="BQ126" i="1" s="1"/>
  <c r="BR126" i="1" s="1"/>
  <c r="BP125" i="1"/>
  <c r="BQ125" i="1" s="1"/>
  <c r="BR125" i="1" s="1"/>
  <c r="BP124" i="1"/>
  <c r="BQ124" i="1" s="1"/>
  <c r="BR124" i="1" s="1"/>
  <c r="BP123" i="1"/>
  <c r="BQ123" i="1" s="1"/>
  <c r="BR123" i="1" s="1"/>
  <c r="BP122" i="1"/>
  <c r="BQ122" i="1" s="1"/>
  <c r="BR122" i="1" s="1"/>
  <c r="BP121" i="1"/>
  <c r="BQ121" i="1" s="1"/>
  <c r="BR121" i="1" s="1"/>
  <c r="BP120" i="1"/>
  <c r="BQ120" i="1" s="1"/>
  <c r="BR120" i="1" s="1"/>
  <c r="BP119" i="1"/>
  <c r="BQ119" i="1" s="1"/>
  <c r="BR119" i="1" s="1"/>
  <c r="BP118" i="1"/>
  <c r="BQ118" i="1" s="1"/>
  <c r="BR118" i="1" s="1"/>
  <c r="BP117" i="1"/>
  <c r="BQ117" i="1" s="1"/>
  <c r="BR117" i="1" s="1"/>
  <c r="BP116" i="1"/>
  <c r="BQ116" i="1" s="1"/>
  <c r="BR116" i="1" s="1"/>
  <c r="BP115" i="1"/>
  <c r="BQ115" i="1" s="1"/>
  <c r="BR115" i="1" s="1"/>
  <c r="BP114" i="1"/>
  <c r="BQ114" i="1" s="1"/>
  <c r="BR114" i="1" s="1"/>
  <c r="BP112" i="1"/>
  <c r="BQ112" i="1" s="1"/>
  <c r="BR112" i="1" s="1"/>
  <c r="BP110" i="1"/>
  <c r="BQ110" i="1" s="1"/>
  <c r="BR110" i="1" s="1"/>
  <c r="BP109" i="1"/>
  <c r="BQ109" i="1" s="1"/>
  <c r="BR109" i="1" s="1"/>
  <c r="BP108" i="1"/>
  <c r="BQ108" i="1" s="1"/>
  <c r="BR108" i="1" s="1"/>
  <c r="BP107" i="1"/>
  <c r="BQ107" i="1" s="1"/>
  <c r="BR107" i="1" s="1"/>
  <c r="BP105" i="1"/>
  <c r="BQ105" i="1" s="1"/>
  <c r="BR105" i="1" s="1"/>
  <c r="BP104" i="1"/>
  <c r="BQ104" i="1" s="1"/>
  <c r="BR104" i="1" s="1"/>
  <c r="BP103" i="1"/>
  <c r="BQ103" i="1" s="1"/>
  <c r="BR103" i="1" s="1"/>
  <c r="BP102" i="1"/>
  <c r="BQ102" i="1" s="1"/>
  <c r="BR102" i="1" s="1"/>
  <c r="BP101" i="1"/>
  <c r="BQ101" i="1" s="1"/>
  <c r="BR101" i="1" s="1"/>
  <c r="BP100" i="1"/>
  <c r="BQ100" i="1" s="1"/>
  <c r="BR100" i="1" s="1"/>
  <c r="BP98" i="1"/>
  <c r="BQ98" i="1" s="1"/>
  <c r="BR98" i="1" s="1"/>
  <c r="BP97" i="1"/>
  <c r="BQ97" i="1" s="1"/>
  <c r="BR97" i="1" s="1"/>
  <c r="BP96" i="1"/>
  <c r="BQ96" i="1" s="1"/>
  <c r="BR96" i="1" s="1"/>
  <c r="BP95" i="1"/>
  <c r="BQ95" i="1" s="1"/>
  <c r="BR95" i="1" s="1"/>
  <c r="BP94" i="1"/>
  <c r="BQ94" i="1" s="1"/>
  <c r="BR94" i="1" s="1"/>
  <c r="BP93" i="1"/>
  <c r="BQ93" i="1" s="1"/>
  <c r="BR93" i="1" s="1"/>
  <c r="BP92" i="1"/>
  <c r="BQ92" i="1" s="1"/>
  <c r="BR92" i="1" s="1"/>
  <c r="BP91" i="1"/>
  <c r="BQ91" i="1" s="1"/>
  <c r="BR91" i="1" s="1"/>
  <c r="BP90" i="1"/>
  <c r="BQ90" i="1" s="1"/>
  <c r="BR90" i="1" s="1"/>
  <c r="BP89" i="1"/>
  <c r="BQ89" i="1" s="1"/>
  <c r="BR89" i="1" s="1"/>
  <c r="BP88" i="1"/>
  <c r="BQ88" i="1" s="1"/>
  <c r="BR88" i="1" s="1"/>
  <c r="BP87" i="1"/>
  <c r="BQ87" i="1" s="1"/>
  <c r="BR87" i="1" s="1"/>
  <c r="BP86" i="1"/>
  <c r="BQ86" i="1" s="1"/>
  <c r="BR86" i="1" s="1"/>
  <c r="BP85" i="1"/>
  <c r="BQ85" i="1" s="1"/>
  <c r="BR85" i="1" s="1"/>
  <c r="BP84" i="1"/>
  <c r="BQ84" i="1" s="1"/>
  <c r="BR84" i="1" s="1"/>
  <c r="BP83" i="1"/>
  <c r="BQ83" i="1" s="1"/>
  <c r="BR83" i="1" s="1"/>
  <c r="BP82" i="1"/>
  <c r="BQ82" i="1" s="1"/>
  <c r="BR82" i="1" s="1"/>
  <c r="BP81" i="1"/>
  <c r="BQ81" i="1" s="1"/>
  <c r="BR81" i="1" s="1"/>
  <c r="BP80" i="1"/>
  <c r="BQ80" i="1" s="1"/>
  <c r="BR80" i="1" s="1"/>
  <c r="BP79" i="1"/>
  <c r="BQ79" i="1" s="1"/>
  <c r="BR79" i="1" s="1"/>
  <c r="BP78" i="1"/>
  <c r="BQ78" i="1" s="1"/>
  <c r="BR78" i="1" s="1"/>
  <c r="BP77" i="1"/>
  <c r="BQ77" i="1" s="1"/>
  <c r="BR77" i="1" s="1"/>
  <c r="BP76" i="1"/>
  <c r="BQ76" i="1" s="1"/>
  <c r="BR76" i="1" s="1"/>
  <c r="BP75" i="1"/>
  <c r="BQ75" i="1" s="1"/>
  <c r="BR75" i="1" s="1"/>
  <c r="BP73" i="1"/>
  <c r="BQ73" i="1" s="1"/>
  <c r="BR73" i="1" s="1"/>
  <c r="BP72" i="1"/>
  <c r="BQ72" i="1" s="1"/>
  <c r="BR72" i="1" s="1"/>
  <c r="BP70" i="1"/>
  <c r="BQ70" i="1" s="1"/>
  <c r="BR70" i="1" s="1"/>
  <c r="BP69" i="1"/>
  <c r="BQ69" i="1" s="1"/>
  <c r="BR69" i="1" s="1"/>
  <c r="BP68" i="1"/>
  <c r="BQ68" i="1" s="1"/>
  <c r="BR68" i="1" s="1"/>
  <c r="BP67" i="1"/>
  <c r="BQ67" i="1" s="1"/>
  <c r="BR67" i="1" s="1"/>
  <c r="BP66" i="1"/>
  <c r="BQ66" i="1" s="1"/>
  <c r="BR66" i="1" s="1"/>
  <c r="BP65" i="1"/>
  <c r="BQ65" i="1" s="1"/>
  <c r="BR65" i="1" s="1"/>
  <c r="BP64" i="1"/>
  <c r="BQ64" i="1" s="1"/>
  <c r="BR64" i="1" s="1"/>
  <c r="BP63" i="1"/>
  <c r="BQ63" i="1" s="1"/>
  <c r="BR63" i="1" s="1"/>
  <c r="BP62" i="1"/>
  <c r="BQ62" i="1" s="1"/>
  <c r="BR62" i="1" s="1"/>
  <c r="BP61" i="1"/>
  <c r="BQ61" i="1" s="1"/>
  <c r="BR61" i="1" s="1"/>
  <c r="BP60" i="1"/>
  <c r="BQ60" i="1" s="1"/>
  <c r="BR60" i="1" s="1"/>
  <c r="BP56" i="1"/>
  <c r="BQ56" i="1" s="1"/>
  <c r="BR56" i="1" s="1"/>
  <c r="BP54" i="1"/>
  <c r="BQ54" i="1" s="1"/>
  <c r="BR54" i="1" s="1"/>
  <c r="BP53" i="1"/>
  <c r="BQ53" i="1" s="1"/>
  <c r="BR53" i="1" s="1"/>
  <c r="BP51" i="1"/>
  <c r="BQ51" i="1" s="1"/>
  <c r="BR51" i="1" s="1"/>
  <c r="BP50" i="1"/>
  <c r="BQ50" i="1" s="1"/>
  <c r="BR50" i="1" s="1"/>
  <c r="BP49" i="1"/>
  <c r="BQ49" i="1" s="1"/>
  <c r="BR49" i="1" s="1"/>
  <c r="BP48" i="1"/>
  <c r="BQ48" i="1" s="1"/>
  <c r="BR48" i="1" s="1"/>
  <c r="BP47" i="1"/>
  <c r="BQ47" i="1" s="1"/>
  <c r="BR47" i="1" s="1"/>
  <c r="BP45" i="1"/>
  <c r="BQ45" i="1" s="1"/>
  <c r="BR45" i="1" s="1"/>
  <c r="BP44" i="1"/>
  <c r="BQ44" i="1" s="1"/>
  <c r="BR44" i="1" s="1"/>
  <c r="BP43" i="1"/>
  <c r="BQ43" i="1" s="1"/>
  <c r="BR43" i="1" s="1"/>
  <c r="BP42" i="1"/>
  <c r="BQ42" i="1" s="1"/>
  <c r="BR42" i="1" s="1"/>
  <c r="BP40" i="1"/>
  <c r="BQ40" i="1" s="1"/>
  <c r="BR40" i="1" s="1"/>
  <c r="BP39" i="1"/>
  <c r="BQ39" i="1" s="1"/>
  <c r="BR39" i="1" s="1"/>
  <c r="BP38" i="1"/>
  <c r="BQ38" i="1" s="1"/>
  <c r="BR38" i="1" s="1"/>
  <c r="BP37" i="1"/>
  <c r="BQ37" i="1" s="1"/>
  <c r="BR37" i="1" s="1"/>
  <c r="BP36" i="1"/>
  <c r="BQ36" i="1" s="1"/>
  <c r="BR36" i="1" s="1"/>
  <c r="BP35" i="1"/>
  <c r="BQ35" i="1" s="1"/>
  <c r="BR35" i="1" s="1"/>
  <c r="BP34" i="1"/>
  <c r="BQ34" i="1" s="1"/>
  <c r="BR34" i="1" s="1"/>
  <c r="BP33" i="1"/>
  <c r="BQ33" i="1" s="1"/>
  <c r="BR33" i="1" s="1"/>
  <c r="BP32" i="1"/>
  <c r="BQ32" i="1" s="1"/>
  <c r="BR32" i="1" s="1"/>
  <c r="BP31" i="1"/>
  <c r="BQ31" i="1" s="1"/>
  <c r="BR31" i="1" s="1"/>
  <c r="BP30" i="1"/>
  <c r="BQ30" i="1" s="1"/>
  <c r="BR30" i="1" s="1"/>
  <c r="BP29" i="1"/>
  <c r="BQ29" i="1" s="1"/>
  <c r="BR29" i="1" s="1"/>
  <c r="BP28" i="1"/>
  <c r="BQ28" i="1" s="1"/>
  <c r="BR28" i="1" s="1"/>
  <c r="BP27" i="1"/>
  <c r="BQ27" i="1" s="1"/>
  <c r="BR27" i="1" s="1"/>
  <c r="BP26" i="1"/>
  <c r="BQ26" i="1" s="1"/>
  <c r="BR26" i="1" s="1"/>
  <c r="BP25" i="1"/>
  <c r="BQ25" i="1" s="1"/>
  <c r="BR25" i="1" s="1"/>
  <c r="BP24" i="1"/>
  <c r="BQ24" i="1" s="1"/>
  <c r="BR24" i="1" s="1"/>
  <c r="BP23" i="1"/>
  <c r="BQ23" i="1" s="1"/>
  <c r="BR23" i="1" s="1"/>
  <c r="BP22" i="1"/>
  <c r="BQ22" i="1" s="1"/>
  <c r="BR22" i="1" s="1"/>
  <c r="BP21" i="1"/>
  <c r="BQ21" i="1" s="1"/>
  <c r="BR21" i="1" s="1"/>
  <c r="BP19" i="1"/>
  <c r="BQ19" i="1" s="1"/>
  <c r="BR19" i="1" s="1"/>
  <c r="BP18" i="1"/>
  <c r="BQ18" i="1" s="1"/>
  <c r="BR18" i="1" s="1"/>
  <c r="BP17" i="1"/>
  <c r="BQ17" i="1" s="1"/>
  <c r="BR17" i="1" s="1"/>
  <c r="BP16" i="1"/>
  <c r="BQ16" i="1" s="1"/>
  <c r="BR16" i="1" s="1"/>
  <c r="BP15" i="1"/>
  <c r="BQ15" i="1" s="1"/>
  <c r="BR15" i="1" s="1"/>
  <c r="BP14" i="1"/>
  <c r="BQ14" i="1" s="1"/>
  <c r="BR14" i="1" s="1"/>
  <c r="BP13" i="1"/>
  <c r="BQ13" i="1" s="1"/>
  <c r="BR13" i="1" s="1"/>
  <c r="BP12" i="1"/>
  <c r="BQ12" i="1" s="1"/>
  <c r="BR12" i="1" s="1"/>
  <c r="BP10" i="1"/>
  <c r="BQ10" i="1" s="1"/>
  <c r="BR10" i="1" s="1"/>
  <c r="BP9" i="1"/>
  <c r="BQ9" i="1" s="1"/>
  <c r="BR9" i="1" s="1"/>
  <c r="BP8" i="1"/>
  <c r="BQ8" i="1" s="1"/>
  <c r="BR8" i="1" s="1"/>
  <c r="BP7" i="1"/>
  <c r="BQ7" i="1" s="1"/>
  <c r="BR7" i="1" s="1"/>
  <c r="BP6" i="1"/>
  <c r="BQ6" i="1" s="1"/>
  <c r="BR6" i="1" s="1"/>
  <c r="BP5" i="1"/>
  <c r="BQ5" i="1" s="1"/>
  <c r="BR5" i="1" s="1"/>
  <c r="BP4" i="1"/>
  <c r="BQ4" i="1" s="1"/>
  <c r="BR4" i="1" s="1"/>
  <c r="BP3" i="1"/>
  <c r="BQ3" i="1" s="1"/>
  <c r="BR3" i="1" s="1"/>
  <c r="BD264" i="1"/>
  <c r="BE264" i="1" s="1"/>
  <c r="BF264" i="1" s="1"/>
  <c r="BD263" i="1"/>
  <c r="BE263" i="1" s="1"/>
  <c r="BF263" i="1" s="1"/>
  <c r="BD262" i="1"/>
  <c r="BE262" i="1" s="1"/>
  <c r="BF262" i="1" s="1"/>
  <c r="BD261" i="1"/>
  <c r="BE261" i="1" s="1"/>
  <c r="BF261" i="1" s="1"/>
  <c r="BD260" i="1"/>
  <c r="BE260" i="1" s="1"/>
  <c r="BF260" i="1" s="1"/>
  <c r="BD259" i="1"/>
  <c r="BE259" i="1" s="1"/>
  <c r="BF259" i="1" s="1"/>
  <c r="BD258" i="1"/>
  <c r="BE258" i="1" s="1"/>
  <c r="BF258" i="1" s="1"/>
  <c r="BD257" i="1"/>
  <c r="BE257" i="1" s="1"/>
  <c r="BF257" i="1" s="1"/>
  <c r="BD256" i="1"/>
  <c r="BE256" i="1" s="1"/>
  <c r="BF256" i="1" s="1"/>
  <c r="BD255" i="1"/>
  <c r="BE255" i="1" s="1"/>
  <c r="BF255" i="1" s="1"/>
  <c r="BD254" i="1"/>
  <c r="BE254" i="1" s="1"/>
  <c r="BF254" i="1" s="1"/>
  <c r="BD253" i="1"/>
  <c r="BE253" i="1" s="1"/>
  <c r="BF253" i="1" s="1"/>
  <c r="BD252" i="1"/>
  <c r="BE252" i="1" s="1"/>
  <c r="BF252" i="1" s="1"/>
  <c r="BD251" i="1"/>
  <c r="BE251" i="1" s="1"/>
  <c r="BF251" i="1" s="1"/>
  <c r="BD250" i="1"/>
  <c r="BE250" i="1" s="1"/>
  <c r="BF250" i="1" s="1"/>
  <c r="BD249" i="1"/>
  <c r="BE249" i="1" s="1"/>
  <c r="BF249" i="1" s="1"/>
  <c r="BD248" i="1"/>
  <c r="BE248" i="1" s="1"/>
  <c r="BF248" i="1" s="1"/>
  <c r="BD247" i="1"/>
  <c r="BE247" i="1" s="1"/>
  <c r="BF247" i="1" s="1"/>
  <c r="BD246" i="1"/>
  <c r="BE246" i="1" s="1"/>
  <c r="BF246" i="1" s="1"/>
  <c r="BD245" i="1"/>
  <c r="BE245" i="1" s="1"/>
  <c r="BF245" i="1" s="1"/>
  <c r="BD244" i="1"/>
  <c r="BE244" i="1" s="1"/>
  <c r="BF244" i="1" s="1"/>
  <c r="BD243" i="1"/>
  <c r="BE243" i="1" s="1"/>
  <c r="BF243" i="1" s="1"/>
  <c r="BD242" i="1"/>
  <c r="BE242" i="1" s="1"/>
  <c r="BF242" i="1" s="1"/>
  <c r="BD241" i="1"/>
  <c r="BE241" i="1" s="1"/>
  <c r="BF241" i="1" s="1"/>
  <c r="BD240" i="1"/>
  <c r="BE240" i="1" s="1"/>
  <c r="BF240" i="1" s="1"/>
  <c r="BD239" i="1"/>
  <c r="BE239" i="1" s="1"/>
  <c r="BF239" i="1" s="1"/>
  <c r="BD238" i="1"/>
  <c r="BE238" i="1" s="1"/>
  <c r="BF238" i="1" s="1"/>
  <c r="BD237" i="1"/>
  <c r="BE237" i="1" s="1"/>
  <c r="BF237" i="1" s="1"/>
  <c r="BD236" i="1"/>
  <c r="BE236" i="1" s="1"/>
  <c r="BF236" i="1" s="1"/>
  <c r="BD235" i="1"/>
  <c r="BE235" i="1" s="1"/>
  <c r="BF235" i="1" s="1"/>
  <c r="BD234" i="1"/>
  <c r="BE234" i="1" s="1"/>
  <c r="BF234" i="1" s="1"/>
  <c r="BD233" i="1"/>
  <c r="BE233" i="1" s="1"/>
  <c r="BF233" i="1" s="1"/>
  <c r="BD232" i="1"/>
  <c r="BE232" i="1" s="1"/>
  <c r="BF232" i="1" s="1"/>
  <c r="BD231" i="1"/>
  <c r="BE231" i="1" s="1"/>
  <c r="BF231" i="1" s="1"/>
  <c r="BD230" i="1"/>
  <c r="BE230" i="1" s="1"/>
  <c r="BF230" i="1" s="1"/>
  <c r="BD229" i="1"/>
  <c r="BE229" i="1" s="1"/>
  <c r="BF229" i="1" s="1"/>
  <c r="BD228" i="1"/>
  <c r="BE228" i="1" s="1"/>
  <c r="BF228" i="1" s="1"/>
  <c r="BD227" i="1"/>
  <c r="BE227" i="1" s="1"/>
  <c r="BF227" i="1" s="1"/>
  <c r="BD226" i="1"/>
  <c r="BE226" i="1" s="1"/>
  <c r="BF226" i="1" s="1"/>
  <c r="BD225" i="1"/>
  <c r="BE225" i="1" s="1"/>
  <c r="BF225" i="1" s="1"/>
  <c r="BD224" i="1"/>
  <c r="BE224" i="1" s="1"/>
  <c r="BF224" i="1" s="1"/>
  <c r="BD223" i="1"/>
  <c r="BE223" i="1" s="1"/>
  <c r="BF223" i="1" s="1"/>
  <c r="BD222" i="1"/>
  <c r="BE222" i="1" s="1"/>
  <c r="BF222" i="1" s="1"/>
  <c r="BD221" i="1"/>
  <c r="BE221" i="1" s="1"/>
  <c r="BF221" i="1" s="1"/>
  <c r="BD220" i="1"/>
  <c r="BE220" i="1" s="1"/>
  <c r="BF220" i="1" s="1"/>
  <c r="BD219" i="1"/>
  <c r="BE219" i="1" s="1"/>
  <c r="BF219" i="1" s="1"/>
  <c r="BD218" i="1"/>
  <c r="BE218" i="1" s="1"/>
  <c r="BF218" i="1" s="1"/>
  <c r="BD217" i="1"/>
  <c r="BE217" i="1" s="1"/>
  <c r="BF217" i="1" s="1"/>
  <c r="BD216" i="1"/>
  <c r="BE216" i="1" s="1"/>
  <c r="BF216" i="1" s="1"/>
  <c r="BD215" i="1"/>
  <c r="BE215" i="1" s="1"/>
  <c r="BF215" i="1" s="1"/>
  <c r="BD214" i="1"/>
  <c r="BE214" i="1" s="1"/>
  <c r="BF214" i="1" s="1"/>
  <c r="BD213" i="1"/>
  <c r="BE213" i="1" s="1"/>
  <c r="BF213" i="1" s="1"/>
  <c r="BD212" i="1"/>
  <c r="BE212" i="1" s="1"/>
  <c r="BF212" i="1" s="1"/>
  <c r="BD211" i="1"/>
  <c r="BE211" i="1" s="1"/>
  <c r="BF211" i="1" s="1"/>
  <c r="BD210" i="1"/>
  <c r="BE210" i="1" s="1"/>
  <c r="BF210" i="1" s="1"/>
  <c r="BD209" i="1"/>
  <c r="BE209" i="1" s="1"/>
  <c r="BF209" i="1" s="1"/>
  <c r="BD208" i="1"/>
  <c r="BE208" i="1" s="1"/>
  <c r="BF208" i="1" s="1"/>
  <c r="BD207" i="1"/>
  <c r="BE207" i="1" s="1"/>
  <c r="BF207" i="1" s="1"/>
  <c r="BD206" i="1"/>
  <c r="BE206" i="1" s="1"/>
  <c r="BF206" i="1" s="1"/>
  <c r="BD205" i="1"/>
  <c r="BE205" i="1" s="1"/>
  <c r="BF205" i="1" s="1"/>
  <c r="BD204" i="1"/>
  <c r="BE204" i="1" s="1"/>
  <c r="BF204" i="1" s="1"/>
  <c r="BD203" i="1"/>
  <c r="BE203" i="1" s="1"/>
  <c r="BF203" i="1" s="1"/>
  <c r="BD202" i="1"/>
  <c r="BE202" i="1" s="1"/>
  <c r="BF202" i="1" s="1"/>
  <c r="BD201" i="1"/>
  <c r="BE201" i="1" s="1"/>
  <c r="BF201" i="1" s="1"/>
  <c r="BD200" i="1"/>
  <c r="BE200" i="1" s="1"/>
  <c r="BF200" i="1" s="1"/>
  <c r="BD199" i="1"/>
  <c r="BE199" i="1" s="1"/>
  <c r="BF199" i="1" s="1"/>
  <c r="BD198" i="1"/>
  <c r="BE198" i="1" s="1"/>
  <c r="BF198" i="1" s="1"/>
  <c r="BD197" i="1"/>
  <c r="BE197" i="1" s="1"/>
  <c r="BF197" i="1" s="1"/>
  <c r="BD196" i="1"/>
  <c r="BE196" i="1" s="1"/>
  <c r="BF196" i="1" s="1"/>
  <c r="BD195" i="1"/>
  <c r="BE195" i="1" s="1"/>
  <c r="BF195" i="1" s="1"/>
  <c r="BD194" i="1"/>
  <c r="BE194" i="1" s="1"/>
  <c r="BF194" i="1" s="1"/>
  <c r="BD193" i="1"/>
  <c r="BE193" i="1" s="1"/>
  <c r="BF193" i="1" s="1"/>
  <c r="BD192" i="1"/>
  <c r="BE192" i="1" s="1"/>
  <c r="BF192" i="1" s="1"/>
  <c r="BD191" i="1"/>
  <c r="BE191" i="1" s="1"/>
  <c r="BF191" i="1" s="1"/>
  <c r="BD190" i="1"/>
  <c r="BE190" i="1" s="1"/>
  <c r="BF190" i="1" s="1"/>
  <c r="BD189" i="1"/>
  <c r="BE189" i="1" s="1"/>
  <c r="BF189" i="1" s="1"/>
  <c r="BD188" i="1"/>
  <c r="BE188" i="1" s="1"/>
  <c r="BF188" i="1" s="1"/>
  <c r="BD187" i="1"/>
  <c r="BE187" i="1" s="1"/>
  <c r="BF187" i="1" s="1"/>
  <c r="BD186" i="1"/>
  <c r="BE186" i="1" s="1"/>
  <c r="BF186" i="1" s="1"/>
  <c r="BD185" i="1"/>
  <c r="BE185" i="1" s="1"/>
  <c r="BF185" i="1" s="1"/>
  <c r="BD184" i="1"/>
  <c r="BE184" i="1" s="1"/>
  <c r="BF184" i="1" s="1"/>
  <c r="BD183" i="1"/>
  <c r="BE183" i="1" s="1"/>
  <c r="BF183" i="1" s="1"/>
  <c r="BD182" i="1"/>
  <c r="BE182" i="1" s="1"/>
  <c r="BF182" i="1" s="1"/>
  <c r="BD181" i="1"/>
  <c r="BE181" i="1" s="1"/>
  <c r="BF181" i="1" s="1"/>
  <c r="BD180" i="1"/>
  <c r="BE180" i="1" s="1"/>
  <c r="BF180" i="1" s="1"/>
  <c r="BD179" i="1"/>
  <c r="BE179" i="1" s="1"/>
  <c r="BF179" i="1" s="1"/>
  <c r="BD178" i="1"/>
  <c r="BE178" i="1" s="1"/>
  <c r="BF178" i="1" s="1"/>
  <c r="BD177" i="1"/>
  <c r="BE177" i="1" s="1"/>
  <c r="BF177" i="1" s="1"/>
  <c r="BD176" i="1"/>
  <c r="BE176" i="1" s="1"/>
  <c r="BF176" i="1" s="1"/>
  <c r="BD175" i="1"/>
  <c r="BE175" i="1" s="1"/>
  <c r="BF175" i="1" s="1"/>
  <c r="BD174" i="1"/>
  <c r="BE174" i="1" s="1"/>
  <c r="BF174" i="1" s="1"/>
  <c r="BD173" i="1"/>
  <c r="BE173" i="1" s="1"/>
  <c r="BF173" i="1" s="1"/>
  <c r="BD172" i="1"/>
  <c r="BE172" i="1" s="1"/>
  <c r="BF172" i="1" s="1"/>
  <c r="BD171" i="1"/>
  <c r="BE171" i="1" s="1"/>
  <c r="BF171" i="1" s="1"/>
  <c r="BD170" i="1"/>
  <c r="BE170" i="1" s="1"/>
  <c r="BF170" i="1" s="1"/>
  <c r="BD169" i="1"/>
  <c r="BE169" i="1" s="1"/>
  <c r="BF169" i="1" s="1"/>
  <c r="BD168" i="1"/>
  <c r="BE168" i="1" s="1"/>
  <c r="BF168" i="1" s="1"/>
  <c r="BD167" i="1"/>
  <c r="BE167" i="1" s="1"/>
  <c r="BF167" i="1" s="1"/>
  <c r="BD166" i="1"/>
  <c r="BE166" i="1" s="1"/>
  <c r="BF166" i="1" s="1"/>
  <c r="BD165" i="1"/>
  <c r="BE165" i="1" s="1"/>
  <c r="BF165" i="1" s="1"/>
  <c r="BD164" i="1"/>
  <c r="BE164" i="1" s="1"/>
  <c r="BF164" i="1" s="1"/>
  <c r="BD163" i="1"/>
  <c r="BE163" i="1" s="1"/>
  <c r="BF163" i="1" s="1"/>
  <c r="BD162" i="1"/>
  <c r="BE162" i="1" s="1"/>
  <c r="BF162" i="1" s="1"/>
  <c r="BD161" i="1"/>
  <c r="BE161" i="1" s="1"/>
  <c r="BF161" i="1" s="1"/>
  <c r="BD160" i="1"/>
  <c r="BE160" i="1" s="1"/>
  <c r="BF160" i="1" s="1"/>
  <c r="BD159" i="1"/>
  <c r="BE159" i="1" s="1"/>
  <c r="BF159" i="1" s="1"/>
  <c r="BD158" i="1"/>
  <c r="BE158" i="1" s="1"/>
  <c r="BF158" i="1" s="1"/>
  <c r="BD157" i="1"/>
  <c r="BE157" i="1" s="1"/>
  <c r="BF157" i="1" s="1"/>
  <c r="BD156" i="1"/>
  <c r="BE156" i="1" s="1"/>
  <c r="BF156" i="1" s="1"/>
  <c r="BD155" i="1"/>
  <c r="BE155" i="1" s="1"/>
  <c r="BF155" i="1" s="1"/>
  <c r="BD154" i="1"/>
  <c r="BE154" i="1" s="1"/>
  <c r="BF154" i="1" s="1"/>
  <c r="BD153" i="1"/>
  <c r="BE153" i="1" s="1"/>
  <c r="BF153" i="1" s="1"/>
  <c r="BD152" i="1"/>
  <c r="BE152" i="1" s="1"/>
  <c r="BF152" i="1" s="1"/>
  <c r="BD151" i="1"/>
  <c r="BE151" i="1" s="1"/>
  <c r="BF151" i="1" s="1"/>
  <c r="BD150" i="1"/>
  <c r="BE150" i="1" s="1"/>
  <c r="BF150" i="1" s="1"/>
  <c r="BD149" i="1"/>
  <c r="BE149" i="1" s="1"/>
  <c r="BF149" i="1" s="1"/>
  <c r="BD148" i="1"/>
  <c r="BE148" i="1" s="1"/>
  <c r="BF148" i="1" s="1"/>
  <c r="BD147" i="1"/>
  <c r="BE147" i="1" s="1"/>
  <c r="BF147" i="1" s="1"/>
  <c r="BD146" i="1"/>
  <c r="BE146" i="1" s="1"/>
  <c r="BF146" i="1" s="1"/>
  <c r="BD145" i="1"/>
  <c r="BE145" i="1" s="1"/>
  <c r="BF145" i="1" s="1"/>
  <c r="BD144" i="1"/>
  <c r="BE144" i="1" s="1"/>
  <c r="BF144" i="1" s="1"/>
  <c r="BD143" i="1"/>
  <c r="BE143" i="1" s="1"/>
  <c r="BF143" i="1" s="1"/>
  <c r="BD142" i="1"/>
  <c r="BE142" i="1" s="1"/>
  <c r="BF142" i="1" s="1"/>
  <c r="BD141" i="1"/>
  <c r="BE141" i="1" s="1"/>
  <c r="BF141" i="1" s="1"/>
  <c r="BD140" i="1"/>
  <c r="BE140" i="1" s="1"/>
  <c r="BF140" i="1" s="1"/>
  <c r="BD139" i="1"/>
  <c r="BE139" i="1" s="1"/>
  <c r="BF139" i="1" s="1"/>
  <c r="BD138" i="1"/>
  <c r="BE138" i="1" s="1"/>
  <c r="BF138" i="1" s="1"/>
  <c r="BD137" i="1"/>
  <c r="BE137" i="1" s="1"/>
  <c r="BF137" i="1" s="1"/>
  <c r="BD136" i="1"/>
  <c r="BE136" i="1" s="1"/>
  <c r="BF136" i="1" s="1"/>
  <c r="BD135" i="1"/>
  <c r="BE135" i="1" s="1"/>
  <c r="BF135" i="1" s="1"/>
  <c r="BD134" i="1"/>
  <c r="BE134" i="1" s="1"/>
  <c r="BF134" i="1" s="1"/>
  <c r="BD133" i="1"/>
  <c r="BE133" i="1" s="1"/>
  <c r="BF133" i="1" s="1"/>
  <c r="BD132" i="1"/>
  <c r="BE132" i="1" s="1"/>
  <c r="BF132" i="1" s="1"/>
  <c r="BD131" i="1"/>
  <c r="BE131" i="1" s="1"/>
  <c r="BF131" i="1" s="1"/>
  <c r="BD130" i="1"/>
  <c r="BE130" i="1" s="1"/>
  <c r="BF130" i="1" s="1"/>
  <c r="BD129" i="1"/>
  <c r="BE129" i="1" s="1"/>
  <c r="BF129" i="1" s="1"/>
  <c r="BD128" i="1"/>
  <c r="BE128" i="1" s="1"/>
  <c r="BF128" i="1" s="1"/>
  <c r="BD127" i="1"/>
  <c r="BE127" i="1" s="1"/>
  <c r="BF127" i="1" s="1"/>
  <c r="BD126" i="1"/>
  <c r="BE126" i="1" s="1"/>
  <c r="BF126" i="1" s="1"/>
  <c r="BD125" i="1"/>
  <c r="BE125" i="1" s="1"/>
  <c r="BF125" i="1" s="1"/>
  <c r="BD124" i="1"/>
  <c r="BE124" i="1" s="1"/>
  <c r="BF124" i="1" s="1"/>
  <c r="BD123" i="1"/>
  <c r="BE123" i="1" s="1"/>
  <c r="BF123" i="1" s="1"/>
  <c r="BD122" i="1"/>
  <c r="BE122" i="1" s="1"/>
  <c r="BF122" i="1" s="1"/>
  <c r="BD121" i="1"/>
  <c r="BE121" i="1" s="1"/>
  <c r="BF121" i="1" s="1"/>
  <c r="BD120" i="1"/>
  <c r="BE120" i="1" s="1"/>
  <c r="BF120" i="1" s="1"/>
  <c r="BD119" i="1"/>
  <c r="BE119" i="1" s="1"/>
  <c r="BF119" i="1" s="1"/>
  <c r="BD118" i="1"/>
  <c r="BE118" i="1" s="1"/>
  <c r="BF118" i="1" s="1"/>
  <c r="BD117" i="1"/>
  <c r="BE117" i="1" s="1"/>
  <c r="BF117" i="1" s="1"/>
  <c r="BD116" i="1"/>
  <c r="BE116" i="1" s="1"/>
  <c r="BF116" i="1" s="1"/>
  <c r="BD115" i="1"/>
  <c r="BE115" i="1" s="1"/>
  <c r="BF115" i="1" s="1"/>
  <c r="BD114" i="1"/>
  <c r="BE114" i="1" s="1"/>
  <c r="BF114" i="1" s="1"/>
  <c r="BD112" i="1"/>
  <c r="BE112" i="1" s="1"/>
  <c r="BF112" i="1" s="1"/>
  <c r="BD110" i="1"/>
  <c r="BE110" i="1" s="1"/>
  <c r="BF110" i="1" s="1"/>
  <c r="BD109" i="1"/>
  <c r="BE109" i="1" s="1"/>
  <c r="BF109" i="1" s="1"/>
  <c r="BD108" i="1"/>
  <c r="BE108" i="1" s="1"/>
  <c r="BF108" i="1" s="1"/>
  <c r="BD107" i="1"/>
  <c r="BE107" i="1" s="1"/>
  <c r="BF107" i="1" s="1"/>
  <c r="BD105" i="1"/>
  <c r="BE105" i="1" s="1"/>
  <c r="BF105" i="1" s="1"/>
  <c r="BD104" i="1"/>
  <c r="BE104" i="1" s="1"/>
  <c r="BF104" i="1" s="1"/>
  <c r="BD103" i="1"/>
  <c r="BE103" i="1" s="1"/>
  <c r="BF103" i="1" s="1"/>
  <c r="BD102" i="1"/>
  <c r="BE102" i="1" s="1"/>
  <c r="BF102" i="1" s="1"/>
  <c r="BD101" i="1"/>
  <c r="BE101" i="1" s="1"/>
  <c r="BF101" i="1" s="1"/>
  <c r="BD100" i="1"/>
  <c r="BE100" i="1" s="1"/>
  <c r="BF100" i="1" s="1"/>
  <c r="BD98" i="1"/>
  <c r="BE98" i="1" s="1"/>
  <c r="BF98" i="1" s="1"/>
  <c r="BD97" i="1"/>
  <c r="BE97" i="1" s="1"/>
  <c r="BF97" i="1" s="1"/>
  <c r="BD96" i="1"/>
  <c r="BE96" i="1" s="1"/>
  <c r="BF96" i="1" s="1"/>
  <c r="BD95" i="1"/>
  <c r="BE95" i="1" s="1"/>
  <c r="BF95" i="1" s="1"/>
  <c r="BD94" i="1"/>
  <c r="BE94" i="1" s="1"/>
  <c r="BF94" i="1" s="1"/>
  <c r="BD93" i="1"/>
  <c r="BE93" i="1" s="1"/>
  <c r="BF93" i="1" s="1"/>
  <c r="BD92" i="1"/>
  <c r="BE92" i="1" s="1"/>
  <c r="BF92" i="1" s="1"/>
  <c r="BD91" i="1"/>
  <c r="BE91" i="1" s="1"/>
  <c r="BF91" i="1" s="1"/>
  <c r="BD90" i="1"/>
  <c r="BE90" i="1" s="1"/>
  <c r="BF90" i="1" s="1"/>
  <c r="BD89" i="1"/>
  <c r="BE89" i="1" s="1"/>
  <c r="BF89" i="1" s="1"/>
  <c r="BD88" i="1"/>
  <c r="BE88" i="1" s="1"/>
  <c r="BF88" i="1" s="1"/>
  <c r="BD87" i="1"/>
  <c r="BE87" i="1" s="1"/>
  <c r="BF87" i="1" s="1"/>
  <c r="BD86" i="1"/>
  <c r="BE86" i="1" s="1"/>
  <c r="BF86" i="1" s="1"/>
  <c r="BD85" i="1"/>
  <c r="BE85" i="1" s="1"/>
  <c r="BF85" i="1" s="1"/>
  <c r="BD84" i="1"/>
  <c r="BE84" i="1" s="1"/>
  <c r="BF84" i="1" s="1"/>
  <c r="BD83" i="1"/>
  <c r="BE83" i="1" s="1"/>
  <c r="BF83" i="1" s="1"/>
  <c r="BD82" i="1"/>
  <c r="BE82" i="1" s="1"/>
  <c r="BF82" i="1" s="1"/>
  <c r="BD81" i="1"/>
  <c r="BE81" i="1" s="1"/>
  <c r="BF81" i="1" s="1"/>
  <c r="BD80" i="1"/>
  <c r="BE80" i="1" s="1"/>
  <c r="BF80" i="1" s="1"/>
  <c r="BD79" i="1"/>
  <c r="BE79" i="1" s="1"/>
  <c r="BF79" i="1" s="1"/>
  <c r="BD78" i="1"/>
  <c r="BE78" i="1" s="1"/>
  <c r="BF78" i="1" s="1"/>
  <c r="BD77" i="1"/>
  <c r="BE77" i="1" s="1"/>
  <c r="BF77" i="1" s="1"/>
  <c r="BD76" i="1"/>
  <c r="BE76" i="1" s="1"/>
  <c r="BF76" i="1" s="1"/>
  <c r="BD75" i="1"/>
  <c r="BE75" i="1" s="1"/>
  <c r="BF75" i="1" s="1"/>
  <c r="BD73" i="1"/>
  <c r="BE73" i="1" s="1"/>
  <c r="BF73" i="1" s="1"/>
  <c r="BD72" i="1"/>
  <c r="BE72" i="1" s="1"/>
  <c r="BF72" i="1" s="1"/>
  <c r="BD70" i="1"/>
  <c r="BE70" i="1" s="1"/>
  <c r="BF70" i="1" s="1"/>
  <c r="BD69" i="1"/>
  <c r="BE69" i="1" s="1"/>
  <c r="BF69" i="1" s="1"/>
  <c r="BD68" i="1"/>
  <c r="BE68" i="1" s="1"/>
  <c r="BF68" i="1" s="1"/>
  <c r="BD67" i="1"/>
  <c r="BE67" i="1" s="1"/>
  <c r="BF67" i="1" s="1"/>
  <c r="BD66" i="1"/>
  <c r="BE66" i="1" s="1"/>
  <c r="BF66" i="1" s="1"/>
  <c r="BD65" i="1"/>
  <c r="BE65" i="1" s="1"/>
  <c r="BF65" i="1" s="1"/>
  <c r="BD64" i="1"/>
  <c r="BE64" i="1" s="1"/>
  <c r="BF64" i="1" s="1"/>
  <c r="BD63" i="1"/>
  <c r="BE63" i="1" s="1"/>
  <c r="BF63" i="1" s="1"/>
  <c r="BD62" i="1"/>
  <c r="BE62" i="1" s="1"/>
  <c r="BF62" i="1" s="1"/>
  <c r="BD61" i="1"/>
  <c r="BE61" i="1" s="1"/>
  <c r="BF61" i="1" s="1"/>
  <c r="BD60" i="1"/>
  <c r="BE60" i="1" s="1"/>
  <c r="BF60" i="1" s="1"/>
  <c r="BD56" i="1"/>
  <c r="BE56" i="1" s="1"/>
  <c r="BF56" i="1" s="1"/>
  <c r="BD54" i="1"/>
  <c r="BE54" i="1" s="1"/>
  <c r="BF54" i="1" s="1"/>
  <c r="BD53" i="1"/>
  <c r="BE53" i="1" s="1"/>
  <c r="BF53" i="1" s="1"/>
  <c r="BD51" i="1"/>
  <c r="BE51" i="1" s="1"/>
  <c r="BF51" i="1" s="1"/>
  <c r="BD50" i="1"/>
  <c r="BE50" i="1" s="1"/>
  <c r="BF50" i="1" s="1"/>
  <c r="BD49" i="1"/>
  <c r="BE49" i="1" s="1"/>
  <c r="BF49" i="1" s="1"/>
  <c r="BD48" i="1"/>
  <c r="BE48" i="1" s="1"/>
  <c r="BF48" i="1" s="1"/>
  <c r="BD47" i="1"/>
  <c r="BE47" i="1" s="1"/>
  <c r="BF47" i="1" s="1"/>
  <c r="BD45" i="1"/>
  <c r="BE45" i="1" s="1"/>
  <c r="BF45" i="1" s="1"/>
  <c r="BD44" i="1"/>
  <c r="BE44" i="1" s="1"/>
  <c r="BF44" i="1" s="1"/>
  <c r="BD43" i="1"/>
  <c r="BE43" i="1" s="1"/>
  <c r="BF43" i="1" s="1"/>
  <c r="BD42" i="1"/>
  <c r="BE42" i="1" s="1"/>
  <c r="BF42" i="1" s="1"/>
  <c r="BD40" i="1"/>
  <c r="BE40" i="1" s="1"/>
  <c r="BF40" i="1" s="1"/>
  <c r="BD39" i="1"/>
  <c r="BE39" i="1" s="1"/>
  <c r="BF39" i="1" s="1"/>
  <c r="BD38" i="1"/>
  <c r="BE38" i="1" s="1"/>
  <c r="BF38" i="1" s="1"/>
  <c r="BD37" i="1"/>
  <c r="BE37" i="1" s="1"/>
  <c r="BF37" i="1" s="1"/>
  <c r="BD36" i="1"/>
  <c r="BE36" i="1" s="1"/>
  <c r="BF36" i="1" s="1"/>
  <c r="BD35" i="1"/>
  <c r="BE35" i="1" s="1"/>
  <c r="BF35" i="1" s="1"/>
  <c r="BD34" i="1"/>
  <c r="BE34" i="1" s="1"/>
  <c r="BF34" i="1" s="1"/>
  <c r="BD33" i="1"/>
  <c r="BE33" i="1" s="1"/>
  <c r="BF33" i="1" s="1"/>
  <c r="BD32" i="1"/>
  <c r="BE32" i="1" s="1"/>
  <c r="BF32" i="1" s="1"/>
  <c r="BD31" i="1"/>
  <c r="BE31" i="1" s="1"/>
  <c r="BF31" i="1" s="1"/>
  <c r="BD30" i="1"/>
  <c r="BE30" i="1" s="1"/>
  <c r="BF30" i="1" s="1"/>
  <c r="BD29" i="1"/>
  <c r="BE29" i="1" s="1"/>
  <c r="BF29" i="1" s="1"/>
  <c r="BD28" i="1"/>
  <c r="BE28" i="1" s="1"/>
  <c r="BF28" i="1" s="1"/>
  <c r="BD27" i="1"/>
  <c r="BE27" i="1" s="1"/>
  <c r="BF27" i="1" s="1"/>
  <c r="BD26" i="1"/>
  <c r="BE26" i="1" s="1"/>
  <c r="BF26" i="1" s="1"/>
  <c r="BD25" i="1"/>
  <c r="BE25" i="1" s="1"/>
  <c r="BF25" i="1" s="1"/>
  <c r="BD24" i="1"/>
  <c r="BE24" i="1" s="1"/>
  <c r="BF24" i="1" s="1"/>
  <c r="BD23" i="1"/>
  <c r="BE23" i="1" s="1"/>
  <c r="BF23" i="1" s="1"/>
  <c r="BD22" i="1"/>
  <c r="BE22" i="1" s="1"/>
  <c r="BF22" i="1" s="1"/>
  <c r="BD21" i="1"/>
  <c r="BE21" i="1" s="1"/>
  <c r="BF21" i="1" s="1"/>
  <c r="BD19" i="1"/>
  <c r="BE19" i="1" s="1"/>
  <c r="BF19" i="1" s="1"/>
  <c r="BD18" i="1"/>
  <c r="BE18" i="1" s="1"/>
  <c r="BF18" i="1" s="1"/>
  <c r="BD17" i="1"/>
  <c r="BE17" i="1" s="1"/>
  <c r="BF17" i="1" s="1"/>
  <c r="BD16" i="1"/>
  <c r="BE16" i="1" s="1"/>
  <c r="BF16" i="1" s="1"/>
  <c r="BD15" i="1"/>
  <c r="BE15" i="1" s="1"/>
  <c r="BF15" i="1" s="1"/>
  <c r="BD14" i="1"/>
  <c r="BE14" i="1" s="1"/>
  <c r="BF14" i="1" s="1"/>
  <c r="BD13" i="1"/>
  <c r="BE13" i="1" s="1"/>
  <c r="BF13" i="1" s="1"/>
  <c r="BD12" i="1"/>
  <c r="BE12" i="1" s="1"/>
  <c r="BF12" i="1" s="1"/>
  <c r="BD10" i="1"/>
  <c r="BE10" i="1" s="1"/>
  <c r="BF10" i="1" s="1"/>
  <c r="BD9" i="1"/>
  <c r="BE9" i="1" s="1"/>
  <c r="BF9" i="1" s="1"/>
  <c r="BD8" i="1"/>
  <c r="BE8" i="1" s="1"/>
  <c r="BF8" i="1" s="1"/>
  <c r="BD7" i="1"/>
  <c r="BE7" i="1" s="1"/>
  <c r="BF7" i="1" s="1"/>
  <c r="BD6" i="1"/>
  <c r="BE6" i="1" s="1"/>
  <c r="BF6" i="1" s="1"/>
  <c r="BD5" i="1"/>
  <c r="BE5" i="1" s="1"/>
  <c r="BF5" i="1" s="1"/>
  <c r="BD4" i="1"/>
  <c r="BE4" i="1" s="1"/>
  <c r="BF4" i="1" s="1"/>
  <c r="BD3" i="1"/>
  <c r="BE3" i="1" s="1"/>
  <c r="BF3" i="1" s="1"/>
  <c r="CY165" i="1" l="1"/>
  <c r="CX165" i="1"/>
  <c r="CW165" i="1"/>
  <c r="CQ150" i="1"/>
  <c r="CU150" i="1" s="1"/>
  <c r="CV150" i="1" s="1"/>
  <c r="CE19" i="1"/>
  <c r="CI19" i="1" s="1"/>
  <c r="CJ19" i="1" s="1"/>
  <c r="CM19" i="1" s="1"/>
  <c r="CE36" i="1"/>
  <c r="CI36" i="1" s="1"/>
  <c r="CJ36" i="1" s="1"/>
  <c r="CM36" i="1" s="1"/>
  <c r="CE44" i="1"/>
  <c r="CI44" i="1" s="1"/>
  <c r="CJ44" i="1" s="1"/>
  <c r="CM44" i="1" s="1"/>
  <c r="CE84" i="1"/>
  <c r="CI84" i="1" s="1"/>
  <c r="CJ84" i="1" s="1"/>
  <c r="CL84" i="1" s="1"/>
  <c r="CQ25" i="1"/>
  <c r="CU25" i="1" s="1"/>
  <c r="CV25" i="1" s="1"/>
  <c r="CQ60" i="1"/>
  <c r="CU60" i="1" s="1"/>
  <c r="CV60" i="1" s="1"/>
  <c r="CQ68" i="1"/>
  <c r="CU68" i="1" s="1"/>
  <c r="CV68" i="1" s="1"/>
  <c r="CQ117" i="1"/>
  <c r="CU117" i="1" s="1"/>
  <c r="CV117" i="1" s="1"/>
  <c r="CQ193" i="1"/>
  <c r="CU193" i="1" s="1"/>
  <c r="CV193" i="1" s="1"/>
  <c r="CE88" i="1"/>
  <c r="CI88" i="1" s="1"/>
  <c r="CJ88" i="1" s="1"/>
  <c r="CM88" i="1" s="1"/>
  <c r="CE105" i="1"/>
  <c r="CI105" i="1" s="1"/>
  <c r="CJ105" i="1" s="1"/>
  <c r="CK105" i="1" s="1"/>
  <c r="CE195" i="1"/>
  <c r="CI195" i="1" s="1"/>
  <c r="CJ195" i="1" s="1"/>
  <c r="CL195" i="1" s="1"/>
  <c r="CQ22" i="1"/>
  <c r="CU22" i="1" s="1"/>
  <c r="CV22" i="1" s="1"/>
  <c r="CQ100" i="1"/>
  <c r="CU100" i="1" s="1"/>
  <c r="CV100" i="1" s="1"/>
  <c r="CE64" i="1"/>
  <c r="CI64" i="1" s="1"/>
  <c r="CJ64" i="1" s="1"/>
  <c r="CL64" i="1" s="1"/>
  <c r="CE73" i="1"/>
  <c r="CI73" i="1" s="1"/>
  <c r="CJ73" i="1" s="1"/>
  <c r="CM73" i="1" s="1"/>
  <c r="CQ124" i="1"/>
  <c r="CU124" i="1" s="1"/>
  <c r="CV124" i="1" s="1"/>
  <c r="CQ140" i="1"/>
  <c r="CU140" i="1" s="1"/>
  <c r="CV140" i="1" s="1"/>
  <c r="CQ148" i="1"/>
  <c r="CU148" i="1" s="1"/>
  <c r="CV148" i="1" s="1"/>
  <c r="CQ9" i="1"/>
  <c r="CU9" i="1" s="1"/>
  <c r="CV9" i="1" s="1"/>
  <c r="CQ50" i="1"/>
  <c r="CU50" i="1" s="1"/>
  <c r="CV50" i="1" s="1"/>
  <c r="CQ61" i="1"/>
  <c r="CU61" i="1" s="1"/>
  <c r="CV61" i="1" s="1"/>
  <c r="CQ141" i="1"/>
  <c r="CU141" i="1" s="1"/>
  <c r="CV141" i="1" s="1"/>
  <c r="CQ187" i="1"/>
  <c r="CU187" i="1" s="1"/>
  <c r="CV187" i="1" s="1"/>
  <c r="CQ221" i="1"/>
  <c r="CU221" i="1" s="1"/>
  <c r="CV221" i="1" s="1"/>
  <c r="CQ229" i="1"/>
  <c r="CU229" i="1" s="1"/>
  <c r="CV229" i="1" s="1"/>
  <c r="CQ237" i="1"/>
  <c r="CU237" i="1" s="1"/>
  <c r="CV237" i="1" s="1"/>
  <c r="CQ51" i="1"/>
  <c r="CU51" i="1" s="1"/>
  <c r="CV51" i="1" s="1"/>
  <c r="CQ35" i="1"/>
  <c r="CU35" i="1" s="1"/>
  <c r="CV35" i="1" s="1"/>
  <c r="CQ87" i="1"/>
  <c r="CU87" i="1" s="1"/>
  <c r="CV87" i="1" s="1"/>
  <c r="CQ174" i="1"/>
  <c r="CU174" i="1" s="1"/>
  <c r="CV174" i="1" s="1"/>
  <c r="CQ12" i="1"/>
  <c r="CU12" i="1" s="1"/>
  <c r="CV12" i="1" s="1"/>
  <c r="CQ29" i="1"/>
  <c r="CU29" i="1" s="1"/>
  <c r="CV29" i="1" s="1"/>
  <c r="CQ36" i="1"/>
  <c r="CU36" i="1" s="1"/>
  <c r="CV36" i="1" s="1"/>
  <c r="CQ64" i="1"/>
  <c r="CU64" i="1" s="1"/>
  <c r="CV64" i="1" s="1"/>
  <c r="CQ31" i="1"/>
  <c r="CU31" i="1" s="1"/>
  <c r="CV31" i="1" s="1"/>
  <c r="CQ75" i="1"/>
  <c r="CU75" i="1" s="1"/>
  <c r="CV75" i="1" s="1"/>
  <c r="CQ101" i="1"/>
  <c r="CU101" i="1" s="1"/>
  <c r="CV101" i="1" s="1"/>
  <c r="CQ191" i="1"/>
  <c r="CU191" i="1" s="1"/>
  <c r="CV191" i="1" s="1"/>
  <c r="CQ126" i="1"/>
  <c r="CU126" i="1" s="1"/>
  <c r="CV126" i="1" s="1"/>
  <c r="CQ81" i="1"/>
  <c r="CU81" i="1" s="1"/>
  <c r="CV81" i="1" s="1"/>
  <c r="CQ197" i="1"/>
  <c r="CU197" i="1" s="1"/>
  <c r="CV197" i="1" s="1"/>
  <c r="CQ67" i="1"/>
  <c r="CU67" i="1" s="1"/>
  <c r="CV67" i="1" s="1"/>
  <c r="CQ243" i="1"/>
  <c r="CU243" i="1" s="1"/>
  <c r="CV243" i="1" s="1"/>
  <c r="CQ28" i="1"/>
  <c r="CU28" i="1" s="1"/>
  <c r="CV28" i="1" s="1"/>
  <c r="CE4" i="1"/>
  <c r="CI4" i="1" s="1"/>
  <c r="CJ4" i="1" s="1"/>
  <c r="CK4" i="1" s="1"/>
  <c r="CE56" i="1"/>
  <c r="CI56" i="1" s="1"/>
  <c r="CJ56" i="1" s="1"/>
  <c r="CL56" i="1" s="1"/>
  <c r="CE225" i="1"/>
  <c r="CI225" i="1" s="1"/>
  <c r="CJ225" i="1" s="1"/>
  <c r="CL225" i="1" s="1"/>
  <c r="CQ69" i="1"/>
  <c r="CU69" i="1" s="1"/>
  <c r="CV69" i="1" s="1"/>
  <c r="CQ119" i="1"/>
  <c r="CU119" i="1" s="1"/>
  <c r="CV119" i="1" s="1"/>
  <c r="CQ179" i="1"/>
  <c r="CU179" i="1" s="1"/>
  <c r="CV179" i="1" s="1"/>
  <c r="CQ186" i="1"/>
  <c r="CU186" i="1" s="1"/>
  <c r="CV186" i="1" s="1"/>
  <c r="CQ192" i="1"/>
  <c r="CU192" i="1" s="1"/>
  <c r="CV192" i="1" s="1"/>
  <c r="CQ231" i="1"/>
  <c r="CU231" i="1" s="1"/>
  <c r="CV231" i="1" s="1"/>
  <c r="CE155" i="1"/>
  <c r="CI155" i="1" s="1"/>
  <c r="CJ155" i="1" s="1"/>
  <c r="CL155" i="1" s="1"/>
  <c r="CQ4" i="1"/>
  <c r="CU4" i="1" s="1"/>
  <c r="CV4" i="1" s="1"/>
  <c r="CQ45" i="1"/>
  <c r="CU45" i="1" s="1"/>
  <c r="CV45" i="1" s="1"/>
  <c r="CQ63" i="1"/>
  <c r="CU63" i="1" s="1"/>
  <c r="CV63" i="1" s="1"/>
  <c r="CQ77" i="1"/>
  <c r="CU77" i="1" s="1"/>
  <c r="CV77" i="1" s="1"/>
  <c r="CQ83" i="1"/>
  <c r="CU83" i="1" s="1"/>
  <c r="CV83" i="1" s="1"/>
  <c r="CQ89" i="1"/>
  <c r="CU89" i="1" s="1"/>
  <c r="CV89" i="1" s="1"/>
  <c r="CQ114" i="1"/>
  <c r="CU114" i="1" s="1"/>
  <c r="CV114" i="1" s="1"/>
  <c r="CQ127" i="1"/>
  <c r="CU127" i="1" s="1"/>
  <c r="CV127" i="1" s="1"/>
  <c r="CQ172" i="1"/>
  <c r="CU172" i="1" s="1"/>
  <c r="CV172" i="1" s="1"/>
  <c r="CQ180" i="1"/>
  <c r="CU180" i="1" s="1"/>
  <c r="CV180" i="1" s="1"/>
  <c r="CQ261" i="1"/>
  <c r="CU261" i="1" s="1"/>
  <c r="CV261" i="1" s="1"/>
  <c r="CE6" i="1"/>
  <c r="CI6" i="1" s="1"/>
  <c r="CJ6" i="1" s="1"/>
  <c r="CM6" i="1" s="1"/>
  <c r="CE92" i="1"/>
  <c r="CI92" i="1" s="1"/>
  <c r="CJ92" i="1" s="1"/>
  <c r="CM92" i="1" s="1"/>
  <c r="CQ5" i="1"/>
  <c r="CU5" i="1" s="1"/>
  <c r="CV5" i="1" s="1"/>
  <c r="CQ19" i="1"/>
  <c r="CU19" i="1" s="1"/>
  <c r="CV19" i="1" s="1"/>
  <c r="CQ39" i="1"/>
  <c r="CU39" i="1" s="1"/>
  <c r="CV39" i="1" s="1"/>
  <c r="CQ90" i="1"/>
  <c r="CU90" i="1" s="1"/>
  <c r="CV90" i="1" s="1"/>
  <c r="CQ96" i="1"/>
  <c r="CU96" i="1" s="1"/>
  <c r="CV96" i="1" s="1"/>
  <c r="CQ108" i="1"/>
  <c r="CU108" i="1" s="1"/>
  <c r="CV108" i="1" s="1"/>
  <c r="CQ136" i="1"/>
  <c r="CU136" i="1" s="1"/>
  <c r="CV136" i="1" s="1"/>
  <c r="CQ173" i="1"/>
  <c r="CU173" i="1" s="1"/>
  <c r="CV173" i="1" s="1"/>
  <c r="CQ241" i="1"/>
  <c r="CU241" i="1" s="1"/>
  <c r="CV241" i="1" s="1"/>
  <c r="CQ105" i="1"/>
  <c r="CU105" i="1" s="1"/>
  <c r="CV105" i="1" s="1"/>
  <c r="CE16" i="1"/>
  <c r="CI16" i="1" s="1"/>
  <c r="CJ16" i="1" s="1"/>
  <c r="CM16" i="1" s="1"/>
  <c r="CE207" i="1"/>
  <c r="CI207" i="1" s="1"/>
  <c r="CJ207" i="1" s="1"/>
  <c r="CL207" i="1" s="1"/>
  <c r="CQ6" i="1"/>
  <c r="CU6" i="1" s="1"/>
  <c r="CV6" i="1" s="1"/>
  <c r="CQ85" i="1"/>
  <c r="CU85" i="1" s="1"/>
  <c r="CV85" i="1" s="1"/>
  <c r="CQ159" i="1"/>
  <c r="CU159" i="1" s="1"/>
  <c r="CV159" i="1" s="1"/>
  <c r="CQ263" i="1"/>
  <c r="CU263" i="1" s="1"/>
  <c r="CV263" i="1" s="1"/>
  <c r="CE80" i="1"/>
  <c r="CI80" i="1" s="1"/>
  <c r="CJ80" i="1" s="1"/>
  <c r="CL80" i="1" s="1"/>
  <c r="CQ13" i="1"/>
  <c r="CU13" i="1" s="1"/>
  <c r="CV13" i="1" s="1"/>
  <c r="CQ42" i="1"/>
  <c r="CU42" i="1" s="1"/>
  <c r="CV42" i="1" s="1"/>
  <c r="CQ91" i="1"/>
  <c r="CU91" i="1" s="1"/>
  <c r="CV91" i="1" s="1"/>
  <c r="CQ97" i="1"/>
  <c r="CU97" i="1" s="1"/>
  <c r="CV97" i="1" s="1"/>
  <c r="CQ103" i="1"/>
  <c r="CU103" i="1" s="1"/>
  <c r="CV103" i="1" s="1"/>
  <c r="CQ160" i="1"/>
  <c r="CU160" i="1" s="1"/>
  <c r="CV160" i="1" s="1"/>
  <c r="CQ167" i="1"/>
  <c r="CU167" i="1" s="1"/>
  <c r="CV167" i="1" s="1"/>
  <c r="CQ250" i="1"/>
  <c r="CU250" i="1" s="1"/>
  <c r="CV250" i="1" s="1"/>
  <c r="CQ203" i="1"/>
  <c r="CU203" i="1" s="1"/>
  <c r="CV203" i="1" s="1"/>
  <c r="CE27" i="1"/>
  <c r="CI27" i="1" s="1"/>
  <c r="CJ27" i="1" s="1"/>
  <c r="CK27" i="1" s="1"/>
  <c r="CE42" i="1"/>
  <c r="CI42" i="1" s="1"/>
  <c r="CJ42" i="1" s="1"/>
  <c r="CM42" i="1" s="1"/>
  <c r="CE144" i="1"/>
  <c r="CI144" i="1" s="1"/>
  <c r="CJ144" i="1" s="1"/>
  <c r="CM144" i="1" s="1"/>
  <c r="CQ14" i="1"/>
  <c r="CU14" i="1" s="1"/>
  <c r="CV14" i="1" s="1"/>
  <c r="CQ23" i="1"/>
  <c r="CU23" i="1" s="1"/>
  <c r="CV23" i="1" s="1"/>
  <c r="CQ43" i="1"/>
  <c r="CU43" i="1" s="1"/>
  <c r="CV43" i="1" s="1"/>
  <c r="CQ98" i="1"/>
  <c r="CU98" i="1" s="1"/>
  <c r="CV98" i="1" s="1"/>
  <c r="CQ153" i="1"/>
  <c r="CU153" i="1" s="1"/>
  <c r="CV153" i="1" s="1"/>
  <c r="CQ228" i="1"/>
  <c r="CU228" i="1" s="1"/>
  <c r="CV228" i="1" s="1"/>
  <c r="CE149" i="1"/>
  <c r="CI149" i="1" s="1"/>
  <c r="CJ149" i="1" s="1"/>
  <c r="CQ73" i="1"/>
  <c r="CU73" i="1" s="1"/>
  <c r="CV73" i="1" s="1"/>
  <c r="CE112" i="1"/>
  <c r="CI112" i="1" s="1"/>
  <c r="CJ112" i="1" s="1"/>
  <c r="CQ80" i="1"/>
  <c r="CU80" i="1" s="1"/>
  <c r="CV80" i="1" s="1"/>
  <c r="CQ130" i="1"/>
  <c r="CU130" i="1" s="1"/>
  <c r="CV130" i="1" s="1"/>
  <c r="CQ255" i="1"/>
  <c r="CU255" i="1" s="1"/>
  <c r="CV255" i="1" s="1"/>
  <c r="CE5" i="1"/>
  <c r="CI5" i="1" s="1"/>
  <c r="CJ5" i="1" s="1"/>
  <c r="CE43" i="1"/>
  <c r="CI43" i="1" s="1"/>
  <c r="CJ43" i="1" s="1"/>
  <c r="CE53" i="1"/>
  <c r="CI53" i="1" s="1"/>
  <c r="CJ53" i="1" s="1"/>
  <c r="CE72" i="1"/>
  <c r="CI72" i="1" s="1"/>
  <c r="CJ72" i="1" s="1"/>
  <c r="CE95" i="1"/>
  <c r="CI95" i="1" s="1"/>
  <c r="CJ95" i="1" s="1"/>
  <c r="CE150" i="1"/>
  <c r="CI150" i="1" s="1"/>
  <c r="CJ150" i="1" s="1"/>
  <c r="CE180" i="1"/>
  <c r="CI180" i="1" s="1"/>
  <c r="CJ180" i="1" s="1"/>
  <c r="CE248" i="1"/>
  <c r="CI248" i="1" s="1"/>
  <c r="CJ248" i="1" s="1"/>
  <c r="CE254" i="1"/>
  <c r="CI254" i="1" s="1"/>
  <c r="CJ254" i="1" s="1"/>
  <c r="CQ26" i="1"/>
  <c r="CU26" i="1" s="1"/>
  <c r="CV26" i="1" s="1"/>
  <c r="CQ37" i="1"/>
  <c r="CU37" i="1" s="1"/>
  <c r="CV37" i="1" s="1"/>
  <c r="CQ44" i="1"/>
  <c r="CU44" i="1" s="1"/>
  <c r="CV44" i="1" s="1"/>
  <c r="CQ53" i="1"/>
  <c r="CU53" i="1" s="1"/>
  <c r="CV53" i="1" s="1"/>
  <c r="CQ86" i="1"/>
  <c r="CU86" i="1" s="1"/>
  <c r="CV86" i="1" s="1"/>
  <c r="CQ92" i="1"/>
  <c r="CU92" i="1" s="1"/>
  <c r="CV92" i="1" s="1"/>
  <c r="CQ131" i="1"/>
  <c r="CU131" i="1" s="1"/>
  <c r="CV131" i="1" s="1"/>
  <c r="CQ147" i="1"/>
  <c r="CU147" i="1" s="1"/>
  <c r="CV147" i="1" s="1"/>
  <c r="CQ168" i="1"/>
  <c r="CU168" i="1" s="1"/>
  <c r="CV168" i="1" s="1"/>
  <c r="CQ219" i="1"/>
  <c r="CU219" i="1" s="1"/>
  <c r="CV219" i="1" s="1"/>
  <c r="CQ256" i="1"/>
  <c r="CU256" i="1" s="1"/>
  <c r="CV256" i="1" s="1"/>
  <c r="CQ17" i="1"/>
  <c r="CU17" i="1" s="1"/>
  <c r="CV17" i="1" s="1"/>
  <c r="CQ213" i="1"/>
  <c r="CU213" i="1" s="1"/>
  <c r="CV213" i="1" s="1"/>
  <c r="CE75" i="1"/>
  <c r="CI75" i="1" s="1"/>
  <c r="CJ75" i="1" s="1"/>
  <c r="CE89" i="1"/>
  <c r="CI89" i="1" s="1"/>
  <c r="CJ89" i="1" s="1"/>
  <c r="CQ27" i="1"/>
  <c r="CU27" i="1" s="1"/>
  <c r="CV27" i="1" s="1"/>
  <c r="CQ112" i="1"/>
  <c r="CU112" i="1" s="1"/>
  <c r="CV112" i="1" s="1"/>
  <c r="CE38" i="1"/>
  <c r="CI38" i="1" s="1"/>
  <c r="CJ38" i="1" s="1"/>
  <c r="CE66" i="1"/>
  <c r="CI66" i="1" s="1"/>
  <c r="CJ66" i="1" s="1"/>
  <c r="CE107" i="1"/>
  <c r="CI107" i="1" s="1"/>
  <c r="CJ107" i="1" s="1"/>
  <c r="CE123" i="1"/>
  <c r="CI123" i="1" s="1"/>
  <c r="CJ123" i="1" s="1"/>
  <c r="CE131" i="1"/>
  <c r="CI131" i="1" s="1"/>
  <c r="CJ131" i="1" s="1"/>
  <c r="CE138" i="1"/>
  <c r="CI138" i="1" s="1"/>
  <c r="CJ138" i="1" s="1"/>
  <c r="CQ7" i="1"/>
  <c r="CU7" i="1" s="1"/>
  <c r="CV7" i="1" s="1"/>
  <c r="CQ21" i="1"/>
  <c r="CU21" i="1" s="1"/>
  <c r="CV21" i="1" s="1"/>
  <c r="CQ40" i="1"/>
  <c r="CU40" i="1" s="1"/>
  <c r="CV40" i="1" s="1"/>
  <c r="CQ47" i="1"/>
  <c r="CU47" i="1" s="1"/>
  <c r="CV47" i="1" s="1"/>
  <c r="CQ56" i="1"/>
  <c r="CU56" i="1" s="1"/>
  <c r="CV56" i="1" s="1"/>
  <c r="CQ202" i="1"/>
  <c r="CU202" i="1" s="1"/>
  <c r="CV202" i="1" s="1"/>
  <c r="CQ54" i="1"/>
  <c r="CU54" i="1" s="1"/>
  <c r="CV54" i="1" s="1"/>
  <c r="CE65" i="1"/>
  <c r="CI65" i="1" s="1"/>
  <c r="CJ65" i="1" s="1"/>
  <c r="CE189" i="1"/>
  <c r="CI189" i="1" s="1"/>
  <c r="CJ189" i="1" s="1"/>
  <c r="CQ133" i="1"/>
  <c r="CU133" i="1" s="1"/>
  <c r="CV133" i="1" s="1"/>
  <c r="CE9" i="1"/>
  <c r="CI9" i="1" s="1"/>
  <c r="CJ9" i="1" s="1"/>
  <c r="CE18" i="1"/>
  <c r="CI18" i="1" s="1"/>
  <c r="CJ18" i="1" s="1"/>
  <c r="CE32" i="1"/>
  <c r="CI32" i="1" s="1"/>
  <c r="CJ32" i="1" s="1"/>
  <c r="CE48" i="1"/>
  <c r="CI48" i="1" s="1"/>
  <c r="CJ48" i="1" s="1"/>
  <c r="CE108" i="1"/>
  <c r="CI108" i="1" s="1"/>
  <c r="CJ108" i="1" s="1"/>
  <c r="CE232" i="1"/>
  <c r="CI232" i="1" s="1"/>
  <c r="CJ232" i="1" s="1"/>
  <c r="CQ8" i="1"/>
  <c r="CU8" i="1" s="1"/>
  <c r="CV8" i="1" s="1"/>
  <c r="CQ78" i="1"/>
  <c r="CU78" i="1" s="1"/>
  <c r="CV78" i="1" s="1"/>
  <c r="CQ95" i="1"/>
  <c r="CU95" i="1" s="1"/>
  <c r="CV95" i="1" s="1"/>
  <c r="CQ107" i="1"/>
  <c r="CU107" i="1" s="1"/>
  <c r="CV107" i="1" s="1"/>
  <c r="CQ209" i="1"/>
  <c r="CU209" i="1" s="1"/>
  <c r="CV209" i="1" s="1"/>
  <c r="CQ215" i="1"/>
  <c r="CU215" i="1" s="1"/>
  <c r="CV215" i="1" s="1"/>
  <c r="CQ238" i="1"/>
  <c r="CU238" i="1" s="1"/>
  <c r="CV238" i="1" s="1"/>
  <c r="CQ245" i="1"/>
  <c r="CU245" i="1" s="1"/>
  <c r="CV245" i="1" s="1"/>
  <c r="CQ33" i="1"/>
  <c r="CU33" i="1" s="1"/>
  <c r="CV33" i="1" s="1"/>
  <c r="CE100" i="1"/>
  <c r="CI100" i="1" s="1"/>
  <c r="CJ100" i="1" s="1"/>
  <c r="CQ15" i="1"/>
  <c r="CU15" i="1" s="1"/>
  <c r="CV15" i="1" s="1"/>
  <c r="CQ158" i="1"/>
  <c r="CU158" i="1" s="1"/>
  <c r="CV158" i="1" s="1"/>
  <c r="CQ144" i="1"/>
  <c r="CU144" i="1" s="1"/>
  <c r="CV144" i="1" s="1"/>
  <c r="CE3" i="1"/>
  <c r="CI3" i="1" s="1"/>
  <c r="CJ3" i="1" s="1"/>
  <c r="CE12" i="1"/>
  <c r="CI12" i="1" s="1"/>
  <c r="CJ12" i="1" s="1"/>
  <c r="CE234" i="1"/>
  <c r="CI234" i="1" s="1"/>
  <c r="CJ234" i="1" s="1"/>
  <c r="CQ3" i="1"/>
  <c r="CU3" i="1" s="1"/>
  <c r="CV3" i="1" s="1"/>
  <c r="CQ30" i="1"/>
  <c r="CU30" i="1" s="1"/>
  <c r="CV30" i="1" s="1"/>
  <c r="CQ66" i="1"/>
  <c r="CU66" i="1" s="1"/>
  <c r="CV66" i="1" s="1"/>
  <c r="CQ79" i="1"/>
  <c r="CU79" i="1" s="1"/>
  <c r="CV79" i="1" s="1"/>
  <c r="CQ116" i="1"/>
  <c r="CU116" i="1" s="1"/>
  <c r="CV116" i="1" s="1"/>
  <c r="CQ137" i="1"/>
  <c r="CU137" i="1" s="1"/>
  <c r="CV137" i="1" s="1"/>
  <c r="CQ145" i="1"/>
  <c r="CU145" i="1" s="1"/>
  <c r="CV145" i="1" s="1"/>
  <c r="CQ151" i="1"/>
  <c r="CU151" i="1" s="1"/>
  <c r="CV151" i="1" s="1"/>
  <c r="CQ182" i="1"/>
  <c r="CU182" i="1" s="1"/>
  <c r="CV182" i="1" s="1"/>
  <c r="CQ199" i="1"/>
  <c r="CU199" i="1" s="1"/>
  <c r="CV199" i="1" s="1"/>
  <c r="CE139" i="1"/>
  <c r="CI139" i="1" s="1"/>
  <c r="CJ139" i="1" s="1"/>
  <c r="CQ10" i="1"/>
  <c r="CU10" i="1" s="1"/>
  <c r="CV10" i="1" s="1"/>
  <c r="CQ65" i="1"/>
  <c r="CU65" i="1" s="1"/>
  <c r="CV65" i="1" s="1"/>
  <c r="CQ70" i="1"/>
  <c r="CU70" i="1" s="1"/>
  <c r="CV70" i="1" s="1"/>
  <c r="CQ76" i="1"/>
  <c r="CU76" i="1" s="1"/>
  <c r="CV76" i="1" s="1"/>
  <c r="CQ102" i="1"/>
  <c r="CU102" i="1" s="1"/>
  <c r="CV102" i="1" s="1"/>
  <c r="CQ118" i="1"/>
  <c r="CU118" i="1" s="1"/>
  <c r="CV118" i="1" s="1"/>
  <c r="CQ125" i="1"/>
  <c r="CU125" i="1" s="1"/>
  <c r="CV125" i="1" s="1"/>
  <c r="CQ132" i="1"/>
  <c r="CU132" i="1" s="1"/>
  <c r="CV132" i="1" s="1"/>
  <c r="CQ139" i="1"/>
  <c r="CU139" i="1" s="1"/>
  <c r="CV139" i="1" s="1"/>
  <c r="CQ146" i="1"/>
  <c r="CU146" i="1" s="1"/>
  <c r="CV146" i="1" s="1"/>
  <c r="CQ152" i="1"/>
  <c r="CU152" i="1" s="1"/>
  <c r="CV152" i="1" s="1"/>
  <c r="CQ166" i="1"/>
  <c r="CU166" i="1" s="1"/>
  <c r="CV166" i="1" s="1"/>
  <c r="CQ204" i="1"/>
  <c r="CU204" i="1" s="1"/>
  <c r="CV204" i="1" s="1"/>
  <c r="CQ230" i="1"/>
  <c r="CU230" i="1" s="1"/>
  <c r="CV230" i="1" s="1"/>
  <c r="CQ244" i="1"/>
  <c r="CU244" i="1" s="1"/>
  <c r="CV244" i="1" s="1"/>
  <c r="CQ257" i="1"/>
  <c r="CU257" i="1" s="1"/>
  <c r="CV257" i="1" s="1"/>
  <c r="CE34" i="1"/>
  <c r="CI34" i="1" s="1"/>
  <c r="CJ34" i="1" s="1"/>
  <c r="CE67" i="1"/>
  <c r="CI67" i="1" s="1"/>
  <c r="CJ67" i="1" s="1"/>
  <c r="CE96" i="1"/>
  <c r="CI96" i="1" s="1"/>
  <c r="CJ96" i="1" s="1"/>
  <c r="CE126" i="1"/>
  <c r="CI126" i="1" s="1"/>
  <c r="CJ126" i="1" s="1"/>
  <c r="CE179" i="1"/>
  <c r="CI179" i="1" s="1"/>
  <c r="CJ179" i="1" s="1"/>
  <c r="CE185" i="1"/>
  <c r="CI185" i="1" s="1"/>
  <c r="CJ185" i="1" s="1"/>
  <c r="CE203" i="1"/>
  <c r="CI203" i="1" s="1"/>
  <c r="CJ203" i="1" s="1"/>
  <c r="CQ32" i="1"/>
  <c r="CU32" i="1" s="1"/>
  <c r="CV32" i="1" s="1"/>
  <c r="CQ62" i="1"/>
  <c r="CU62" i="1" s="1"/>
  <c r="CV62" i="1" s="1"/>
  <c r="CQ82" i="1"/>
  <c r="CU82" i="1" s="1"/>
  <c r="CV82" i="1" s="1"/>
  <c r="CQ109" i="1"/>
  <c r="CU109" i="1" s="1"/>
  <c r="CV109" i="1" s="1"/>
  <c r="CQ120" i="1"/>
  <c r="CU120" i="1" s="1"/>
  <c r="CV120" i="1" s="1"/>
  <c r="CQ154" i="1"/>
  <c r="CU154" i="1" s="1"/>
  <c r="CV154" i="1" s="1"/>
  <c r="CQ175" i="1"/>
  <c r="CU175" i="1" s="1"/>
  <c r="CV175" i="1" s="1"/>
  <c r="CQ205" i="1"/>
  <c r="CU205" i="1" s="1"/>
  <c r="CV205" i="1" s="1"/>
  <c r="CQ211" i="1"/>
  <c r="CU211" i="1" s="1"/>
  <c r="CV211" i="1" s="1"/>
  <c r="CQ218" i="1"/>
  <c r="CU218" i="1" s="1"/>
  <c r="CV218" i="1" s="1"/>
  <c r="CQ224" i="1"/>
  <c r="CU224" i="1" s="1"/>
  <c r="CV224" i="1" s="1"/>
  <c r="CQ232" i="1"/>
  <c r="CU232" i="1" s="1"/>
  <c r="CV232" i="1" s="1"/>
  <c r="CQ239" i="1"/>
  <c r="CU239" i="1" s="1"/>
  <c r="CV239" i="1" s="1"/>
  <c r="CQ251" i="1"/>
  <c r="CU251" i="1" s="1"/>
  <c r="CV251" i="1" s="1"/>
  <c r="CQ258" i="1"/>
  <c r="CU258" i="1" s="1"/>
  <c r="CV258" i="1" s="1"/>
  <c r="CQ142" i="1"/>
  <c r="CU142" i="1" s="1"/>
  <c r="CV142" i="1" s="1"/>
  <c r="CE22" i="1"/>
  <c r="CI22" i="1" s="1"/>
  <c r="CJ22" i="1" s="1"/>
  <c r="CE28" i="1"/>
  <c r="CI28" i="1" s="1"/>
  <c r="CJ28" i="1" s="1"/>
  <c r="CE35" i="1"/>
  <c r="CI35" i="1" s="1"/>
  <c r="CJ35" i="1" s="1"/>
  <c r="CE97" i="1"/>
  <c r="CI97" i="1" s="1"/>
  <c r="CJ97" i="1" s="1"/>
  <c r="CE114" i="1"/>
  <c r="CI114" i="1" s="1"/>
  <c r="CJ114" i="1" s="1"/>
  <c r="CE164" i="1"/>
  <c r="CI164" i="1" s="1"/>
  <c r="CJ164" i="1" s="1"/>
  <c r="CE170" i="1"/>
  <c r="CI170" i="1" s="1"/>
  <c r="CJ170" i="1" s="1"/>
  <c r="CQ16" i="1"/>
  <c r="CU16" i="1" s="1"/>
  <c r="CV16" i="1" s="1"/>
  <c r="CQ48" i="1"/>
  <c r="CU48" i="1" s="1"/>
  <c r="CV48" i="1" s="1"/>
  <c r="CQ72" i="1"/>
  <c r="CU72" i="1" s="1"/>
  <c r="CV72" i="1" s="1"/>
  <c r="CQ93" i="1"/>
  <c r="CU93" i="1" s="1"/>
  <c r="CV93" i="1" s="1"/>
  <c r="CQ110" i="1"/>
  <c r="CU110" i="1" s="1"/>
  <c r="CV110" i="1" s="1"/>
  <c r="CQ121" i="1"/>
  <c r="CU121" i="1" s="1"/>
  <c r="CV121" i="1" s="1"/>
  <c r="CQ134" i="1"/>
  <c r="CU134" i="1" s="1"/>
  <c r="CV134" i="1" s="1"/>
  <c r="CQ162" i="1"/>
  <c r="CU162" i="1" s="1"/>
  <c r="CV162" i="1" s="1"/>
  <c r="CQ206" i="1"/>
  <c r="CU206" i="1" s="1"/>
  <c r="CV206" i="1" s="1"/>
  <c r="CQ212" i="1"/>
  <c r="CU212" i="1" s="1"/>
  <c r="CV212" i="1" s="1"/>
  <c r="CQ225" i="1"/>
  <c r="CU225" i="1" s="1"/>
  <c r="CV225" i="1" s="1"/>
  <c r="CQ233" i="1"/>
  <c r="CU233" i="1" s="1"/>
  <c r="CV233" i="1" s="1"/>
  <c r="CQ252" i="1"/>
  <c r="CU252" i="1" s="1"/>
  <c r="CV252" i="1" s="1"/>
  <c r="CE154" i="1"/>
  <c r="CI154" i="1" s="1"/>
  <c r="CJ154" i="1" s="1"/>
  <c r="CQ34" i="1"/>
  <c r="CU34" i="1" s="1"/>
  <c r="CV34" i="1" s="1"/>
  <c r="CQ49" i="1"/>
  <c r="CU49" i="1" s="1"/>
  <c r="CV49" i="1" s="1"/>
  <c r="CQ88" i="1"/>
  <c r="CU88" i="1" s="1"/>
  <c r="CV88" i="1" s="1"/>
  <c r="CQ94" i="1"/>
  <c r="CU94" i="1" s="1"/>
  <c r="CV94" i="1" s="1"/>
  <c r="CQ122" i="1"/>
  <c r="CU122" i="1" s="1"/>
  <c r="CV122" i="1" s="1"/>
  <c r="CQ128" i="1"/>
  <c r="CU128" i="1" s="1"/>
  <c r="CV128" i="1" s="1"/>
  <c r="CQ135" i="1"/>
  <c r="CU135" i="1" s="1"/>
  <c r="CV135" i="1" s="1"/>
  <c r="CQ149" i="1"/>
  <c r="CU149" i="1" s="1"/>
  <c r="CV149" i="1" s="1"/>
  <c r="CQ156" i="1"/>
  <c r="CU156" i="1" s="1"/>
  <c r="CV156" i="1" s="1"/>
  <c r="CQ177" i="1"/>
  <c r="CU177" i="1" s="1"/>
  <c r="CV177" i="1" s="1"/>
  <c r="CQ189" i="1"/>
  <c r="CU189" i="1" s="1"/>
  <c r="CV189" i="1" s="1"/>
  <c r="CQ195" i="1"/>
  <c r="CU195" i="1" s="1"/>
  <c r="CV195" i="1" s="1"/>
  <c r="CQ201" i="1"/>
  <c r="CU201" i="1" s="1"/>
  <c r="CV201" i="1" s="1"/>
  <c r="CQ207" i="1"/>
  <c r="CU207" i="1" s="1"/>
  <c r="CV207" i="1" s="1"/>
  <c r="CQ226" i="1"/>
  <c r="CU226" i="1" s="1"/>
  <c r="CV226" i="1" s="1"/>
  <c r="CQ247" i="1"/>
  <c r="CU247" i="1" s="1"/>
  <c r="CV247" i="1" s="1"/>
  <c r="CQ253" i="1"/>
  <c r="CU253" i="1" s="1"/>
  <c r="CV253" i="1" s="1"/>
  <c r="CQ259" i="1"/>
  <c r="CU259" i="1" s="1"/>
  <c r="CV259" i="1" s="1"/>
  <c r="CQ18" i="1"/>
  <c r="CU18" i="1" s="1"/>
  <c r="CV18" i="1" s="1"/>
  <c r="CQ24" i="1"/>
  <c r="CU24" i="1" s="1"/>
  <c r="CV24" i="1" s="1"/>
  <c r="CQ38" i="1"/>
  <c r="CU38" i="1" s="1"/>
  <c r="CV38" i="1" s="1"/>
  <c r="CQ84" i="1"/>
  <c r="CU84" i="1" s="1"/>
  <c r="CV84" i="1" s="1"/>
  <c r="CQ123" i="1"/>
  <c r="CU123" i="1" s="1"/>
  <c r="CV123" i="1" s="1"/>
  <c r="CQ143" i="1"/>
  <c r="CU143" i="1" s="1"/>
  <c r="CV143" i="1" s="1"/>
  <c r="CQ157" i="1"/>
  <c r="CU157" i="1" s="1"/>
  <c r="CV157" i="1" s="1"/>
  <c r="CQ164" i="1"/>
  <c r="CU164" i="1" s="1"/>
  <c r="CV164" i="1" s="1"/>
  <c r="CQ171" i="1"/>
  <c r="CU171" i="1" s="1"/>
  <c r="CV171" i="1" s="1"/>
  <c r="CQ178" i="1"/>
  <c r="CU178" i="1" s="1"/>
  <c r="CV178" i="1" s="1"/>
  <c r="CQ185" i="1"/>
  <c r="CU185" i="1" s="1"/>
  <c r="CV185" i="1" s="1"/>
  <c r="CQ190" i="1"/>
  <c r="CU190" i="1" s="1"/>
  <c r="CV190" i="1" s="1"/>
  <c r="CQ196" i="1"/>
  <c r="CU196" i="1" s="1"/>
  <c r="CV196" i="1" s="1"/>
  <c r="CQ208" i="1"/>
  <c r="CU208" i="1" s="1"/>
  <c r="CV208" i="1" s="1"/>
  <c r="CQ220" i="1"/>
  <c r="CU220" i="1" s="1"/>
  <c r="CV220" i="1" s="1"/>
  <c r="CQ227" i="1"/>
  <c r="CU227" i="1" s="1"/>
  <c r="CV227" i="1" s="1"/>
  <c r="CQ235" i="1"/>
  <c r="CU235" i="1" s="1"/>
  <c r="CV235" i="1" s="1"/>
  <c r="CQ254" i="1"/>
  <c r="CU254" i="1" s="1"/>
  <c r="CV254" i="1" s="1"/>
  <c r="CQ260" i="1"/>
  <c r="CU260" i="1" s="1"/>
  <c r="CV260" i="1" s="1"/>
  <c r="CQ104" i="1"/>
  <c r="CU104" i="1" s="1"/>
  <c r="CV104" i="1" s="1"/>
  <c r="CQ138" i="1"/>
  <c r="CU138" i="1" s="1"/>
  <c r="CV138" i="1" s="1"/>
  <c r="CQ170" i="1"/>
  <c r="CU170" i="1" s="1"/>
  <c r="CV170" i="1" s="1"/>
  <c r="CQ176" i="1"/>
  <c r="CU176" i="1" s="1"/>
  <c r="CV176" i="1" s="1"/>
  <c r="CQ184" i="1"/>
  <c r="CU184" i="1" s="1"/>
  <c r="CV184" i="1" s="1"/>
  <c r="CQ217" i="1"/>
  <c r="CU217" i="1" s="1"/>
  <c r="CV217" i="1" s="1"/>
  <c r="CQ223" i="1"/>
  <c r="CU223" i="1" s="1"/>
  <c r="CV223" i="1" s="1"/>
  <c r="CQ236" i="1"/>
  <c r="CU236" i="1" s="1"/>
  <c r="CV236" i="1" s="1"/>
  <c r="CQ249" i="1"/>
  <c r="CU249" i="1" s="1"/>
  <c r="CV249" i="1" s="1"/>
  <c r="CQ115" i="1"/>
  <c r="CU115" i="1" s="1"/>
  <c r="CV115" i="1" s="1"/>
  <c r="CQ129" i="1"/>
  <c r="CU129" i="1" s="1"/>
  <c r="CV129" i="1" s="1"/>
  <c r="CQ155" i="1"/>
  <c r="CU155" i="1" s="1"/>
  <c r="CV155" i="1" s="1"/>
  <c r="CQ161" i="1"/>
  <c r="CU161" i="1" s="1"/>
  <c r="CV161" i="1" s="1"/>
  <c r="CQ181" i="1"/>
  <c r="CU181" i="1" s="1"/>
  <c r="CV181" i="1" s="1"/>
  <c r="CQ198" i="1"/>
  <c r="CU198" i="1" s="1"/>
  <c r="CV198" i="1" s="1"/>
  <c r="CQ214" i="1"/>
  <c r="CU214" i="1" s="1"/>
  <c r="CV214" i="1" s="1"/>
  <c r="CQ234" i="1"/>
  <c r="CU234" i="1" s="1"/>
  <c r="CV234" i="1" s="1"/>
  <c r="CQ240" i="1"/>
  <c r="CU240" i="1" s="1"/>
  <c r="CV240" i="1" s="1"/>
  <c r="CQ246" i="1"/>
  <c r="CU246" i="1" s="1"/>
  <c r="CV246" i="1" s="1"/>
  <c r="CQ262" i="1"/>
  <c r="CU262" i="1" s="1"/>
  <c r="CV262" i="1" s="1"/>
  <c r="CQ163" i="1"/>
  <c r="CU163" i="1" s="1"/>
  <c r="CV163" i="1" s="1"/>
  <c r="CQ169" i="1"/>
  <c r="CU169" i="1" s="1"/>
  <c r="CV169" i="1" s="1"/>
  <c r="CQ183" i="1"/>
  <c r="CU183" i="1" s="1"/>
  <c r="CV183" i="1" s="1"/>
  <c r="CQ188" i="1"/>
  <c r="CU188" i="1" s="1"/>
  <c r="CV188" i="1" s="1"/>
  <c r="CQ194" i="1"/>
  <c r="CU194" i="1" s="1"/>
  <c r="CV194" i="1" s="1"/>
  <c r="CQ200" i="1"/>
  <c r="CU200" i="1" s="1"/>
  <c r="CV200" i="1" s="1"/>
  <c r="CQ210" i="1"/>
  <c r="CU210" i="1" s="1"/>
  <c r="CV210" i="1" s="1"/>
  <c r="CQ216" i="1"/>
  <c r="CU216" i="1" s="1"/>
  <c r="CV216" i="1" s="1"/>
  <c r="CQ222" i="1"/>
  <c r="CU222" i="1" s="1"/>
  <c r="CV222" i="1" s="1"/>
  <c r="CQ242" i="1"/>
  <c r="CU242" i="1" s="1"/>
  <c r="CV242" i="1" s="1"/>
  <c r="CQ248" i="1"/>
  <c r="CU248" i="1" s="1"/>
  <c r="CV248" i="1" s="1"/>
  <c r="CQ264" i="1"/>
  <c r="CU264" i="1" s="1"/>
  <c r="CV264" i="1" s="1"/>
  <c r="CE173" i="1"/>
  <c r="CI173" i="1" s="1"/>
  <c r="CJ173" i="1" s="1"/>
  <c r="CE10" i="1"/>
  <c r="CI10" i="1" s="1"/>
  <c r="CJ10" i="1" s="1"/>
  <c r="CE17" i="1"/>
  <c r="CI17" i="1" s="1"/>
  <c r="CJ17" i="1" s="1"/>
  <c r="CE33" i="1"/>
  <c r="CI33" i="1" s="1"/>
  <c r="CJ33" i="1" s="1"/>
  <c r="CE37" i="1"/>
  <c r="CI37" i="1" s="1"/>
  <c r="CJ37" i="1" s="1"/>
  <c r="CE49" i="1"/>
  <c r="CI49" i="1" s="1"/>
  <c r="CJ49" i="1" s="1"/>
  <c r="CE68" i="1"/>
  <c r="CI68" i="1" s="1"/>
  <c r="CJ68" i="1" s="1"/>
  <c r="CE85" i="1"/>
  <c r="CI85" i="1" s="1"/>
  <c r="CJ85" i="1" s="1"/>
  <c r="CE101" i="1"/>
  <c r="CI101" i="1" s="1"/>
  <c r="CJ101" i="1" s="1"/>
  <c r="CE120" i="1"/>
  <c r="CI120" i="1" s="1"/>
  <c r="CJ120" i="1" s="1"/>
  <c r="CE190" i="1"/>
  <c r="CI190" i="1" s="1"/>
  <c r="CJ190" i="1" s="1"/>
  <c r="CE196" i="1"/>
  <c r="CI196" i="1" s="1"/>
  <c r="CJ196" i="1" s="1"/>
  <c r="CE208" i="1"/>
  <c r="CI208" i="1" s="1"/>
  <c r="CJ208" i="1" s="1"/>
  <c r="CE214" i="1"/>
  <c r="CI214" i="1" s="1"/>
  <c r="CJ214" i="1" s="1"/>
  <c r="CE233" i="1"/>
  <c r="CI233" i="1" s="1"/>
  <c r="CJ233" i="1" s="1"/>
  <c r="CE238" i="1"/>
  <c r="CI238" i="1" s="1"/>
  <c r="CJ238" i="1" s="1"/>
  <c r="CE243" i="1"/>
  <c r="CI243" i="1" s="1"/>
  <c r="CJ243" i="1" s="1"/>
  <c r="CE249" i="1"/>
  <c r="CI249" i="1" s="1"/>
  <c r="CJ249" i="1" s="1"/>
  <c r="CE23" i="1"/>
  <c r="CI23" i="1" s="1"/>
  <c r="CJ23" i="1" s="1"/>
  <c r="CE50" i="1"/>
  <c r="CI50" i="1" s="1"/>
  <c r="CJ50" i="1" s="1"/>
  <c r="CE60" i="1"/>
  <c r="CI60" i="1" s="1"/>
  <c r="CJ60" i="1" s="1"/>
  <c r="CE69" i="1"/>
  <c r="CI69" i="1" s="1"/>
  <c r="CJ69" i="1" s="1"/>
  <c r="CE86" i="1"/>
  <c r="CI86" i="1" s="1"/>
  <c r="CJ86" i="1" s="1"/>
  <c r="CE90" i="1"/>
  <c r="CI90" i="1" s="1"/>
  <c r="CJ90" i="1" s="1"/>
  <c r="CE102" i="1"/>
  <c r="CI102" i="1" s="1"/>
  <c r="CJ102" i="1" s="1"/>
  <c r="CE115" i="1"/>
  <c r="CI115" i="1" s="1"/>
  <c r="CJ115" i="1" s="1"/>
  <c r="CE121" i="1"/>
  <c r="CI121" i="1" s="1"/>
  <c r="CJ121" i="1" s="1"/>
  <c r="CE127" i="1"/>
  <c r="CI127" i="1" s="1"/>
  <c r="CJ127" i="1" s="1"/>
  <c r="CE145" i="1"/>
  <c r="CI145" i="1" s="1"/>
  <c r="CJ145" i="1" s="1"/>
  <c r="CE160" i="1"/>
  <c r="CI160" i="1" s="1"/>
  <c r="CJ160" i="1" s="1"/>
  <c r="CE165" i="1"/>
  <c r="CI165" i="1" s="1"/>
  <c r="CJ165" i="1" s="1"/>
  <c r="CE174" i="1"/>
  <c r="CI174" i="1" s="1"/>
  <c r="CJ174" i="1" s="1"/>
  <c r="CE191" i="1"/>
  <c r="CI191" i="1" s="1"/>
  <c r="CJ191" i="1" s="1"/>
  <c r="CE220" i="1"/>
  <c r="CI220" i="1" s="1"/>
  <c r="CJ220" i="1" s="1"/>
  <c r="CE239" i="1"/>
  <c r="CI239" i="1" s="1"/>
  <c r="CJ239" i="1" s="1"/>
  <c r="CE244" i="1"/>
  <c r="CI244" i="1" s="1"/>
  <c r="CJ244" i="1" s="1"/>
  <c r="CE159" i="1"/>
  <c r="CI159" i="1" s="1"/>
  <c r="CJ159" i="1" s="1"/>
  <c r="CE24" i="1"/>
  <c r="CI24" i="1" s="1"/>
  <c r="CJ24" i="1" s="1"/>
  <c r="CE51" i="1"/>
  <c r="CI51" i="1" s="1"/>
  <c r="CJ51" i="1" s="1"/>
  <c r="CE70" i="1"/>
  <c r="CI70" i="1" s="1"/>
  <c r="CJ70" i="1" s="1"/>
  <c r="CE87" i="1"/>
  <c r="CI87" i="1" s="1"/>
  <c r="CJ87" i="1" s="1"/>
  <c r="CE91" i="1"/>
  <c r="CI91" i="1" s="1"/>
  <c r="CJ91" i="1" s="1"/>
  <c r="CE103" i="1"/>
  <c r="CI103" i="1" s="1"/>
  <c r="CJ103" i="1" s="1"/>
  <c r="CE109" i="1"/>
  <c r="CI109" i="1" s="1"/>
  <c r="CJ109" i="1" s="1"/>
  <c r="CE122" i="1"/>
  <c r="CI122" i="1" s="1"/>
  <c r="CJ122" i="1" s="1"/>
  <c r="CE128" i="1"/>
  <c r="CI128" i="1" s="1"/>
  <c r="CJ128" i="1" s="1"/>
  <c r="CE134" i="1"/>
  <c r="CI134" i="1" s="1"/>
  <c r="CJ134" i="1" s="1"/>
  <c r="CE140" i="1"/>
  <c r="CI140" i="1" s="1"/>
  <c r="CJ140" i="1" s="1"/>
  <c r="CE171" i="1"/>
  <c r="CI171" i="1" s="1"/>
  <c r="CJ171" i="1" s="1"/>
  <c r="CE175" i="1"/>
  <c r="CI175" i="1" s="1"/>
  <c r="CJ175" i="1" s="1"/>
  <c r="CE210" i="1"/>
  <c r="CI210" i="1" s="1"/>
  <c r="CJ210" i="1" s="1"/>
  <c r="CE221" i="1"/>
  <c r="CI221" i="1" s="1"/>
  <c r="CJ221" i="1" s="1"/>
  <c r="CE227" i="1"/>
  <c r="CI227" i="1" s="1"/>
  <c r="CJ227" i="1" s="1"/>
  <c r="CE256" i="1"/>
  <c r="CI256" i="1" s="1"/>
  <c r="CJ256" i="1" s="1"/>
  <c r="CE13" i="1"/>
  <c r="CI13" i="1" s="1"/>
  <c r="CJ13" i="1" s="1"/>
  <c r="CE25" i="1"/>
  <c r="CI25" i="1" s="1"/>
  <c r="CJ25" i="1" s="1"/>
  <c r="CE29" i="1"/>
  <c r="CI29" i="1" s="1"/>
  <c r="CJ29" i="1" s="1"/>
  <c r="CE39" i="1"/>
  <c r="CI39" i="1" s="1"/>
  <c r="CJ39" i="1" s="1"/>
  <c r="CE45" i="1"/>
  <c r="CI45" i="1" s="1"/>
  <c r="CJ45" i="1" s="1"/>
  <c r="CE61" i="1"/>
  <c r="CI61" i="1" s="1"/>
  <c r="CJ61" i="1" s="1"/>
  <c r="CE76" i="1"/>
  <c r="CI76" i="1" s="1"/>
  <c r="CJ76" i="1" s="1"/>
  <c r="CE81" i="1"/>
  <c r="CI81" i="1" s="1"/>
  <c r="CJ81" i="1" s="1"/>
  <c r="CE104" i="1"/>
  <c r="CI104" i="1" s="1"/>
  <c r="CJ104" i="1" s="1"/>
  <c r="CE110" i="1"/>
  <c r="CI110" i="1" s="1"/>
  <c r="CJ110" i="1" s="1"/>
  <c r="CE116" i="1"/>
  <c r="CI116" i="1" s="1"/>
  <c r="CJ116" i="1" s="1"/>
  <c r="CE129" i="1"/>
  <c r="CI129" i="1" s="1"/>
  <c r="CJ129" i="1" s="1"/>
  <c r="CE135" i="1"/>
  <c r="CI135" i="1" s="1"/>
  <c r="CJ135" i="1" s="1"/>
  <c r="CE147" i="1"/>
  <c r="CI147" i="1" s="1"/>
  <c r="CJ147" i="1" s="1"/>
  <c r="CE151" i="1"/>
  <c r="CI151" i="1" s="1"/>
  <c r="CJ151" i="1" s="1"/>
  <c r="CE156" i="1"/>
  <c r="CI156" i="1" s="1"/>
  <c r="CJ156" i="1" s="1"/>
  <c r="CE161" i="1"/>
  <c r="CI161" i="1" s="1"/>
  <c r="CJ161" i="1" s="1"/>
  <c r="CE166" i="1"/>
  <c r="CI166" i="1" s="1"/>
  <c r="CJ166" i="1" s="1"/>
  <c r="CE186" i="1"/>
  <c r="CI186" i="1" s="1"/>
  <c r="CJ186" i="1" s="1"/>
  <c r="CE197" i="1"/>
  <c r="CI197" i="1" s="1"/>
  <c r="CJ197" i="1" s="1"/>
  <c r="CE211" i="1"/>
  <c r="CI211" i="1" s="1"/>
  <c r="CJ211" i="1" s="1"/>
  <c r="CE216" i="1"/>
  <c r="CI216" i="1" s="1"/>
  <c r="CJ216" i="1" s="1"/>
  <c r="CE222" i="1"/>
  <c r="CI222" i="1" s="1"/>
  <c r="CJ222" i="1" s="1"/>
  <c r="CE228" i="1"/>
  <c r="CI228" i="1" s="1"/>
  <c r="CJ228" i="1" s="1"/>
  <c r="CE246" i="1"/>
  <c r="CI246" i="1" s="1"/>
  <c r="CJ246" i="1" s="1"/>
  <c r="CE251" i="1"/>
  <c r="CI251" i="1" s="1"/>
  <c r="CJ251" i="1" s="1"/>
  <c r="CE40" i="1"/>
  <c r="CI40" i="1" s="1"/>
  <c r="CJ40" i="1" s="1"/>
  <c r="CE47" i="1"/>
  <c r="CI47" i="1" s="1"/>
  <c r="CJ47" i="1" s="1"/>
  <c r="CE62" i="1"/>
  <c r="CI62" i="1" s="1"/>
  <c r="CJ62" i="1" s="1"/>
  <c r="CE77" i="1"/>
  <c r="CI77" i="1" s="1"/>
  <c r="CJ77" i="1" s="1"/>
  <c r="CE82" i="1"/>
  <c r="CI82" i="1" s="1"/>
  <c r="CJ82" i="1" s="1"/>
  <c r="CE117" i="1"/>
  <c r="CI117" i="1" s="1"/>
  <c r="CJ117" i="1" s="1"/>
  <c r="CE130" i="1"/>
  <c r="CI130" i="1" s="1"/>
  <c r="CJ130" i="1" s="1"/>
  <c r="CE157" i="1"/>
  <c r="CI157" i="1" s="1"/>
  <c r="CJ157" i="1" s="1"/>
  <c r="CE167" i="1"/>
  <c r="CI167" i="1" s="1"/>
  <c r="CJ167" i="1" s="1"/>
  <c r="CE176" i="1"/>
  <c r="CI176" i="1" s="1"/>
  <c r="CJ176" i="1" s="1"/>
  <c r="CE181" i="1"/>
  <c r="CI181" i="1" s="1"/>
  <c r="CJ181" i="1" s="1"/>
  <c r="CE187" i="1"/>
  <c r="CI187" i="1" s="1"/>
  <c r="CJ187" i="1" s="1"/>
  <c r="CE217" i="1"/>
  <c r="CI217" i="1" s="1"/>
  <c r="CJ217" i="1" s="1"/>
  <c r="CE229" i="1"/>
  <c r="CI229" i="1" s="1"/>
  <c r="CJ229" i="1" s="1"/>
  <c r="CE7" i="1"/>
  <c r="CI7" i="1" s="1"/>
  <c r="CJ7" i="1" s="1"/>
  <c r="CE14" i="1"/>
  <c r="CI14" i="1" s="1"/>
  <c r="CJ14" i="1" s="1"/>
  <c r="CE26" i="1"/>
  <c r="CI26" i="1" s="1"/>
  <c r="CJ26" i="1" s="1"/>
  <c r="CE30" i="1"/>
  <c r="CI30" i="1" s="1"/>
  <c r="CJ30" i="1" s="1"/>
  <c r="CE54" i="1"/>
  <c r="CI54" i="1" s="1"/>
  <c r="CJ54" i="1" s="1"/>
  <c r="CE63" i="1"/>
  <c r="CI63" i="1" s="1"/>
  <c r="CJ63" i="1" s="1"/>
  <c r="CE78" i="1"/>
  <c r="CI78" i="1" s="1"/>
  <c r="CJ78" i="1" s="1"/>
  <c r="CE83" i="1"/>
  <c r="CI83" i="1" s="1"/>
  <c r="CJ83" i="1" s="1"/>
  <c r="CE93" i="1"/>
  <c r="CI93" i="1" s="1"/>
  <c r="CJ93" i="1" s="1"/>
  <c r="CE98" i="1"/>
  <c r="CI98" i="1" s="1"/>
  <c r="CJ98" i="1" s="1"/>
  <c r="CE118" i="1"/>
  <c r="CI118" i="1" s="1"/>
  <c r="CJ118" i="1" s="1"/>
  <c r="CE124" i="1"/>
  <c r="CI124" i="1" s="1"/>
  <c r="CJ124" i="1" s="1"/>
  <c r="CE136" i="1"/>
  <c r="CI136" i="1" s="1"/>
  <c r="CJ136" i="1" s="1"/>
  <c r="CE142" i="1"/>
  <c r="CI142" i="1" s="1"/>
  <c r="CJ142" i="1" s="1"/>
  <c r="CE148" i="1"/>
  <c r="CI148" i="1" s="1"/>
  <c r="CJ148" i="1" s="1"/>
  <c r="CE152" i="1"/>
  <c r="CI152" i="1" s="1"/>
  <c r="CJ152" i="1" s="1"/>
  <c r="CE158" i="1"/>
  <c r="CI158" i="1" s="1"/>
  <c r="CJ158" i="1" s="1"/>
  <c r="CE162" i="1"/>
  <c r="CI162" i="1" s="1"/>
  <c r="CJ162" i="1" s="1"/>
  <c r="CE168" i="1"/>
  <c r="CI168" i="1" s="1"/>
  <c r="CJ168" i="1" s="1"/>
  <c r="CE177" i="1"/>
  <c r="CI177" i="1" s="1"/>
  <c r="CJ177" i="1" s="1"/>
  <c r="CE188" i="1"/>
  <c r="CI188" i="1" s="1"/>
  <c r="CJ188" i="1" s="1"/>
  <c r="CE194" i="1"/>
  <c r="CI194" i="1" s="1"/>
  <c r="CJ194" i="1" s="1"/>
  <c r="CE199" i="1"/>
  <c r="CI199" i="1" s="1"/>
  <c r="CJ199" i="1" s="1"/>
  <c r="CE205" i="1"/>
  <c r="CI205" i="1" s="1"/>
  <c r="CJ205" i="1" s="1"/>
  <c r="CE212" i="1"/>
  <c r="CI212" i="1" s="1"/>
  <c r="CJ212" i="1" s="1"/>
  <c r="CE218" i="1"/>
  <c r="CI218" i="1" s="1"/>
  <c r="CJ218" i="1" s="1"/>
  <c r="CE224" i="1"/>
  <c r="CI224" i="1" s="1"/>
  <c r="CJ224" i="1" s="1"/>
  <c r="CE230" i="1"/>
  <c r="CI230" i="1" s="1"/>
  <c r="CJ230" i="1" s="1"/>
  <c r="CE236" i="1"/>
  <c r="CI236" i="1" s="1"/>
  <c r="CJ236" i="1" s="1"/>
  <c r="CE8" i="1"/>
  <c r="CI8" i="1" s="1"/>
  <c r="CJ8" i="1" s="1"/>
  <c r="CE15" i="1"/>
  <c r="CI15" i="1" s="1"/>
  <c r="CJ15" i="1" s="1"/>
  <c r="CE21" i="1"/>
  <c r="CI21" i="1" s="1"/>
  <c r="CJ21" i="1" s="1"/>
  <c r="CE31" i="1"/>
  <c r="CI31" i="1" s="1"/>
  <c r="CJ31" i="1" s="1"/>
  <c r="CE79" i="1"/>
  <c r="CI79" i="1" s="1"/>
  <c r="CJ79" i="1" s="1"/>
  <c r="CE94" i="1"/>
  <c r="CI94" i="1" s="1"/>
  <c r="CJ94" i="1" s="1"/>
  <c r="CE119" i="1"/>
  <c r="CI119" i="1" s="1"/>
  <c r="CJ119" i="1" s="1"/>
  <c r="CE125" i="1"/>
  <c r="CI125" i="1" s="1"/>
  <c r="CJ125" i="1" s="1"/>
  <c r="CE137" i="1"/>
  <c r="CI137" i="1" s="1"/>
  <c r="CJ137" i="1" s="1"/>
  <c r="CE153" i="1"/>
  <c r="CI153" i="1" s="1"/>
  <c r="CJ153" i="1" s="1"/>
  <c r="CE163" i="1"/>
  <c r="CI163" i="1" s="1"/>
  <c r="CJ163" i="1" s="1"/>
  <c r="CE169" i="1"/>
  <c r="CI169" i="1" s="1"/>
  <c r="CJ169" i="1" s="1"/>
  <c r="CE178" i="1"/>
  <c r="CI178" i="1" s="1"/>
  <c r="CJ178" i="1" s="1"/>
  <c r="CE200" i="1"/>
  <c r="CI200" i="1" s="1"/>
  <c r="CJ200" i="1" s="1"/>
  <c r="CE206" i="1"/>
  <c r="CI206" i="1" s="1"/>
  <c r="CJ206" i="1" s="1"/>
  <c r="CE259" i="1"/>
  <c r="CI259" i="1" s="1"/>
  <c r="CJ259" i="1" s="1"/>
  <c r="CE258" i="1"/>
  <c r="CI258" i="1" s="1"/>
  <c r="CJ258" i="1" s="1"/>
  <c r="CE264" i="1"/>
  <c r="CI264" i="1" s="1"/>
  <c r="CJ264" i="1" s="1"/>
  <c r="CE198" i="1"/>
  <c r="CI198" i="1" s="1"/>
  <c r="CJ198" i="1" s="1"/>
  <c r="CE245" i="1"/>
  <c r="CI245" i="1" s="1"/>
  <c r="CJ245" i="1" s="1"/>
  <c r="CE204" i="1"/>
  <c r="CI204" i="1" s="1"/>
  <c r="CJ204" i="1" s="1"/>
  <c r="CE209" i="1"/>
  <c r="CI209" i="1" s="1"/>
  <c r="CJ209" i="1" s="1"/>
  <c r="CE213" i="1"/>
  <c r="CI213" i="1" s="1"/>
  <c r="CJ213" i="1" s="1"/>
  <c r="CE226" i="1"/>
  <c r="CI226" i="1" s="1"/>
  <c r="CJ226" i="1" s="1"/>
  <c r="CE231" i="1"/>
  <c r="CI231" i="1" s="1"/>
  <c r="CJ231" i="1" s="1"/>
  <c r="CE235" i="1"/>
  <c r="CI235" i="1" s="1"/>
  <c r="CJ235" i="1" s="1"/>
  <c r="CE240" i="1"/>
  <c r="CI240" i="1" s="1"/>
  <c r="CJ240" i="1" s="1"/>
  <c r="CE250" i="1"/>
  <c r="CI250" i="1" s="1"/>
  <c r="CJ250" i="1" s="1"/>
  <c r="CE255" i="1"/>
  <c r="CI255" i="1" s="1"/>
  <c r="CJ255" i="1" s="1"/>
  <c r="CE260" i="1"/>
  <c r="CI260" i="1" s="1"/>
  <c r="CJ260" i="1" s="1"/>
  <c r="CE132" i="1"/>
  <c r="CI132" i="1" s="1"/>
  <c r="CJ132" i="1" s="1"/>
  <c r="CE141" i="1"/>
  <c r="CI141" i="1" s="1"/>
  <c r="CJ141" i="1" s="1"/>
  <c r="CE241" i="1"/>
  <c r="CI241" i="1" s="1"/>
  <c r="CJ241" i="1" s="1"/>
  <c r="CE261" i="1"/>
  <c r="CI261" i="1" s="1"/>
  <c r="CJ261" i="1" s="1"/>
  <c r="CE133" i="1"/>
  <c r="CI133" i="1" s="1"/>
  <c r="CJ133" i="1" s="1"/>
  <c r="CE146" i="1"/>
  <c r="CI146" i="1" s="1"/>
  <c r="CJ146" i="1" s="1"/>
  <c r="CE182" i="1"/>
  <c r="CI182" i="1" s="1"/>
  <c r="CJ182" i="1" s="1"/>
  <c r="CE223" i="1"/>
  <c r="CI223" i="1" s="1"/>
  <c r="CJ223" i="1" s="1"/>
  <c r="CE172" i="1"/>
  <c r="CI172" i="1" s="1"/>
  <c r="CJ172" i="1" s="1"/>
  <c r="CE183" i="1"/>
  <c r="CI183" i="1" s="1"/>
  <c r="CJ183" i="1" s="1"/>
  <c r="CE192" i="1"/>
  <c r="CI192" i="1" s="1"/>
  <c r="CJ192" i="1" s="1"/>
  <c r="CE201" i="1"/>
  <c r="CI201" i="1" s="1"/>
  <c r="CJ201" i="1" s="1"/>
  <c r="CE215" i="1"/>
  <c r="CI215" i="1" s="1"/>
  <c r="CJ215" i="1" s="1"/>
  <c r="CE219" i="1"/>
  <c r="CI219" i="1" s="1"/>
  <c r="CJ219" i="1" s="1"/>
  <c r="CE237" i="1"/>
  <c r="CI237" i="1" s="1"/>
  <c r="CJ237" i="1" s="1"/>
  <c r="CE242" i="1"/>
  <c r="CI242" i="1" s="1"/>
  <c r="CJ242" i="1" s="1"/>
  <c r="CE247" i="1"/>
  <c r="CI247" i="1" s="1"/>
  <c r="CJ247" i="1" s="1"/>
  <c r="CE252" i="1"/>
  <c r="CI252" i="1" s="1"/>
  <c r="CJ252" i="1" s="1"/>
  <c r="CE257" i="1"/>
  <c r="CI257" i="1" s="1"/>
  <c r="CJ257" i="1" s="1"/>
  <c r="CE262" i="1"/>
  <c r="CI262" i="1" s="1"/>
  <c r="CJ262" i="1" s="1"/>
  <c r="CE143" i="1"/>
  <c r="CI143" i="1" s="1"/>
  <c r="CJ143" i="1" s="1"/>
  <c r="CE184" i="1"/>
  <c r="CI184" i="1" s="1"/>
  <c r="CJ184" i="1" s="1"/>
  <c r="CE193" i="1"/>
  <c r="CI193" i="1" s="1"/>
  <c r="CJ193" i="1" s="1"/>
  <c r="CE202" i="1"/>
  <c r="CI202" i="1" s="1"/>
  <c r="CJ202" i="1" s="1"/>
  <c r="CE253" i="1"/>
  <c r="CI253" i="1" s="1"/>
  <c r="CJ253" i="1" s="1"/>
  <c r="CE263" i="1"/>
  <c r="CI263" i="1" s="1"/>
  <c r="CJ263" i="1" s="1"/>
  <c r="R207" i="1"/>
  <c r="T206" i="1"/>
  <c r="CK44" i="1" l="1"/>
  <c r="CK19" i="1"/>
  <c r="CK36" i="1"/>
  <c r="CK88" i="1"/>
  <c r="CK73" i="1"/>
  <c r="CL19" i="1"/>
  <c r="CY199" i="1"/>
  <c r="CX199" i="1"/>
  <c r="CW199" i="1"/>
  <c r="CY202" i="1"/>
  <c r="CW202" i="1"/>
  <c r="CX202" i="1"/>
  <c r="CX147" i="1"/>
  <c r="CW147" i="1"/>
  <c r="CY147" i="1"/>
  <c r="CX119" i="1"/>
  <c r="CW119" i="1"/>
  <c r="CY119" i="1"/>
  <c r="CW129" i="1"/>
  <c r="CX129" i="1"/>
  <c r="CY129" i="1"/>
  <c r="CX166" i="1"/>
  <c r="CW166" i="1"/>
  <c r="CY166" i="1"/>
  <c r="CY151" i="1"/>
  <c r="CW151" i="1"/>
  <c r="CX151" i="1"/>
  <c r="CX95" i="1"/>
  <c r="CW95" i="1"/>
  <c r="CY95" i="1"/>
  <c r="CL88" i="1"/>
  <c r="CX90" i="1"/>
  <c r="CY90" i="1"/>
  <c r="CW90" i="1"/>
  <c r="CX248" i="1"/>
  <c r="CW248" i="1"/>
  <c r="CY248" i="1"/>
  <c r="CY183" i="1"/>
  <c r="CX183" i="1"/>
  <c r="CW183" i="1"/>
  <c r="CW198" i="1"/>
  <c r="CY198" i="1"/>
  <c r="CX198" i="1"/>
  <c r="CY223" i="1"/>
  <c r="CX223" i="1"/>
  <c r="CW223" i="1"/>
  <c r="CW254" i="1"/>
  <c r="CY254" i="1"/>
  <c r="CX254" i="1"/>
  <c r="CY178" i="1"/>
  <c r="CX178" i="1"/>
  <c r="CW178" i="1"/>
  <c r="CY24" i="1"/>
  <c r="CX24" i="1"/>
  <c r="CW24" i="1"/>
  <c r="CY195" i="1"/>
  <c r="CX195" i="1"/>
  <c r="CW195" i="1"/>
  <c r="CY94" i="1"/>
  <c r="CX94" i="1"/>
  <c r="CW94" i="1"/>
  <c r="CY212" i="1"/>
  <c r="CX212" i="1"/>
  <c r="CW212" i="1"/>
  <c r="CY48" i="1"/>
  <c r="CX48" i="1"/>
  <c r="CW48" i="1"/>
  <c r="CY211" i="1"/>
  <c r="CX211" i="1"/>
  <c r="CW211" i="1"/>
  <c r="CY32" i="1"/>
  <c r="CX32" i="1"/>
  <c r="CW32" i="1"/>
  <c r="CW257" i="1"/>
  <c r="CY257" i="1"/>
  <c r="CX257" i="1"/>
  <c r="CW132" i="1"/>
  <c r="CY132" i="1"/>
  <c r="CX132" i="1"/>
  <c r="CX79" i="1"/>
  <c r="CW79" i="1"/>
  <c r="CY79" i="1"/>
  <c r="CX158" i="1"/>
  <c r="CW158" i="1"/>
  <c r="CY158" i="1"/>
  <c r="CW238" i="1"/>
  <c r="CY238" i="1"/>
  <c r="CX238" i="1"/>
  <c r="CX54" i="1"/>
  <c r="CW54" i="1"/>
  <c r="CY54" i="1"/>
  <c r="CY219" i="1"/>
  <c r="CX219" i="1"/>
  <c r="CW219" i="1"/>
  <c r="CY37" i="1"/>
  <c r="CX37" i="1"/>
  <c r="CW37" i="1"/>
  <c r="CX43" i="1"/>
  <c r="CY43" i="1"/>
  <c r="CW43" i="1"/>
  <c r="CY167" i="1"/>
  <c r="CW167" i="1"/>
  <c r="CX167" i="1"/>
  <c r="CY263" i="1"/>
  <c r="CX263" i="1"/>
  <c r="CW263" i="1"/>
  <c r="CY173" i="1"/>
  <c r="CX173" i="1"/>
  <c r="CW173" i="1"/>
  <c r="CW83" i="1"/>
  <c r="CY83" i="1"/>
  <c r="CX83" i="1"/>
  <c r="CY186" i="1"/>
  <c r="CX186" i="1"/>
  <c r="CW186" i="1"/>
  <c r="CY243" i="1"/>
  <c r="CX243" i="1"/>
  <c r="CW243" i="1"/>
  <c r="CW31" i="1"/>
  <c r="CY31" i="1"/>
  <c r="CX31" i="1"/>
  <c r="CX51" i="1"/>
  <c r="CY51" i="1"/>
  <c r="CW51" i="1"/>
  <c r="CX9" i="1"/>
  <c r="CW9" i="1"/>
  <c r="CY9" i="1"/>
  <c r="CY227" i="1"/>
  <c r="CX227" i="1"/>
  <c r="CW227" i="1"/>
  <c r="CY177" i="1"/>
  <c r="CX177" i="1"/>
  <c r="CW177" i="1"/>
  <c r="CY162" i="1"/>
  <c r="CX162" i="1"/>
  <c r="CW162" i="1"/>
  <c r="CW230" i="1"/>
  <c r="CY230" i="1"/>
  <c r="CX230" i="1"/>
  <c r="CX30" i="1"/>
  <c r="CW30" i="1"/>
  <c r="CY30" i="1"/>
  <c r="CW209" i="1"/>
  <c r="CY209" i="1"/>
  <c r="CX209" i="1"/>
  <c r="CY85" i="1"/>
  <c r="CW85" i="1"/>
  <c r="CX85" i="1"/>
  <c r="CX208" i="1"/>
  <c r="CW208" i="1"/>
  <c r="CY208" i="1"/>
  <c r="CX126" i="1"/>
  <c r="CY126" i="1"/>
  <c r="CW126" i="1"/>
  <c r="CY242" i="1"/>
  <c r="CW242" i="1"/>
  <c r="CX242" i="1"/>
  <c r="CY169" i="1"/>
  <c r="CX169" i="1"/>
  <c r="CW169" i="1"/>
  <c r="CX181" i="1"/>
  <c r="CW181" i="1"/>
  <c r="CY181" i="1"/>
  <c r="CW217" i="1"/>
  <c r="CY217" i="1"/>
  <c r="CX217" i="1"/>
  <c r="CY235" i="1"/>
  <c r="CX235" i="1"/>
  <c r="CW235" i="1"/>
  <c r="CX171" i="1"/>
  <c r="CW171" i="1"/>
  <c r="CY171" i="1"/>
  <c r="CW18" i="1"/>
  <c r="CX18" i="1"/>
  <c r="CY18" i="1"/>
  <c r="CX189" i="1"/>
  <c r="CW189" i="1"/>
  <c r="CY189" i="1"/>
  <c r="CW88" i="1"/>
  <c r="CX88" i="1"/>
  <c r="CY88" i="1"/>
  <c r="CW206" i="1"/>
  <c r="CY206" i="1"/>
  <c r="CX206" i="1"/>
  <c r="CY16" i="1"/>
  <c r="CW16" i="1"/>
  <c r="CX16" i="1"/>
  <c r="CX142" i="1"/>
  <c r="CW142" i="1"/>
  <c r="CY142" i="1"/>
  <c r="CX205" i="1"/>
  <c r="CW205" i="1"/>
  <c r="CY205" i="1"/>
  <c r="CY244" i="1"/>
  <c r="CX244" i="1"/>
  <c r="CW244" i="1"/>
  <c r="CY125" i="1"/>
  <c r="CX125" i="1"/>
  <c r="CW125" i="1"/>
  <c r="CL73" i="1"/>
  <c r="CX66" i="1"/>
  <c r="CY66" i="1"/>
  <c r="CW66" i="1"/>
  <c r="CY15" i="1"/>
  <c r="CX15" i="1"/>
  <c r="CW15" i="1"/>
  <c r="CY215" i="1"/>
  <c r="CX215" i="1"/>
  <c r="CW215" i="1"/>
  <c r="CY168" i="1"/>
  <c r="CX168" i="1"/>
  <c r="CW168" i="1"/>
  <c r="CY26" i="1"/>
  <c r="CW26" i="1"/>
  <c r="CX26" i="1"/>
  <c r="CW23" i="1"/>
  <c r="CY23" i="1"/>
  <c r="CX23" i="1"/>
  <c r="CY160" i="1"/>
  <c r="CX160" i="1"/>
  <c r="CW160" i="1"/>
  <c r="CY159" i="1"/>
  <c r="CW159" i="1"/>
  <c r="CX159" i="1"/>
  <c r="CY136" i="1"/>
  <c r="CX136" i="1"/>
  <c r="CW136" i="1"/>
  <c r="CY77" i="1"/>
  <c r="CW77" i="1"/>
  <c r="CX77" i="1"/>
  <c r="CX179" i="1"/>
  <c r="CW179" i="1"/>
  <c r="CY179" i="1"/>
  <c r="CW67" i="1"/>
  <c r="CY67" i="1"/>
  <c r="CX67" i="1"/>
  <c r="CW64" i="1"/>
  <c r="CX64" i="1"/>
  <c r="CY64" i="1"/>
  <c r="CX237" i="1"/>
  <c r="CW237" i="1"/>
  <c r="CY237" i="1"/>
  <c r="CW148" i="1"/>
  <c r="CY148" i="1"/>
  <c r="CX148" i="1"/>
  <c r="CX163" i="1"/>
  <c r="CW163" i="1"/>
  <c r="CY163" i="1"/>
  <c r="CX49" i="1"/>
  <c r="CW49" i="1"/>
  <c r="CY49" i="1"/>
  <c r="CX108" i="1"/>
  <c r="CY108" i="1"/>
  <c r="CW108" i="1"/>
  <c r="CX261" i="1"/>
  <c r="CW261" i="1"/>
  <c r="CY261" i="1"/>
  <c r="CX197" i="1"/>
  <c r="CW197" i="1"/>
  <c r="CY197" i="1"/>
  <c r="CY36" i="1"/>
  <c r="CW36" i="1"/>
  <c r="CX36" i="1"/>
  <c r="CX229" i="1"/>
  <c r="CW229" i="1"/>
  <c r="CY229" i="1"/>
  <c r="CW140" i="1"/>
  <c r="CY140" i="1"/>
  <c r="CX140" i="1"/>
  <c r="CX216" i="1"/>
  <c r="CW216" i="1"/>
  <c r="CY216" i="1"/>
  <c r="CW262" i="1"/>
  <c r="CY262" i="1"/>
  <c r="CX262" i="1"/>
  <c r="CX155" i="1"/>
  <c r="CW155" i="1"/>
  <c r="CY155" i="1"/>
  <c r="CY176" i="1"/>
  <c r="CX176" i="1"/>
  <c r="CW176" i="1"/>
  <c r="CY220" i="1"/>
  <c r="CX220" i="1"/>
  <c r="CW220" i="1"/>
  <c r="CY157" i="1"/>
  <c r="CX157" i="1"/>
  <c r="CW157" i="1"/>
  <c r="CX253" i="1"/>
  <c r="CW253" i="1"/>
  <c r="CY253" i="1"/>
  <c r="CW156" i="1"/>
  <c r="CY156" i="1"/>
  <c r="CX156" i="1"/>
  <c r="CY34" i="1"/>
  <c r="CW34" i="1"/>
  <c r="CX34" i="1"/>
  <c r="CX134" i="1"/>
  <c r="CW134" i="1"/>
  <c r="CY134" i="1"/>
  <c r="CY251" i="1"/>
  <c r="CX251" i="1"/>
  <c r="CW251" i="1"/>
  <c r="CY154" i="1"/>
  <c r="CX154" i="1"/>
  <c r="CW154" i="1"/>
  <c r="CY204" i="1"/>
  <c r="CX204" i="1"/>
  <c r="CW204" i="1"/>
  <c r="CY102" i="1"/>
  <c r="CX102" i="1"/>
  <c r="CW102" i="1"/>
  <c r="CW182" i="1"/>
  <c r="CY182" i="1"/>
  <c r="CX182" i="1"/>
  <c r="CW3" i="1"/>
  <c r="CY3" i="1"/>
  <c r="CX3" i="1"/>
  <c r="CY107" i="1"/>
  <c r="CW107" i="1"/>
  <c r="CX107" i="1"/>
  <c r="CY56" i="1"/>
  <c r="CX56" i="1"/>
  <c r="CW56" i="1"/>
  <c r="CX131" i="1"/>
  <c r="CW131" i="1"/>
  <c r="CY131" i="1"/>
  <c r="CY255" i="1"/>
  <c r="CX255" i="1"/>
  <c r="CW255" i="1"/>
  <c r="CL36" i="1"/>
  <c r="CY97" i="1"/>
  <c r="CW97" i="1"/>
  <c r="CX97" i="1"/>
  <c r="CY6" i="1"/>
  <c r="CX6" i="1"/>
  <c r="CW6" i="1"/>
  <c r="CW96" i="1"/>
  <c r="CX96" i="1"/>
  <c r="CY96" i="1"/>
  <c r="CY180" i="1"/>
  <c r="CX180" i="1"/>
  <c r="CW180" i="1"/>
  <c r="CY45" i="1"/>
  <c r="CX45" i="1"/>
  <c r="CW45" i="1"/>
  <c r="CY69" i="1"/>
  <c r="CW69" i="1"/>
  <c r="CX69" i="1"/>
  <c r="CY81" i="1"/>
  <c r="CW81" i="1"/>
  <c r="CX81" i="1"/>
  <c r="CY29" i="1"/>
  <c r="CX29" i="1"/>
  <c r="CW29" i="1"/>
  <c r="CX221" i="1"/>
  <c r="CW221" i="1"/>
  <c r="CY221" i="1"/>
  <c r="CX124" i="1"/>
  <c r="CY124" i="1"/>
  <c r="CW124" i="1"/>
  <c r="CW193" i="1"/>
  <c r="CX193" i="1"/>
  <c r="CY193" i="1"/>
  <c r="CY161" i="1"/>
  <c r="CX161" i="1"/>
  <c r="CW161" i="1"/>
  <c r="CW164" i="1"/>
  <c r="CY164" i="1"/>
  <c r="CX164" i="1"/>
  <c r="CY258" i="1"/>
  <c r="CX258" i="1"/>
  <c r="CW258" i="1"/>
  <c r="CY118" i="1"/>
  <c r="CX118" i="1"/>
  <c r="CW118" i="1"/>
  <c r="CX63" i="1"/>
  <c r="CW63" i="1"/>
  <c r="CY63" i="1"/>
  <c r="CW246" i="1"/>
  <c r="CY246" i="1"/>
  <c r="CX246" i="1"/>
  <c r="CY143" i="1"/>
  <c r="CW143" i="1"/>
  <c r="CX143" i="1"/>
  <c r="CY149" i="1"/>
  <c r="CX149" i="1"/>
  <c r="CW149" i="1"/>
  <c r="CY239" i="1"/>
  <c r="CX239" i="1"/>
  <c r="CW239" i="1"/>
  <c r="CX76" i="1"/>
  <c r="CY76" i="1"/>
  <c r="CW76" i="1"/>
  <c r="CW47" i="1"/>
  <c r="CY47" i="1"/>
  <c r="CX47" i="1"/>
  <c r="CY187" i="1"/>
  <c r="CX187" i="1"/>
  <c r="CW187" i="1"/>
  <c r="CY117" i="1"/>
  <c r="CW117" i="1"/>
  <c r="CX117" i="1"/>
  <c r="CX200" i="1"/>
  <c r="CW200" i="1"/>
  <c r="CY200" i="1"/>
  <c r="CX240" i="1"/>
  <c r="CW240" i="1"/>
  <c r="CY240" i="1"/>
  <c r="CY115" i="1"/>
  <c r="CW115" i="1"/>
  <c r="CX115" i="1"/>
  <c r="CY138" i="1"/>
  <c r="CX138" i="1"/>
  <c r="CW138" i="1"/>
  <c r="CY196" i="1"/>
  <c r="CX196" i="1"/>
  <c r="CW196" i="1"/>
  <c r="CY123" i="1"/>
  <c r="CW123" i="1"/>
  <c r="CX123" i="1"/>
  <c r="CY226" i="1"/>
  <c r="CX226" i="1"/>
  <c r="CW226" i="1"/>
  <c r="CY135" i="1"/>
  <c r="CW135" i="1"/>
  <c r="CX135" i="1"/>
  <c r="CY252" i="1"/>
  <c r="CX252" i="1"/>
  <c r="CW252" i="1"/>
  <c r="CY110" i="1"/>
  <c r="CX110" i="1"/>
  <c r="CW110" i="1"/>
  <c r="CX232" i="1"/>
  <c r="CW232" i="1"/>
  <c r="CY232" i="1"/>
  <c r="CY109" i="1"/>
  <c r="CW109" i="1"/>
  <c r="CX109" i="1"/>
  <c r="CY152" i="1"/>
  <c r="CX152" i="1"/>
  <c r="CW152" i="1"/>
  <c r="CY70" i="1"/>
  <c r="CX70" i="1"/>
  <c r="CW70" i="1"/>
  <c r="CY145" i="1"/>
  <c r="CX145" i="1"/>
  <c r="CW145" i="1"/>
  <c r="CX33" i="1"/>
  <c r="CW33" i="1"/>
  <c r="CY33" i="1"/>
  <c r="CY78" i="1"/>
  <c r="CX78" i="1"/>
  <c r="CW78" i="1"/>
  <c r="CY133" i="1"/>
  <c r="CX133" i="1"/>
  <c r="CW133" i="1"/>
  <c r="CY40" i="1"/>
  <c r="CX40" i="1"/>
  <c r="CW40" i="1"/>
  <c r="CX213" i="1"/>
  <c r="CW213" i="1"/>
  <c r="CY213" i="1"/>
  <c r="CY86" i="1"/>
  <c r="CX86" i="1"/>
  <c r="CW86" i="1"/>
  <c r="CW80" i="1"/>
  <c r="CX80" i="1"/>
  <c r="CY80" i="1"/>
  <c r="CY228" i="1"/>
  <c r="CX228" i="1"/>
  <c r="CW228" i="1"/>
  <c r="CY42" i="1"/>
  <c r="CW42" i="1"/>
  <c r="CX42" i="1"/>
  <c r="CW39" i="1"/>
  <c r="CY39" i="1"/>
  <c r="CX39" i="1"/>
  <c r="CY127" i="1"/>
  <c r="CW127" i="1"/>
  <c r="CX127" i="1"/>
  <c r="CY191" i="1"/>
  <c r="CX191" i="1"/>
  <c r="CW191" i="1"/>
  <c r="CX174" i="1"/>
  <c r="CW174" i="1"/>
  <c r="CY174" i="1"/>
  <c r="CY141" i="1"/>
  <c r="CX141" i="1"/>
  <c r="CW141" i="1"/>
  <c r="CX68" i="1"/>
  <c r="CY68" i="1"/>
  <c r="CW68" i="1"/>
  <c r="CW222" i="1"/>
  <c r="CY222" i="1"/>
  <c r="CX222" i="1"/>
  <c r="CX103" i="1"/>
  <c r="CW103" i="1"/>
  <c r="CY103" i="1"/>
  <c r="CY130" i="1"/>
  <c r="CX130" i="1"/>
  <c r="CW130" i="1"/>
  <c r="CY91" i="1"/>
  <c r="CW91" i="1"/>
  <c r="CX91" i="1"/>
  <c r="CW172" i="1"/>
  <c r="CY172" i="1"/>
  <c r="CX172" i="1"/>
  <c r="CY4" i="1"/>
  <c r="CX4" i="1"/>
  <c r="CW4" i="1"/>
  <c r="CY12" i="1"/>
  <c r="CX12" i="1"/>
  <c r="CW12" i="1"/>
  <c r="CX150" i="1"/>
  <c r="CW150" i="1"/>
  <c r="CY150" i="1"/>
  <c r="CY194" i="1"/>
  <c r="CX194" i="1"/>
  <c r="CW194" i="1"/>
  <c r="CY234" i="1"/>
  <c r="CX234" i="1"/>
  <c r="CW234" i="1"/>
  <c r="CW249" i="1"/>
  <c r="CX249" i="1"/>
  <c r="CY249" i="1"/>
  <c r="CW104" i="1"/>
  <c r="CX104" i="1"/>
  <c r="CY104" i="1"/>
  <c r="CW190" i="1"/>
  <c r="CY190" i="1"/>
  <c r="CX190" i="1"/>
  <c r="CX84" i="1"/>
  <c r="CY84" i="1"/>
  <c r="CW84" i="1"/>
  <c r="CY207" i="1"/>
  <c r="CX207" i="1"/>
  <c r="CW207" i="1"/>
  <c r="CX128" i="1"/>
  <c r="CY128" i="1"/>
  <c r="CW128" i="1"/>
  <c r="CW233" i="1"/>
  <c r="CY233" i="1"/>
  <c r="CX233" i="1"/>
  <c r="CY93" i="1"/>
  <c r="CW93" i="1"/>
  <c r="CX93" i="1"/>
  <c r="CX224" i="1"/>
  <c r="CW224" i="1"/>
  <c r="CY224" i="1"/>
  <c r="CX82" i="1"/>
  <c r="CY82" i="1"/>
  <c r="CW82" i="1"/>
  <c r="CY146" i="1"/>
  <c r="CX146" i="1"/>
  <c r="CW146" i="1"/>
  <c r="CY65" i="1"/>
  <c r="CW65" i="1"/>
  <c r="CX65" i="1"/>
  <c r="CY137" i="1"/>
  <c r="CX137" i="1"/>
  <c r="CW137" i="1"/>
  <c r="CY8" i="1"/>
  <c r="CX8" i="1"/>
  <c r="CW8" i="1"/>
  <c r="CY21" i="1"/>
  <c r="CX21" i="1"/>
  <c r="CW21" i="1"/>
  <c r="CW112" i="1"/>
  <c r="CX112" i="1"/>
  <c r="CY112" i="1"/>
  <c r="CX17" i="1"/>
  <c r="CW17" i="1"/>
  <c r="CY17" i="1"/>
  <c r="CY53" i="1"/>
  <c r="CX53" i="1"/>
  <c r="CW53" i="1"/>
  <c r="CY153" i="1"/>
  <c r="CX153" i="1"/>
  <c r="CW153" i="1"/>
  <c r="CY203" i="1"/>
  <c r="CX203" i="1"/>
  <c r="CW203" i="1"/>
  <c r="CY13" i="1"/>
  <c r="CX13" i="1"/>
  <c r="CW13" i="1"/>
  <c r="CY105" i="1"/>
  <c r="CW105" i="1"/>
  <c r="CX105" i="1"/>
  <c r="CX19" i="1"/>
  <c r="CY19" i="1"/>
  <c r="CW19" i="1"/>
  <c r="CX114" i="1"/>
  <c r="CY114" i="1"/>
  <c r="CW114" i="1"/>
  <c r="CY231" i="1"/>
  <c r="CX231" i="1"/>
  <c r="CW231" i="1"/>
  <c r="CY101" i="1"/>
  <c r="CW101" i="1"/>
  <c r="CX101" i="1"/>
  <c r="CX87" i="1"/>
  <c r="CW87" i="1"/>
  <c r="CY87" i="1"/>
  <c r="CY61" i="1"/>
  <c r="CX61" i="1"/>
  <c r="CW61" i="1"/>
  <c r="CX100" i="1"/>
  <c r="CY100" i="1"/>
  <c r="CW100" i="1"/>
  <c r="CY60" i="1"/>
  <c r="CW60" i="1"/>
  <c r="CX60" i="1"/>
  <c r="CX184" i="1"/>
  <c r="CW184" i="1"/>
  <c r="CY184" i="1"/>
  <c r="CY259" i="1"/>
  <c r="CX259" i="1"/>
  <c r="CW259" i="1"/>
  <c r="CY175" i="1"/>
  <c r="CW175" i="1"/>
  <c r="CX175" i="1"/>
  <c r="CY14" i="1"/>
  <c r="CX14" i="1"/>
  <c r="CW14" i="1"/>
  <c r="CY210" i="1"/>
  <c r="CX210" i="1"/>
  <c r="CW210" i="1"/>
  <c r="CY170" i="1"/>
  <c r="CX170" i="1"/>
  <c r="CW170" i="1"/>
  <c r="CY247" i="1"/>
  <c r="CX247" i="1"/>
  <c r="CW247" i="1"/>
  <c r="CY121" i="1"/>
  <c r="CW121" i="1"/>
  <c r="CX121" i="1"/>
  <c r="CW120" i="1"/>
  <c r="CX120" i="1"/>
  <c r="CY120" i="1"/>
  <c r="CX92" i="1"/>
  <c r="CY92" i="1"/>
  <c r="CW92" i="1"/>
  <c r="CX264" i="1"/>
  <c r="CW264" i="1"/>
  <c r="CY264" i="1"/>
  <c r="CY188" i="1"/>
  <c r="CX188" i="1"/>
  <c r="CW188" i="1"/>
  <c r="CW214" i="1"/>
  <c r="CY214" i="1"/>
  <c r="CX214" i="1"/>
  <c r="CY236" i="1"/>
  <c r="CX236" i="1"/>
  <c r="CW236" i="1"/>
  <c r="CY260" i="1"/>
  <c r="CX260" i="1"/>
  <c r="CW260" i="1"/>
  <c r="CW185" i="1"/>
  <c r="CX185" i="1"/>
  <c r="CY185" i="1"/>
  <c r="CX38" i="1"/>
  <c r="CW38" i="1"/>
  <c r="CY38" i="1"/>
  <c r="CW201" i="1"/>
  <c r="CY201" i="1"/>
  <c r="CX201" i="1"/>
  <c r="CX122" i="1"/>
  <c r="CY122" i="1"/>
  <c r="CW122" i="1"/>
  <c r="CW225" i="1"/>
  <c r="CY225" i="1"/>
  <c r="CX225" i="1"/>
  <c r="CW72" i="1"/>
  <c r="CX72" i="1"/>
  <c r="CY72" i="1"/>
  <c r="CY218" i="1"/>
  <c r="CX218" i="1"/>
  <c r="CW218" i="1"/>
  <c r="CX62" i="1"/>
  <c r="CW62" i="1"/>
  <c r="CY62" i="1"/>
  <c r="CX139" i="1"/>
  <c r="CW139" i="1"/>
  <c r="CY139" i="1"/>
  <c r="CW10" i="1"/>
  <c r="CX10" i="1"/>
  <c r="CY10" i="1"/>
  <c r="CX116" i="1"/>
  <c r="CY116" i="1"/>
  <c r="CW116" i="1"/>
  <c r="CY144" i="1"/>
  <c r="CX144" i="1"/>
  <c r="CW144" i="1"/>
  <c r="CX245" i="1"/>
  <c r="CW245" i="1"/>
  <c r="CY245" i="1"/>
  <c r="CX7" i="1"/>
  <c r="CY7" i="1"/>
  <c r="CW7" i="1"/>
  <c r="CX27" i="1"/>
  <c r="CY27" i="1"/>
  <c r="CW27" i="1"/>
  <c r="CX256" i="1"/>
  <c r="CW256" i="1"/>
  <c r="CY256" i="1"/>
  <c r="CY44" i="1"/>
  <c r="CW44" i="1"/>
  <c r="CX44" i="1"/>
  <c r="CY73" i="1"/>
  <c r="CW73" i="1"/>
  <c r="CX73" i="1"/>
  <c r="CX98" i="1"/>
  <c r="CY98" i="1"/>
  <c r="CW98" i="1"/>
  <c r="CY250" i="1"/>
  <c r="CX250" i="1"/>
  <c r="CW250" i="1"/>
  <c r="CW241" i="1"/>
  <c r="CY241" i="1"/>
  <c r="CX241" i="1"/>
  <c r="CY5" i="1"/>
  <c r="CX5" i="1"/>
  <c r="CW5" i="1"/>
  <c r="CY89" i="1"/>
  <c r="CW89" i="1"/>
  <c r="CX89" i="1"/>
  <c r="CX192" i="1"/>
  <c r="CW192" i="1"/>
  <c r="CY192" i="1"/>
  <c r="CY28" i="1"/>
  <c r="CW28" i="1"/>
  <c r="CX28" i="1"/>
  <c r="CW75" i="1"/>
  <c r="CY75" i="1"/>
  <c r="CX75" i="1"/>
  <c r="CX35" i="1"/>
  <c r="CY35" i="1"/>
  <c r="CW35" i="1"/>
  <c r="CY50" i="1"/>
  <c r="CW50" i="1"/>
  <c r="CX50" i="1"/>
  <c r="CX22" i="1"/>
  <c r="CW22" i="1"/>
  <c r="CY22" i="1"/>
  <c r="CX25" i="1"/>
  <c r="CW25" i="1"/>
  <c r="CY25" i="1"/>
  <c r="CK155" i="1"/>
  <c r="CM64" i="1"/>
  <c r="CK64" i="1"/>
  <c r="CL4" i="1"/>
  <c r="CM4" i="1"/>
  <c r="CL44" i="1"/>
  <c r="CL6" i="1"/>
  <c r="CK6" i="1"/>
  <c r="CM105" i="1"/>
  <c r="CL105" i="1"/>
  <c r="CK56" i="1"/>
  <c r="CK195" i="1"/>
  <c r="CK84" i="1"/>
  <c r="CM84" i="1"/>
  <c r="CL92" i="1"/>
  <c r="CM195" i="1"/>
  <c r="CK144" i="1"/>
  <c r="CL144" i="1"/>
  <c r="CM155" i="1"/>
  <c r="CM225" i="1"/>
  <c r="CK225" i="1"/>
  <c r="CK92" i="1"/>
  <c r="CM56" i="1"/>
  <c r="CL27" i="1"/>
  <c r="CL16" i="1"/>
  <c r="CL42" i="1"/>
  <c r="CK80" i="1"/>
  <c r="CM207" i="1"/>
  <c r="CK16" i="1"/>
  <c r="CK42" i="1"/>
  <c r="CM80" i="1"/>
  <c r="CK207" i="1"/>
  <c r="CM27" i="1"/>
  <c r="CL193" i="1"/>
  <c r="CK193" i="1"/>
  <c r="CM193" i="1"/>
  <c r="CL168" i="1"/>
  <c r="CM168" i="1"/>
  <c r="CK168" i="1"/>
  <c r="CM246" i="1"/>
  <c r="CL246" i="1"/>
  <c r="CK246" i="1"/>
  <c r="CL51" i="1"/>
  <c r="CM51" i="1"/>
  <c r="CK51" i="1"/>
  <c r="CK17" i="1"/>
  <c r="CM17" i="1"/>
  <c r="CL17" i="1"/>
  <c r="CM95" i="1"/>
  <c r="CL95" i="1"/>
  <c r="CK95" i="1"/>
  <c r="CM198" i="1"/>
  <c r="CK198" i="1"/>
  <c r="CL198" i="1"/>
  <c r="CK212" i="1"/>
  <c r="CM212" i="1"/>
  <c r="CL212" i="1"/>
  <c r="CL7" i="1"/>
  <c r="CM7" i="1"/>
  <c r="CK7" i="1"/>
  <c r="CM222" i="1"/>
  <c r="CK222" i="1"/>
  <c r="CL222" i="1"/>
  <c r="CL227" i="1"/>
  <c r="CK227" i="1"/>
  <c r="CM227" i="1"/>
  <c r="CM243" i="1"/>
  <c r="CL243" i="1"/>
  <c r="CK243" i="1"/>
  <c r="CM53" i="1"/>
  <c r="CL53" i="1"/>
  <c r="CK53" i="1"/>
  <c r="CL257" i="1"/>
  <c r="CM257" i="1"/>
  <c r="CK257" i="1"/>
  <c r="CK192" i="1"/>
  <c r="CM192" i="1"/>
  <c r="CL192" i="1"/>
  <c r="CM241" i="1"/>
  <c r="CL241" i="1"/>
  <c r="CK241" i="1"/>
  <c r="CL231" i="1"/>
  <c r="CK231" i="1"/>
  <c r="CM231" i="1"/>
  <c r="CM258" i="1"/>
  <c r="CL258" i="1"/>
  <c r="CK258" i="1"/>
  <c r="CK137" i="1"/>
  <c r="CM137" i="1"/>
  <c r="CL137" i="1"/>
  <c r="CK8" i="1"/>
  <c r="CL8" i="1"/>
  <c r="CM8" i="1"/>
  <c r="CL199" i="1"/>
  <c r="CK199" i="1"/>
  <c r="CM199" i="1"/>
  <c r="CL148" i="1"/>
  <c r="CK148" i="1"/>
  <c r="CM148" i="1"/>
  <c r="CL78" i="1"/>
  <c r="CK78" i="1"/>
  <c r="CM78" i="1"/>
  <c r="CM130" i="1"/>
  <c r="CL130" i="1"/>
  <c r="CK130" i="1"/>
  <c r="CL211" i="1"/>
  <c r="CK211" i="1"/>
  <c r="CM211" i="1"/>
  <c r="CM135" i="1"/>
  <c r="CK135" i="1"/>
  <c r="CL135" i="1"/>
  <c r="CM45" i="1"/>
  <c r="CK45" i="1"/>
  <c r="CL45" i="1"/>
  <c r="CM210" i="1"/>
  <c r="CL210" i="1"/>
  <c r="CK210" i="1"/>
  <c r="CM103" i="1"/>
  <c r="CL103" i="1"/>
  <c r="CK103" i="1"/>
  <c r="CL160" i="1"/>
  <c r="CM160" i="1"/>
  <c r="CK160" i="1"/>
  <c r="CM69" i="1"/>
  <c r="CK69" i="1"/>
  <c r="CL69" i="1"/>
  <c r="CK233" i="1"/>
  <c r="CM233" i="1"/>
  <c r="CL233" i="1"/>
  <c r="CK68" i="1"/>
  <c r="CL68" i="1"/>
  <c r="CM68" i="1"/>
  <c r="CM35" i="1"/>
  <c r="CK35" i="1"/>
  <c r="CL35" i="1"/>
  <c r="CL67" i="1"/>
  <c r="CK67" i="1"/>
  <c r="CM67" i="1"/>
  <c r="CL3" i="1"/>
  <c r="CK3" i="1"/>
  <c r="CM3" i="1"/>
  <c r="CK232" i="1"/>
  <c r="CM232" i="1"/>
  <c r="CL232" i="1"/>
  <c r="CM66" i="1"/>
  <c r="CL66" i="1"/>
  <c r="CK66" i="1"/>
  <c r="CM254" i="1"/>
  <c r="CL254" i="1"/>
  <c r="CK254" i="1"/>
  <c r="CL5" i="1"/>
  <c r="CM5" i="1"/>
  <c r="CK5" i="1"/>
  <c r="CL112" i="1"/>
  <c r="CM112" i="1"/>
  <c r="CK112" i="1"/>
  <c r="CK149" i="1"/>
  <c r="CL149" i="1"/>
  <c r="CM149" i="1"/>
  <c r="CK204" i="1"/>
  <c r="CM204" i="1"/>
  <c r="CL204" i="1"/>
  <c r="CM118" i="1"/>
  <c r="CL118" i="1"/>
  <c r="CK118" i="1"/>
  <c r="CK161" i="1"/>
  <c r="CL161" i="1"/>
  <c r="CM161" i="1"/>
  <c r="CM134" i="1"/>
  <c r="CK134" i="1"/>
  <c r="CL134" i="1"/>
  <c r="CM190" i="1"/>
  <c r="CK190" i="1"/>
  <c r="CL190" i="1"/>
  <c r="CL185" i="1"/>
  <c r="CK185" i="1"/>
  <c r="CM185" i="1"/>
  <c r="CL100" i="1"/>
  <c r="CM100" i="1"/>
  <c r="CK100" i="1"/>
  <c r="CM138" i="1"/>
  <c r="CL138" i="1"/>
  <c r="CK138" i="1"/>
  <c r="CK240" i="1"/>
  <c r="CL240" i="1"/>
  <c r="CM240" i="1"/>
  <c r="CL21" i="1"/>
  <c r="CM21" i="1"/>
  <c r="CK21" i="1"/>
  <c r="CK93" i="1"/>
  <c r="CM93" i="1"/>
  <c r="CL93" i="1"/>
  <c r="CL40" i="1"/>
  <c r="CK40" i="1"/>
  <c r="CM40" i="1"/>
  <c r="CL76" i="1"/>
  <c r="CM76" i="1"/>
  <c r="CK76" i="1"/>
  <c r="CM174" i="1"/>
  <c r="CL174" i="1"/>
  <c r="CK174" i="1"/>
  <c r="CK101" i="1"/>
  <c r="CM101" i="1"/>
  <c r="CL101" i="1"/>
  <c r="CL263" i="1"/>
  <c r="CK263" i="1"/>
  <c r="CM263" i="1"/>
  <c r="CL252" i="1"/>
  <c r="CK252" i="1"/>
  <c r="CM252" i="1"/>
  <c r="CL183" i="1"/>
  <c r="CK183" i="1"/>
  <c r="CM183" i="1"/>
  <c r="CK141" i="1"/>
  <c r="CL141" i="1"/>
  <c r="CM141" i="1"/>
  <c r="CM226" i="1"/>
  <c r="CL226" i="1"/>
  <c r="CK226" i="1"/>
  <c r="CM259" i="1"/>
  <c r="CL259" i="1"/>
  <c r="CK259" i="1"/>
  <c r="CK125" i="1"/>
  <c r="CL125" i="1"/>
  <c r="CM125" i="1"/>
  <c r="CM194" i="1"/>
  <c r="CL194" i="1"/>
  <c r="CK194" i="1"/>
  <c r="CM142" i="1"/>
  <c r="CK142" i="1"/>
  <c r="CL142" i="1"/>
  <c r="CM63" i="1"/>
  <c r="CL63" i="1"/>
  <c r="CK63" i="1"/>
  <c r="CM229" i="1"/>
  <c r="CL229" i="1"/>
  <c r="CK229" i="1"/>
  <c r="CK117" i="1"/>
  <c r="CM117" i="1"/>
  <c r="CL117" i="1"/>
  <c r="CM197" i="1"/>
  <c r="CL197" i="1"/>
  <c r="CK197" i="1"/>
  <c r="CK129" i="1"/>
  <c r="CM129" i="1"/>
  <c r="CL129" i="1"/>
  <c r="CM39" i="1"/>
  <c r="CK39" i="1"/>
  <c r="CL39" i="1"/>
  <c r="CM175" i="1"/>
  <c r="CL175" i="1"/>
  <c r="CK175" i="1"/>
  <c r="CM91" i="1"/>
  <c r="CL91" i="1"/>
  <c r="CK91" i="1"/>
  <c r="CM159" i="1"/>
  <c r="CL159" i="1"/>
  <c r="CK159" i="1"/>
  <c r="CK145" i="1"/>
  <c r="CL145" i="1"/>
  <c r="CM145" i="1"/>
  <c r="CK60" i="1"/>
  <c r="CM60" i="1"/>
  <c r="CL60" i="1"/>
  <c r="CM214" i="1"/>
  <c r="CL214" i="1"/>
  <c r="CK214" i="1"/>
  <c r="CK49" i="1"/>
  <c r="CL49" i="1"/>
  <c r="CM49" i="1"/>
  <c r="CM28" i="1"/>
  <c r="CL28" i="1"/>
  <c r="CK28" i="1"/>
  <c r="CM34" i="1"/>
  <c r="CL34" i="1"/>
  <c r="CK34" i="1"/>
  <c r="CL108" i="1"/>
  <c r="CM108" i="1"/>
  <c r="CK108" i="1"/>
  <c r="CL38" i="1"/>
  <c r="CM38" i="1"/>
  <c r="CK38" i="1"/>
  <c r="CK248" i="1"/>
  <c r="CL248" i="1"/>
  <c r="CM248" i="1"/>
  <c r="CK178" i="1"/>
  <c r="CM178" i="1"/>
  <c r="CL178" i="1"/>
  <c r="CL104" i="1"/>
  <c r="CM104" i="1"/>
  <c r="CK104" i="1"/>
  <c r="CK173" i="1"/>
  <c r="CL173" i="1"/>
  <c r="CM173" i="1"/>
  <c r="CM143" i="1"/>
  <c r="CL143" i="1"/>
  <c r="CK143" i="1"/>
  <c r="CK253" i="1"/>
  <c r="CL253" i="1"/>
  <c r="CM253" i="1"/>
  <c r="CL132" i="1"/>
  <c r="CK132" i="1"/>
  <c r="CM132" i="1"/>
  <c r="CM119" i="1"/>
  <c r="CL119" i="1"/>
  <c r="CK119" i="1"/>
  <c r="CK188" i="1"/>
  <c r="CM188" i="1"/>
  <c r="CL188" i="1"/>
  <c r="CM217" i="1"/>
  <c r="CL217" i="1"/>
  <c r="CK217" i="1"/>
  <c r="CL29" i="1"/>
  <c r="CM29" i="1"/>
  <c r="CK29" i="1"/>
  <c r="CM87" i="1"/>
  <c r="CL87" i="1"/>
  <c r="CK87" i="1"/>
  <c r="CL244" i="1"/>
  <c r="CK244" i="1"/>
  <c r="CM244" i="1"/>
  <c r="CM127" i="1"/>
  <c r="CK127" i="1"/>
  <c r="CL127" i="1"/>
  <c r="CK208" i="1"/>
  <c r="CM208" i="1"/>
  <c r="CL208" i="1"/>
  <c r="CM37" i="1"/>
  <c r="CK37" i="1"/>
  <c r="CL37" i="1"/>
  <c r="CM22" i="1"/>
  <c r="CK22" i="1"/>
  <c r="CL22" i="1"/>
  <c r="CM139" i="1"/>
  <c r="CK139" i="1"/>
  <c r="CL139" i="1"/>
  <c r="CL48" i="1"/>
  <c r="CK48" i="1"/>
  <c r="CM48" i="1"/>
  <c r="CL189" i="1"/>
  <c r="CK189" i="1"/>
  <c r="CM189" i="1"/>
  <c r="CM180" i="1"/>
  <c r="CK180" i="1"/>
  <c r="CL180" i="1"/>
  <c r="CL237" i="1"/>
  <c r="CK237" i="1"/>
  <c r="CM237" i="1"/>
  <c r="CK224" i="1"/>
  <c r="CM224" i="1"/>
  <c r="CL224" i="1"/>
  <c r="CM62" i="1"/>
  <c r="CL62" i="1"/>
  <c r="CK62" i="1"/>
  <c r="CK220" i="1"/>
  <c r="CM220" i="1"/>
  <c r="CL220" i="1"/>
  <c r="CK170" i="1"/>
  <c r="CL170" i="1"/>
  <c r="CM170" i="1"/>
  <c r="CK133" i="1"/>
  <c r="CL133" i="1"/>
  <c r="CM133" i="1"/>
  <c r="CL247" i="1"/>
  <c r="CM247" i="1"/>
  <c r="CK247" i="1"/>
  <c r="CL172" i="1"/>
  <c r="CM172" i="1"/>
  <c r="CK172" i="1"/>
  <c r="CM213" i="1"/>
  <c r="CL213" i="1"/>
  <c r="CK213" i="1"/>
  <c r="CM206" i="1"/>
  <c r="CK206" i="1"/>
  <c r="CL206" i="1"/>
  <c r="CK236" i="1"/>
  <c r="CM236" i="1"/>
  <c r="CL236" i="1"/>
  <c r="CL136" i="1"/>
  <c r="CM136" i="1"/>
  <c r="CK136" i="1"/>
  <c r="CM54" i="1"/>
  <c r="CL54" i="1"/>
  <c r="CK54" i="1"/>
  <c r="CM82" i="1"/>
  <c r="CL82" i="1"/>
  <c r="CK82" i="1"/>
  <c r="CM186" i="1"/>
  <c r="CK186" i="1"/>
  <c r="CL186" i="1"/>
  <c r="CL116" i="1"/>
  <c r="CM116" i="1"/>
  <c r="CK116" i="1"/>
  <c r="CM171" i="1"/>
  <c r="CK171" i="1"/>
  <c r="CL171" i="1"/>
  <c r="CM50" i="1"/>
  <c r="CK50" i="1"/>
  <c r="CL50" i="1"/>
  <c r="CM202" i="1"/>
  <c r="CK202" i="1"/>
  <c r="CL202" i="1"/>
  <c r="CM242" i="1"/>
  <c r="CL242" i="1"/>
  <c r="CK242" i="1"/>
  <c r="CL223" i="1"/>
  <c r="CK223" i="1"/>
  <c r="CM223" i="1"/>
  <c r="CL260" i="1"/>
  <c r="CK260" i="1"/>
  <c r="CM260" i="1"/>
  <c r="CL209" i="1"/>
  <c r="CK209" i="1"/>
  <c r="CM209" i="1"/>
  <c r="CK200" i="1"/>
  <c r="CM200" i="1"/>
  <c r="CL200" i="1"/>
  <c r="CL94" i="1"/>
  <c r="CK94" i="1"/>
  <c r="CM94" i="1"/>
  <c r="CM230" i="1"/>
  <c r="CL230" i="1"/>
  <c r="CK230" i="1"/>
  <c r="CK177" i="1"/>
  <c r="CM177" i="1"/>
  <c r="CL177" i="1"/>
  <c r="CL124" i="1"/>
  <c r="CK124" i="1"/>
  <c r="CM124" i="1"/>
  <c r="CM30" i="1"/>
  <c r="CK30" i="1"/>
  <c r="CL30" i="1"/>
  <c r="CL187" i="1"/>
  <c r="CK187" i="1"/>
  <c r="CM187" i="1"/>
  <c r="CK77" i="1"/>
  <c r="CL77" i="1"/>
  <c r="CM77" i="1"/>
  <c r="CM251" i="1"/>
  <c r="CL251" i="1"/>
  <c r="CK251" i="1"/>
  <c r="CM166" i="1"/>
  <c r="CL166" i="1"/>
  <c r="CK166" i="1"/>
  <c r="CL110" i="1"/>
  <c r="CK110" i="1"/>
  <c r="CM110" i="1"/>
  <c r="CK25" i="1"/>
  <c r="CM25" i="1"/>
  <c r="CL25" i="1"/>
  <c r="CL140" i="1"/>
  <c r="CM140" i="1"/>
  <c r="CK140" i="1"/>
  <c r="CK70" i="1"/>
  <c r="CM70" i="1"/>
  <c r="CL70" i="1"/>
  <c r="CL239" i="1"/>
  <c r="CK239" i="1"/>
  <c r="CM239" i="1"/>
  <c r="CK121" i="1"/>
  <c r="CM121" i="1"/>
  <c r="CL121" i="1"/>
  <c r="CL23" i="1"/>
  <c r="CM23" i="1"/>
  <c r="CK23" i="1"/>
  <c r="CK196" i="1"/>
  <c r="CM196" i="1"/>
  <c r="CL196" i="1"/>
  <c r="CK33" i="1"/>
  <c r="CL33" i="1"/>
  <c r="CM33" i="1"/>
  <c r="CL203" i="1"/>
  <c r="CK203" i="1"/>
  <c r="CM203" i="1"/>
  <c r="CK32" i="1"/>
  <c r="CL32" i="1"/>
  <c r="CM32" i="1"/>
  <c r="CM150" i="1"/>
  <c r="CL150" i="1"/>
  <c r="CK150" i="1"/>
  <c r="CL255" i="1"/>
  <c r="CK255" i="1"/>
  <c r="CM255" i="1"/>
  <c r="CM26" i="1"/>
  <c r="CL26" i="1"/>
  <c r="CK26" i="1"/>
  <c r="CK184" i="1"/>
  <c r="CM184" i="1"/>
  <c r="CL184" i="1"/>
  <c r="CL219" i="1"/>
  <c r="CK219" i="1"/>
  <c r="CM219" i="1"/>
  <c r="CM146" i="1"/>
  <c r="CL146" i="1"/>
  <c r="CK146" i="1"/>
  <c r="CM250" i="1"/>
  <c r="CK250" i="1"/>
  <c r="CL250" i="1"/>
  <c r="CK245" i="1"/>
  <c r="CM245" i="1"/>
  <c r="CL245" i="1"/>
  <c r="CK169" i="1"/>
  <c r="CM169" i="1"/>
  <c r="CL169" i="1"/>
  <c r="CL31" i="1"/>
  <c r="CM31" i="1"/>
  <c r="CK31" i="1"/>
  <c r="CM218" i="1"/>
  <c r="CK218" i="1"/>
  <c r="CL218" i="1"/>
  <c r="CK162" i="1"/>
  <c r="CL162" i="1"/>
  <c r="CM162" i="1"/>
  <c r="CM98" i="1"/>
  <c r="CL98" i="1"/>
  <c r="CK98" i="1"/>
  <c r="CM14" i="1"/>
  <c r="CK14" i="1"/>
  <c r="CL14" i="1"/>
  <c r="CL176" i="1"/>
  <c r="CM176" i="1"/>
  <c r="CK176" i="1"/>
  <c r="CM47" i="1"/>
  <c r="CK47" i="1"/>
  <c r="CL47" i="1"/>
  <c r="CK228" i="1"/>
  <c r="CM228" i="1"/>
  <c r="CL228" i="1"/>
  <c r="CL156" i="1"/>
  <c r="CM156" i="1"/>
  <c r="CK156" i="1"/>
  <c r="CK81" i="1"/>
  <c r="CL81" i="1"/>
  <c r="CM81" i="1"/>
  <c r="CK256" i="1"/>
  <c r="CL256" i="1"/>
  <c r="CM256" i="1"/>
  <c r="CL128" i="1"/>
  <c r="CM128" i="1"/>
  <c r="CK128" i="1"/>
  <c r="CK24" i="1"/>
  <c r="CL24" i="1"/>
  <c r="CM24" i="1"/>
  <c r="CL191" i="1"/>
  <c r="CK191" i="1"/>
  <c r="CM191" i="1"/>
  <c r="CL102" i="1"/>
  <c r="CK102" i="1"/>
  <c r="CM102" i="1"/>
  <c r="CM249" i="1"/>
  <c r="CK249" i="1"/>
  <c r="CL249" i="1"/>
  <c r="CL120" i="1"/>
  <c r="CK120" i="1"/>
  <c r="CM120" i="1"/>
  <c r="CL10" i="1"/>
  <c r="CK10" i="1"/>
  <c r="CM10" i="1"/>
  <c r="CL164" i="1"/>
  <c r="CM164" i="1"/>
  <c r="CK164" i="1"/>
  <c r="CM179" i="1"/>
  <c r="CK179" i="1"/>
  <c r="CL179" i="1"/>
  <c r="CK9" i="1"/>
  <c r="CM9" i="1"/>
  <c r="CL9" i="1"/>
  <c r="CK65" i="1"/>
  <c r="CM65" i="1"/>
  <c r="CL65" i="1"/>
  <c r="CM131" i="1"/>
  <c r="CK131" i="1"/>
  <c r="CL131" i="1"/>
  <c r="CK89" i="1"/>
  <c r="CL89" i="1"/>
  <c r="CM89" i="1"/>
  <c r="CL72" i="1"/>
  <c r="CM72" i="1"/>
  <c r="CK72" i="1"/>
  <c r="CM182" i="1"/>
  <c r="CL182" i="1"/>
  <c r="CK182" i="1"/>
  <c r="CM79" i="1"/>
  <c r="CL79" i="1"/>
  <c r="CK79" i="1"/>
  <c r="CM181" i="1"/>
  <c r="CL181" i="1"/>
  <c r="CK181" i="1"/>
  <c r="CL13" i="1"/>
  <c r="CM13" i="1"/>
  <c r="CK13" i="1"/>
  <c r="CM115" i="1"/>
  <c r="CL115" i="1"/>
  <c r="CK115" i="1"/>
  <c r="CM18" i="1"/>
  <c r="CK18" i="1"/>
  <c r="CL18" i="1"/>
  <c r="CL215" i="1"/>
  <c r="CK215" i="1"/>
  <c r="CM215" i="1"/>
  <c r="CM163" i="1"/>
  <c r="CK163" i="1"/>
  <c r="CL163" i="1"/>
  <c r="CM158" i="1"/>
  <c r="CL158" i="1"/>
  <c r="CK158" i="1"/>
  <c r="CM167" i="1"/>
  <c r="CL167" i="1"/>
  <c r="CK167" i="1"/>
  <c r="CM151" i="1"/>
  <c r="CL151" i="1"/>
  <c r="CK151" i="1"/>
  <c r="CK122" i="1"/>
  <c r="CL122" i="1"/>
  <c r="CM122" i="1"/>
  <c r="CM90" i="1"/>
  <c r="CL90" i="1"/>
  <c r="CK90" i="1"/>
  <c r="CK154" i="1"/>
  <c r="CL154" i="1"/>
  <c r="CM154" i="1"/>
  <c r="CM114" i="1"/>
  <c r="CL114" i="1"/>
  <c r="CK114" i="1"/>
  <c r="CM126" i="1"/>
  <c r="CL126" i="1"/>
  <c r="CK126" i="1"/>
  <c r="CM234" i="1"/>
  <c r="CK234" i="1"/>
  <c r="CL234" i="1"/>
  <c r="CM123" i="1"/>
  <c r="CL123" i="1"/>
  <c r="CK123" i="1"/>
  <c r="CM75" i="1"/>
  <c r="CL75" i="1"/>
  <c r="CK75" i="1"/>
  <c r="CM262" i="1"/>
  <c r="CL262" i="1"/>
  <c r="CK262" i="1"/>
  <c r="CM201" i="1"/>
  <c r="CK201" i="1"/>
  <c r="CL201" i="1"/>
  <c r="CK261" i="1"/>
  <c r="CM261" i="1"/>
  <c r="CL261" i="1"/>
  <c r="CL235" i="1"/>
  <c r="CK235" i="1"/>
  <c r="CM235" i="1"/>
  <c r="CK264" i="1"/>
  <c r="CM264" i="1"/>
  <c r="CL264" i="1"/>
  <c r="CK153" i="1"/>
  <c r="CM153" i="1"/>
  <c r="CL153" i="1"/>
  <c r="CL15" i="1"/>
  <c r="CM15" i="1"/>
  <c r="CK15" i="1"/>
  <c r="CL205" i="1"/>
  <c r="CK205" i="1"/>
  <c r="CM205" i="1"/>
  <c r="CL152" i="1"/>
  <c r="CM152" i="1"/>
  <c r="CK152" i="1"/>
  <c r="CM83" i="1"/>
  <c r="CL83" i="1"/>
  <c r="CK83" i="1"/>
  <c r="CK157" i="1"/>
  <c r="CL157" i="1"/>
  <c r="CM157" i="1"/>
  <c r="CK216" i="1"/>
  <c r="CM216" i="1"/>
  <c r="CL216" i="1"/>
  <c r="CM147" i="1"/>
  <c r="CK147" i="1"/>
  <c r="CL147" i="1"/>
  <c r="CM61" i="1"/>
  <c r="CL61" i="1"/>
  <c r="CK61" i="1"/>
  <c r="CL221" i="1"/>
  <c r="CK221" i="1"/>
  <c r="CM221" i="1"/>
  <c r="CK109" i="1"/>
  <c r="CL109" i="1"/>
  <c r="CM109" i="1"/>
  <c r="CK165" i="1"/>
  <c r="CL165" i="1"/>
  <c r="CM165" i="1"/>
  <c r="CL86" i="1"/>
  <c r="CK86" i="1"/>
  <c r="CM86" i="1"/>
  <c r="CM238" i="1"/>
  <c r="CK238" i="1"/>
  <c r="CL238" i="1"/>
  <c r="CK85" i="1"/>
  <c r="CM85" i="1"/>
  <c r="CL85" i="1"/>
  <c r="CK97" i="1"/>
  <c r="CL97" i="1"/>
  <c r="CM97" i="1"/>
  <c r="CL96" i="1"/>
  <c r="CM96" i="1"/>
  <c r="CK96" i="1"/>
  <c r="CM12" i="1"/>
  <c r="CL12" i="1"/>
  <c r="CK12" i="1"/>
  <c r="CM107" i="1"/>
  <c r="CL107" i="1"/>
  <c r="CK107" i="1"/>
  <c r="CL43" i="1"/>
  <c r="CM43" i="1"/>
  <c r="CK43" i="1"/>
  <c r="R336" i="1"/>
  <c r="S336" i="1" s="1"/>
  <c r="T336" i="1"/>
  <c r="I336" i="1" s="1"/>
  <c r="J336" i="1" s="1"/>
  <c r="E335" i="1"/>
  <c r="H335" i="1"/>
  <c r="H336" i="1"/>
  <c r="E337" i="1"/>
  <c r="H337" i="1"/>
  <c r="E338" i="1"/>
  <c r="H338" i="1"/>
  <c r="CB58" i="1" l="1"/>
  <c r="CC58" i="1" s="1"/>
  <c r="CD58" i="1" s="1"/>
  <c r="CQ58" i="1" s="1"/>
  <c r="CU58" i="1" s="1"/>
  <c r="CV58" i="1" s="1"/>
  <c r="CB74" i="1"/>
  <c r="CC74" i="1" s="1"/>
  <c r="CD74" i="1" s="1"/>
  <c r="CQ74" i="1" s="1"/>
  <c r="CU74" i="1" s="1"/>
  <c r="CV74" i="1" s="1"/>
  <c r="U336" i="1"/>
  <c r="K336" i="1"/>
  <c r="L336" i="1"/>
  <c r="M336" i="1"/>
  <c r="H323" i="1"/>
  <c r="E319" i="1"/>
  <c r="E316" i="1"/>
  <c r="CX74" i="1" l="1"/>
  <c r="CY74" i="1"/>
  <c r="CW74" i="1"/>
  <c r="CY58" i="1"/>
  <c r="CW58" i="1"/>
  <c r="CX58" i="1"/>
  <c r="CB20" i="1"/>
  <c r="CC20" i="1" s="1"/>
  <c r="CD20" i="1" s="1"/>
  <c r="CB52" i="1"/>
  <c r="CC52" i="1" s="1"/>
  <c r="CD52" i="1" s="1"/>
  <c r="CQ52" i="1" s="1"/>
  <c r="CU52" i="1" s="1"/>
  <c r="CV52" i="1" s="1"/>
  <c r="CB57" i="1"/>
  <c r="CC57" i="1" s="1"/>
  <c r="CD57" i="1" s="1"/>
  <c r="CQ57" i="1" s="1"/>
  <c r="CU57" i="1" s="1"/>
  <c r="CV57" i="1" s="1"/>
  <c r="N336" i="1"/>
  <c r="H312" i="1"/>
  <c r="H311" i="1"/>
  <c r="H304" i="1"/>
  <c r="H298" i="1"/>
  <c r="CY52" i="1" l="1"/>
  <c r="CW52" i="1"/>
  <c r="CX52" i="1"/>
  <c r="CX57" i="1"/>
  <c r="CW57" i="1"/>
  <c r="CY57" i="1"/>
  <c r="H291" i="1"/>
  <c r="H286" i="1"/>
  <c r="E269" i="1" l="1"/>
  <c r="H266" i="1"/>
  <c r="H265" i="1"/>
  <c r="E265" i="1"/>
  <c r="E266" i="1"/>
  <c r="H275" i="1" l="1"/>
  <c r="H276" i="1"/>
  <c r="H277" i="1"/>
  <c r="H278" i="1"/>
  <c r="H279" i="1"/>
  <c r="H280" i="1"/>
  <c r="H281" i="1"/>
  <c r="H282" i="1"/>
  <c r="H283" i="1"/>
  <c r="H284" i="1"/>
  <c r="H285" i="1"/>
  <c r="H287" i="1"/>
  <c r="H288" i="1"/>
  <c r="H289" i="1"/>
  <c r="H290" i="1"/>
  <c r="H292" i="1"/>
  <c r="H293" i="1"/>
  <c r="H294" i="1"/>
  <c r="H295" i="1"/>
  <c r="H296" i="1"/>
  <c r="H297" i="1"/>
  <c r="H299" i="1"/>
  <c r="H300" i="1"/>
  <c r="H301" i="1"/>
  <c r="H302" i="1"/>
  <c r="H303" i="1"/>
  <c r="H305" i="1"/>
  <c r="H306" i="1"/>
  <c r="H307" i="1"/>
  <c r="H308" i="1"/>
  <c r="H309" i="1"/>
  <c r="H310" i="1"/>
  <c r="H313" i="1"/>
  <c r="H314" i="1"/>
  <c r="H315" i="1"/>
  <c r="H316" i="1"/>
  <c r="H317" i="1"/>
  <c r="H318" i="1"/>
  <c r="H319" i="1"/>
  <c r="H320" i="1"/>
  <c r="H321" i="1"/>
  <c r="H322" i="1"/>
  <c r="H324" i="1"/>
  <c r="N325" i="1"/>
  <c r="H326" i="1"/>
  <c r="H327" i="1"/>
  <c r="H328" i="1"/>
  <c r="H330" i="1"/>
  <c r="H331" i="1"/>
  <c r="H332" i="1"/>
  <c r="H333" i="1"/>
  <c r="H334" i="1"/>
  <c r="H271" i="1"/>
  <c r="H272" i="1"/>
  <c r="H273" i="1"/>
  <c r="H274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H267" i="1"/>
  <c r="H268" i="1"/>
  <c r="H269" i="1"/>
  <c r="H270" i="1"/>
  <c r="N329" i="1"/>
  <c r="E268" i="1"/>
  <c r="E272" i="1"/>
  <c r="E273" i="1"/>
  <c r="E278" i="1"/>
  <c r="E280" i="1"/>
  <c r="E281" i="1"/>
  <c r="E292" i="1"/>
  <c r="E300" i="1"/>
  <c r="E301" i="1"/>
  <c r="E302" i="1"/>
  <c r="E306" i="1"/>
  <c r="E310" i="1"/>
  <c r="E314" i="1"/>
  <c r="E318" i="1"/>
  <c r="E325" i="1"/>
  <c r="E333" i="1"/>
  <c r="E334" i="1"/>
  <c r="E267" i="1"/>
  <c r="T268" i="1"/>
  <c r="T269" i="1"/>
  <c r="T270" i="1"/>
  <c r="T271" i="1"/>
  <c r="I271" i="1" s="1"/>
  <c r="J271" i="1" s="1"/>
  <c r="T272" i="1"/>
  <c r="I272" i="1" s="1"/>
  <c r="J272" i="1" s="1"/>
  <c r="M272" i="1" s="1"/>
  <c r="T273" i="1"/>
  <c r="I273" i="1" s="1"/>
  <c r="J273" i="1" s="1"/>
  <c r="T274" i="1"/>
  <c r="U274" i="1" s="1"/>
  <c r="T275" i="1"/>
  <c r="U275" i="1" s="1"/>
  <c r="T276" i="1"/>
  <c r="U276" i="1" s="1"/>
  <c r="T277" i="1"/>
  <c r="I277" i="1" s="1"/>
  <c r="J277" i="1" s="1"/>
  <c r="T278" i="1"/>
  <c r="I278" i="1" s="1"/>
  <c r="J278" i="1" s="1"/>
  <c r="M278" i="1" s="1"/>
  <c r="T279" i="1"/>
  <c r="I279" i="1" s="1"/>
  <c r="J279" i="1" s="1"/>
  <c r="T280" i="1"/>
  <c r="U280" i="1" s="1"/>
  <c r="T281" i="1"/>
  <c r="U281" i="1" s="1"/>
  <c r="T282" i="1"/>
  <c r="U282" i="1" s="1"/>
  <c r="T283" i="1"/>
  <c r="I283" i="1" s="1"/>
  <c r="J283" i="1" s="1"/>
  <c r="T284" i="1"/>
  <c r="I284" i="1" s="1"/>
  <c r="J284" i="1" s="1"/>
  <c r="M284" i="1" s="1"/>
  <c r="T285" i="1"/>
  <c r="I285" i="1" s="1"/>
  <c r="J285" i="1" s="1"/>
  <c r="T286" i="1"/>
  <c r="U286" i="1" s="1"/>
  <c r="T287" i="1"/>
  <c r="U287" i="1" s="1"/>
  <c r="T288" i="1"/>
  <c r="I288" i="1" s="1"/>
  <c r="J288" i="1" s="1"/>
  <c r="T289" i="1"/>
  <c r="I289" i="1" s="1"/>
  <c r="J289" i="1" s="1"/>
  <c r="T290" i="1"/>
  <c r="I290" i="1" s="1"/>
  <c r="J290" i="1" s="1"/>
  <c r="M290" i="1" s="1"/>
  <c r="T291" i="1"/>
  <c r="I291" i="1" s="1"/>
  <c r="J291" i="1" s="1"/>
  <c r="T292" i="1"/>
  <c r="U292" i="1" s="1"/>
  <c r="T293" i="1"/>
  <c r="U293" i="1" s="1"/>
  <c r="T294" i="1"/>
  <c r="U294" i="1" s="1"/>
  <c r="T295" i="1"/>
  <c r="I295" i="1" s="1"/>
  <c r="J295" i="1" s="1"/>
  <c r="T296" i="1"/>
  <c r="I296" i="1" s="1"/>
  <c r="J296" i="1" s="1"/>
  <c r="M296" i="1" s="1"/>
  <c r="T297" i="1"/>
  <c r="I297" i="1" s="1"/>
  <c r="J297" i="1" s="1"/>
  <c r="T298" i="1"/>
  <c r="U298" i="1" s="1"/>
  <c r="T299" i="1"/>
  <c r="U299" i="1" s="1"/>
  <c r="T300" i="1"/>
  <c r="I300" i="1" s="1"/>
  <c r="J300" i="1" s="1"/>
  <c r="T301" i="1"/>
  <c r="I301" i="1" s="1"/>
  <c r="J301" i="1" s="1"/>
  <c r="T302" i="1"/>
  <c r="I302" i="1" s="1"/>
  <c r="J302" i="1" s="1"/>
  <c r="M302" i="1" s="1"/>
  <c r="T303" i="1"/>
  <c r="I303" i="1" s="1"/>
  <c r="J303" i="1" s="1"/>
  <c r="T304" i="1"/>
  <c r="U304" i="1" s="1"/>
  <c r="T305" i="1"/>
  <c r="U305" i="1" s="1"/>
  <c r="T306" i="1"/>
  <c r="U306" i="1" s="1"/>
  <c r="T307" i="1"/>
  <c r="I307" i="1" s="1"/>
  <c r="J307" i="1" s="1"/>
  <c r="T308" i="1"/>
  <c r="I308" i="1" s="1"/>
  <c r="J308" i="1" s="1"/>
  <c r="M308" i="1" s="1"/>
  <c r="T309" i="1"/>
  <c r="I309" i="1" s="1"/>
  <c r="J309" i="1" s="1"/>
  <c r="T310" i="1"/>
  <c r="U310" i="1" s="1"/>
  <c r="T311" i="1"/>
  <c r="U311" i="1" s="1"/>
  <c r="T312" i="1"/>
  <c r="I312" i="1" s="1"/>
  <c r="J312" i="1" s="1"/>
  <c r="T313" i="1"/>
  <c r="I313" i="1" s="1"/>
  <c r="J313" i="1" s="1"/>
  <c r="T314" i="1"/>
  <c r="I314" i="1" s="1"/>
  <c r="J314" i="1" s="1"/>
  <c r="M314" i="1" s="1"/>
  <c r="T315" i="1"/>
  <c r="I315" i="1" s="1"/>
  <c r="J315" i="1" s="1"/>
  <c r="T316" i="1"/>
  <c r="U316" i="1" s="1"/>
  <c r="T317" i="1"/>
  <c r="U317" i="1" s="1"/>
  <c r="T318" i="1"/>
  <c r="I318" i="1" s="1"/>
  <c r="J318" i="1" s="1"/>
  <c r="T319" i="1"/>
  <c r="I319" i="1" s="1"/>
  <c r="J319" i="1" s="1"/>
  <c r="T320" i="1"/>
  <c r="I320" i="1" s="1"/>
  <c r="J320" i="1" s="1"/>
  <c r="M320" i="1" s="1"/>
  <c r="T321" i="1"/>
  <c r="I321" i="1" s="1"/>
  <c r="J321" i="1" s="1"/>
  <c r="T322" i="1"/>
  <c r="U322" i="1" s="1"/>
  <c r="T323" i="1"/>
  <c r="U323" i="1" s="1"/>
  <c r="T324" i="1"/>
  <c r="U324" i="1" s="1"/>
  <c r="T325" i="1"/>
  <c r="U325" i="1" s="1"/>
  <c r="T326" i="1"/>
  <c r="I326" i="1" s="1"/>
  <c r="J326" i="1" s="1"/>
  <c r="M326" i="1" s="1"/>
  <c r="T327" i="1"/>
  <c r="I327" i="1" s="1"/>
  <c r="J327" i="1" s="1"/>
  <c r="T328" i="1"/>
  <c r="U328" i="1" s="1"/>
  <c r="T329" i="1"/>
  <c r="U329" i="1" s="1"/>
  <c r="T330" i="1"/>
  <c r="U330" i="1" s="1"/>
  <c r="T331" i="1"/>
  <c r="I331" i="1" s="1"/>
  <c r="J331" i="1" s="1"/>
  <c r="T332" i="1"/>
  <c r="I332" i="1" s="1"/>
  <c r="J332" i="1" s="1"/>
  <c r="M332" i="1" s="1"/>
  <c r="T333" i="1"/>
  <c r="I333" i="1" s="1"/>
  <c r="J333" i="1" s="1"/>
  <c r="T334" i="1"/>
  <c r="U334" i="1" s="1"/>
  <c r="T335" i="1"/>
  <c r="U335" i="1" s="1"/>
  <c r="T265" i="1"/>
  <c r="T266" i="1"/>
  <c r="I266" i="1" s="1"/>
  <c r="J266" i="1" s="1"/>
  <c r="L266" i="1" s="1"/>
  <c r="T267" i="1"/>
  <c r="R265" i="1"/>
  <c r="S265" i="1" s="1"/>
  <c r="R266" i="1"/>
  <c r="S266" i="1" s="1"/>
  <c r="R267" i="1"/>
  <c r="S267" i="1" s="1"/>
  <c r="R268" i="1"/>
  <c r="S268" i="1" s="1"/>
  <c r="R269" i="1"/>
  <c r="S269" i="1" s="1"/>
  <c r="R270" i="1"/>
  <c r="S270" i="1" s="1"/>
  <c r="R271" i="1"/>
  <c r="S271" i="1" s="1"/>
  <c r="R272" i="1"/>
  <c r="S272" i="1" s="1"/>
  <c r="R273" i="1"/>
  <c r="S273" i="1" s="1"/>
  <c r="R274" i="1"/>
  <c r="S274" i="1" s="1"/>
  <c r="R275" i="1"/>
  <c r="S275" i="1" s="1"/>
  <c r="R276" i="1"/>
  <c r="S276" i="1" s="1"/>
  <c r="R277" i="1"/>
  <c r="S277" i="1" s="1"/>
  <c r="R278" i="1"/>
  <c r="S278" i="1" s="1"/>
  <c r="R279" i="1"/>
  <c r="S279" i="1" s="1"/>
  <c r="R280" i="1"/>
  <c r="S280" i="1" s="1"/>
  <c r="R281" i="1"/>
  <c r="S281" i="1" s="1"/>
  <c r="R282" i="1"/>
  <c r="S282" i="1" s="1"/>
  <c r="R283" i="1"/>
  <c r="S283" i="1" s="1"/>
  <c r="R284" i="1"/>
  <c r="S284" i="1" s="1"/>
  <c r="R285" i="1"/>
  <c r="S285" i="1" s="1"/>
  <c r="R286" i="1"/>
  <c r="S286" i="1" s="1"/>
  <c r="R287" i="1"/>
  <c r="S287" i="1" s="1"/>
  <c r="R288" i="1"/>
  <c r="S288" i="1" s="1"/>
  <c r="R289" i="1"/>
  <c r="S289" i="1" s="1"/>
  <c r="R290" i="1"/>
  <c r="S290" i="1" s="1"/>
  <c r="R291" i="1"/>
  <c r="S291" i="1" s="1"/>
  <c r="R292" i="1"/>
  <c r="S292" i="1" s="1"/>
  <c r="R293" i="1"/>
  <c r="S293" i="1" s="1"/>
  <c r="R294" i="1"/>
  <c r="S294" i="1" s="1"/>
  <c r="R295" i="1"/>
  <c r="S295" i="1" s="1"/>
  <c r="R296" i="1"/>
  <c r="S296" i="1" s="1"/>
  <c r="R297" i="1"/>
  <c r="S297" i="1" s="1"/>
  <c r="R298" i="1"/>
  <c r="S298" i="1" s="1"/>
  <c r="R299" i="1"/>
  <c r="S299" i="1" s="1"/>
  <c r="R300" i="1"/>
  <c r="S300" i="1" s="1"/>
  <c r="R301" i="1"/>
  <c r="S301" i="1" s="1"/>
  <c r="R302" i="1"/>
  <c r="S302" i="1" s="1"/>
  <c r="R303" i="1"/>
  <c r="S303" i="1" s="1"/>
  <c r="R304" i="1"/>
  <c r="S304" i="1" s="1"/>
  <c r="R305" i="1"/>
  <c r="S305" i="1" s="1"/>
  <c r="R306" i="1"/>
  <c r="S306" i="1" s="1"/>
  <c r="R307" i="1"/>
  <c r="S307" i="1" s="1"/>
  <c r="R308" i="1"/>
  <c r="S308" i="1" s="1"/>
  <c r="R309" i="1"/>
  <c r="S309" i="1" s="1"/>
  <c r="R310" i="1"/>
  <c r="S310" i="1" s="1"/>
  <c r="R311" i="1"/>
  <c r="S311" i="1" s="1"/>
  <c r="R312" i="1"/>
  <c r="S312" i="1" s="1"/>
  <c r="R313" i="1"/>
  <c r="S313" i="1" s="1"/>
  <c r="R314" i="1"/>
  <c r="S314" i="1" s="1"/>
  <c r="R315" i="1"/>
  <c r="S315" i="1" s="1"/>
  <c r="R316" i="1"/>
  <c r="S316" i="1" s="1"/>
  <c r="R317" i="1"/>
  <c r="S317" i="1" s="1"/>
  <c r="R318" i="1"/>
  <c r="S318" i="1" s="1"/>
  <c r="R319" i="1"/>
  <c r="S319" i="1" s="1"/>
  <c r="R320" i="1"/>
  <c r="S320" i="1" s="1"/>
  <c r="R321" i="1"/>
  <c r="S321" i="1" s="1"/>
  <c r="R322" i="1"/>
  <c r="S322" i="1" s="1"/>
  <c r="R323" i="1"/>
  <c r="S323" i="1" s="1"/>
  <c r="R324" i="1"/>
  <c r="S324" i="1" s="1"/>
  <c r="R325" i="1"/>
  <c r="S325" i="1" s="1"/>
  <c r="R326" i="1"/>
  <c r="S326" i="1" s="1"/>
  <c r="R327" i="1"/>
  <c r="S327" i="1" s="1"/>
  <c r="R328" i="1"/>
  <c r="S328" i="1" s="1"/>
  <c r="R329" i="1"/>
  <c r="S329" i="1" s="1"/>
  <c r="R330" i="1"/>
  <c r="S330" i="1" s="1"/>
  <c r="R331" i="1"/>
  <c r="S331" i="1" s="1"/>
  <c r="R332" i="1"/>
  <c r="S332" i="1" s="1"/>
  <c r="R333" i="1"/>
  <c r="S333" i="1" s="1"/>
  <c r="R334" i="1"/>
  <c r="S334" i="1" s="1"/>
  <c r="R335" i="1"/>
  <c r="S335" i="1" s="1"/>
  <c r="U313" i="1" l="1"/>
  <c r="U307" i="1"/>
  <c r="U295" i="1"/>
  <c r="U289" i="1"/>
  <c r="U277" i="1"/>
  <c r="U271" i="1"/>
  <c r="U331" i="1"/>
  <c r="U267" i="1"/>
  <c r="I267" i="1"/>
  <c r="J267" i="1" s="1"/>
  <c r="M267" i="1" s="1"/>
  <c r="U326" i="1"/>
  <c r="U308" i="1"/>
  <c r="U290" i="1"/>
  <c r="U272" i="1"/>
  <c r="I270" i="1"/>
  <c r="J270" i="1" s="1"/>
  <c r="U269" i="1"/>
  <c r="I269" i="1"/>
  <c r="J269" i="1" s="1"/>
  <c r="U320" i="1"/>
  <c r="U302" i="1"/>
  <c r="U284" i="1"/>
  <c r="U266" i="1"/>
  <c r="K266" i="1"/>
  <c r="U265" i="1"/>
  <c r="I265" i="1"/>
  <c r="J265" i="1" s="1"/>
  <c r="U268" i="1"/>
  <c r="I268" i="1"/>
  <c r="J268" i="1" s="1"/>
  <c r="M268" i="1" s="1"/>
  <c r="U319" i="1"/>
  <c r="U301" i="1"/>
  <c r="U283" i="1"/>
  <c r="M266" i="1"/>
  <c r="U332" i="1"/>
  <c r="U314" i="1"/>
  <c r="U296" i="1"/>
  <c r="U278" i="1"/>
  <c r="I324" i="1"/>
  <c r="J324" i="1" s="1"/>
  <c r="M324" i="1" s="1"/>
  <c r="I294" i="1"/>
  <c r="J294" i="1" s="1"/>
  <c r="M294" i="1" s="1"/>
  <c r="I282" i="1"/>
  <c r="J282" i="1" s="1"/>
  <c r="L282" i="1" s="1"/>
  <c r="U333" i="1"/>
  <c r="U327" i="1"/>
  <c r="U321" i="1"/>
  <c r="U315" i="1"/>
  <c r="U309" i="1"/>
  <c r="U303" i="1"/>
  <c r="U297" i="1"/>
  <c r="U291" i="1"/>
  <c r="U285" i="1"/>
  <c r="U279" i="1"/>
  <c r="U273" i="1"/>
  <c r="I330" i="1"/>
  <c r="J330" i="1" s="1"/>
  <c r="M330" i="1" s="1"/>
  <c r="I306" i="1"/>
  <c r="J306" i="1" s="1"/>
  <c r="K306" i="1" s="1"/>
  <c r="I276" i="1"/>
  <c r="J276" i="1" s="1"/>
  <c r="K276" i="1" s="1"/>
  <c r="I335" i="1"/>
  <c r="J335" i="1" s="1"/>
  <c r="M335" i="1" s="1"/>
  <c r="I317" i="1"/>
  <c r="J317" i="1" s="1"/>
  <c r="M317" i="1" s="1"/>
  <c r="I305" i="1"/>
  <c r="J305" i="1" s="1"/>
  <c r="M305" i="1" s="1"/>
  <c r="I293" i="1"/>
  <c r="J293" i="1" s="1"/>
  <c r="M293" i="1" s="1"/>
  <c r="I281" i="1"/>
  <c r="J281" i="1" s="1"/>
  <c r="M281" i="1" s="1"/>
  <c r="U318" i="1"/>
  <c r="U312" i="1"/>
  <c r="U300" i="1"/>
  <c r="U288" i="1"/>
  <c r="U270" i="1"/>
  <c r="I334" i="1"/>
  <c r="J334" i="1" s="1"/>
  <c r="M334" i="1" s="1"/>
  <c r="I328" i="1"/>
  <c r="J328" i="1" s="1"/>
  <c r="M328" i="1" s="1"/>
  <c r="I322" i="1"/>
  <c r="J322" i="1" s="1"/>
  <c r="M322" i="1" s="1"/>
  <c r="I316" i="1"/>
  <c r="J316" i="1" s="1"/>
  <c r="M316" i="1" s="1"/>
  <c r="I310" i="1"/>
  <c r="J310" i="1" s="1"/>
  <c r="M310" i="1" s="1"/>
  <c r="I304" i="1"/>
  <c r="J304" i="1" s="1"/>
  <c r="L304" i="1" s="1"/>
  <c r="I298" i="1"/>
  <c r="J298" i="1" s="1"/>
  <c r="M298" i="1" s="1"/>
  <c r="I292" i="1"/>
  <c r="J292" i="1" s="1"/>
  <c r="M292" i="1" s="1"/>
  <c r="I286" i="1"/>
  <c r="J286" i="1" s="1"/>
  <c r="M286" i="1" s="1"/>
  <c r="I280" i="1"/>
  <c r="J280" i="1" s="1"/>
  <c r="M280" i="1" s="1"/>
  <c r="I274" i="1"/>
  <c r="J274" i="1" s="1"/>
  <c r="K274" i="1" s="1"/>
  <c r="I323" i="1"/>
  <c r="J323" i="1" s="1"/>
  <c r="I311" i="1"/>
  <c r="J311" i="1" s="1"/>
  <c r="M311" i="1" s="1"/>
  <c r="I299" i="1"/>
  <c r="J299" i="1" s="1"/>
  <c r="M299" i="1" s="1"/>
  <c r="I287" i="1"/>
  <c r="J287" i="1" s="1"/>
  <c r="M287" i="1" s="1"/>
  <c r="I275" i="1"/>
  <c r="J275" i="1" s="1"/>
  <c r="M275" i="1" s="1"/>
  <c r="L313" i="1"/>
  <c r="M313" i="1"/>
  <c r="K313" i="1"/>
  <c r="L301" i="1"/>
  <c r="M301" i="1"/>
  <c r="K301" i="1"/>
  <c r="L283" i="1"/>
  <c r="M283" i="1"/>
  <c r="K283" i="1"/>
  <c r="L277" i="1"/>
  <c r="M277" i="1"/>
  <c r="K277" i="1"/>
  <c r="L271" i="1"/>
  <c r="M271" i="1"/>
  <c r="K271" i="1"/>
  <c r="L331" i="1"/>
  <c r="M331" i="1"/>
  <c r="K331" i="1"/>
  <c r="L307" i="1"/>
  <c r="M307" i="1"/>
  <c r="K307" i="1"/>
  <c r="M312" i="1"/>
  <c r="K312" i="1"/>
  <c r="L312" i="1"/>
  <c r="L295" i="1"/>
  <c r="M295" i="1"/>
  <c r="K295" i="1"/>
  <c r="L267" i="1"/>
  <c r="M318" i="1"/>
  <c r="K318" i="1"/>
  <c r="L318" i="1"/>
  <c r="M304" i="1"/>
  <c r="L279" i="1"/>
  <c r="M279" i="1"/>
  <c r="K279" i="1"/>
  <c r="L319" i="1"/>
  <c r="M319" i="1"/>
  <c r="K319" i="1"/>
  <c r="L289" i="1"/>
  <c r="M289" i="1"/>
  <c r="K289" i="1"/>
  <c r="M300" i="1"/>
  <c r="K300" i="1"/>
  <c r="L300" i="1"/>
  <c r="M288" i="1"/>
  <c r="K288" i="1"/>
  <c r="L288" i="1"/>
  <c r="L333" i="1"/>
  <c r="M333" i="1"/>
  <c r="K333" i="1"/>
  <c r="L327" i="1"/>
  <c r="M327" i="1"/>
  <c r="K327" i="1"/>
  <c r="L321" i="1"/>
  <c r="M321" i="1"/>
  <c r="K321" i="1"/>
  <c r="L315" i="1"/>
  <c r="M315" i="1"/>
  <c r="K315" i="1"/>
  <c r="L309" i="1"/>
  <c r="M309" i="1"/>
  <c r="K309" i="1"/>
  <c r="L303" i="1"/>
  <c r="M303" i="1"/>
  <c r="K303" i="1"/>
  <c r="L297" i="1"/>
  <c r="M297" i="1"/>
  <c r="K297" i="1"/>
  <c r="L291" i="1"/>
  <c r="M291" i="1"/>
  <c r="K291" i="1"/>
  <c r="L285" i="1"/>
  <c r="M285" i="1"/>
  <c r="K285" i="1"/>
  <c r="L273" i="1"/>
  <c r="M273" i="1"/>
  <c r="K273" i="1"/>
  <c r="L332" i="1"/>
  <c r="L326" i="1"/>
  <c r="L320" i="1"/>
  <c r="L314" i="1"/>
  <c r="L308" i="1"/>
  <c r="L302" i="1"/>
  <c r="L296" i="1"/>
  <c r="L290" i="1"/>
  <c r="L284" i="1"/>
  <c r="L278" i="1"/>
  <c r="L272" i="1"/>
  <c r="K332" i="1"/>
  <c r="K326" i="1"/>
  <c r="K320" i="1"/>
  <c r="K314" i="1"/>
  <c r="K308" i="1"/>
  <c r="K302" i="1"/>
  <c r="K296" i="1"/>
  <c r="K290" i="1"/>
  <c r="K284" i="1"/>
  <c r="K278" i="1"/>
  <c r="K272" i="1"/>
  <c r="AR4" i="1"/>
  <c r="AR5" i="1"/>
  <c r="AR8" i="1"/>
  <c r="AR9" i="1"/>
  <c r="AR10" i="1"/>
  <c r="AR13" i="1"/>
  <c r="AR14" i="1"/>
  <c r="AR16" i="1"/>
  <c r="AR17" i="1"/>
  <c r="AR18" i="1"/>
  <c r="AR19" i="1"/>
  <c r="AR21" i="1"/>
  <c r="AR22" i="1"/>
  <c r="AR23" i="1"/>
  <c r="AR24" i="1"/>
  <c r="AR25" i="1"/>
  <c r="AR26" i="1"/>
  <c r="AR27" i="1"/>
  <c r="AR28" i="1"/>
  <c r="AR29" i="1"/>
  <c r="AR30" i="1"/>
  <c r="AR31" i="1"/>
  <c r="AR33" i="1"/>
  <c r="AR34" i="1"/>
  <c r="AR35" i="1"/>
  <c r="AR36" i="1"/>
  <c r="AR37" i="1"/>
  <c r="AR38" i="1"/>
  <c r="AR39" i="1"/>
  <c r="AR42" i="1"/>
  <c r="AR43" i="1"/>
  <c r="AR44" i="1"/>
  <c r="AR45" i="1"/>
  <c r="AR47" i="1"/>
  <c r="AR48" i="1"/>
  <c r="AR49" i="1"/>
  <c r="AR50" i="1"/>
  <c r="AR51" i="1"/>
  <c r="AR53" i="1"/>
  <c r="AR60" i="1"/>
  <c r="AR61" i="1"/>
  <c r="AR62" i="1"/>
  <c r="AR63" i="1"/>
  <c r="AR64" i="1"/>
  <c r="AR65" i="1"/>
  <c r="AR66" i="1"/>
  <c r="AR67" i="1"/>
  <c r="AR68" i="1"/>
  <c r="AR69" i="1"/>
  <c r="AR70" i="1"/>
  <c r="AR72" i="1"/>
  <c r="AR73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6" i="1"/>
  <c r="AR97" i="1"/>
  <c r="AR98" i="1"/>
  <c r="AR100" i="1"/>
  <c r="AR101" i="1"/>
  <c r="AR102" i="1"/>
  <c r="AR103" i="1"/>
  <c r="AR104" i="1"/>
  <c r="AR105" i="1"/>
  <c r="AR107" i="1"/>
  <c r="AR108" i="1"/>
  <c r="AR109" i="1"/>
  <c r="AR110" i="1"/>
  <c r="AR112" i="1"/>
  <c r="AR114" i="1"/>
  <c r="AR115" i="1"/>
  <c r="AR116" i="1"/>
  <c r="AR117" i="1"/>
  <c r="AR118" i="1"/>
  <c r="AR119" i="1"/>
  <c r="AR124" i="1"/>
  <c r="AR125" i="1"/>
  <c r="AR126" i="1"/>
  <c r="AR127" i="1"/>
  <c r="AR128" i="1"/>
  <c r="AR129" i="1"/>
  <c r="AR130" i="1"/>
  <c r="AR131" i="1"/>
  <c r="AR132" i="1"/>
  <c r="AR133" i="1"/>
  <c r="AR134" i="1"/>
  <c r="AR136" i="1"/>
  <c r="AR138" i="1"/>
  <c r="AR139" i="1"/>
  <c r="AR140" i="1"/>
  <c r="AR141" i="1"/>
  <c r="AR142" i="1"/>
  <c r="AR143" i="1"/>
  <c r="AR146" i="1"/>
  <c r="AR147" i="1"/>
  <c r="AR148" i="1"/>
  <c r="AR150" i="1"/>
  <c r="AR151" i="1"/>
  <c r="AR152" i="1"/>
  <c r="AR153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4" i="1"/>
  <c r="AR175" i="1"/>
  <c r="AR176" i="1"/>
  <c r="AR177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3" i="1"/>
  <c r="AU4" i="1"/>
  <c r="AY4" i="1" s="1"/>
  <c r="AZ4" i="1" s="1"/>
  <c r="AU5" i="1"/>
  <c r="AY5" i="1" s="1"/>
  <c r="AZ5" i="1" s="1"/>
  <c r="AU6" i="1"/>
  <c r="AY6" i="1" s="1"/>
  <c r="AZ6" i="1" s="1"/>
  <c r="AU7" i="1"/>
  <c r="AY7" i="1" s="1"/>
  <c r="AZ7" i="1" s="1"/>
  <c r="AU8" i="1"/>
  <c r="AY8" i="1" s="1"/>
  <c r="AZ8" i="1" s="1"/>
  <c r="AU9" i="1"/>
  <c r="AY9" i="1" s="1"/>
  <c r="AZ9" i="1" s="1"/>
  <c r="AU10" i="1"/>
  <c r="AY10" i="1" s="1"/>
  <c r="AZ10" i="1" s="1"/>
  <c r="AU11" i="1"/>
  <c r="AY11" i="1" s="1"/>
  <c r="AZ11" i="1" s="1"/>
  <c r="AU12" i="1"/>
  <c r="AY12" i="1" s="1"/>
  <c r="AZ12" i="1" s="1"/>
  <c r="AU13" i="1"/>
  <c r="AY13" i="1" s="1"/>
  <c r="AZ13" i="1" s="1"/>
  <c r="AU14" i="1"/>
  <c r="AY14" i="1" s="1"/>
  <c r="AZ14" i="1" s="1"/>
  <c r="AU15" i="1"/>
  <c r="AY15" i="1" s="1"/>
  <c r="AZ15" i="1" s="1"/>
  <c r="AU16" i="1"/>
  <c r="AY16" i="1" s="1"/>
  <c r="AZ16" i="1" s="1"/>
  <c r="AU17" i="1"/>
  <c r="AY17" i="1" s="1"/>
  <c r="AZ17" i="1" s="1"/>
  <c r="AU18" i="1"/>
  <c r="AY18" i="1" s="1"/>
  <c r="AZ18" i="1" s="1"/>
  <c r="AU19" i="1"/>
  <c r="AY19" i="1" s="1"/>
  <c r="AZ19" i="1" s="1"/>
  <c r="AU20" i="1"/>
  <c r="AY20" i="1" s="1"/>
  <c r="AZ20" i="1" s="1"/>
  <c r="AU21" i="1"/>
  <c r="AY21" i="1" s="1"/>
  <c r="AZ21" i="1" s="1"/>
  <c r="AU22" i="1"/>
  <c r="AY22" i="1" s="1"/>
  <c r="AZ22" i="1" s="1"/>
  <c r="AU23" i="1"/>
  <c r="AY23" i="1" s="1"/>
  <c r="AZ23" i="1" s="1"/>
  <c r="AU24" i="1"/>
  <c r="AY24" i="1" s="1"/>
  <c r="AZ24" i="1" s="1"/>
  <c r="AU25" i="1"/>
  <c r="AY25" i="1" s="1"/>
  <c r="AZ25" i="1" s="1"/>
  <c r="AU26" i="1"/>
  <c r="AY26" i="1" s="1"/>
  <c r="AZ26" i="1" s="1"/>
  <c r="AU27" i="1"/>
  <c r="AY27" i="1" s="1"/>
  <c r="AZ27" i="1" s="1"/>
  <c r="AU28" i="1"/>
  <c r="AY28" i="1" s="1"/>
  <c r="AZ28" i="1" s="1"/>
  <c r="AU29" i="1"/>
  <c r="AY29" i="1" s="1"/>
  <c r="AZ29" i="1" s="1"/>
  <c r="AU30" i="1"/>
  <c r="AY30" i="1" s="1"/>
  <c r="AZ30" i="1" s="1"/>
  <c r="AU31" i="1"/>
  <c r="AY31" i="1" s="1"/>
  <c r="AZ31" i="1" s="1"/>
  <c r="AU32" i="1"/>
  <c r="AY32" i="1" s="1"/>
  <c r="AZ32" i="1" s="1"/>
  <c r="AU33" i="1"/>
  <c r="AY33" i="1" s="1"/>
  <c r="AZ33" i="1" s="1"/>
  <c r="AU34" i="1"/>
  <c r="AY34" i="1" s="1"/>
  <c r="AZ34" i="1" s="1"/>
  <c r="AU35" i="1"/>
  <c r="AY35" i="1" s="1"/>
  <c r="AZ35" i="1" s="1"/>
  <c r="AU36" i="1"/>
  <c r="AY36" i="1" s="1"/>
  <c r="AZ36" i="1" s="1"/>
  <c r="AU37" i="1"/>
  <c r="AY37" i="1" s="1"/>
  <c r="AZ37" i="1" s="1"/>
  <c r="AU38" i="1"/>
  <c r="AY38" i="1" s="1"/>
  <c r="AZ38" i="1" s="1"/>
  <c r="AU39" i="1"/>
  <c r="AY39" i="1" s="1"/>
  <c r="AZ39" i="1" s="1"/>
  <c r="AU40" i="1"/>
  <c r="AY40" i="1" s="1"/>
  <c r="AZ40" i="1" s="1"/>
  <c r="AU41" i="1"/>
  <c r="AY41" i="1" s="1"/>
  <c r="AZ41" i="1" s="1"/>
  <c r="AU42" i="1"/>
  <c r="AY42" i="1" s="1"/>
  <c r="AZ42" i="1" s="1"/>
  <c r="AU43" i="1"/>
  <c r="AY43" i="1" s="1"/>
  <c r="AZ43" i="1" s="1"/>
  <c r="AU44" i="1"/>
  <c r="AY44" i="1" s="1"/>
  <c r="AZ44" i="1" s="1"/>
  <c r="AU45" i="1"/>
  <c r="AY45" i="1" s="1"/>
  <c r="AZ45" i="1" s="1"/>
  <c r="AU46" i="1"/>
  <c r="AY46" i="1" s="1"/>
  <c r="AZ46" i="1" s="1"/>
  <c r="AU47" i="1"/>
  <c r="AY47" i="1" s="1"/>
  <c r="AZ47" i="1" s="1"/>
  <c r="AU48" i="1"/>
  <c r="AY48" i="1" s="1"/>
  <c r="AZ48" i="1" s="1"/>
  <c r="AU49" i="1"/>
  <c r="AY49" i="1" s="1"/>
  <c r="AZ49" i="1" s="1"/>
  <c r="AU50" i="1"/>
  <c r="AY50" i="1" s="1"/>
  <c r="AZ50" i="1" s="1"/>
  <c r="AU51" i="1"/>
  <c r="AY51" i="1" s="1"/>
  <c r="AZ51" i="1" s="1"/>
  <c r="AU52" i="1"/>
  <c r="AY52" i="1" s="1"/>
  <c r="AZ52" i="1" s="1"/>
  <c r="AU53" i="1"/>
  <c r="AY53" i="1" s="1"/>
  <c r="AZ53" i="1" s="1"/>
  <c r="AU54" i="1"/>
  <c r="AY54" i="1" s="1"/>
  <c r="AZ54" i="1" s="1"/>
  <c r="AU55" i="1"/>
  <c r="AY55" i="1" s="1"/>
  <c r="AZ55" i="1" s="1"/>
  <c r="AU56" i="1"/>
  <c r="AY56" i="1" s="1"/>
  <c r="AZ56" i="1" s="1"/>
  <c r="AU57" i="1"/>
  <c r="AY57" i="1" s="1"/>
  <c r="AZ57" i="1" s="1"/>
  <c r="AU58" i="1"/>
  <c r="AY58" i="1" s="1"/>
  <c r="AZ58" i="1" s="1"/>
  <c r="AU59" i="1"/>
  <c r="AY59" i="1" s="1"/>
  <c r="AZ59" i="1" s="1"/>
  <c r="AU60" i="1"/>
  <c r="AY60" i="1" s="1"/>
  <c r="AZ60" i="1" s="1"/>
  <c r="AU61" i="1"/>
  <c r="AY61" i="1" s="1"/>
  <c r="AZ61" i="1" s="1"/>
  <c r="AU62" i="1"/>
  <c r="AY62" i="1" s="1"/>
  <c r="AZ62" i="1" s="1"/>
  <c r="AU63" i="1"/>
  <c r="AY63" i="1" s="1"/>
  <c r="AZ63" i="1" s="1"/>
  <c r="AU64" i="1"/>
  <c r="AY64" i="1" s="1"/>
  <c r="AZ64" i="1" s="1"/>
  <c r="AU65" i="1"/>
  <c r="AY65" i="1" s="1"/>
  <c r="AZ65" i="1" s="1"/>
  <c r="AU66" i="1"/>
  <c r="AY66" i="1" s="1"/>
  <c r="AZ66" i="1" s="1"/>
  <c r="AU67" i="1"/>
  <c r="AY67" i="1" s="1"/>
  <c r="AZ67" i="1" s="1"/>
  <c r="AU68" i="1"/>
  <c r="AY68" i="1" s="1"/>
  <c r="AZ68" i="1" s="1"/>
  <c r="AU69" i="1"/>
  <c r="AY69" i="1" s="1"/>
  <c r="AZ69" i="1" s="1"/>
  <c r="AU70" i="1"/>
  <c r="AY70" i="1" s="1"/>
  <c r="AZ70" i="1" s="1"/>
  <c r="AU71" i="1"/>
  <c r="AY71" i="1" s="1"/>
  <c r="AZ71" i="1" s="1"/>
  <c r="AU72" i="1"/>
  <c r="AY72" i="1" s="1"/>
  <c r="AZ72" i="1" s="1"/>
  <c r="AU73" i="1"/>
  <c r="AY73" i="1" s="1"/>
  <c r="AZ73" i="1" s="1"/>
  <c r="AU74" i="1"/>
  <c r="AY74" i="1" s="1"/>
  <c r="AZ74" i="1" s="1"/>
  <c r="AU75" i="1"/>
  <c r="AY75" i="1" s="1"/>
  <c r="AZ75" i="1" s="1"/>
  <c r="AU76" i="1"/>
  <c r="AY76" i="1" s="1"/>
  <c r="AZ76" i="1" s="1"/>
  <c r="AU77" i="1"/>
  <c r="AY77" i="1" s="1"/>
  <c r="AZ77" i="1" s="1"/>
  <c r="AU78" i="1"/>
  <c r="AY78" i="1" s="1"/>
  <c r="AZ78" i="1" s="1"/>
  <c r="AU79" i="1"/>
  <c r="AY79" i="1" s="1"/>
  <c r="AZ79" i="1" s="1"/>
  <c r="AU80" i="1"/>
  <c r="AY80" i="1" s="1"/>
  <c r="AZ80" i="1" s="1"/>
  <c r="AU81" i="1"/>
  <c r="AY81" i="1" s="1"/>
  <c r="AZ81" i="1" s="1"/>
  <c r="AU82" i="1"/>
  <c r="AY82" i="1" s="1"/>
  <c r="AZ82" i="1" s="1"/>
  <c r="AU83" i="1"/>
  <c r="AY83" i="1" s="1"/>
  <c r="AZ83" i="1" s="1"/>
  <c r="AU84" i="1"/>
  <c r="AY84" i="1" s="1"/>
  <c r="AZ84" i="1" s="1"/>
  <c r="AU85" i="1"/>
  <c r="AY85" i="1" s="1"/>
  <c r="AZ85" i="1" s="1"/>
  <c r="AU86" i="1"/>
  <c r="AY86" i="1" s="1"/>
  <c r="AZ86" i="1" s="1"/>
  <c r="AU87" i="1"/>
  <c r="AY87" i="1" s="1"/>
  <c r="AZ87" i="1" s="1"/>
  <c r="AU88" i="1"/>
  <c r="AY88" i="1" s="1"/>
  <c r="AZ88" i="1" s="1"/>
  <c r="AU89" i="1"/>
  <c r="AY89" i="1" s="1"/>
  <c r="AZ89" i="1" s="1"/>
  <c r="AU90" i="1"/>
  <c r="AY90" i="1" s="1"/>
  <c r="AZ90" i="1" s="1"/>
  <c r="AU91" i="1"/>
  <c r="AY91" i="1" s="1"/>
  <c r="AZ91" i="1" s="1"/>
  <c r="AU92" i="1"/>
  <c r="AY92" i="1" s="1"/>
  <c r="AZ92" i="1" s="1"/>
  <c r="AU93" i="1"/>
  <c r="AY93" i="1" s="1"/>
  <c r="AZ93" i="1" s="1"/>
  <c r="AU94" i="1"/>
  <c r="AY94" i="1" s="1"/>
  <c r="AZ94" i="1" s="1"/>
  <c r="AU95" i="1"/>
  <c r="AY95" i="1" s="1"/>
  <c r="AZ95" i="1" s="1"/>
  <c r="AU96" i="1"/>
  <c r="AY96" i="1" s="1"/>
  <c r="AZ96" i="1" s="1"/>
  <c r="AU97" i="1"/>
  <c r="AY97" i="1" s="1"/>
  <c r="AZ97" i="1" s="1"/>
  <c r="AU98" i="1"/>
  <c r="AY98" i="1" s="1"/>
  <c r="AZ98" i="1" s="1"/>
  <c r="AU99" i="1"/>
  <c r="AY99" i="1" s="1"/>
  <c r="AZ99" i="1" s="1"/>
  <c r="AU100" i="1"/>
  <c r="AY100" i="1" s="1"/>
  <c r="AZ100" i="1" s="1"/>
  <c r="AU101" i="1"/>
  <c r="AY101" i="1" s="1"/>
  <c r="AZ101" i="1" s="1"/>
  <c r="AU102" i="1"/>
  <c r="AY102" i="1" s="1"/>
  <c r="AZ102" i="1" s="1"/>
  <c r="AU103" i="1"/>
  <c r="AY103" i="1" s="1"/>
  <c r="AZ103" i="1" s="1"/>
  <c r="AU104" i="1"/>
  <c r="AY104" i="1" s="1"/>
  <c r="AZ104" i="1" s="1"/>
  <c r="AU105" i="1"/>
  <c r="AY105" i="1" s="1"/>
  <c r="AZ105" i="1" s="1"/>
  <c r="AU106" i="1"/>
  <c r="AY106" i="1" s="1"/>
  <c r="AZ106" i="1" s="1"/>
  <c r="AU107" i="1"/>
  <c r="AY107" i="1" s="1"/>
  <c r="AZ107" i="1" s="1"/>
  <c r="AU108" i="1"/>
  <c r="AY108" i="1" s="1"/>
  <c r="AZ108" i="1" s="1"/>
  <c r="AU109" i="1"/>
  <c r="AY109" i="1" s="1"/>
  <c r="AZ109" i="1" s="1"/>
  <c r="AU110" i="1"/>
  <c r="AY110" i="1" s="1"/>
  <c r="AZ110" i="1" s="1"/>
  <c r="AU111" i="1"/>
  <c r="AY111" i="1" s="1"/>
  <c r="AZ111" i="1" s="1"/>
  <c r="AU112" i="1"/>
  <c r="AY112" i="1" s="1"/>
  <c r="AZ112" i="1" s="1"/>
  <c r="AU113" i="1"/>
  <c r="AY113" i="1" s="1"/>
  <c r="AZ113" i="1" s="1"/>
  <c r="AU114" i="1"/>
  <c r="AY114" i="1" s="1"/>
  <c r="AZ114" i="1" s="1"/>
  <c r="AU115" i="1"/>
  <c r="AY115" i="1" s="1"/>
  <c r="AZ115" i="1" s="1"/>
  <c r="AU116" i="1"/>
  <c r="AY116" i="1" s="1"/>
  <c r="AZ116" i="1" s="1"/>
  <c r="AU117" i="1"/>
  <c r="AY117" i="1" s="1"/>
  <c r="AZ117" i="1" s="1"/>
  <c r="AU118" i="1"/>
  <c r="AY118" i="1" s="1"/>
  <c r="AZ118" i="1" s="1"/>
  <c r="AU119" i="1"/>
  <c r="AY119" i="1" s="1"/>
  <c r="AZ119" i="1" s="1"/>
  <c r="AU120" i="1"/>
  <c r="AY120" i="1" s="1"/>
  <c r="AZ120" i="1" s="1"/>
  <c r="AU121" i="1"/>
  <c r="AY121" i="1" s="1"/>
  <c r="AZ121" i="1" s="1"/>
  <c r="AU122" i="1"/>
  <c r="AY122" i="1" s="1"/>
  <c r="AZ122" i="1" s="1"/>
  <c r="AU123" i="1"/>
  <c r="AY123" i="1" s="1"/>
  <c r="AZ123" i="1" s="1"/>
  <c r="AU124" i="1"/>
  <c r="AY124" i="1" s="1"/>
  <c r="AZ124" i="1" s="1"/>
  <c r="AU125" i="1"/>
  <c r="AY125" i="1" s="1"/>
  <c r="AZ125" i="1" s="1"/>
  <c r="AU126" i="1"/>
  <c r="AY126" i="1" s="1"/>
  <c r="AZ126" i="1" s="1"/>
  <c r="AU127" i="1"/>
  <c r="AY127" i="1" s="1"/>
  <c r="AZ127" i="1" s="1"/>
  <c r="AU128" i="1"/>
  <c r="AY128" i="1" s="1"/>
  <c r="AZ128" i="1" s="1"/>
  <c r="AU129" i="1"/>
  <c r="AY129" i="1" s="1"/>
  <c r="AZ129" i="1" s="1"/>
  <c r="AU130" i="1"/>
  <c r="AY130" i="1" s="1"/>
  <c r="AZ130" i="1" s="1"/>
  <c r="AU131" i="1"/>
  <c r="AY131" i="1" s="1"/>
  <c r="AZ131" i="1" s="1"/>
  <c r="AU132" i="1"/>
  <c r="AY132" i="1" s="1"/>
  <c r="AZ132" i="1" s="1"/>
  <c r="AU133" i="1"/>
  <c r="AY133" i="1" s="1"/>
  <c r="AZ133" i="1" s="1"/>
  <c r="AU134" i="1"/>
  <c r="AY134" i="1" s="1"/>
  <c r="AZ134" i="1" s="1"/>
  <c r="AU135" i="1"/>
  <c r="AY135" i="1" s="1"/>
  <c r="AZ135" i="1" s="1"/>
  <c r="AU136" i="1"/>
  <c r="AY136" i="1" s="1"/>
  <c r="AZ136" i="1" s="1"/>
  <c r="AU137" i="1"/>
  <c r="AY137" i="1" s="1"/>
  <c r="AZ137" i="1" s="1"/>
  <c r="AU138" i="1"/>
  <c r="AY138" i="1" s="1"/>
  <c r="AZ138" i="1" s="1"/>
  <c r="AU139" i="1"/>
  <c r="AY139" i="1" s="1"/>
  <c r="AZ139" i="1" s="1"/>
  <c r="AU140" i="1"/>
  <c r="AY140" i="1" s="1"/>
  <c r="AZ140" i="1" s="1"/>
  <c r="AU141" i="1"/>
  <c r="AY141" i="1" s="1"/>
  <c r="AZ141" i="1" s="1"/>
  <c r="AU142" i="1"/>
  <c r="AY142" i="1" s="1"/>
  <c r="AZ142" i="1" s="1"/>
  <c r="AU143" i="1"/>
  <c r="AY143" i="1" s="1"/>
  <c r="AZ143" i="1" s="1"/>
  <c r="AU144" i="1"/>
  <c r="AY144" i="1" s="1"/>
  <c r="AZ144" i="1" s="1"/>
  <c r="AU145" i="1"/>
  <c r="AY145" i="1" s="1"/>
  <c r="AZ145" i="1" s="1"/>
  <c r="AU146" i="1"/>
  <c r="AY146" i="1" s="1"/>
  <c r="AZ146" i="1" s="1"/>
  <c r="AU147" i="1"/>
  <c r="AY147" i="1" s="1"/>
  <c r="AZ147" i="1" s="1"/>
  <c r="AU148" i="1"/>
  <c r="AY148" i="1" s="1"/>
  <c r="AZ148" i="1" s="1"/>
  <c r="AU149" i="1"/>
  <c r="AY149" i="1" s="1"/>
  <c r="AZ149" i="1" s="1"/>
  <c r="AU150" i="1"/>
  <c r="AY150" i="1" s="1"/>
  <c r="AZ150" i="1" s="1"/>
  <c r="AU151" i="1"/>
  <c r="AY151" i="1" s="1"/>
  <c r="AZ151" i="1" s="1"/>
  <c r="AU152" i="1"/>
  <c r="AY152" i="1" s="1"/>
  <c r="AZ152" i="1" s="1"/>
  <c r="AU153" i="1"/>
  <c r="AY153" i="1" s="1"/>
  <c r="AZ153" i="1" s="1"/>
  <c r="AU154" i="1"/>
  <c r="AY154" i="1" s="1"/>
  <c r="AZ154" i="1" s="1"/>
  <c r="AU155" i="1"/>
  <c r="AY155" i="1" s="1"/>
  <c r="AZ155" i="1" s="1"/>
  <c r="AU156" i="1"/>
  <c r="AY156" i="1" s="1"/>
  <c r="AZ156" i="1" s="1"/>
  <c r="AU157" i="1"/>
  <c r="AY157" i="1" s="1"/>
  <c r="AZ157" i="1" s="1"/>
  <c r="AU158" i="1"/>
  <c r="AY158" i="1" s="1"/>
  <c r="AZ158" i="1" s="1"/>
  <c r="AU159" i="1"/>
  <c r="AY159" i="1" s="1"/>
  <c r="AZ159" i="1" s="1"/>
  <c r="AU160" i="1"/>
  <c r="AY160" i="1" s="1"/>
  <c r="AZ160" i="1" s="1"/>
  <c r="AU161" i="1"/>
  <c r="AY161" i="1" s="1"/>
  <c r="AZ161" i="1" s="1"/>
  <c r="AU162" i="1"/>
  <c r="AY162" i="1" s="1"/>
  <c r="AZ162" i="1" s="1"/>
  <c r="AU163" i="1"/>
  <c r="AY163" i="1" s="1"/>
  <c r="AZ163" i="1" s="1"/>
  <c r="AU164" i="1"/>
  <c r="AY164" i="1" s="1"/>
  <c r="AZ164" i="1" s="1"/>
  <c r="AU165" i="1"/>
  <c r="AY165" i="1" s="1"/>
  <c r="AZ165" i="1" s="1"/>
  <c r="AU166" i="1"/>
  <c r="AY166" i="1" s="1"/>
  <c r="AZ166" i="1" s="1"/>
  <c r="AU167" i="1"/>
  <c r="AY167" i="1" s="1"/>
  <c r="AZ167" i="1" s="1"/>
  <c r="AU168" i="1"/>
  <c r="AY168" i="1" s="1"/>
  <c r="AZ168" i="1" s="1"/>
  <c r="AU169" i="1"/>
  <c r="AY169" i="1" s="1"/>
  <c r="AZ169" i="1" s="1"/>
  <c r="AU170" i="1"/>
  <c r="AY170" i="1" s="1"/>
  <c r="AZ170" i="1" s="1"/>
  <c r="AU171" i="1"/>
  <c r="AY171" i="1" s="1"/>
  <c r="AZ171" i="1" s="1"/>
  <c r="AU172" i="1"/>
  <c r="AY172" i="1" s="1"/>
  <c r="AZ172" i="1" s="1"/>
  <c r="AU173" i="1"/>
  <c r="AY173" i="1" s="1"/>
  <c r="AZ173" i="1" s="1"/>
  <c r="AU174" i="1"/>
  <c r="AY174" i="1" s="1"/>
  <c r="AZ174" i="1" s="1"/>
  <c r="AU175" i="1"/>
  <c r="AY175" i="1" s="1"/>
  <c r="AZ175" i="1" s="1"/>
  <c r="AU176" i="1"/>
  <c r="AY176" i="1" s="1"/>
  <c r="AZ176" i="1" s="1"/>
  <c r="AU177" i="1"/>
  <c r="AY177" i="1" s="1"/>
  <c r="AZ177" i="1" s="1"/>
  <c r="AU178" i="1"/>
  <c r="AY178" i="1" s="1"/>
  <c r="AZ178" i="1" s="1"/>
  <c r="AU179" i="1"/>
  <c r="AY179" i="1" s="1"/>
  <c r="AZ179" i="1" s="1"/>
  <c r="AU180" i="1"/>
  <c r="AY180" i="1" s="1"/>
  <c r="AZ180" i="1" s="1"/>
  <c r="AU181" i="1"/>
  <c r="AY181" i="1" s="1"/>
  <c r="AZ181" i="1" s="1"/>
  <c r="AU182" i="1"/>
  <c r="AY182" i="1" s="1"/>
  <c r="AZ182" i="1" s="1"/>
  <c r="AU183" i="1"/>
  <c r="AY183" i="1" s="1"/>
  <c r="AZ183" i="1" s="1"/>
  <c r="AU184" i="1"/>
  <c r="AY184" i="1" s="1"/>
  <c r="AZ184" i="1" s="1"/>
  <c r="AU185" i="1"/>
  <c r="AY185" i="1" s="1"/>
  <c r="AZ185" i="1" s="1"/>
  <c r="AU186" i="1"/>
  <c r="AY186" i="1" s="1"/>
  <c r="AZ186" i="1" s="1"/>
  <c r="AU187" i="1"/>
  <c r="AY187" i="1" s="1"/>
  <c r="AZ187" i="1" s="1"/>
  <c r="AU188" i="1"/>
  <c r="AY188" i="1" s="1"/>
  <c r="AZ188" i="1" s="1"/>
  <c r="AU189" i="1"/>
  <c r="AY189" i="1" s="1"/>
  <c r="AZ189" i="1" s="1"/>
  <c r="AU190" i="1"/>
  <c r="AY190" i="1" s="1"/>
  <c r="AZ190" i="1" s="1"/>
  <c r="AU191" i="1"/>
  <c r="AY191" i="1" s="1"/>
  <c r="AZ191" i="1" s="1"/>
  <c r="AU192" i="1"/>
  <c r="AY192" i="1" s="1"/>
  <c r="AZ192" i="1" s="1"/>
  <c r="AU193" i="1"/>
  <c r="AY193" i="1" s="1"/>
  <c r="AZ193" i="1" s="1"/>
  <c r="AU194" i="1"/>
  <c r="AY194" i="1" s="1"/>
  <c r="AZ194" i="1" s="1"/>
  <c r="AU195" i="1"/>
  <c r="AY195" i="1" s="1"/>
  <c r="AZ195" i="1" s="1"/>
  <c r="AU196" i="1"/>
  <c r="AY196" i="1" s="1"/>
  <c r="AZ196" i="1" s="1"/>
  <c r="AU197" i="1"/>
  <c r="AY197" i="1" s="1"/>
  <c r="AZ197" i="1" s="1"/>
  <c r="AU198" i="1"/>
  <c r="AY198" i="1" s="1"/>
  <c r="AZ198" i="1" s="1"/>
  <c r="AU199" i="1"/>
  <c r="AY199" i="1" s="1"/>
  <c r="AZ199" i="1" s="1"/>
  <c r="AU200" i="1"/>
  <c r="AY200" i="1" s="1"/>
  <c r="AZ200" i="1" s="1"/>
  <c r="AU201" i="1"/>
  <c r="AY201" i="1" s="1"/>
  <c r="AZ201" i="1" s="1"/>
  <c r="AU202" i="1"/>
  <c r="AY202" i="1" s="1"/>
  <c r="AZ202" i="1" s="1"/>
  <c r="AU203" i="1"/>
  <c r="AY203" i="1" s="1"/>
  <c r="AZ203" i="1" s="1"/>
  <c r="AU204" i="1"/>
  <c r="AY204" i="1" s="1"/>
  <c r="AZ204" i="1" s="1"/>
  <c r="AU205" i="1"/>
  <c r="AY205" i="1" s="1"/>
  <c r="AZ205" i="1" s="1"/>
  <c r="AU206" i="1"/>
  <c r="AY206" i="1" s="1"/>
  <c r="AZ206" i="1" s="1"/>
  <c r="AU207" i="1"/>
  <c r="AY207" i="1" s="1"/>
  <c r="AZ207" i="1" s="1"/>
  <c r="AU208" i="1"/>
  <c r="AY208" i="1" s="1"/>
  <c r="AZ208" i="1" s="1"/>
  <c r="AU209" i="1"/>
  <c r="AY209" i="1" s="1"/>
  <c r="AZ209" i="1" s="1"/>
  <c r="AU210" i="1"/>
  <c r="AY210" i="1" s="1"/>
  <c r="AZ210" i="1" s="1"/>
  <c r="AU211" i="1"/>
  <c r="AY211" i="1" s="1"/>
  <c r="AZ211" i="1" s="1"/>
  <c r="AU212" i="1"/>
  <c r="AY212" i="1" s="1"/>
  <c r="AZ212" i="1" s="1"/>
  <c r="AU213" i="1"/>
  <c r="AY213" i="1" s="1"/>
  <c r="AZ213" i="1" s="1"/>
  <c r="AU214" i="1"/>
  <c r="AY214" i="1" s="1"/>
  <c r="AZ214" i="1" s="1"/>
  <c r="AU215" i="1"/>
  <c r="AY215" i="1" s="1"/>
  <c r="AZ215" i="1" s="1"/>
  <c r="AU216" i="1"/>
  <c r="AY216" i="1" s="1"/>
  <c r="AZ216" i="1" s="1"/>
  <c r="AU217" i="1"/>
  <c r="AY217" i="1" s="1"/>
  <c r="AZ217" i="1" s="1"/>
  <c r="AU218" i="1"/>
  <c r="AY218" i="1" s="1"/>
  <c r="AZ218" i="1" s="1"/>
  <c r="AU219" i="1"/>
  <c r="AY219" i="1" s="1"/>
  <c r="AZ219" i="1" s="1"/>
  <c r="AU220" i="1"/>
  <c r="AY220" i="1" s="1"/>
  <c r="AZ220" i="1" s="1"/>
  <c r="AU221" i="1"/>
  <c r="AY221" i="1" s="1"/>
  <c r="AZ221" i="1" s="1"/>
  <c r="AU222" i="1"/>
  <c r="AY222" i="1" s="1"/>
  <c r="AZ222" i="1" s="1"/>
  <c r="AU223" i="1"/>
  <c r="AY223" i="1" s="1"/>
  <c r="AZ223" i="1" s="1"/>
  <c r="AU224" i="1"/>
  <c r="AY224" i="1" s="1"/>
  <c r="AZ224" i="1" s="1"/>
  <c r="AU225" i="1"/>
  <c r="AY225" i="1" s="1"/>
  <c r="AZ225" i="1" s="1"/>
  <c r="AU226" i="1"/>
  <c r="AY226" i="1" s="1"/>
  <c r="AZ226" i="1" s="1"/>
  <c r="AU227" i="1"/>
  <c r="AY227" i="1" s="1"/>
  <c r="AZ227" i="1" s="1"/>
  <c r="AU228" i="1"/>
  <c r="AY228" i="1" s="1"/>
  <c r="AZ228" i="1" s="1"/>
  <c r="AU229" i="1"/>
  <c r="AY229" i="1" s="1"/>
  <c r="AZ229" i="1" s="1"/>
  <c r="AU230" i="1"/>
  <c r="AY230" i="1" s="1"/>
  <c r="AZ230" i="1" s="1"/>
  <c r="AU231" i="1"/>
  <c r="AY231" i="1" s="1"/>
  <c r="AZ231" i="1" s="1"/>
  <c r="AU232" i="1"/>
  <c r="AY232" i="1" s="1"/>
  <c r="AZ232" i="1" s="1"/>
  <c r="AU233" i="1"/>
  <c r="AY233" i="1" s="1"/>
  <c r="AZ233" i="1" s="1"/>
  <c r="AU234" i="1"/>
  <c r="AY234" i="1" s="1"/>
  <c r="AZ234" i="1" s="1"/>
  <c r="AU235" i="1"/>
  <c r="AY235" i="1" s="1"/>
  <c r="AZ235" i="1" s="1"/>
  <c r="AU236" i="1"/>
  <c r="AY236" i="1" s="1"/>
  <c r="AZ236" i="1" s="1"/>
  <c r="AU237" i="1"/>
  <c r="AY237" i="1" s="1"/>
  <c r="AZ237" i="1" s="1"/>
  <c r="AU238" i="1"/>
  <c r="AY238" i="1" s="1"/>
  <c r="AZ238" i="1" s="1"/>
  <c r="AU239" i="1"/>
  <c r="AY239" i="1" s="1"/>
  <c r="AZ239" i="1" s="1"/>
  <c r="AU240" i="1"/>
  <c r="AY240" i="1" s="1"/>
  <c r="AZ240" i="1" s="1"/>
  <c r="AU241" i="1"/>
  <c r="AY241" i="1" s="1"/>
  <c r="AZ241" i="1" s="1"/>
  <c r="AU242" i="1"/>
  <c r="AY242" i="1" s="1"/>
  <c r="AZ242" i="1" s="1"/>
  <c r="AU243" i="1"/>
  <c r="AY243" i="1" s="1"/>
  <c r="AZ243" i="1" s="1"/>
  <c r="AU244" i="1"/>
  <c r="AY244" i="1" s="1"/>
  <c r="AZ244" i="1" s="1"/>
  <c r="AU245" i="1"/>
  <c r="AY245" i="1" s="1"/>
  <c r="AZ245" i="1" s="1"/>
  <c r="AU246" i="1"/>
  <c r="AY246" i="1" s="1"/>
  <c r="AZ246" i="1" s="1"/>
  <c r="AU247" i="1"/>
  <c r="AY247" i="1" s="1"/>
  <c r="AZ247" i="1" s="1"/>
  <c r="AU248" i="1"/>
  <c r="AY248" i="1" s="1"/>
  <c r="AZ248" i="1" s="1"/>
  <c r="AU249" i="1"/>
  <c r="AY249" i="1" s="1"/>
  <c r="AZ249" i="1" s="1"/>
  <c r="AU250" i="1"/>
  <c r="AY250" i="1" s="1"/>
  <c r="AZ250" i="1" s="1"/>
  <c r="AU251" i="1"/>
  <c r="AY251" i="1" s="1"/>
  <c r="AZ251" i="1" s="1"/>
  <c r="AU252" i="1"/>
  <c r="AY252" i="1" s="1"/>
  <c r="AZ252" i="1" s="1"/>
  <c r="AU253" i="1"/>
  <c r="AY253" i="1" s="1"/>
  <c r="AZ253" i="1" s="1"/>
  <c r="AU254" i="1"/>
  <c r="AY254" i="1" s="1"/>
  <c r="AZ254" i="1" s="1"/>
  <c r="AU255" i="1"/>
  <c r="AY255" i="1" s="1"/>
  <c r="AZ255" i="1" s="1"/>
  <c r="AU256" i="1"/>
  <c r="AY256" i="1" s="1"/>
  <c r="AZ256" i="1" s="1"/>
  <c r="AU257" i="1"/>
  <c r="AY257" i="1" s="1"/>
  <c r="AZ257" i="1" s="1"/>
  <c r="AU258" i="1"/>
  <c r="AY258" i="1" s="1"/>
  <c r="AZ258" i="1" s="1"/>
  <c r="AU259" i="1"/>
  <c r="AY259" i="1" s="1"/>
  <c r="AZ259" i="1" s="1"/>
  <c r="AU260" i="1"/>
  <c r="AY260" i="1" s="1"/>
  <c r="AZ260" i="1" s="1"/>
  <c r="AU261" i="1"/>
  <c r="AY261" i="1" s="1"/>
  <c r="AZ261" i="1" s="1"/>
  <c r="AU262" i="1"/>
  <c r="AY262" i="1" s="1"/>
  <c r="AZ262" i="1" s="1"/>
  <c r="AU263" i="1"/>
  <c r="AY263" i="1" s="1"/>
  <c r="AZ263" i="1" s="1"/>
  <c r="AU264" i="1"/>
  <c r="AY264" i="1" s="1"/>
  <c r="AZ264" i="1" s="1"/>
  <c r="AU3" i="1"/>
  <c r="AY3" i="1" s="1"/>
  <c r="AZ3" i="1" s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3" i="1"/>
  <c r="N211" i="1"/>
  <c r="N236" i="1"/>
  <c r="N243" i="1"/>
  <c r="N257" i="1"/>
  <c r="N143" i="1"/>
  <c r="N31" i="1"/>
  <c r="AF4" i="1"/>
  <c r="AG4" i="1" s="1"/>
  <c r="AH4" i="1" s="1"/>
  <c r="AF5" i="1"/>
  <c r="AG5" i="1" s="1"/>
  <c r="AH5" i="1" s="1"/>
  <c r="AF8" i="1"/>
  <c r="AG8" i="1" s="1"/>
  <c r="AH8" i="1" s="1"/>
  <c r="AF9" i="1"/>
  <c r="AG9" i="1" s="1"/>
  <c r="AH9" i="1" s="1"/>
  <c r="AF13" i="1"/>
  <c r="AG13" i="1" s="1"/>
  <c r="AH13" i="1" s="1"/>
  <c r="AF14" i="1"/>
  <c r="AG14" i="1" s="1"/>
  <c r="AH14" i="1" s="1"/>
  <c r="AF16" i="1"/>
  <c r="AG16" i="1" s="1"/>
  <c r="AH16" i="1" s="1"/>
  <c r="AF17" i="1"/>
  <c r="AG17" i="1" s="1"/>
  <c r="AH17" i="1" s="1"/>
  <c r="AF18" i="1"/>
  <c r="AG18" i="1" s="1"/>
  <c r="AH18" i="1" s="1"/>
  <c r="AF19" i="1"/>
  <c r="AG19" i="1" s="1"/>
  <c r="AH19" i="1" s="1"/>
  <c r="AF20" i="1"/>
  <c r="AG20" i="1" s="1"/>
  <c r="AH20" i="1" s="1"/>
  <c r="AF21" i="1"/>
  <c r="AG21" i="1" s="1"/>
  <c r="AH21" i="1" s="1"/>
  <c r="AF22" i="1"/>
  <c r="AG22" i="1" s="1"/>
  <c r="AH22" i="1" s="1"/>
  <c r="AF23" i="1"/>
  <c r="AG23" i="1" s="1"/>
  <c r="AH23" i="1" s="1"/>
  <c r="AF27" i="1"/>
  <c r="AG27" i="1" s="1"/>
  <c r="AH27" i="1" s="1"/>
  <c r="AF28" i="1"/>
  <c r="AG28" i="1" s="1"/>
  <c r="AH28" i="1" s="1"/>
  <c r="AF30" i="1"/>
  <c r="AG30" i="1" s="1"/>
  <c r="AH30" i="1" s="1"/>
  <c r="AF31" i="1"/>
  <c r="AG31" i="1" s="1"/>
  <c r="AH31" i="1" s="1"/>
  <c r="AF33" i="1"/>
  <c r="AG33" i="1" s="1"/>
  <c r="AH33" i="1" s="1"/>
  <c r="AF34" i="1"/>
  <c r="AG34" i="1" s="1"/>
  <c r="AH34" i="1" s="1"/>
  <c r="AF35" i="1"/>
  <c r="AG35" i="1" s="1"/>
  <c r="AH35" i="1" s="1"/>
  <c r="AF36" i="1"/>
  <c r="AG36" i="1" s="1"/>
  <c r="AH36" i="1" s="1"/>
  <c r="AF37" i="1"/>
  <c r="AG37" i="1" s="1"/>
  <c r="AH37" i="1" s="1"/>
  <c r="AF38" i="1"/>
  <c r="AG38" i="1" s="1"/>
  <c r="AH38" i="1" s="1"/>
  <c r="AF42" i="1"/>
  <c r="AG42" i="1" s="1"/>
  <c r="AH42" i="1" s="1"/>
  <c r="AF43" i="1"/>
  <c r="AG43" i="1" s="1"/>
  <c r="AH43" i="1" s="1"/>
  <c r="AF45" i="1"/>
  <c r="AG45" i="1" s="1"/>
  <c r="AH45" i="1" s="1"/>
  <c r="AF47" i="1"/>
  <c r="AG47" i="1" s="1"/>
  <c r="AH47" i="1" s="1"/>
  <c r="AF48" i="1"/>
  <c r="AG48" i="1" s="1"/>
  <c r="AH48" i="1" s="1"/>
  <c r="AF49" i="1"/>
  <c r="AG49" i="1" s="1"/>
  <c r="AH49" i="1" s="1"/>
  <c r="AF50" i="1"/>
  <c r="AG50" i="1" s="1"/>
  <c r="AH50" i="1" s="1"/>
  <c r="AF51" i="1"/>
  <c r="AG51" i="1" s="1"/>
  <c r="AH51" i="1" s="1"/>
  <c r="AF60" i="1"/>
  <c r="AG60" i="1" s="1"/>
  <c r="AH60" i="1" s="1"/>
  <c r="AF61" i="1"/>
  <c r="AG61" i="1" s="1"/>
  <c r="AH61" i="1" s="1"/>
  <c r="AF62" i="1"/>
  <c r="AG62" i="1" s="1"/>
  <c r="AH62" i="1" s="1"/>
  <c r="AF63" i="1"/>
  <c r="AG63" i="1" s="1"/>
  <c r="AH63" i="1" s="1"/>
  <c r="AF64" i="1"/>
  <c r="AG64" i="1" s="1"/>
  <c r="AH64" i="1" s="1"/>
  <c r="AF65" i="1"/>
  <c r="AG65" i="1" s="1"/>
  <c r="AH65" i="1" s="1"/>
  <c r="AF66" i="1"/>
  <c r="AG66" i="1" s="1"/>
  <c r="AH66" i="1" s="1"/>
  <c r="AF67" i="1"/>
  <c r="AG67" i="1" s="1"/>
  <c r="AH67" i="1" s="1"/>
  <c r="AF68" i="1"/>
  <c r="AG68" i="1" s="1"/>
  <c r="AH68" i="1" s="1"/>
  <c r="AF70" i="1"/>
  <c r="AG70" i="1" s="1"/>
  <c r="AH70" i="1" s="1"/>
  <c r="AF72" i="1"/>
  <c r="AG72" i="1" s="1"/>
  <c r="AH72" i="1" s="1"/>
  <c r="AF73" i="1"/>
  <c r="AG73" i="1" s="1"/>
  <c r="AH73" i="1" s="1"/>
  <c r="AF75" i="1"/>
  <c r="AG75" i="1" s="1"/>
  <c r="AH75" i="1" s="1"/>
  <c r="AF76" i="1"/>
  <c r="AG76" i="1" s="1"/>
  <c r="AH76" i="1" s="1"/>
  <c r="AF77" i="1"/>
  <c r="AG77" i="1" s="1"/>
  <c r="AH77" i="1" s="1"/>
  <c r="AF79" i="1"/>
  <c r="AG79" i="1" s="1"/>
  <c r="AH79" i="1" s="1"/>
  <c r="AF80" i="1"/>
  <c r="AG80" i="1" s="1"/>
  <c r="AH80" i="1" s="1"/>
  <c r="AF81" i="1"/>
  <c r="AG81" i="1" s="1"/>
  <c r="AH81" i="1" s="1"/>
  <c r="AF82" i="1"/>
  <c r="AG82" i="1" s="1"/>
  <c r="AH82" i="1" s="1"/>
  <c r="AF83" i="1"/>
  <c r="AG83" i="1" s="1"/>
  <c r="AH83" i="1" s="1"/>
  <c r="AF84" i="1"/>
  <c r="AG84" i="1" s="1"/>
  <c r="AH84" i="1" s="1"/>
  <c r="AF85" i="1"/>
  <c r="AG85" i="1" s="1"/>
  <c r="AH85" i="1" s="1"/>
  <c r="AF89" i="1"/>
  <c r="AG89" i="1" s="1"/>
  <c r="AH89" i="1" s="1"/>
  <c r="AF90" i="1"/>
  <c r="AG90" i="1" s="1"/>
  <c r="AH90" i="1" s="1"/>
  <c r="AF91" i="1"/>
  <c r="AG91" i="1" s="1"/>
  <c r="AH91" i="1" s="1"/>
  <c r="AF92" i="1"/>
  <c r="AG92" i="1" s="1"/>
  <c r="AH92" i="1" s="1"/>
  <c r="AF93" i="1"/>
  <c r="AG93" i="1" s="1"/>
  <c r="AH93" i="1" s="1"/>
  <c r="AF96" i="1"/>
  <c r="AG96" i="1" s="1"/>
  <c r="AH96" i="1" s="1"/>
  <c r="AF97" i="1"/>
  <c r="AG97" i="1" s="1"/>
  <c r="AH97" i="1" s="1"/>
  <c r="AF98" i="1"/>
  <c r="AG98" i="1" s="1"/>
  <c r="AH98" i="1" s="1"/>
  <c r="AF100" i="1"/>
  <c r="AG100" i="1" s="1"/>
  <c r="AH100" i="1" s="1"/>
  <c r="AF101" i="1"/>
  <c r="AG101" i="1" s="1"/>
  <c r="AH101" i="1" s="1"/>
  <c r="AF102" i="1"/>
  <c r="AG102" i="1" s="1"/>
  <c r="AH102" i="1" s="1"/>
  <c r="AF103" i="1"/>
  <c r="AG103" i="1" s="1"/>
  <c r="AH103" i="1" s="1"/>
  <c r="AF104" i="1"/>
  <c r="AG104" i="1" s="1"/>
  <c r="AH104" i="1" s="1"/>
  <c r="AF105" i="1"/>
  <c r="AG105" i="1" s="1"/>
  <c r="AH105" i="1" s="1"/>
  <c r="AF108" i="1"/>
  <c r="AG108" i="1" s="1"/>
  <c r="AH108" i="1" s="1"/>
  <c r="AF109" i="1"/>
  <c r="AG109" i="1" s="1"/>
  <c r="AH109" i="1" s="1"/>
  <c r="AF110" i="1"/>
  <c r="AG110" i="1" s="1"/>
  <c r="AH110" i="1" s="1"/>
  <c r="AF112" i="1"/>
  <c r="AG112" i="1" s="1"/>
  <c r="AH112" i="1" s="1"/>
  <c r="AF114" i="1"/>
  <c r="AG114" i="1" s="1"/>
  <c r="AH114" i="1" s="1"/>
  <c r="AF116" i="1"/>
  <c r="AG116" i="1" s="1"/>
  <c r="AH116" i="1" s="1"/>
  <c r="AF119" i="1"/>
  <c r="AG119" i="1" s="1"/>
  <c r="AH119" i="1" s="1"/>
  <c r="AF124" i="1"/>
  <c r="AG124" i="1" s="1"/>
  <c r="AH124" i="1" s="1"/>
  <c r="AF125" i="1"/>
  <c r="AG125" i="1" s="1"/>
  <c r="AH125" i="1" s="1"/>
  <c r="AF126" i="1"/>
  <c r="AG126" i="1" s="1"/>
  <c r="AH126" i="1" s="1"/>
  <c r="AF128" i="1"/>
  <c r="AG128" i="1" s="1"/>
  <c r="AH128" i="1" s="1"/>
  <c r="AF129" i="1"/>
  <c r="AG129" i="1" s="1"/>
  <c r="AH129" i="1" s="1"/>
  <c r="AF130" i="1"/>
  <c r="AG130" i="1" s="1"/>
  <c r="AH130" i="1" s="1"/>
  <c r="AF132" i="1"/>
  <c r="AG132" i="1" s="1"/>
  <c r="AH132" i="1" s="1"/>
  <c r="AF133" i="1"/>
  <c r="AG133" i="1" s="1"/>
  <c r="AH133" i="1" s="1"/>
  <c r="AF134" i="1"/>
  <c r="AG134" i="1" s="1"/>
  <c r="AH134" i="1" s="1"/>
  <c r="AF136" i="1"/>
  <c r="AG136" i="1" s="1"/>
  <c r="AH136" i="1" s="1"/>
  <c r="AF139" i="1"/>
  <c r="AG139" i="1" s="1"/>
  <c r="AH139" i="1" s="1"/>
  <c r="AF140" i="1"/>
  <c r="AG140" i="1" s="1"/>
  <c r="AH140" i="1" s="1"/>
  <c r="AF141" i="1"/>
  <c r="AG141" i="1" s="1"/>
  <c r="AH141" i="1" s="1"/>
  <c r="AF142" i="1"/>
  <c r="AG142" i="1" s="1"/>
  <c r="AH142" i="1" s="1"/>
  <c r="AF143" i="1"/>
  <c r="AG143" i="1" s="1"/>
  <c r="AH143" i="1" s="1"/>
  <c r="AF146" i="1"/>
  <c r="AG146" i="1" s="1"/>
  <c r="AH146" i="1" s="1"/>
  <c r="AF147" i="1"/>
  <c r="AG147" i="1" s="1"/>
  <c r="AH147" i="1" s="1"/>
  <c r="AF156" i="1"/>
  <c r="AG156" i="1" s="1"/>
  <c r="AH156" i="1" s="1"/>
  <c r="AF157" i="1"/>
  <c r="AG157" i="1" s="1"/>
  <c r="AH157" i="1" s="1"/>
  <c r="AF160" i="1"/>
  <c r="AG160" i="1" s="1"/>
  <c r="AH160" i="1" s="1"/>
  <c r="AF161" i="1"/>
  <c r="AG161" i="1" s="1"/>
  <c r="AH161" i="1" s="1"/>
  <c r="AF162" i="1"/>
  <c r="AG162" i="1" s="1"/>
  <c r="AH162" i="1" s="1"/>
  <c r="AF164" i="1"/>
  <c r="AG164" i="1" s="1"/>
  <c r="AH164" i="1" s="1"/>
  <c r="AF166" i="1"/>
  <c r="AG166" i="1" s="1"/>
  <c r="AH166" i="1" s="1"/>
  <c r="AF167" i="1"/>
  <c r="AG167" i="1" s="1"/>
  <c r="AH167" i="1" s="1"/>
  <c r="AF168" i="1"/>
  <c r="AG168" i="1" s="1"/>
  <c r="AH168" i="1" s="1"/>
  <c r="AF172" i="1"/>
  <c r="AG172" i="1" s="1"/>
  <c r="AH172" i="1" s="1"/>
  <c r="AF174" i="1"/>
  <c r="AG174" i="1" s="1"/>
  <c r="AH174" i="1" s="1"/>
  <c r="AF175" i="1"/>
  <c r="AG175" i="1" s="1"/>
  <c r="AH175" i="1" s="1"/>
  <c r="AF176" i="1"/>
  <c r="AG176" i="1" s="1"/>
  <c r="AH176" i="1" s="1"/>
  <c r="AF177" i="1"/>
  <c r="AG177" i="1" s="1"/>
  <c r="AH177" i="1" s="1"/>
  <c r="AF180" i="1"/>
  <c r="AG180" i="1" s="1"/>
  <c r="AH180" i="1" s="1"/>
  <c r="AF182" i="1"/>
  <c r="AG182" i="1" s="1"/>
  <c r="AH182" i="1" s="1"/>
  <c r="AF183" i="1"/>
  <c r="AG183" i="1" s="1"/>
  <c r="AH183" i="1" s="1"/>
  <c r="AF184" i="1"/>
  <c r="AG184" i="1" s="1"/>
  <c r="AH184" i="1" s="1"/>
  <c r="AF185" i="1"/>
  <c r="AG185" i="1" s="1"/>
  <c r="AH185" i="1" s="1"/>
  <c r="AF186" i="1"/>
  <c r="AG186" i="1" s="1"/>
  <c r="AH186" i="1" s="1"/>
  <c r="AF187" i="1"/>
  <c r="AG187" i="1" s="1"/>
  <c r="AH187" i="1" s="1"/>
  <c r="AF188" i="1"/>
  <c r="AG188" i="1" s="1"/>
  <c r="AH188" i="1" s="1"/>
  <c r="AF189" i="1"/>
  <c r="AG189" i="1" s="1"/>
  <c r="AH189" i="1" s="1"/>
  <c r="AF190" i="1"/>
  <c r="AG190" i="1" s="1"/>
  <c r="AH190" i="1" s="1"/>
  <c r="AF191" i="1"/>
  <c r="AG191" i="1" s="1"/>
  <c r="AH191" i="1" s="1"/>
  <c r="AF192" i="1"/>
  <c r="AG192" i="1" s="1"/>
  <c r="AH192" i="1" s="1"/>
  <c r="AF194" i="1"/>
  <c r="AG194" i="1" s="1"/>
  <c r="AH194" i="1" s="1"/>
  <c r="AF195" i="1"/>
  <c r="AG195" i="1" s="1"/>
  <c r="AH195" i="1" s="1"/>
  <c r="AF196" i="1"/>
  <c r="AG196" i="1" s="1"/>
  <c r="AH196" i="1" s="1"/>
  <c r="AF197" i="1"/>
  <c r="AG197" i="1" s="1"/>
  <c r="AH197" i="1" s="1"/>
  <c r="AF198" i="1"/>
  <c r="AG198" i="1" s="1"/>
  <c r="AH198" i="1" s="1"/>
  <c r="AF199" i="1"/>
  <c r="AG199" i="1" s="1"/>
  <c r="AH199" i="1" s="1"/>
  <c r="AF200" i="1"/>
  <c r="AG200" i="1" s="1"/>
  <c r="AH200" i="1" s="1"/>
  <c r="AF201" i="1"/>
  <c r="AG201" i="1" s="1"/>
  <c r="AH201" i="1" s="1"/>
  <c r="AF205" i="1"/>
  <c r="AG205" i="1" s="1"/>
  <c r="AH205" i="1" s="1"/>
  <c r="AF208" i="1"/>
  <c r="AG208" i="1" s="1"/>
  <c r="AH208" i="1" s="1"/>
  <c r="AF211" i="1"/>
  <c r="AG211" i="1" s="1"/>
  <c r="AH211" i="1" s="1"/>
  <c r="AF214" i="1"/>
  <c r="AG214" i="1" s="1"/>
  <c r="AH214" i="1" s="1"/>
  <c r="AF215" i="1"/>
  <c r="AG215" i="1" s="1"/>
  <c r="AH215" i="1" s="1"/>
  <c r="AF216" i="1"/>
  <c r="AG216" i="1" s="1"/>
  <c r="AH216" i="1" s="1"/>
  <c r="AF217" i="1"/>
  <c r="AG217" i="1" s="1"/>
  <c r="AH217" i="1" s="1"/>
  <c r="AF218" i="1"/>
  <c r="AG218" i="1" s="1"/>
  <c r="AH218" i="1" s="1"/>
  <c r="AF220" i="1"/>
  <c r="AG220" i="1" s="1"/>
  <c r="AH220" i="1" s="1"/>
  <c r="AF221" i="1"/>
  <c r="AG221" i="1" s="1"/>
  <c r="AH221" i="1" s="1"/>
  <c r="AF222" i="1"/>
  <c r="AG222" i="1" s="1"/>
  <c r="AH222" i="1" s="1"/>
  <c r="AF226" i="1"/>
  <c r="AG226" i="1" s="1"/>
  <c r="AH226" i="1" s="1"/>
  <c r="AF227" i="1"/>
  <c r="AG227" i="1" s="1"/>
  <c r="AH227" i="1" s="1"/>
  <c r="AF229" i="1"/>
  <c r="AG229" i="1" s="1"/>
  <c r="AH229" i="1" s="1"/>
  <c r="AF230" i="1"/>
  <c r="AG230" i="1" s="1"/>
  <c r="AH230" i="1" s="1"/>
  <c r="AF233" i="1"/>
  <c r="AG233" i="1" s="1"/>
  <c r="AH233" i="1" s="1"/>
  <c r="AF234" i="1"/>
  <c r="AG234" i="1" s="1"/>
  <c r="AH234" i="1" s="1"/>
  <c r="AF236" i="1"/>
  <c r="AG236" i="1" s="1"/>
  <c r="AH236" i="1" s="1"/>
  <c r="AF237" i="1"/>
  <c r="AG237" i="1" s="1"/>
  <c r="AH237" i="1" s="1"/>
  <c r="AF238" i="1"/>
  <c r="AG238" i="1" s="1"/>
  <c r="AH238" i="1" s="1"/>
  <c r="AF239" i="1"/>
  <c r="AG239" i="1" s="1"/>
  <c r="AH239" i="1" s="1"/>
  <c r="AF240" i="1"/>
  <c r="AG240" i="1" s="1"/>
  <c r="AH240" i="1" s="1"/>
  <c r="AF241" i="1"/>
  <c r="AG241" i="1" s="1"/>
  <c r="AH241" i="1" s="1"/>
  <c r="AF242" i="1"/>
  <c r="AG242" i="1" s="1"/>
  <c r="AH242" i="1" s="1"/>
  <c r="AF243" i="1"/>
  <c r="AG243" i="1" s="1"/>
  <c r="AH243" i="1" s="1"/>
  <c r="AF244" i="1"/>
  <c r="AG244" i="1" s="1"/>
  <c r="AH244" i="1" s="1"/>
  <c r="AF245" i="1"/>
  <c r="AG245" i="1" s="1"/>
  <c r="AH245" i="1" s="1"/>
  <c r="AF246" i="1"/>
  <c r="AG246" i="1" s="1"/>
  <c r="AH246" i="1" s="1"/>
  <c r="AF247" i="1"/>
  <c r="AG247" i="1" s="1"/>
  <c r="AH247" i="1" s="1"/>
  <c r="AF248" i="1"/>
  <c r="AG248" i="1" s="1"/>
  <c r="AH248" i="1" s="1"/>
  <c r="AF249" i="1"/>
  <c r="AG249" i="1" s="1"/>
  <c r="AH249" i="1" s="1"/>
  <c r="AF250" i="1"/>
  <c r="AG250" i="1" s="1"/>
  <c r="AH250" i="1" s="1"/>
  <c r="AF251" i="1"/>
  <c r="AG251" i="1" s="1"/>
  <c r="AH251" i="1" s="1"/>
  <c r="AF252" i="1"/>
  <c r="AG252" i="1" s="1"/>
  <c r="AH252" i="1" s="1"/>
  <c r="AF253" i="1"/>
  <c r="AG253" i="1" s="1"/>
  <c r="AH253" i="1" s="1"/>
  <c r="AF254" i="1"/>
  <c r="AG254" i="1" s="1"/>
  <c r="AH254" i="1" s="1"/>
  <c r="AF255" i="1"/>
  <c r="AG255" i="1" s="1"/>
  <c r="AH255" i="1" s="1"/>
  <c r="AF256" i="1"/>
  <c r="AG256" i="1" s="1"/>
  <c r="AH256" i="1" s="1"/>
  <c r="AF257" i="1"/>
  <c r="AG257" i="1" s="1"/>
  <c r="AH257" i="1" s="1"/>
  <c r="AF258" i="1"/>
  <c r="AG258" i="1" s="1"/>
  <c r="AH258" i="1" s="1"/>
  <c r="AF259" i="1"/>
  <c r="AG259" i="1" s="1"/>
  <c r="AH259" i="1" s="1"/>
  <c r="AF260" i="1"/>
  <c r="AG260" i="1" s="1"/>
  <c r="AH260" i="1" s="1"/>
  <c r="AF261" i="1"/>
  <c r="AG261" i="1" s="1"/>
  <c r="AH261" i="1" s="1"/>
  <c r="AF262" i="1"/>
  <c r="AG262" i="1" s="1"/>
  <c r="AH262" i="1" s="1"/>
  <c r="AF263" i="1"/>
  <c r="AG263" i="1" s="1"/>
  <c r="AH263" i="1" s="1"/>
  <c r="AF264" i="1"/>
  <c r="AG264" i="1" s="1"/>
  <c r="AH264" i="1" s="1"/>
  <c r="AF3" i="1"/>
  <c r="AG3" i="1" s="1"/>
  <c r="AH3" i="1" s="1"/>
  <c r="I236" i="1"/>
  <c r="J236" i="1" s="1"/>
  <c r="I211" i="1"/>
  <c r="J211" i="1" s="1"/>
  <c r="K211" i="1" s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I261" i="1" s="1"/>
  <c r="T262" i="1"/>
  <c r="I262" i="1" s="1"/>
  <c r="T263" i="1"/>
  <c r="I263" i="1" s="1"/>
  <c r="T264" i="1"/>
  <c r="I264" i="1" s="1"/>
  <c r="J264" i="1" s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U176" i="1" s="1"/>
  <c r="T177" i="1"/>
  <c r="T178" i="1"/>
  <c r="U178" i="1" s="1"/>
  <c r="T179" i="1"/>
  <c r="T180" i="1"/>
  <c r="U180" i="1" s="1"/>
  <c r="T181" i="1"/>
  <c r="T182" i="1"/>
  <c r="U182" i="1" s="1"/>
  <c r="T183" i="1"/>
  <c r="T184" i="1"/>
  <c r="U184" i="1" s="1"/>
  <c r="T185" i="1"/>
  <c r="T186" i="1"/>
  <c r="U186" i="1" s="1"/>
  <c r="T187" i="1"/>
  <c r="T188" i="1"/>
  <c r="U188" i="1" s="1"/>
  <c r="T189" i="1"/>
  <c r="T190" i="1"/>
  <c r="U190" i="1" s="1"/>
  <c r="T191" i="1"/>
  <c r="T192" i="1"/>
  <c r="U192" i="1" s="1"/>
  <c r="T193" i="1"/>
  <c r="T194" i="1"/>
  <c r="U194" i="1" s="1"/>
  <c r="T195" i="1"/>
  <c r="T196" i="1"/>
  <c r="U196" i="1" s="1"/>
  <c r="T197" i="1"/>
  <c r="T198" i="1"/>
  <c r="U198" i="1" s="1"/>
  <c r="T199" i="1"/>
  <c r="T200" i="1"/>
  <c r="U200" i="1" s="1"/>
  <c r="T201" i="1"/>
  <c r="T202" i="1"/>
  <c r="U202" i="1" s="1"/>
  <c r="T203" i="1"/>
  <c r="T204" i="1"/>
  <c r="U204" i="1" s="1"/>
  <c r="T205" i="1"/>
  <c r="U206" i="1"/>
  <c r="T207" i="1"/>
  <c r="T208" i="1"/>
  <c r="U208" i="1" s="1"/>
  <c r="T209" i="1"/>
  <c r="T210" i="1"/>
  <c r="U210" i="1" s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3" i="1"/>
  <c r="R4" i="1"/>
  <c r="S4" i="1" s="1"/>
  <c r="R5" i="1"/>
  <c r="S5" i="1" s="1"/>
  <c r="R6" i="1"/>
  <c r="S6" i="1" s="1"/>
  <c r="R7" i="1"/>
  <c r="S7" i="1" s="1"/>
  <c r="R8" i="1"/>
  <c r="S8" i="1" s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7" i="1"/>
  <c r="S37" i="1" s="1"/>
  <c r="R38" i="1"/>
  <c r="S38" i="1" s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S51" i="1" s="1"/>
  <c r="R52" i="1"/>
  <c r="S52" i="1" s="1"/>
  <c r="R53" i="1"/>
  <c r="S53" i="1" s="1"/>
  <c r="R54" i="1"/>
  <c r="S54" i="1" s="1"/>
  <c r="R55" i="1"/>
  <c r="S55" i="1" s="1"/>
  <c r="R56" i="1"/>
  <c r="S56" i="1" s="1"/>
  <c r="R57" i="1"/>
  <c r="S57" i="1" s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7" i="1"/>
  <c r="S67" i="1" s="1"/>
  <c r="R68" i="1"/>
  <c r="S68" i="1" s="1"/>
  <c r="R69" i="1"/>
  <c r="S69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S76" i="1" s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S92" i="1" s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3" i="1"/>
  <c r="S143" i="1" s="1"/>
  <c r="R144" i="1"/>
  <c r="S144" i="1" s="1"/>
  <c r="R145" i="1"/>
  <c r="S145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S153" i="1" s="1"/>
  <c r="R154" i="1"/>
  <c r="S154" i="1" s="1"/>
  <c r="R155" i="1"/>
  <c r="S155" i="1" s="1"/>
  <c r="R156" i="1"/>
  <c r="S156" i="1" s="1"/>
  <c r="R157" i="1"/>
  <c r="S157" i="1" s="1"/>
  <c r="R158" i="1"/>
  <c r="S158" i="1" s="1"/>
  <c r="R159" i="1"/>
  <c r="S159" i="1" s="1"/>
  <c r="R160" i="1"/>
  <c r="S160" i="1" s="1"/>
  <c r="R161" i="1"/>
  <c r="S161" i="1" s="1"/>
  <c r="R162" i="1"/>
  <c r="S162" i="1" s="1"/>
  <c r="R163" i="1"/>
  <c r="S163" i="1" s="1"/>
  <c r="R164" i="1"/>
  <c r="S164" i="1" s="1"/>
  <c r="R165" i="1"/>
  <c r="S165" i="1" s="1"/>
  <c r="R166" i="1"/>
  <c r="S166" i="1" s="1"/>
  <c r="R167" i="1"/>
  <c r="S167" i="1" s="1"/>
  <c r="R168" i="1"/>
  <c r="S168" i="1" s="1"/>
  <c r="R169" i="1"/>
  <c r="S169" i="1" s="1"/>
  <c r="R170" i="1"/>
  <c r="S170" i="1" s="1"/>
  <c r="R171" i="1"/>
  <c r="S171" i="1" s="1"/>
  <c r="R172" i="1"/>
  <c r="S172" i="1" s="1"/>
  <c r="R173" i="1"/>
  <c r="S173" i="1" s="1"/>
  <c r="R174" i="1"/>
  <c r="S174" i="1" s="1"/>
  <c r="R175" i="1"/>
  <c r="S175" i="1" s="1"/>
  <c r="R176" i="1"/>
  <c r="S176" i="1" s="1"/>
  <c r="R177" i="1"/>
  <c r="S177" i="1" s="1"/>
  <c r="R178" i="1"/>
  <c r="S178" i="1" s="1"/>
  <c r="R179" i="1"/>
  <c r="S179" i="1" s="1"/>
  <c r="R180" i="1"/>
  <c r="S180" i="1" s="1"/>
  <c r="R181" i="1"/>
  <c r="S181" i="1" s="1"/>
  <c r="R182" i="1"/>
  <c r="S182" i="1" s="1"/>
  <c r="R183" i="1"/>
  <c r="S183" i="1" s="1"/>
  <c r="R184" i="1"/>
  <c r="S184" i="1" s="1"/>
  <c r="R185" i="1"/>
  <c r="S185" i="1" s="1"/>
  <c r="R186" i="1"/>
  <c r="S186" i="1" s="1"/>
  <c r="R187" i="1"/>
  <c r="S187" i="1" s="1"/>
  <c r="R188" i="1"/>
  <c r="S188" i="1" s="1"/>
  <c r="R189" i="1"/>
  <c r="S189" i="1" s="1"/>
  <c r="R190" i="1"/>
  <c r="S190" i="1" s="1"/>
  <c r="R191" i="1"/>
  <c r="S191" i="1" s="1"/>
  <c r="R192" i="1"/>
  <c r="S192" i="1" s="1"/>
  <c r="R193" i="1"/>
  <c r="S193" i="1" s="1"/>
  <c r="R194" i="1"/>
  <c r="S194" i="1" s="1"/>
  <c r="R195" i="1"/>
  <c r="S195" i="1" s="1"/>
  <c r="R196" i="1"/>
  <c r="S196" i="1" s="1"/>
  <c r="R197" i="1"/>
  <c r="S197" i="1" s="1"/>
  <c r="R198" i="1"/>
  <c r="S198" i="1" s="1"/>
  <c r="R199" i="1"/>
  <c r="S199" i="1" s="1"/>
  <c r="R200" i="1"/>
  <c r="S200" i="1" s="1"/>
  <c r="R201" i="1"/>
  <c r="S201" i="1" s="1"/>
  <c r="R202" i="1"/>
  <c r="S202" i="1" s="1"/>
  <c r="R203" i="1"/>
  <c r="S203" i="1" s="1"/>
  <c r="R204" i="1"/>
  <c r="S204" i="1" s="1"/>
  <c r="R205" i="1"/>
  <c r="S205" i="1" s="1"/>
  <c r="R206" i="1"/>
  <c r="S206" i="1" s="1"/>
  <c r="S207" i="1"/>
  <c r="R208" i="1"/>
  <c r="S208" i="1" s="1"/>
  <c r="R209" i="1"/>
  <c r="S209" i="1" s="1"/>
  <c r="R210" i="1"/>
  <c r="S210" i="1" s="1"/>
  <c r="R212" i="1"/>
  <c r="S212" i="1" s="1"/>
  <c r="R213" i="1"/>
  <c r="S213" i="1" s="1"/>
  <c r="R214" i="1"/>
  <c r="S214" i="1" s="1"/>
  <c r="R215" i="1"/>
  <c r="S215" i="1" s="1"/>
  <c r="R216" i="1"/>
  <c r="S216" i="1" s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R223" i="1"/>
  <c r="S223" i="1" s="1"/>
  <c r="R224" i="1"/>
  <c r="S224" i="1" s="1"/>
  <c r="R225" i="1"/>
  <c r="S225" i="1" s="1"/>
  <c r="R226" i="1"/>
  <c r="S226" i="1" s="1"/>
  <c r="R227" i="1"/>
  <c r="S227" i="1" s="1"/>
  <c r="R228" i="1"/>
  <c r="S228" i="1" s="1"/>
  <c r="R229" i="1"/>
  <c r="S229" i="1" s="1"/>
  <c r="R230" i="1"/>
  <c r="S230" i="1" s="1"/>
  <c r="R231" i="1"/>
  <c r="S231" i="1" s="1"/>
  <c r="R232" i="1"/>
  <c r="S232" i="1" s="1"/>
  <c r="R233" i="1"/>
  <c r="S233" i="1" s="1"/>
  <c r="R234" i="1"/>
  <c r="S234" i="1" s="1"/>
  <c r="R235" i="1"/>
  <c r="S235" i="1" s="1"/>
  <c r="R236" i="1"/>
  <c r="S236" i="1" s="1"/>
  <c r="R237" i="1"/>
  <c r="S237" i="1" s="1"/>
  <c r="R238" i="1"/>
  <c r="S238" i="1" s="1"/>
  <c r="R239" i="1"/>
  <c r="S239" i="1" s="1"/>
  <c r="R240" i="1"/>
  <c r="S240" i="1" s="1"/>
  <c r="R241" i="1"/>
  <c r="S241" i="1" s="1"/>
  <c r="R242" i="1"/>
  <c r="S242" i="1" s="1"/>
  <c r="R243" i="1"/>
  <c r="S243" i="1" s="1"/>
  <c r="R244" i="1"/>
  <c r="S244" i="1" s="1"/>
  <c r="R245" i="1"/>
  <c r="S245" i="1" s="1"/>
  <c r="R246" i="1"/>
  <c r="S246" i="1" s="1"/>
  <c r="R247" i="1"/>
  <c r="S247" i="1" s="1"/>
  <c r="R248" i="1"/>
  <c r="S248" i="1" s="1"/>
  <c r="R249" i="1"/>
  <c r="S249" i="1" s="1"/>
  <c r="R250" i="1"/>
  <c r="S250" i="1" s="1"/>
  <c r="R251" i="1"/>
  <c r="S251" i="1" s="1"/>
  <c r="R252" i="1"/>
  <c r="S252" i="1" s="1"/>
  <c r="R253" i="1"/>
  <c r="S253" i="1" s="1"/>
  <c r="R254" i="1"/>
  <c r="S254" i="1" s="1"/>
  <c r="R255" i="1"/>
  <c r="S255" i="1" s="1"/>
  <c r="R256" i="1"/>
  <c r="S256" i="1" s="1"/>
  <c r="R257" i="1"/>
  <c r="S257" i="1" s="1"/>
  <c r="R258" i="1"/>
  <c r="S258" i="1" s="1"/>
  <c r="R259" i="1"/>
  <c r="S259" i="1" s="1"/>
  <c r="R260" i="1"/>
  <c r="S260" i="1" s="1"/>
  <c r="R261" i="1"/>
  <c r="S261" i="1" s="1"/>
  <c r="R262" i="1"/>
  <c r="S262" i="1" s="1"/>
  <c r="R263" i="1"/>
  <c r="S263" i="1" s="1"/>
  <c r="R264" i="1"/>
  <c r="S264" i="1" s="1"/>
  <c r="R3" i="1"/>
  <c r="S3" i="1" s="1"/>
  <c r="AK4" i="1"/>
  <c r="AM4" i="1" s="1"/>
  <c r="AN4" i="1" s="1"/>
  <c r="AK5" i="1"/>
  <c r="AM5" i="1" s="1"/>
  <c r="AN5" i="1" s="1"/>
  <c r="AK6" i="1"/>
  <c r="AM6" i="1" s="1"/>
  <c r="AN6" i="1" s="1"/>
  <c r="AK7" i="1"/>
  <c r="AM7" i="1" s="1"/>
  <c r="AN7" i="1" s="1"/>
  <c r="AK8" i="1"/>
  <c r="AM8" i="1" s="1"/>
  <c r="AN8" i="1" s="1"/>
  <c r="AK9" i="1"/>
  <c r="AM9" i="1" s="1"/>
  <c r="AN9" i="1" s="1"/>
  <c r="AK10" i="1"/>
  <c r="AM10" i="1" s="1"/>
  <c r="AN10" i="1" s="1"/>
  <c r="AK11" i="1"/>
  <c r="AM11" i="1" s="1"/>
  <c r="AN11" i="1" s="1"/>
  <c r="AK12" i="1"/>
  <c r="AM12" i="1" s="1"/>
  <c r="AN12" i="1" s="1"/>
  <c r="AK13" i="1"/>
  <c r="AM13" i="1" s="1"/>
  <c r="AN13" i="1" s="1"/>
  <c r="AK14" i="1"/>
  <c r="AM14" i="1" s="1"/>
  <c r="AN14" i="1" s="1"/>
  <c r="AK15" i="1"/>
  <c r="AM15" i="1" s="1"/>
  <c r="AN15" i="1" s="1"/>
  <c r="AK16" i="1"/>
  <c r="AM16" i="1" s="1"/>
  <c r="AN16" i="1" s="1"/>
  <c r="AK17" i="1"/>
  <c r="AM17" i="1" s="1"/>
  <c r="AN17" i="1" s="1"/>
  <c r="AK18" i="1"/>
  <c r="AM18" i="1" s="1"/>
  <c r="AN18" i="1" s="1"/>
  <c r="AK19" i="1"/>
  <c r="AM19" i="1" s="1"/>
  <c r="AN19" i="1" s="1"/>
  <c r="AK20" i="1"/>
  <c r="AM20" i="1" s="1"/>
  <c r="AN20" i="1" s="1"/>
  <c r="AK21" i="1"/>
  <c r="AM21" i="1" s="1"/>
  <c r="AN21" i="1" s="1"/>
  <c r="AK22" i="1"/>
  <c r="AM22" i="1" s="1"/>
  <c r="AN22" i="1" s="1"/>
  <c r="AK23" i="1"/>
  <c r="AM23" i="1" s="1"/>
  <c r="AN23" i="1" s="1"/>
  <c r="AK24" i="1"/>
  <c r="AM24" i="1" s="1"/>
  <c r="AN24" i="1" s="1"/>
  <c r="AK25" i="1"/>
  <c r="AM25" i="1" s="1"/>
  <c r="AN25" i="1" s="1"/>
  <c r="AK26" i="1"/>
  <c r="AM26" i="1" s="1"/>
  <c r="AN26" i="1" s="1"/>
  <c r="AK27" i="1"/>
  <c r="AM27" i="1" s="1"/>
  <c r="AN27" i="1" s="1"/>
  <c r="AK28" i="1"/>
  <c r="AM28" i="1" s="1"/>
  <c r="AN28" i="1" s="1"/>
  <c r="AK29" i="1"/>
  <c r="AM29" i="1" s="1"/>
  <c r="AN29" i="1" s="1"/>
  <c r="AK30" i="1"/>
  <c r="AM30" i="1" s="1"/>
  <c r="AN30" i="1" s="1"/>
  <c r="AK31" i="1"/>
  <c r="AM31" i="1" s="1"/>
  <c r="AN31" i="1" s="1"/>
  <c r="AK32" i="1"/>
  <c r="AM32" i="1" s="1"/>
  <c r="AN32" i="1" s="1"/>
  <c r="AK33" i="1"/>
  <c r="AM33" i="1" s="1"/>
  <c r="AN33" i="1" s="1"/>
  <c r="AK34" i="1"/>
  <c r="AM34" i="1" s="1"/>
  <c r="AN34" i="1" s="1"/>
  <c r="AK35" i="1"/>
  <c r="AM35" i="1" s="1"/>
  <c r="AN35" i="1" s="1"/>
  <c r="AK36" i="1"/>
  <c r="AM36" i="1" s="1"/>
  <c r="AN36" i="1" s="1"/>
  <c r="AK37" i="1"/>
  <c r="AM37" i="1" s="1"/>
  <c r="AN37" i="1" s="1"/>
  <c r="AK38" i="1"/>
  <c r="AM38" i="1" s="1"/>
  <c r="AN38" i="1" s="1"/>
  <c r="AK39" i="1"/>
  <c r="AM39" i="1" s="1"/>
  <c r="AN39" i="1" s="1"/>
  <c r="AK40" i="1"/>
  <c r="AM40" i="1" s="1"/>
  <c r="AN40" i="1" s="1"/>
  <c r="AK41" i="1"/>
  <c r="AM41" i="1" s="1"/>
  <c r="AN41" i="1" s="1"/>
  <c r="AK42" i="1"/>
  <c r="AM42" i="1" s="1"/>
  <c r="AN42" i="1" s="1"/>
  <c r="AK43" i="1"/>
  <c r="AM43" i="1" s="1"/>
  <c r="AN43" i="1" s="1"/>
  <c r="AK44" i="1"/>
  <c r="AM44" i="1" s="1"/>
  <c r="AN44" i="1" s="1"/>
  <c r="AK45" i="1"/>
  <c r="AM45" i="1" s="1"/>
  <c r="AN45" i="1" s="1"/>
  <c r="AK46" i="1"/>
  <c r="AM46" i="1" s="1"/>
  <c r="AN46" i="1" s="1"/>
  <c r="AK47" i="1"/>
  <c r="AM47" i="1" s="1"/>
  <c r="AN47" i="1" s="1"/>
  <c r="AK48" i="1"/>
  <c r="AM48" i="1" s="1"/>
  <c r="AN48" i="1" s="1"/>
  <c r="AK49" i="1"/>
  <c r="AM49" i="1" s="1"/>
  <c r="AN49" i="1" s="1"/>
  <c r="AK50" i="1"/>
  <c r="AM50" i="1" s="1"/>
  <c r="AN50" i="1" s="1"/>
  <c r="AK51" i="1"/>
  <c r="AM51" i="1" s="1"/>
  <c r="AN51" i="1" s="1"/>
  <c r="AK52" i="1"/>
  <c r="AM52" i="1" s="1"/>
  <c r="AN52" i="1" s="1"/>
  <c r="AK53" i="1"/>
  <c r="AM53" i="1" s="1"/>
  <c r="AN53" i="1" s="1"/>
  <c r="AK54" i="1"/>
  <c r="AM54" i="1" s="1"/>
  <c r="AN54" i="1" s="1"/>
  <c r="AK55" i="1"/>
  <c r="AM55" i="1" s="1"/>
  <c r="AN55" i="1" s="1"/>
  <c r="AK56" i="1"/>
  <c r="AM56" i="1" s="1"/>
  <c r="AN56" i="1" s="1"/>
  <c r="AK57" i="1"/>
  <c r="AM57" i="1" s="1"/>
  <c r="AN57" i="1" s="1"/>
  <c r="AK58" i="1"/>
  <c r="AM58" i="1" s="1"/>
  <c r="AN58" i="1" s="1"/>
  <c r="AK59" i="1"/>
  <c r="AM59" i="1" s="1"/>
  <c r="AN59" i="1" s="1"/>
  <c r="AK60" i="1"/>
  <c r="AM60" i="1" s="1"/>
  <c r="AN60" i="1" s="1"/>
  <c r="AK61" i="1"/>
  <c r="AM61" i="1" s="1"/>
  <c r="AN61" i="1" s="1"/>
  <c r="AK62" i="1"/>
  <c r="AM62" i="1" s="1"/>
  <c r="AN62" i="1" s="1"/>
  <c r="AK63" i="1"/>
  <c r="AM63" i="1" s="1"/>
  <c r="AN63" i="1" s="1"/>
  <c r="AK64" i="1"/>
  <c r="AM64" i="1" s="1"/>
  <c r="AN64" i="1" s="1"/>
  <c r="AK65" i="1"/>
  <c r="AM65" i="1" s="1"/>
  <c r="AN65" i="1" s="1"/>
  <c r="AK66" i="1"/>
  <c r="AM66" i="1" s="1"/>
  <c r="AN66" i="1" s="1"/>
  <c r="AK67" i="1"/>
  <c r="AM67" i="1" s="1"/>
  <c r="AN67" i="1" s="1"/>
  <c r="AK68" i="1"/>
  <c r="AM68" i="1" s="1"/>
  <c r="AN68" i="1" s="1"/>
  <c r="AK69" i="1"/>
  <c r="AM69" i="1" s="1"/>
  <c r="AN69" i="1" s="1"/>
  <c r="AK70" i="1"/>
  <c r="AM70" i="1" s="1"/>
  <c r="AN70" i="1" s="1"/>
  <c r="AK71" i="1"/>
  <c r="AM71" i="1" s="1"/>
  <c r="AN71" i="1" s="1"/>
  <c r="AK72" i="1"/>
  <c r="AM72" i="1" s="1"/>
  <c r="AN72" i="1" s="1"/>
  <c r="AK73" i="1"/>
  <c r="AM73" i="1" s="1"/>
  <c r="AN73" i="1" s="1"/>
  <c r="AK74" i="1"/>
  <c r="AM74" i="1" s="1"/>
  <c r="AN74" i="1" s="1"/>
  <c r="AK75" i="1"/>
  <c r="AM75" i="1" s="1"/>
  <c r="AN75" i="1" s="1"/>
  <c r="AK76" i="1"/>
  <c r="AM76" i="1" s="1"/>
  <c r="AN76" i="1" s="1"/>
  <c r="AK77" i="1"/>
  <c r="AM77" i="1" s="1"/>
  <c r="AN77" i="1" s="1"/>
  <c r="AK78" i="1"/>
  <c r="AM78" i="1" s="1"/>
  <c r="AN78" i="1" s="1"/>
  <c r="AK79" i="1"/>
  <c r="AM79" i="1" s="1"/>
  <c r="AN79" i="1" s="1"/>
  <c r="AK80" i="1"/>
  <c r="AM80" i="1" s="1"/>
  <c r="AN80" i="1" s="1"/>
  <c r="AK81" i="1"/>
  <c r="AM81" i="1" s="1"/>
  <c r="AN81" i="1" s="1"/>
  <c r="AK82" i="1"/>
  <c r="AM82" i="1" s="1"/>
  <c r="AN82" i="1" s="1"/>
  <c r="AK83" i="1"/>
  <c r="AM83" i="1" s="1"/>
  <c r="AN83" i="1" s="1"/>
  <c r="AK84" i="1"/>
  <c r="AM84" i="1" s="1"/>
  <c r="AN84" i="1" s="1"/>
  <c r="AK85" i="1"/>
  <c r="AM85" i="1" s="1"/>
  <c r="AN85" i="1" s="1"/>
  <c r="AK86" i="1"/>
  <c r="AM86" i="1" s="1"/>
  <c r="AN86" i="1" s="1"/>
  <c r="AK87" i="1"/>
  <c r="AM87" i="1" s="1"/>
  <c r="AN87" i="1" s="1"/>
  <c r="AK88" i="1"/>
  <c r="AM88" i="1" s="1"/>
  <c r="AN88" i="1" s="1"/>
  <c r="AK89" i="1"/>
  <c r="AM89" i="1" s="1"/>
  <c r="AN89" i="1" s="1"/>
  <c r="AK90" i="1"/>
  <c r="AM90" i="1" s="1"/>
  <c r="AN90" i="1" s="1"/>
  <c r="AK91" i="1"/>
  <c r="AM91" i="1" s="1"/>
  <c r="AN91" i="1" s="1"/>
  <c r="AK92" i="1"/>
  <c r="AM92" i="1" s="1"/>
  <c r="AN92" i="1" s="1"/>
  <c r="AK93" i="1"/>
  <c r="AM93" i="1" s="1"/>
  <c r="AN93" i="1" s="1"/>
  <c r="AK94" i="1"/>
  <c r="AM94" i="1" s="1"/>
  <c r="AN94" i="1" s="1"/>
  <c r="AK95" i="1"/>
  <c r="AM95" i="1" s="1"/>
  <c r="AN95" i="1" s="1"/>
  <c r="AK96" i="1"/>
  <c r="AM96" i="1" s="1"/>
  <c r="AN96" i="1" s="1"/>
  <c r="AK97" i="1"/>
  <c r="AM97" i="1" s="1"/>
  <c r="AN97" i="1" s="1"/>
  <c r="AK98" i="1"/>
  <c r="AM98" i="1" s="1"/>
  <c r="AN98" i="1" s="1"/>
  <c r="AK99" i="1"/>
  <c r="AM99" i="1" s="1"/>
  <c r="AN99" i="1" s="1"/>
  <c r="AK100" i="1"/>
  <c r="AM100" i="1" s="1"/>
  <c r="AN100" i="1" s="1"/>
  <c r="AK101" i="1"/>
  <c r="AM101" i="1" s="1"/>
  <c r="AN101" i="1" s="1"/>
  <c r="AK102" i="1"/>
  <c r="AM102" i="1" s="1"/>
  <c r="AN102" i="1" s="1"/>
  <c r="AK103" i="1"/>
  <c r="AM103" i="1" s="1"/>
  <c r="AN103" i="1" s="1"/>
  <c r="AK104" i="1"/>
  <c r="AM104" i="1" s="1"/>
  <c r="AN104" i="1" s="1"/>
  <c r="AK105" i="1"/>
  <c r="AM105" i="1" s="1"/>
  <c r="AN105" i="1" s="1"/>
  <c r="AK106" i="1"/>
  <c r="AM106" i="1" s="1"/>
  <c r="AN106" i="1" s="1"/>
  <c r="AK107" i="1"/>
  <c r="AM107" i="1" s="1"/>
  <c r="AN107" i="1" s="1"/>
  <c r="AK108" i="1"/>
  <c r="AM108" i="1" s="1"/>
  <c r="AN108" i="1" s="1"/>
  <c r="AK109" i="1"/>
  <c r="AM109" i="1" s="1"/>
  <c r="AN109" i="1" s="1"/>
  <c r="AK110" i="1"/>
  <c r="AM110" i="1" s="1"/>
  <c r="AN110" i="1" s="1"/>
  <c r="AK111" i="1"/>
  <c r="AM111" i="1" s="1"/>
  <c r="AN111" i="1" s="1"/>
  <c r="AK112" i="1"/>
  <c r="AM112" i="1" s="1"/>
  <c r="AN112" i="1" s="1"/>
  <c r="AK113" i="1"/>
  <c r="AM113" i="1" s="1"/>
  <c r="AN113" i="1" s="1"/>
  <c r="AK114" i="1"/>
  <c r="AM114" i="1" s="1"/>
  <c r="AN114" i="1" s="1"/>
  <c r="AK115" i="1"/>
  <c r="AM115" i="1" s="1"/>
  <c r="AN115" i="1" s="1"/>
  <c r="AK116" i="1"/>
  <c r="AM116" i="1" s="1"/>
  <c r="AN116" i="1" s="1"/>
  <c r="AK117" i="1"/>
  <c r="AM117" i="1" s="1"/>
  <c r="AN117" i="1" s="1"/>
  <c r="AK118" i="1"/>
  <c r="AM118" i="1" s="1"/>
  <c r="AN118" i="1" s="1"/>
  <c r="AK119" i="1"/>
  <c r="AM119" i="1" s="1"/>
  <c r="AN119" i="1" s="1"/>
  <c r="AK120" i="1"/>
  <c r="AM120" i="1" s="1"/>
  <c r="AN120" i="1" s="1"/>
  <c r="AK121" i="1"/>
  <c r="AM121" i="1" s="1"/>
  <c r="AN121" i="1" s="1"/>
  <c r="AK122" i="1"/>
  <c r="AM122" i="1" s="1"/>
  <c r="AN122" i="1" s="1"/>
  <c r="AK123" i="1"/>
  <c r="AM123" i="1" s="1"/>
  <c r="AN123" i="1" s="1"/>
  <c r="AK124" i="1"/>
  <c r="AM124" i="1" s="1"/>
  <c r="AN124" i="1" s="1"/>
  <c r="AK125" i="1"/>
  <c r="AM125" i="1" s="1"/>
  <c r="AN125" i="1" s="1"/>
  <c r="AK126" i="1"/>
  <c r="AM126" i="1" s="1"/>
  <c r="AN126" i="1" s="1"/>
  <c r="AK127" i="1"/>
  <c r="AM127" i="1" s="1"/>
  <c r="AN127" i="1" s="1"/>
  <c r="AK128" i="1"/>
  <c r="AM128" i="1" s="1"/>
  <c r="AN128" i="1" s="1"/>
  <c r="AK129" i="1"/>
  <c r="AM129" i="1" s="1"/>
  <c r="AN129" i="1" s="1"/>
  <c r="AK130" i="1"/>
  <c r="AM130" i="1" s="1"/>
  <c r="AN130" i="1" s="1"/>
  <c r="AK131" i="1"/>
  <c r="AM131" i="1" s="1"/>
  <c r="AN131" i="1" s="1"/>
  <c r="AK132" i="1"/>
  <c r="AM132" i="1" s="1"/>
  <c r="AN132" i="1" s="1"/>
  <c r="AK133" i="1"/>
  <c r="AM133" i="1" s="1"/>
  <c r="AN133" i="1" s="1"/>
  <c r="AK134" i="1"/>
  <c r="AM134" i="1" s="1"/>
  <c r="AN134" i="1" s="1"/>
  <c r="AK135" i="1"/>
  <c r="AM135" i="1" s="1"/>
  <c r="AN135" i="1" s="1"/>
  <c r="AK136" i="1"/>
  <c r="AM136" i="1" s="1"/>
  <c r="AN136" i="1" s="1"/>
  <c r="AK137" i="1"/>
  <c r="AM137" i="1" s="1"/>
  <c r="AN137" i="1" s="1"/>
  <c r="AK138" i="1"/>
  <c r="AM138" i="1" s="1"/>
  <c r="AN138" i="1" s="1"/>
  <c r="AK139" i="1"/>
  <c r="AM139" i="1" s="1"/>
  <c r="AN139" i="1" s="1"/>
  <c r="AK140" i="1"/>
  <c r="AM140" i="1" s="1"/>
  <c r="AN140" i="1" s="1"/>
  <c r="AK141" i="1"/>
  <c r="AM141" i="1" s="1"/>
  <c r="AN141" i="1" s="1"/>
  <c r="AK142" i="1"/>
  <c r="AM142" i="1" s="1"/>
  <c r="AN142" i="1" s="1"/>
  <c r="AK143" i="1"/>
  <c r="AM143" i="1" s="1"/>
  <c r="AN143" i="1" s="1"/>
  <c r="AK144" i="1"/>
  <c r="AM144" i="1" s="1"/>
  <c r="AN144" i="1" s="1"/>
  <c r="AK145" i="1"/>
  <c r="AM145" i="1" s="1"/>
  <c r="AN145" i="1" s="1"/>
  <c r="AK146" i="1"/>
  <c r="AM146" i="1" s="1"/>
  <c r="AN146" i="1" s="1"/>
  <c r="AK147" i="1"/>
  <c r="AM147" i="1" s="1"/>
  <c r="AN147" i="1" s="1"/>
  <c r="AK148" i="1"/>
  <c r="AM148" i="1" s="1"/>
  <c r="AN148" i="1" s="1"/>
  <c r="AK149" i="1"/>
  <c r="AM149" i="1" s="1"/>
  <c r="AN149" i="1" s="1"/>
  <c r="AK150" i="1"/>
  <c r="AM150" i="1" s="1"/>
  <c r="AN150" i="1" s="1"/>
  <c r="AK151" i="1"/>
  <c r="AM151" i="1" s="1"/>
  <c r="AN151" i="1" s="1"/>
  <c r="AK152" i="1"/>
  <c r="AM152" i="1" s="1"/>
  <c r="AN152" i="1" s="1"/>
  <c r="AK153" i="1"/>
  <c r="AM153" i="1" s="1"/>
  <c r="AN153" i="1" s="1"/>
  <c r="AK154" i="1"/>
  <c r="AM154" i="1" s="1"/>
  <c r="AN154" i="1" s="1"/>
  <c r="AK155" i="1"/>
  <c r="AM155" i="1" s="1"/>
  <c r="AN155" i="1" s="1"/>
  <c r="AK156" i="1"/>
  <c r="AM156" i="1" s="1"/>
  <c r="AN156" i="1" s="1"/>
  <c r="AK157" i="1"/>
  <c r="AM157" i="1" s="1"/>
  <c r="AN157" i="1" s="1"/>
  <c r="AK158" i="1"/>
  <c r="AM158" i="1" s="1"/>
  <c r="AN158" i="1" s="1"/>
  <c r="AK159" i="1"/>
  <c r="AM159" i="1" s="1"/>
  <c r="AN159" i="1" s="1"/>
  <c r="AK160" i="1"/>
  <c r="AM160" i="1" s="1"/>
  <c r="AN160" i="1" s="1"/>
  <c r="AK161" i="1"/>
  <c r="AM161" i="1" s="1"/>
  <c r="AN161" i="1" s="1"/>
  <c r="AK162" i="1"/>
  <c r="AM162" i="1" s="1"/>
  <c r="AN162" i="1" s="1"/>
  <c r="AK163" i="1"/>
  <c r="AM163" i="1" s="1"/>
  <c r="AN163" i="1" s="1"/>
  <c r="AK164" i="1"/>
  <c r="AM164" i="1" s="1"/>
  <c r="AN164" i="1" s="1"/>
  <c r="AK165" i="1"/>
  <c r="AM165" i="1" s="1"/>
  <c r="AN165" i="1" s="1"/>
  <c r="AK166" i="1"/>
  <c r="AM166" i="1" s="1"/>
  <c r="AN166" i="1" s="1"/>
  <c r="AK167" i="1"/>
  <c r="AM167" i="1" s="1"/>
  <c r="AN167" i="1" s="1"/>
  <c r="AK168" i="1"/>
  <c r="AM168" i="1" s="1"/>
  <c r="AN168" i="1" s="1"/>
  <c r="AK169" i="1"/>
  <c r="AM169" i="1" s="1"/>
  <c r="AN169" i="1" s="1"/>
  <c r="AK170" i="1"/>
  <c r="AM170" i="1" s="1"/>
  <c r="AN170" i="1" s="1"/>
  <c r="AK171" i="1"/>
  <c r="AM171" i="1" s="1"/>
  <c r="AN171" i="1" s="1"/>
  <c r="AK172" i="1"/>
  <c r="AM172" i="1" s="1"/>
  <c r="AN172" i="1" s="1"/>
  <c r="AK173" i="1"/>
  <c r="AM173" i="1" s="1"/>
  <c r="AN173" i="1" s="1"/>
  <c r="AK174" i="1"/>
  <c r="AM174" i="1" s="1"/>
  <c r="AN174" i="1" s="1"/>
  <c r="AK175" i="1"/>
  <c r="AM175" i="1" s="1"/>
  <c r="AN175" i="1" s="1"/>
  <c r="AK176" i="1"/>
  <c r="AM176" i="1" s="1"/>
  <c r="AN176" i="1" s="1"/>
  <c r="AK177" i="1"/>
  <c r="AM177" i="1" s="1"/>
  <c r="AN177" i="1" s="1"/>
  <c r="AK178" i="1"/>
  <c r="AM178" i="1" s="1"/>
  <c r="AN178" i="1" s="1"/>
  <c r="AK179" i="1"/>
  <c r="AM179" i="1" s="1"/>
  <c r="AN179" i="1" s="1"/>
  <c r="AK180" i="1"/>
  <c r="AM180" i="1" s="1"/>
  <c r="AN180" i="1" s="1"/>
  <c r="AK181" i="1"/>
  <c r="AM181" i="1" s="1"/>
  <c r="AN181" i="1" s="1"/>
  <c r="AK182" i="1"/>
  <c r="AM182" i="1" s="1"/>
  <c r="AN182" i="1" s="1"/>
  <c r="AK183" i="1"/>
  <c r="AM183" i="1" s="1"/>
  <c r="AN183" i="1" s="1"/>
  <c r="AK184" i="1"/>
  <c r="AM184" i="1" s="1"/>
  <c r="AN184" i="1" s="1"/>
  <c r="AK185" i="1"/>
  <c r="AM185" i="1" s="1"/>
  <c r="AN185" i="1" s="1"/>
  <c r="AK186" i="1"/>
  <c r="AM186" i="1" s="1"/>
  <c r="AN186" i="1" s="1"/>
  <c r="AK187" i="1"/>
  <c r="AM187" i="1" s="1"/>
  <c r="AN187" i="1" s="1"/>
  <c r="AK188" i="1"/>
  <c r="AM188" i="1" s="1"/>
  <c r="AN188" i="1" s="1"/>
  <c r="AK189" i="1"/>
  <c r="AM189" i="1" s="1"/>
  <c r="AN189" i="1" s="1"/>
  <c r="AK190" i="1"/>
  <c r="AM190" i="1" s="1"/>
  <c r="AN190" i="1" s="1"/>
  <c r="AK191" i="1"/>
  <c r="AM191" i="1" s="1"/>
  <c r="AN191" i="1" s="1"/>
  <c r="AK192" i="1"/>
  <c r="AM192" i="1" s="1"/>
  <c r="AN192" i="1" s="1"/>
  <c r="AK193" i="1"/>
  <c r="AM193" i="1" s="1"/>
  <c r="AN193" i="1" s="1"/>
  <c r="AK194" i="1"/>
  <c r="AM194" i="1" s="1"/>
  <c r="AN194" i="1" s="1"/>
  <c r="AK195" i="1"/>
  <c r="AM195" i="1" s="1"/>
  <c r="AN195" i="1" s="1"/>
  <c r="AK196" i="1"/>
  <c r="AM196" i="1" s="1"/>
  <c r="AN196" i="1" s="1"/>
  <c r="AK197" i="1"/>
  <c r="AM197" i="1" s="1"/>
  <c r="AN197" i="1" s="1"/>
  <c r="AK198" i="1"/>
  <c r="AM198" i="1" s="1"/>
  <c r="AN198" i="1" s="1"/>
  <c r="AK199" i="1"/>
  <c r="AM199" i="1" s="1"/>
  <c r="AN199" i="1" s="1"/>
  <c r="AK200" i="1"/>
  <c r="AM200" i="1" s="1"/>
  <c r="AN200" i="1" s="1"/>
  <c r="AK201" i="1"/>
  <c r="AM201" i="1" s="1"/>
  <c r="AN201" i="1" s="1"/>
  <c r="AK202" i="1"/>
  <c r="AM202" i="1" s="1"/>
  <c r="AN202" i="1" s="1"/>
  <c r="AK203" i="1"/>
  <c r="AM203" i="1" s="1"/>
  <c r="AN203" i="1" s="1"/>
  <c r="AK204" i="1"/>
  <c r="AM204" i="1" s="1"/>
  <c r="AN204" i="1" s="1"/>
  <c r="AK205" i="1"/>
  <c r="AM205" i="1" s="1"/>
  <c r="AN205" i="1" s="1"/>
  <c r="AK206" i="1"/>
  <c r="AM206" i="1" s="1"/>
  <c r="AN206" i="1" s="1"/>
  <c r="AK207" i="1"/>
  <c r="AM207" i="1" s="1"/>
  <c r="AN207" i="1" s="1"/>
  <c r="AK208" i="1"/>
  <c r="AM208" i="1" s="1"/>
  <c r="AN208" i="1" s="1"/>
  <c r="AK209" i="1"/>
  <c r="AM209" i="1" s="1"/>
  <c r="AN209" i="1" s="1"/>
  <c r="AK210" i="1"/>
  <c r="AM210" i="1" s="1"/>
  <c r="AN210" i="1" s="1"/>
  <c r="AK211" i="1"/>
  <c r="AM211" i="1" s="1"/>
  <c r="AN211" i="1" s="1"/>
  <c r="AK212" i="1"/>
  <c r="AM212" i="1" s="1"/>
  <c r="AN212" i="1" s="1"/>
  <c r="AK213" i="1"/>
  <c r="AM213" i="1" s="1"/>
  <c r="AN213" i="1" s="1"/>
  <c r="AK214" i="1"/>
  <c r="AM214" i="1" s="1"/>
  <c r="AN214" i="1" s="1"/>
  <c r="AK215" i="1"/>
  <c r="AM215" i="1" s="1"/>
  <c r="AN215" i="1" s="1"/>
  <c r="AK216" i="1"/>
  <c r="AM216" i="1" s="1"/>
  <c r="AN216" i="1" s="1"/>
  <c r="AK217" i="1"/>
  <c r="AM217" i="1" s="1"/>
  <c r="AN217" i="1" s="1"/>
  <c r="AK218" i="1"/>
  <c r="AM218" i="1" s="1"/>
  <c r="AN218" i="1" s="1"/>
  <c r="AK219" i="1"/>
  <c r="AM219" i="1" s="1"/>
  <c r="AN219" i="1" s="1"/>
  <c r="AK220" i="1"/>
  <c r="AM220" i="1" s="1"/>
  <c r="AN220" i="1" s="1"/>
  <c r="AK221" i="1"/>
  <c r="AM221" i="1" s="1"/>
  <c r="AN221" i="1" s="1"/>
  <c r="AK222" i="1"/>
  <c r="AM222" i="1" s="1"/>
  <c r="AN222" i="1" s="1"/>
  <c r="AK223" i="1"/>
  <c r="AM223" i="1" s="1"/>
  <c r="AN223" i="1" s="1"/>
  <c r="AK224" i="1"/>
  <c r="AM224" i="1" s="1"/>
  <c r="AN224" i="1" s="1"/>
  <c r="AK225" i="1"/>
  <c r="AM225" i="1" s="1"/>
  <c r="AN225" i="1" s="1"/>
  <c r="AK226" i="1"/>
  <c r="AM226" i="1" s="1"/>
  <c r="AN226" i="1" s="1"/>
  <c r="AK227" i="1"/>
  <c r="AM227" i="1" s="1"/>
  <c r="AN227" i="1" s="1"/>
  <c r="AK228" i="1"/>
  <c r="AM228" i="1" s="1"/>
  <c r="AN228" i="1" s="1"/>
  <c r="AK229" i="1"/>
  <c r="AM229" i="1" s="1"/>
  <c r="AN229" i="1" s="1"/>
  <c r="AK230" i="1"/>
  <c r="AM230" i="1" s="1"/>
  <c r="AN230" i="1" s="1"/>
  <c r="AK231" i="1"/>
  <c r="AM231" i="1" s="1"/>
  <c r="AN231" i="1" s="1"/>
  <c r="AK232" i="1"/>
  <c r="AM232" i="1" s="1"/>
  <c r="AN232" i="1" s="1"/>
  <c r="AK233" i="1"/>
  <c r="AM233" i="1" s="1"/>
  <c r="AN233" i="1" s="1"/>
  <c r="AK234" i="1"/>
  <c r="AM234" i="1" s="1"/>
  <c r="AN234" i="1" s="1"/>
  <c r="AK235" i="1"/>
  <c r="AM235" i="1" s="1"/>
  <c r="AN235" i="1" s="1"/>
  <c r="AK236" i="1"/>
  <c r="AM236" i="1" s="1"/>
  <c r="AN236" i="1" s="1"/>
  <c r="AK237" i="1"/>
  <c r="AM237" i="1" s="1"/>
  <c r="AN237" i="1" s="1"/>
  <c r="AK238" i="1"/>
  <c r="AM238" i="1" s="1"/>
  <c r="AN238" i="1" s="1"/>
  <c r="AK239" i="1"/>
  <c r="AM239" i="1" s="1"/>
  <c r="AN239" i="1" s="1"/>
  <c r="AK240" i="1"/>
  <c r="AM240" i="1" s="1"/>
  <c r="AN240" i="1" s="1"/>
  <c r="AK241" i="1"/>
  <c r="AM241" i="1" s="1"/>
  <c r="AN241" i="1" s="1"/>
  <c r="AK242" i="1"/>
  <c r="AM242" i="1" s="1"/>
  <c r="AN242" i="1" s="1"/>
  <c r="AK243" i="1"/>
  <c r="AM243" i="1" s="1"/>
  <c r="AN243" i="1" s="1"/>
  <c r="AK244" i="1"/>
  <c r="AM244" i="1" s="1"/>
  <c r="AN244" i="1" s="1"/>
  <c r="AK245" i="1"/>
  <c r="AM245" i="1" s="1"/>
  <c r="AN245" i="1" s="1"/>
  <c r="AK246" i="1"/>
  <c r="AM246" i="1" s="1"/>
  <c r="AN246" i="1" s="1"/>
  <c r="AK247" i="1"/>
  <c r="AM247" i="1" s="1"/>
  <c r="AN247" i="1" s="1"/>
  <c r="AK248" i="1"/>
  <c r="AM248" i="1" s="1"/>
  <c r="AN248" i="1" s="1"/>
  <c r="AK249" i="1"/>
  <c r="AM249" i="1" s="1"/>
  <c r="AN249" i="1" s="1"/>
  <c r="AK250" i="1"/>
  <c r="AM250" i="1" s="1"/>
  <c r="AN250" i="1" s="1"/>
  <c r="AK251" i="1"/>
  <c r="AM251" i="1" s="1"/>
  <c r="AN251" i="1" s="1"/>
  <c r="AK252" i="1"/>
  <c r="AM252" i="1" s="1"/>
  <c r="AN252" i="1" s="1"/>
  <c r="AK253" i="1"/>
  <c r="AM253" i="1" s="1"/>
  <c r="AN253" i="1" s="1"/>
  <c r="AK254" i="1"/>
  <c r="AM254" i="1" s="1"/>
  <c r="AN254" i="1" s="1"/>
  <c r="AK255" i="1"/>
  <c r="AM255" i="1" s="1"/>
  <c r="AN255" i="1" s="1"/>
  <c r="AK256" i="1"/>
  <c r="AM256" i="1" s="1"/>
  <c r="AN256" i="1" s="1"/>
  <c r="AK257" i="1"/>
  <c r="AM257" i="1" s="1"/>
  <c r="AN257" i="1" s="1"/>
  <c r="AK258" i="1"/>
  <c r="AM258" i="1" s="1"/>
  <c r="AN258" i="1" s="1"/>
  <c r="AK259" i="1"/>
  <c r="AM259" i="1" s="1"/>
  <c r="AN259" i="1" s="1"/>
  <c r="AK260" i="1"/>
  <c r="AM260" i="1" s="1"/>
  <c r="AN260" i="1" s="1"/>
  <c r="AK261" i="1"/>
  <c r="AM261" i="1" s="1"/>
  <c r="AN261" i="1" s="1"/>
  <c r="AK262" i="1"/>
  <c r="AM262" i="1" s="1"/>
  <c r="AN262" i="1" s="1"/>
  <c r="AK263" i="1"/>
  <c r="AM263" i="1" s="1"/>
  <c r="AN263" i="1" s="1"/>
  <c r="AK264" i="1"/>
  <c r="AM264" i="1" s="1"/>
  <c r="AN264" i="1" s="1"/>
  <c r="AK3" i="1"/>
  <c r="AM3" i="1" s="1"/>
  <c r="AN3" i="1" s="1"/>
  <c r="Y4" i="1"/>
  <c r="AA4" i="1" s="1"/>
  <c r="AB4" i="1" s="1"/>
  <c r="Y5" i="1"/>
  <c r="AA5" i="1" s="1"/>
  <c r="AB5" i="1" s="1"/>
  <c r="Y6" i="1"/>
  <c r="AA6" i="1" s="1"/>
  <c r="AB6" i="1" s="1"/>
  <c r="Y7" i="1"/>
  <c r="AA7" i="1" s="1"/>
  <c r="AB7" i="1" s="1"/>
  <c r="Y8" i="1"/>
  <c r="AA8" i="1" s="1"/>
  <c r="AB8" i="1" s="1"/>
  <c r="Y9" i="1"/>
  <c r="AA9" i="1" s="1"/>
  <c r="AB9" i="1" s="1"/>
  <c r="Y10" i="1"/>
  <c r="AA10" i="1" s="1"/>
  <c r="AB10" i="1" s="1"/>
  <c r="Y11" i="1"/>
  <c r="AA11" i="1" s="1"/>
  <c r="AB11" i="1" s="1"/>
  <c r="Y12" i="1"/>
  <c r="AA12" i="1" s="1"/>
  <c r="AB12" i="1" s="1"/>
  <c r="Y13" i="1"/>
  <c r="AA13" i="1" s="1"/>
  <c r="AB13" i="1" s="1"/>
  <c r="Y14" i="1"/>
  <c r="AA14" i="1" s="1"/>
  <c r="AB14" i="1" s="1"/>
  <c r="Y15" i="1"/>
  <c r="AA15" i="1" s="1"/>
  <c r="AB15" i="1" s="1"/>
  <c r="Y16" i="1"/>
  <c r="AA16" i="1" s="1"/>
  <c r="AB16" i="1" s="1"/>
  <c r="Y17" i="1"/>
  <c r="AA17" i="1" s="1"/>
  <c r="AB17" i="1" s="1"/>
  <c r="Y18" i="1"/>
  <c r="AA18" i="1" s="1"/>
  <c r="AB18" i="1" s="1"/>
  <c r="Y19" i="1"/>
  <c r="AA19" i="1" s="1"/>
  <c r="AB19" i="1" s="1"/>
  <c r="Y20" i="1"/>
  <c r="AA20" i="1" s="1"/>
  <c r="AB20" i="1" s="1"/>
  <c r="Y21" i="1"/>
  <c r="AA21" i="1" s="1"/>
  <c r="AB21" i="1" s="1"/>
  <c r="Y22" i="1"/>
  <c r="AA22" i="1" s="1"/>
  <c r="AB22" i="1" s="1"/>
  <c r="Y23" i="1"/>
  <c r="AA23" i="1" s="1"/>
  <c r="AB23" i="1" s="1"/>
  <c r="Y24" i="1"/>
  <c r="AA24" i="1" s="1"/>
  <c r="AB24" i="1" s="1"/>
  <c r="Y25" i="1"/>
  <c r="AA25" i="1" s="1"/>
  <c r="AB25" i="1" s="1"/>
  <c r="Y26" i="1"/>
  <c r="AA26" i="1" s="1"/>
  <c r="AB26" i="1" s="1"/>
  <c r="Y27" i="1"/>
  <c r="AA27" i="1" s="1"/>
  <c r="AB27" i="1" s="1"/>
  <c r="Y28" i="1"/>
  <c r="AA28" i="1" s="1"/>
  <c r="AB28" i="1" s="1"/>
  <c r="Y29" i="1"/>
  <c r="AA29" i="1" s="1"/>
  <c r="AB29" i="1" s="1"/>
  <c r="Y30" i="1"/>
  <c r="AA30" i="1" s="1"/>
  <c r="AB30" i="1" s="1"/>
  <c r="Y31" i="1"/>
  <c r="AA31" i="1" s="1"/>
  <c r="AB31" i="1" s="1"/>
  <c r="Y32" i="1"/>
  <c r="AA32" i="1" s="1"/>
  <c r="AB32" i="1" s="1"/>
  <c r="Y33" i="1"/>
  <c r="AA33" i="1" s="1"/>
  <c r="AB33" i="1" s="1"/>
  <c r="Y34" i="1"/>
  <c r="AA34" i="1" s="1"/>
  <c r="AB34" i="1" s="1"/>
  <c r="Y35" i="1"/>
  <c r="AA35" i="1" s="1"/>
  <c r="AB35" i="1" s="1"/>
  <c r="Y36" i="1"/>
  <c r="AA36" i="1" s="1"/>
  <c r="AB36" i="1" s="1"/>
  <c r="Y37" i="1"/>
  <c r="AA37" i="1" s="1"/>
  <c r="AB37" i="1" s="1"/>
  <c r="Y38" i="1"/>
  <c r="AA38" i="1" s="1"/>
  <c r="AB38" i="1" s="1"/>
  <c r="Y39" i="1"/>
  <c r="AA39" i="1" s="1"/>
  <c r="AB39" i="1" s="1"/>
  <c r="Y40" i="1"/>
  <c r="AA40" i="1" s="1"/>
  <c r="AB40" i="1" s="1"/>
  <c r="Y41" i="1"/>
  <c r="AA41" i="1" s="1"/>
  <c r="AB41" i="1" s="1"/>
  <c r="Y42" i="1"/>
  <c r="AA42" i="1" s="1"/>
  <c r="AB42" i="1" s="1"/>
  <c r="Y43" i="1"/>
  <c r="AA43" i="1" s="1"/>
  <c r="AB43" i="1" s="1"/>
  <c r="Y44" i="1"/>
  <c r="AA44" i="1" s="1"/>
  <c r="AB44" i="1" s="1"/>
  <c r="Y45" i="1"/>
  <c r="AA45" i="1" s="1"/>
  <c r="AB45" i="1" s="1"/>
  <c r="Y46" i="1"/>
  <c r="AA46" i="1" s="1"/>
  <c r="AB46" i="1" s="1"/>
  <c r="Y47" i="1"/>
  <c r="AA47" i="1" s="1"/>
  <c r="AB47" i="1" s="1"/>
  <c r="Y48" i="1"/>
  <c r="AA48" i="1" s="1"/>
  <c r="AB48" i="1" s="1"/>
  <c r="Y49" i="1"/>
  <c r="AA49" i="1" s="1"/>
  <c r="AB49" i="1" s="1"/>
  <c r="Y50" i="1"/>
  <c r="AA50" i="1" s="1"/>
  <c r="AB50" i="1" s="1"/>
  <c r="Y51" i="1"/>
  <c r="AA51" i="1" s="1"/>
  <c r="AB51" i="1" s="1"/>
  <c r="Y52" i="1"/>
  <c r="AA52" i="1" s="1"/>
  <c r="AB52" i="1" s="1"/>
  <c r="Y53" i="1"/>
  <c r="AA53" i="1" s="1"/>
  <c r="AB53" i="1" s="1"/>
  <c r="Y54" i="1"/>
  <c r="AA54" i="1" s="1"/>
  <c r="AB54" i="1" s="1"/>
  <c r="Y55" i="1"/>
  <c r="AA55" i="1" s="1"/>
  <c r="AB55" i="1" s="1"/>
  <c r="Y56" i="1"/>
  <c r="AA56" i="1" s="1"/>
  <c r="AB56" i="1" s="1"/>
  <c r="Y57" i="1"/>
  <c r="AA57" i="1" s="1"/>
  <c r="AB57" i="1" s="1"/>
  <c r="Y58" i="1"/>
  <c r="AA58" i="1" s="1"/>
  <c r="AB58" i="1" s="1"/>
  <c r="Y59" i="1"/>
  <c r="AA59" i="1" s="1"/>
  <c r="AB59" i="1" s="1"/>
  <c r="Y60" i="1"/>
  <c r="AA60" i="1" s="1"/>
  <c r="AB60" i="1" s="1"/>
  <c r="Y61" i="1"/>
  <c r="AA61" i="1" s="1"/>
  <c r="AB61" i="1" s="1"/>
  <c r="Y62" i="1"/>
  <c r="AA62" i="1" s="1"/>
  <c r="AB62" i="1" s="1"/>
  <c r="Y63" i="1"/>
  <c r="AA63" i="1" s="1"/>
  <c r="AB63" i="1" s="1"/>
  <c r="Y64" i="1"/>
  <c r="AA64" i="1" s="1"/>
  <c r="AB64" i="1" s="1"/>
  <c r="Y65" i="1"/>
  <c r="AA65" i="1" s="1"/>
  <c r="AB65" i="1" s="1"/>
  <c r="Y66" i="1"/>
  <c r="AA66" i="1" s="1"/>
  <c r="AB66" i="1" s="1"/>
  <c r="Y67" i="1"/>
  <c r="AA67" i="1" s="1"/>
  <c r="AB67" i="1" s="1"/>
  <c r="Y68" i="1"/>
  <c r="AA68" i="1" s="1"/>
  <c r="AB68" i="1" s="1"/>
  <c r="Y69" i="1"/>
  <c r="AA69" i="1" s="1"/>
  <c r="AB69" i="1" s="1"/>
  <c r="Y70" i="1"/>
  <c r="AA70" i="1" s="1"/>
  <c r="AB70" i="1" s="1"/>
  <c r="Y71" i="1"/>
  <c r="AA71" i="1" s="1"/>
  <c r="AB71" i="1" s="1"/>
  <c r="Y72" i="1"/>
  <c r="AA72" i="1" s="1"/>
  <c r="AB72" i="1" s="1"/>
  <c r="Y73" i="1"/>
  <c r="AA73" i="1" s="1"/>
  <c r="AB73" i="1" s="1"/>
  <c r="Y74" i="1"/>
  <c r="AA74" i="1" s="1"/>
  <c r="AB74" i="1" s="1"/>
  <c r="Y75" i="1"/>
  <c r="AA75" i="1" s="1"/>
  <c r="AB75" i="1" s="1"/>
  <c r="Y76" i="1"/>
  <c r="AA76" i="1" s="1"/>
  <c r="AB76" i="1" s="1"/>
  <c r="Y77" i="1"/>
  <c r="AA77" i="1" s="1"/>
  <c r="AB77" i="1" s="1"/>
  <c r="Y78" i="1"/>
  <c r="AA78" i="1" s="1"/>
  <c r="AB78" i="1" s="1"/>
  <c r="Y79" i="1"/>
  <c r="AA79" i="1" s="1"/>
  <c r="AB79" i="1" s="1"/>
  <c r="Y80" i="1"/>
  <c r="AA80" i="1" s="1"/>
  <c r="AB80" i="1" s="1"/>
  <c r="Y81" i="1"/>
  <c r="AA81" i="1" s="1"/>
  <c r="AB81" i="1" s="1"/>
  <c r="Y82" i="1"/>
  <c r="AA82" i="1" s="1"/>
  <c r="AB82" i="1" s="1"/>
  <c r="Y83" i="1"/>
  <c r="AA83" i="1" s="1"/>
  <c r="AB83" i="1" s="1"/>
  <c r="Y84" i="1"/>
  <c r="AA84" i="1" s="1"/>
  <c r="AB84" i="1" s="1"/>
  <c r="Y85" i="1"/>
  <c r="AA85" i="1" s="1"/>
  <c r="AB85" i="1" s="1"/>
  <c r="Y86" i="1"/>
  <c r="AA86" i="1" s="1"/>
  <c r="AB86" i="1" s="1"/>
  <c r="Y87" i="1"/>
  <c r="AA87" i="1" s="1"/>
  <c r="AB87" i="1" s="1"/>
  <c r="Y88" i="1"/>
  <c r="AA88" i="1" s="1"/>
  <c r="AB88" i="1" s="1"/>
  <c r="Y89" i="1"/>
  <c r="AA89" i="1" s="1"/>
  <c r="AB89" i="1" s="1"/>
  <c r="Y90" i="1"/>
  <c r="AA90" i="1" s="1"/>
  <c r="AB90" i="1" s="1"/>
  <c r="Y91" i="1"/>
  <c r="AA91" i="1" s="1"/>
  <c r="AB91" i="1" s="1"/>
  <c r="Y92" i="1"/>
  <c r="AA92" i="1" s="1"/>
  <c r="AB92" i="1" s="1"/>
  <c r="Y93" i="1"/>
  <c r="AA93" i="1" s="1"/>
  <c r="AB93" i="1" s="1"/>
  <c r="Y94" i="1"/>
  <c r="AA94" i="1" s="1"/>
  <c r="AB94" i="1" s="1"/>
  <c r="Y95" i="1"/>
  <c r="AA95" i="1" s="1"/>
  <c r="AB95" i="1" s="1"/>
  <c r="Y96" i="1"/>
  <c r="AA96" i="1" s="1"/>
  <c r="AB96" i="1" s="1"/>
  <c r="Y97" i="1"/>
  <c r="AA97" i="1" s="1"/>
  <c r="AB97" i="1" s="1"/>
  <c r="Y98" i="1"/>
  <c r="AA98" i="1" s="1"/>
  <c r="AB98" i="1" s="1"/>
  <c r="Y99" i="1"/>
  <c r="AA99" i="1" s="1"/>
  <c r="AB99" i="1" s="1"/>
  <c r="Y100" i="1"/>
  <c r="AA100" i="1" s="1"/>
  <c r="AB100" i="1" s="1"/>
  <c r="Y101" i="1"/>
  <c r="AA101" i="1" s="1"/>
  <c r="AB101" i="1" s="1"/>
  <c r="Y102" i="1"/>
  <c r="AA102" i="1" s="1"/>
  <c r="AB102" i="1" s="1"/>
  <c r="Y103" i="1"/>
  <c r="AA103" i="1" s="1"/>
  <c r="AB103" i="1" s="1"/>
  <c r="Y104" i="1"/>
  <c r="AA104" i="1" s="1"/>
  <c r="AB104" i="1" s="1"/>
  <c r="Y105" i="1"/>
  <c r="AA105" i="1" s="1"/>
  <c r="AB105" i="1" s="1"/>
  <c r="Y106" i="1"/>
  <c r="AA106" i="1" s="1"/>
  <c r="AB106" i="1" s="1"/>
  <c r="Y107" i="1"/>
  <c r="AA107" i="1" s="1"/>
  <c r="AB107" i="1" s="1"/>
  <c r="Y108" i="1"/>
  <c r="AA108" i="1" s="1"/>
  <c r="AB108" i="1" s="1"/>
  <c r="Y109" i="1"/>
  <c r="AA109" i="1" s="1"/>
  <c r="AB109" i="1" s="1"/>
  <c r="Y110" i="1"/>
  <c r="AA110" i="1" s="1"/>
  <c r="AB110" i="1" s="1"/>
  <c r="Y111" i="1"/>
  <c r="AA111" i="1" s="1"/>
  <c r="AB111" i="1" s="1"/>
  <c r="Y112" i="1"/>
  <c r="AA112" i="1" s="1"/>
  <c r="AB112" i="1" s="1"/>
  <c r="Y113" i="1"/>
  <c r="AA113" i="1" s="1"/>
  <c r="AB113" i="1" s="1"/>
  <c r="Y114" i="1"/>
  <c r="AA114" i="1" s="1"/>
  <c r="AB114" i="1" s="1"/>
  <c r="Y115" i="1"/>
  <c r="AA115" i="1" s="1"/>
  <c r="AB115" i="1" s="1"/>
  <c r="Y116" i="1"/>
  <c r="AA116" i="1" s="1"/>
  <c r="AB116" i="1" s="1"/>
  <c r="Y117" i="1"/>
  <c r="AA117" i="1" s="1"/>
  <c r="AB117" i="1" s="1"/>
  <c r="Y118" i="1"/>
  <c r="AA118" i="1" s="1"/>
  <c r="AB118" i="1" s="1"/>
  <c r="Y119" i="1"/>
  <c r="AA119" i="1" s="1"/>
  <c r="AB119" i="1" s="1"/>
  <c r="Y120" i="1"/>
  <c r="AA120" i="1" s="1"/>
  <c r="AB120" i="1" s="1"/>
  <c r="Y121" i="1"/>
  <c r="AA121" i="1" s="1"/>
  <c r="AB121" i="1" s="1"/>
  <c r="Y122" i="1"/>
  <c r="AA122" i="1" s="1"/>
  <c r="AB122" i="1" s="1"/>
  <c r="Y123" i="1"/>
  <c r="AA123" i="1" s="1"/>
  <c r="AB123" i="1" s="1"/>
  <c r="Y124" i="1"/>
  <c r="AA124" i="1" s="1"/>
  <c r="AB124" i="1" s="1"/>
  <c r="Y125" i="1"/>
  <c r="AA125" i="1" s="1"/>
  <c r="AB125" i="1" s="1"/>
  <c r="Y126" i="1"/>
  <c r="AA126" i="1" s="1"/>
  <c r="AB126" i="1" s="1"/>
  <c r="Y127" i="1"/>
  <c r="AA127" i="1" s="1"/>
  <c r="AB127" i="1" s="1"/>
  <c r="Y128" i="1"/>
  <c r="AA128" i="1" s="1"/>
  <c r="AB128" i="1" s="1"/>
  <c r="Y129" i="1"/>
  <c r="AA129" i="1" s="1"/>
  <c r="AB129" i="1" s="1"/>
  <c r="Y130" i="1"/>
  <c r="AA130" i="1" s="1"/>
  <c r="AB130" i="1" s="1"/>
  <c r="Y131" i="1"/>
  <c r="AA131" i="1" s="1"/>
  <c r="AB131" i="1" s="1"/>
  <c r="Y132" i="1"/>
  <c r="AA132" i="1" s="1"/>
  <c r="AB132" i="1" s="1"/>
  <c r="Y133" i="1"/>
  <c r="AA133" i="1" s="1"/>
  <c r="AB133" i="1" s="1"/>
  <c r="Y134" i="1"/>
  <c r="AA134" i="1" s="1"/>
  <c r="AB134" i="1" s="1"/>
  <c r="Y135" i="1"/>
  <c r="AA135" i="1" s="1"/>
  <c r="AB135" i="1" s="1"/>
  <c r="Y136" i="1"/>
  <c r="AA136" i="1" s="1"/>
  <c r="AB136" i="1" s="1"/>
  <c r="Y137" i="1"/>
  <c r="AA137" i="1" s="1"/>
  <c r="AB137" i="1" s="1"/>
  <c r="Y138" i="1"/>
  <c r="AA138" i="1" s="1"/>
  <c r="AB138" i="1" s="1"/>
  <c r="Y139" i="1"/>
  <c r="AA139" i="1" s="1"/>
  <c r="AB139" i="1" s="1"/>
  <c r="Y140" i="1"/>
  <c r="AA140" i="1" s="1"/>
  <c r="AB140" i="1" s="1"/>
  <c r="Y141" i="1"/>
  <c r="AA141" i="1" s="1"/>
  <c r="AB141" i="1" s="1"/>
  <c r="Y142" i="1"/>
  <c r="AA142" i="1" s="1"/>
  <c r="AB142" i="1" s="1"/>
  <c r="Y143" i="1"/>
  <c r="AA143" i="1" s="1"/>
  <c r="AB143" i="1" s="1"/>
  <c r="Y144" i="1"/>
  <c r="AA144" i="1" s="1"/>
  <c r="AB144" i="1" s="1"/>
  <c r="Y145" i="1"/>
  <c r="AA145" i="1" s="1"/>
  <c r="AB145" i="1" s="1"/>
  <c r="Y146" i="1"/>
  <c r="AA146" i="1" s="1"/>
  <c r="AB146" i="1" s="1"/>
  <c r="Y147" i="1"/>
  <c r="AA147" i="1" s="1"/>
  <c r="AB147" i="1" s="1"/>
  <c r="Y148" i="1"/>
  <c r="AA148" i="1" s="1"/>
  <c r="AB148" i="1" s="1"/>
  <c r="Y149" i="1"/>
  <c r="AA149" i="1" s="1"/>
  <c r="AB149" i="1" s="1"/>
  <c r="Y150" i="1"/>
  <c r="AA150" i="1" s="1"/>
  <c r="AB150" i="1" s="1"/>
  <c r="Y151" i="1"/>
  <c r="AA151" i="1" s="1"/>
  <c r="AB151" i="1" s="1"/>
  <c r="Y152" i="1"/>
  <c r="AA152" i="1" s="1"/>
  <c r="AB152" i="1" s="1"/>
  <c r="Y153" i="1"/>
  <c r="AA153" i="1" s="1"/>
  <c r="AB153" i="1" s="1"/>
  <c r="Y154" i="1"/>
  <c r="AA154" i="1" s="1"/>
  <c r="AB154" i="1" s="1"/>
  <c r="Y155" i="1"/>
  <c r="AA155" i="1" s="1"/>
  <c r="AB155" i="1" s="1"/>
  <c r="Y156" i="1"/>
  <c r="AA156" i="1" s="1"/>
  <c r="AB156" i="1" s="1"/>
  <c r="Y157" i="1"/>
  <c r="AA157" i="1" s="1"/>
  <c r="AB157" i="1" s="1"/>
  <c r="Y158" i="1"/>
  <c r="AA158" i="1" s="1"/>
  <c r="AB158" i="1" s="1"/>
  <c r="Y159" i="1"/>
  <c r="AA159" i="1" s="1"/>
  <c r="AB159" i="1" s="1"/>
  <c r="Y160" i="1"/>
  <c r="AA160" i="1" s="1"/>
  <c r="AB160" i="1" s="1"/>
  <c r="Y161" i="1"/>
  <c r="AA161" i="1" s="1"/>
  <c r="AB161" i="1" s="1"/>
  <c r="Y162" i="1"/>
  <c r="AA162" i="1" s="1"/>
  <c r="AB162" i="1" s="1"/>
  <c r="Y163" i="1"/>
  <c r="AA163" i="1" s="1"/>
  <c r="AB163" i="1" s="1"/>
  <c r="Y164" i="1"/>
  <c r="AA164" i="1" s="1"/>
  <c r="AB164" i="1" s="1"/>
  <c r="Y165" i="1"/>
  <c r="AA165" i="1" s="1"/>
  <c r="AB165" i="1" s="1"/>
  <c r="Y166" i="1"/>
  <c r="AA166" i="1" s="1"/>
  <c r="AB166" i="1" s="1"/>
  <c r="Y167" i="1"/>
  <c r="AA167" i="1" s="1"/>
  <c r="AB167" i="1" s="1"/>
  <c r="Y168" i="1"/>
  <c r="AA168" i="1" s="1"/>
  <c r="AB168" i="1" s="1"/>
  <c r="Y169" i="1"/>
  <c r="AA169" i="1" s="1"/>
  <c r="AB169" i="1" s="1"/>
  <c r="Y170" i="1"/>
  <c r="AA170" i="1" s="1"/>
  <c r="AB170" i="1" s="1"/>
  <c r="Y171" i="1"/>
  <c r="AA171" i="1" s="1"/>
  <c r="AB171" i="1" s="1"/>
  <c r="Y172" i="1"/>
  <c r="AA172" i="1" s="1"/>
  <c r="AB172" i="1" s="1"/>
  <c r="Y173" i="1"/>
  <c r="AA173" i="1" s="1"/>
  <c r="AB173" i="1" s="1"/>
  <c r="Y174" i="1"/>
  <c r="AA174" i="1" s="1"/>
  <c r="AB174" i="1" s="1"/>
  <c r="Y175" i="1"/>
  <c r="AA175" i="1" s="1"/>
  <c r="AB175" i="1" s="1"/>
  <c r="Y176" i="1"/>
  <c r="AA176" i="1" s="1"/>
  <c r="AB176" i="1" s="1"/>
  <c r="Y177" i="1"/>
  <c r="AA177" i="1" s="1"/>
  <c r="AB177" i="1" s="1"/>
  <c r="Y178" i="1"/>
  <c r="AA178" i="1" s="1"/>
  <c r="AB178" i="1" s="1"/>
  <c r="Y179" i="1"/>
  <c r="AA179" i="1" s="1"/>
  <c r="AB179" i="1" s="1"/>
  <c r="Y180" i="1"/>
  <c r="AA180" i="1" s="1"/>
  <c r="AB180" i="1" s="1"/>
  <c r="Y181" i="1"/>
  <c r="AA181" i="1" s="1"/>
  <c r="AB181" i="1" s="1"/>
  <c r="Y182" i="1"/>
  <c r="AA182" i="1" s="1"/>
  <c r="AB182" i="1" s="1"/>
  <c r="Y183" i="1"/>
  <c r="AA183" i="1" s="1"/>
  <c r="AB183" i="1" s="1"/>
  <c r="Y184" i="1"/>
  <c r="AA184" i="1" s="1"/>
  <c r="AB184" i="1" s="1"/>
  <c r="Y185" i="1"/>
  <c r="AA185" i="1" s="1"/>
  <c r="AB185" i="1" s="1"/>
  <c r="Y186" i="1"/>
  <c r="AA186" i="1" s="1"/>
  <c r="AB186" i="1" s="1"/>
  <c r="Y187" i="1"/>
  <c r="AA187" i="1" s="1"/>
  <c r="AB187" i="1" s="1"/>
  <c r="Y188" i="1"/>
  <c r="AA188" i="1" s="1"/>
  <c r="AB188" i="1" s="1"/>
  <c r="Y189" i="1"/>
  <c r="AA189" i="1" s="1"/>
  <c r="AB189" i="1" s="1"/>
  <c r="Y190" i="1"/>
  <c r="AA190" i="1" s="1"/>
  <c r="AB190" i="1" s="1"/>
  <c r="Y191" i="1"/>
  <c r="AA191" i="1" s="1"/>
  <c r="AB191" i="1" s="1"/>
  <c r="Y192" i="1"/>
  <c r="AA192" i="1" s="1"/>
  <c r="AB192" i="1" s="1"/>
  <c r="Y193" i="1"/>
  <c r="AA193" i="1" s="1"/>
  <c r="AB193" i="1" s="1"/>
  <c r="Y194" i="1"/>
  <c r="AA194" i="1" s="1"/>
  <c r="AB194" i="1" s="1"/>
  <c r="Y195" i="1"/>
  <c r="AA195" i="1" s="1"/>
  <c r="AB195" i="1" s="1"/>
  <c r="Y196" i="1"/>
  <c r="AA196" i="1" s="1"/>
  <c r="AB196" i="1" s="1"/>
  <c r="Y197" i="1"/>
  <c r="AA197" i="1" s="1"/>
  <c r="AB197" i="1" s="1"/>
  <c r="Y198" i="1"/>
  <c r="AA198" i="1" s="1"/>
  <c r="AB198" i="1" s="1"/>
  <c r="Y199" i="1"/>
  <c r="AA199" i="1" s="1"/>
  <c r="AB199" i="1" s="1"/>
  <c r="Y200" i="1"/>
  <c r="AA200" i="1" s="1"/>
  <c r="AB200" i="1" s="1"/>
  <c r="Y201" i="1"/>
  <c r="AA201" i="1" s="1"/>
  <c r="AB201" i="1" s="1"/>
  <c r="Y202" i="1"/>
  <c r="AA202" i="1" s="1"/>
  <c r="AB202" i="1" s="1"/>
  <c r="Y203" i="1"/>
  <c r="AA203" i="1" s="1"/>
  <c r="AB203" i="1" s="1"/>
  <c r="Y204" i="1"/>
  <c r="AA204" i="1" s="1"/>
  <c r="AB204" i="1" s="1"/>
  <c r="Y205" i="1"/>
  <c r="AA205" i="1" s="1"/>
  <c r="AB205" i="1" s="1"/>
  <c r="Y206" i="1"/>
  <c r="AA206" i="1" s="1"/>
  <c r="AB206" i="1" s="1"/>
  <c r="Y207" i="1"/>
  <c r="AA207" i="1" s="1"/>
  <c r="AB207" i="1" s="1"/>
  <c r="Y208" i="1"/>
  <c r="AA208" i="1" s="1"/>
  <c r="AB208" i="1" s="1"/>
  <c r="Y209" i="1"/>
  <c r="AA209" i="1" s="1"/>
  <c r="AB209" i="1" s="1"/>
  <c r="Y210" i="1"/>
  <c r="AA210" i="1" s="1"/>
  <c r="AB210" i="1" s="1"/>
  <c r="Y211" i="1"/>
  <c r="AA211" i="1" s="1"/>
  <c r="AB211" i="1" s="1"/>
  <c r="Y212" i="1"/>
  <c r="AA212" i="1" s="1"/>
  <c r="AB212" i="1" s="1"/>
  <c r="Y213" i="1"/>
  <c r="AA213" i="1" s="1"/>
  <c r="AB213" i="1" s="1"/>
  <c r="Y214" i="1"/>
  <c r="AA214" i="1" s="1"/>
  <c r="AB214" i="1" s="1"/>
  <c r="Y215" i="1"/>
  <c r="AA215" i="1" s="1"/>
  <c r="AB215" i="1" s="1"/>
  <c r="Y216" i="1"/>
  <c r="AA216" i="1" s="1"/>
  <c r="AB216" i="1" s="1"/>
  <c r="Y217" i="1"/>
  <c r="AA217" i="1" s="1"/>
  <c r="AB217" i="1" s="1"/>
  <c r="Y218" i="1"/>
  <c r="AA218" i="1" s="1"/>
  <c r="AB218" i="1" s="1"/>
  <c r="Y219" i="1"/>
  <c r="AA219" i="1" s="1"/>
  <c r="AB219" i="1" s="1"/>
  <c r="Y220" i="1"/>
  <c r="AA220" i="1" s="1"/>
  <c r="AB220" i="1" s="1"/>
  <c r="Y221" i="1"/>
  <c r="AA221" i="1" s="1"/>
  <c r="AB221" i="1" s="1"/>
  <c r="Y222" i="1"/>
  <c r="AA222" i="1" s="1"/>
  <c r="AB222" i="1" s="1"/>
  <c r="Y223" i="1"/>
  <c r="AA223" i="1" s="1"/>
  <c r="AB223" i="1" s="1"/>
  <c r="Y224" i="1"/>
  <c r="AA224" i="1" s="1"/>
  <c r="AB224" i="1" s="1"/>
  <c r="Y225" i="1"/>
  <c r="AA225" i="1" s="1"/>
  <c r="AB225" i="1" s="1"/>
  <c r="Y226" i="1"/>
  <c r="AA226" i="1" s="1"/>
  <c r="AB226" i="1" s="1"/>
  <c r="Y227" i="1"/>
  <c r="AA227" i="1" s="1"/>
  <c r="AB227" i="1" s="1"/>
  <c r="Y228" i="1"/>
  <c r="AA228" i="1" s="1"/>
  <c r="AB228" i="1" s="1"/>
  <c r="Y229" i="1"/>
  <c r="AA229" i="1" s="1"/>
  <c r="AB229" i="1" s="1"/>
  <c r="Y230" i="1"/>
  <c r="AA230" i="1" s="1"/>
  <c r="AB230" i="1" s="1"/>
  <c r="Y231" i="1"/>
  <c r="AA231" i="1" s="1"/>
  <c r="AB231" i="1" s="1"/>
  <c r="Y232" i="1"/>
  <c r="AA232" i="1" s="1"/>
  <c r="AB232" i="1" s="1"/>
  <c r="Y233" i="1"/>
  <c r="AA233" i="1" s="1"/>
  <c r="AB233" i="1" s="1"/>
  <c r="Y234" i="1"/>
  <c r="AA234" i="1" s="1"/>
  <c r="AB234" i="1" s="1"/>
  <c r="Y235" i="1"/>
  <c r="AA235" i="1" s="1"/>
  <c r="AB235" i="1" s="1"/>
  <c r="Y236" i="1"/>
  <c r="AA236" i="1" s="1"/>
  <c r="AB236" i="1" s="1"/>
  <c r="Y237" i="1"/>
  <c r="AA237" i="1" s="1"/>
  <c r="AB237" i="1" s="1"/>
  <c r="Y238" i="1"/>
  <c r="AA238" i="1" s="1"/>
  <c r="AB238" i="1" s="1"/>
  <c r="Y239" i="1"/>
  <c r="AA239" i="1" s="1"/>
  <c r="AB239" i="1" s="1"/>
  <c r="Y240" i="1"/>
  <c r="AA240" i="1" s="1"/>
  <c r="AB240" i="1" s="1"/>
  <c r="Y241" i="1"/>
  <c r="AA241" i="1" s="1"/>
  <c r="AB241" i="1" s="1"/>
  <c r="Y242" i="1"/>
  <c r="AA242" i="1" s="1"/>
  <c r="AB242" i="1" s="1"/>
  <c r="Y243" i="1"/>
  <c r="AA243" i="1" s="1"/>
  <c r="AB243" i="1" s="1"/>
  <c r="Y244" i="1"/>
  <c r="AA244" i="1" s="1"/>
  <c r="AB244" i="1" s="1"/>
  <c r="Y245" i="1"/>
  <c r="AA245" i="1" s="1"/>
  <c r="AB245" i="1" s="1"/>
  <c r="Y246" i="1"/>
  <c r="AA246" i="1" s="1"/>
  <c r="AB246" i="1" s="1"/>
  <c r="Y247" i="1"/>
  <c r="AA247" i="1" s="1"/>
  <c r="AB247" i="1" s="1"/>
  <c r="Y248" i="1"/>
  <c r="AA248" i="1" s="1"/>
  <c r="AB248" i="1" s="1"/>
  <c r="AA249" i="1"/>
  <c r="AB249" i="1" s="1"/>
  <c r="AA250" i="1"/>
  <c r="AB250" i="1" s="1"/>
  <c r="AA251" i="1"/>
  <c r="AB251" i="1" s="1"/>
  <c r="AA252" i="1"/>
  <c r="AB252" i="1" s="1"/>
  <c r="AA253" i="1"/>
  <c r="AB253" i="1" s="1"/>
  <c r="AA254" i="1"/>
  <c r="AB254" i="1" s="1"/>
  <c r="AA255" i="1"/>
  <c r="AB255" i="1" s="1"/>
  <c r="AA256" i="1"/>
  <c r="AB256" i="1" s="1"/>
  <c r="AA257" i="1"/>
  <c r="AB257" i="1" s="1"/>
  <c r="AA258" i="1"/>
  <c r="AB258" i="1" s="1"/>
  <c r="AA259" i="1"/>
  <c r="AB259" i="1" s="1"/>
  <c r="AA260" i="1"/>
  <c r="AB260" i="1" s="1"/>
  <c r="AA261" i="1"/>
  <c r="AB261" i="1" s="1"/>
  <c r="AA262" i="1"/>
  <c r="AB262" i="1" s="1"/>
  <c r="AA263" i="1"/>
  <c r="AB263" i="1" s="1"/>
  <c r="AA264" i="1"/>
  <c r="AB264" i="1" s="1"/>
  <c r="Y3" i="1"/>
  <c r="AA3" i="1" s="1"/>
  <c r="AB3" i="1" s="1"/>
  <c r="H239" i="1"/>
  <c r="H240" i="1"/>
  <c r="H241" i="1"/>
  <c r="H242" i="1"/>
  <c r="E243" i="1"/>
  <c r="H244" i="1"/>
  <c r="H245" i="1"/>
  <c r="H246" i="1"/>
  <c r="H247" i="1"/>
  <c r="H248" i="1"/>
  <c r="E249" i="1"/>
  <c r="H249" i="1"/>
  <c r="E250" i="1"/>
  <c r="H250" i="1"/>
  <c r="H251" i="1"/>
  <c r="H252" i="1"/>
  <c r="H253" i="1"/>
  <c r="H254" i="1"/>
  <c r="H255" i="1"/>
  <c r="H256" i="1"/>
  <c r="H258" i="1"/>
  <c r="H259" i="1"/>
  <c r="H260" i="1"/>
  <c r="H261" i="1"/>
  <c r="H262" i="1"/>
  <c r="E264" i="1"/>
  <c r="H264" i="1"/>
  <c r="M306" i="1" l="1"/>
  <c r="BC234" i="1"/>
  <c r="BA234" i="1"/>
  <c r="BB234" i="1"/>
  <c r="BA210" i="1"/>
  <c r="BC210" i="1"/>
  <c r="BB210" i="1"/>
  <c r="BC170" i="1"/>
  <c r="BB170" i="1"/>
  <c r="BA170" i="1"/>
  <c r="BC106" i="1"/>
  <c r="BA106" i="1"/>
  <c r="BB106" i="1"/>
  <c r="BC82" i="1"/>
  <c r="BB82" i="1"/>
  <c r="BA82" i="1"/>
  <c r="BC50" i="1"/>
  <c r="BA50" i="1"/>
  <c r="BB50" i="1"/>
  <c r="BB3" i="1"/>
  <c r="BC3" i="1"/>
  <c r="BA3" i="1"/>
  <c r="BB257" i="1"/>
  <c r="BA257" i="1"/>
  <c r="BC257" i="1"/>
  <c r="BC249" i="1"/>
  <c r="BA249" i="1"/>
  <c r="BB249" i="1"/>
  <c r="BB241" i="1"/>
  <c r="BA241" i="1"/>
  <c r="BC241" i="1"/>
  <c r="BA233" i="1"/>
  <c r="BB233" i="1"/>
  <c r="BC233" i="1"/>
  <c r="BB225" i="1"/>
  <c r="BA225" i="1"/>
  <c r="BC225" i="1"/>
  <c r="BB217" i="1"/>
  <c r="BC217" i="1"/>
  <c r="BA217" i="1"/>
  <c r="BB209" i="1"/>
  <c r="BA209" i="1"/>
  <c r="BC209" i="1"/>
  <c r="BA201" i="1"/>
  <c r="BC201" i="1"/>
  <c r="BB201" i="1"/>
  <c r="BA193" i="1"/>
  <c r="BB193" i="1"/>
  <c r="BC193" i="1"/>
  <c r="BC185" i="1"/>
  <c r="BB185" i="1"/>
  <c r="BA185" i="1"/>
  <c r="BC177" i="1"/>
  <c r="BB177" i="1"/>
  <c r="BA177" i="1"/>
  <c r="BC169" i="1"/>
  <c r="BA169" i="1"/>
  <c r="BB169" i="1"/>
  <c r="BB161" i="1"/>
  <c r="BA161" i="1"/>
  <c r="BC161" i="1"/>
  <c r="BB153" i="1"/>
  <c r="BC153" i="1"/>
  <c r="BA153" i="1"/>
  <c r="BA145" i="1"/>
  <c r="BC145" i="1"/>
  <c r="BB145" i="1"/>
  <c r="BA137" i="1"/>
  <c r="BC137" i="1"/>
  <c r="BB137" i="1"/>
  <c r="BA129" i="1"/>
  <c r="BC129" i="1"/>
  <c r="BB129" i="1"/>
  <c r="BC121" i="1"/>
  <c r="BA121" i="1"/>
  <c r="BB121" i="1"/>
  <c r="BB113" i="1"/>
  <c r="BC113" i="1"/>
  <c r="BA113" i="1"/>
  <c r="BC105" i="1"/>
  <c r="BB105" i="1"/>
  <c r="BA105" i="1"/>
  <c r="BA97" i="1"/>
  <c r="BB97" i="1"/>
  <c r="BC97" i="1"/>
  <c r="BC89" i="1"/>
  <c r="BB89" i="1"/>
  <c r="BA89" i="1"/>
  <c r="BA81" i="1"/>
  <c r="BC81" i="1"/>
  <c r="BB81" i="1"/>
  <c r="BA73" i="1"/>
  <c r="BC73" i="1"/>
  <c r="BB73" i="1"/>
  <c r="BB65" i="1"/>
  <c r="BA65" i="1"/>
  <c r="BC65" i="1"/>
  <c r="BA57" i="1"/>
  <c r="BB57" i="1"/>
  <c r="BC57" i="1"/>
  <c r="BA49" i="1"/>
  <c r="BB49" i="1"/>
  <c r="BC49" i="1"/>
  <c r="BA41" i="1"/>
  <c r="BC41" i="1"/>
  <c r="BB41" i="1"/>
  <c r="BA33" i="1"/>
  <c r="BC33" i="1"/>
  <c r="BB33" i="1"/>
  <c r="BA25" i="1"/>
  <c r="BB25" i="1"/>
  <c r="BC25" i="1"/>
  <c r="BA17" i="1"/>
  <c r="BC17" i="1"/>
  <c r="BB17" i="1"/>
  <c r="BB9" i="1"/>
  <c r="BA9" i="1"/>
  <c r="BC9" i="1"/>
  <c r="BA26" i="1"/>
  <c r="BC26" i="1"/>
  <c r="BB26" i="1"/>
  <c r="BA264" i="1"/>
  <c r="BC264" i="1"/>
  <c r="BB264" i="1"/>
  <c r="BB256" i="1"/>
  <c r="BC256" i="1"/>
  <c r="BA256" i="1"/>
  <c r="BC248" i="1"/>
  <c r="BB248" i="1"/>
  <c r="BA248" i="1"/>
  <c r="BA240" i="1"/>
  <c r="BB240" i="1"/>
  <c r="BC240" i="1"/>
  <c r="BC232" i="1"/>
  <c r="BB232" i="1"/>
  <c r="BA232" i="1"/>
  <c r="BA224" i="1"/>
  <c r="BC224" i="1"/>
  <c r="BB224" i="1"/>
  <c r="BB216" i="1"/>
  <c r="BC216" i="1"/>
  <c r="BA216" i="1"/>
  <c r="BA208" i="1"/>
  <c r="BB208" i="1"/>
  <c r="BC208" i="1"/>
  <c r="BB200" i="1"/>
  <c r="BC200" i="1"/>
  <c r="BA200" i="1"/>
  <c r="BB192" i="1"/>
  <c r="BA192" i="1"/>
  <c r="BC192" i="1"/>
  <c r="BA184" i="1"/>
  <c r="BB184" i="1"/>
  <c r="BC184" i="1"/>
  <c r="BA176" i="1"/>
  <c r="BB176" i="1"/>
  <c r="BC176" i="1"/>
  <c r="BC168" i="1"/>
  <c r="BB168" i="1"/>
  <c r="BA168" i="1"/>
  <c r="BB160" i="1"/>
  <c r="BC160" i="1"/>
  <c r="BA160" i="1"/>
  <c r="BB152" i="1"/>
  <c r="BA152" i="1"/>
  <c r="BC152" i="1"/>
  <c r="BC144" i="1"/>
  <c r="BA144" i="1"/>
  <c r="BB144" i="1"/>
  <c r="BC136" i="1"/>
  <c r="BB136" i="1"/>
  <c r="BA136" i="1"/>
  <c r="BB128" i="1"/>
  <c r="BC128" i="1"/>
  <c r="BA128" i="1"/>
  <c r="BB120" i="1"/>
  <c r="BC120" i="1"/>
  <c r="BA120" i="1"/>
  <c r="BA112" i="1"/>
  <c r="BB112" i="1"/>
  <c r="BC112" i="1"/>
  <c r="BC104" i="1"/>
  <c r="BA104" i="1"/>
  <c r="BB104" i="1"/>
  <c r="BB96" i="1"/>
  <c r="BA96" i="1"/>
  <c r="BC96" i="1"/>
  <c r="BB88" i="1"/>
  <c r="BC88" i="1"/>
  <c r="BA88" i="1"/>
  <c r="BB80" i="1"/>
  <c r="BC80" i="1"/>
  <c r="BA80" i="1"/>
  <c r="BA72" i="1"/>
  <c r="BB72" i="1"/>
  <c r="BC72" i="1"/>
  <c r="BB64" i="1"/>
  <c r="BC64" i="1"/>
  <c r="BA64" i="1"/>
  <c r="BB56" i="1"/>
  <c r="BA56" i="1"/>
  <c r="BC56" i="1"/>
  <c r="BB48" i="1"/>
  <c r="BA48" i="1"/>
  <c r="BC48" i="1"/>
  <c r="BB40" i="1"/>
  <c r="BA40" i="1"/>
  <c r="BC40" i="1"/>
  <c r="BB32" i="1"/>
  <c r="BC32" i="1"/>
  <c r="BA32" i="1"/>
  <c r="BB24" i="1"/>
  <c r="BC24" i="1"/>
  <c r="BA24" i="1"/>
  <c r="BC16" i="1"/>
  <c r="BA16" i="1"/>
  <c r="BB16" i="1"/>
  <c r="BB8" i="1"/>
  <c r="BA8" i="1"/>
  <c r="BC8" i="1"/>
  <c r="BB263" i="1"/>
  <c r="BA263" i="1"/>
  <c r="BC263" i="1"/>
  <c r="BB255" i="1"/>
  <c r="BC255" i="1"/>
  <c r="BA255" i="1"/>
  <c r="BA247" i="1"/>
  <c r="BC247" i="1"/>
  <c r="BB247" i="1"/>
  <c r="BA239" i="1"/>
  <c r="BC239" i="1"/>
  <c r="BB239" i="1"/>
  <c r="BB231" i="1"/>
  <c r="BC231" i="1"/>
  <c r="BA231" i="1"/>
  <c r="BC223" i="1"/>
  <c r="BB223" i="1"/>
  <c r="BA223" i="1"/>
  <c r="BB215" i="1"/>
  <c r="BC215" i="1"/>
  <c r="BA215" i="1"/>
  <c r="BA207" i="1"/>
  <c r="BB207" i="1"/>
  <c r="BC207" i="1"/>
  <c r="BC199" i="1"/>
  <c r="BA199" i="1"/>
  <c r="BB199" i="1"/>
  <c r="BC191" i="1"/>
  <c r="BA191" i="1"/>
  <c r="BB191" i="1"/>
  <c r="BC183" i="1"/>
  <c r="BA183" i="1"/>
  <c r="BB183" i="1"/>
  <c r="BB175" i="1"/>
  <c r="BC175" i="1"/>
  <c r="BA175" i="1"/>
  <c r="BC167" i="1"/>
  <c r="BA167" i="1"/>
  <c r="BB167" i="1"/>
  <c r="BA159" i="1"/>
  <c r="BC159" i="1"/>
  <c r="BB159" i="1"/>
  <c r="BB151" i="1"/>
  <c r="BC151" i="1"/>
  <c r="BA151" i="1"/>
  <c r="BA143" i="1"/>
  <c r="BB143" i="1"/>
  <c r="BC143" i="1"/>
  <c r="BC135" i="1"/>
  <c r="BB135" i="1"/>
  <c r="BA135" i="1"/>
  <c r="BB127" i="1"/>
  <c r="BC127" i="1"/>
  <c r="BA127" i="1"/>
  <c r="BB119" i="1"/>
  <c r="BA119" i="1"/>
  <c r="BC119" i="1"/>
  <c r="BC111" i="1"/>
  <c r="BB111" i="1"/>
  <c r="BA111" i="1"/>
  <c r="BA103" i="1"/>
  <c r="BB103" i="1"/>
  <c r="BC103" i="1"/>
  <c r="BC95" i="1"/>
  <c r="BA95" i="1"/>
  <c r="BB95" i="1"/>
  <c r="BB87" i="1"/>
  <c r="BA87" i="1"/>
  <c r="BC87" i="1"/>
  <c r="BC79" i="1"/>
  <c r="BA79" i="1"/>
  <c r="BB79" i="1"/>
  <c r="BC71" i="1"/>
  <c r="BB71" i="1"/>
  <c r="BA71" i="1"/>
  <c r="BB63" i="1"/>
  <c r="BA63" i="1"/>
  <c r="BC63" i="1"/>
  <c r="BC55" i="1"/>
  <c r="BA55" i="1"/>
  <c r="BB55" i="1"/>
  <c r="BC47" i="1"/>
  <c r="BA47" i="1"/>
  <c r="BB47" i="1"/>
  <c r="BA39" i="1"/>
  <c r="BB39" i="1"/>
  <c r="BC39" i="1"/>
  <c r="BA31" i="1"/>
  <c r="BC31" i="1"/>
  <c r="BB31" i="1"/>
  <c r="BA23" i="1"/>
  <c r="BC23" i="1"/>
  <c r="BB23" i="1"/>
  <c r="BA15" i="1"/>
  <c r="BB15" i="1"/>
  <c r="BC15" i="1"/>
  <c r="BA7" i="1"/>
  <c r="BC7" i="1"/>
  <c r="BB7" i="1"/>
  <c r="BB250" i="1"/>
  <c r="BA250" i="1"/>
  <c r="BC250" i="1"/>
  <c r="BB154" i="1"/>
  <c r="BA154" i="1"/>
  <c r="BC154" i="1"/>
  <c r="BC58" i="1"/>
  <c r="BB58" i="1"/>
  <c r="BA58" i="1"/>
  <c r="BC10" i="1"/>
  <c r="BA10" i="1"/>
  <c r="BB10" i="1"/>
  <c r="BC246" i="1"/>
  <c r="BB246" i="1"/>
  <c r="BA246" i="1"/>
  <c r="BC190" i="1"/>
  <c r="BA190" i="1"/>
  <c r="BB190" i="1"/>
  <c r="BC150" i="1"/>
  <c r="BB150" i="1"/>
  <c r="BA150" i="1"/>
  <c r="BB110" i="1"/>
  <c r="BA110" i="1"/>
  <c r="BC110" i="1"/>
  <c r="BA46" i="1"/>
  <c r="BC46" i="1"/>
  <c r="BB46" i="1"/>
  <c r="BB22" i="1"/>
  <c r="BC22" i="1"/>
  <c r="BA22" i="1"/>
  <c r="BC242" i="1"/>
  <c r="BA242" i="1"/>
  <c r="BB242" i="1"/>
  <c r="BA218" i="1"/>
  <c r="BC218" i="1"/>
  <c r="BB218" i="1"/>
  <c r="BA194" i="1"/>
  <c r="BC194" i="1"/>
  <c r="BB194" i="1"/>
  <c r="BB122" i="1"/>
  <c r="BC122" i="1"/>
  <c r="BA122" i="1"/>
  <c r="BA98" i="1"/>
  <c r="BC98" i="1"/>
  <c r="BB98" i="1"/>
  <c r="BC66" i="1"/>
  <c r="BA66" i="1"/>
  <c r="BB66" i="1"/>
  <c r="BA18" i="1"/>
  <c r="BB18" i="1"/>
  <c r="BC18" i="1"/>
  <c r="BC254" i="1"/>
  <c r="BB254" i="1"/>
  <c r="BA254" i="1"/>
  <c r="BB222" i="1"/>
  <c r="BC222" i="1"/>
  <c r="BA222" i="1"/>
  <c r="BA198" i="1"/>
  <c r="BC198" i="1"/>
  <c r="BB198" i="1"/>
  <c r="BC166" i="1"/>
  <c r="BB166" i="1"/>
  <c r="BA166" i="1"/>
  <c r="BB94" i="1"/>
  <c r="BA94" i="1"/>
  <c r="BC94" i="1"/>
  <c r="BB54" i="1"/>
  <c r="BA54" i="1"/>
  <c r="BC54" i="1"/>
  <c r="BC38" i="1"/>
  <c r="BB38" i="1"/>
  <c r="BA38" i="1"/>
  <c r="BB30" i="1"/>
  <c r="BA30" i="1"/>
  <c r="BC30" i="1"/>
  <c r="BB14" i="1"/>
  <c r="BA14" i="1"/>
  <c r="BC14" i="1"/>
  <c r="BB261" i="1"/>
  <c r="BC261" i="1"/>
  <c r="BA261" i="1"/>
  <c r="BC253" i="1"/>
  <c r="BB253" i="1"/>
  <c r="BA253" i="1"/>
  <c r="BB245" i="1"/>
  <c r="BA245" i="1"/>
  <c r="BC245" i="1"/>
  <c r="BC237" i="1"/>
  <c r="BB237" i="1"/>
  <c r="BA237" i="1"/>
  <c r="BA229" i="1"/>
  <c r="BC229" i="1"/>
  <c r="BB229" i="1"/>
  <c r="BB221" i="1"/>
  <c r="BA221" i="1"/>
  <c r="BC221" i="1"/>
  <c r="BB213" i="1"/>
  <c r="BA213" i="1"/>
  <c r="BC213" i="1"/>
  <c r="BB205" i="1"/>
  <c r="BA205" i="1"/>
  <c r="BC205" i="1"/>
  <c r="BA197" i="1"/>
  <c r="BC197" i="1"/>
  <c r="BB197" i="1"/>
  <c r="BB189" i="1"/>
  <c r="BA189" i="1"/>
  <c r="BC189" i="1"/>
  <c r="BA181" i="1"/>
  <c r="BB181" i="1"/>
  <c r="BC181" i="1"/>
  <c r="BB173" i="1"/>
  <c r="BA173" i="1"/>
  <c r="BC173" i="1"/>
  <c r="BA165" i="1"/>
  <c r="BC165" i="1"/>
  <c r="BB165" i="1"/>
  <c r="BC157" i="1"/>
  <c r="BA157" i="1"/>
  <c r="BB157" i="1"/>
  <c r="BA149" i="1"/>
  <c r="BB149" i="1"/>
  <c r="BC149" i="1"/>
  <c r="BB141" i="1"/>
  <c r="BA141" i="1"/>
  <c r="BC141" i="1"/>
  <c r="BB133" i="1"/>
  <c r="BC133" i="1"/>
  <c r="BA133" i="1"/>
  <c r="BC125" i="1"/>
  <c r="BA125" i="1"/>
  <c r="BB125" i="1"/>
  <c r="BB117" i="1"/>
  <c r="BA117" i="1"/>
  <c r="BC117" i="1"/>
  <c r="BB109" i="1"/>
  <c r="BA109" i="1"/>
  <c r="BC109" i="1"/>
  <c r="BA101" i="1"/>
  <c r="BC101" i="1"/>
  <c r="BB101" i="1"/>
  <c r="BB93" i="1"/>
  <c r="BA93" i="1"/>
  <c r="BC93" i="1"/>
  <c r="BB85" i="1"/>
  <c r="BA85" i="1"/>
  <c r="BC85" i="1"/>
  <c r="BC77" i="1"/>
  <c r="BB77" i="1"/>
  <c r="BA77" i="1"/>
  <c r="BB69" i="1"/>
  <c r="BC69" i="1"/>
  <c r="BA69" i="1"/>
  <c r="BB61" i="1"/>
  <c r="BC61" i="1"/>
  <c r="BA61" i="1"/>
  <c r="BB53" i="1"/>
  <c r="BA53" i="1"/>
  <c r="BC53" i="1"/>
  <c r="BC45" i="1"/>
  <c r="BB45" i="1"/>
  <c r="BA45" i="1"/>
  <c r="BC37" i="1"/>
  <c r="BB37" i="1"/>
  <c r="BA37" i="1"/>
  <c r="BC29" i="1"/>
  <c r="BB29" i="1"/>
  <c r="BA29" i="1"/>
  <c r="BC21" i="1"/>
  <c r="BA21" i="1"/>
  <c r="BB21" i="1"/>
  <c r="BC13" i="1"/>
  <c r="BA13" i="1"/>
  <c r="BB13" i="1"/>
  <c r="BC5" i="1"/>
  <c r="BA5" i="1"/>
  <c r="BB5" i="1"/>
  <c r="BC258" i="1"/>
  <c r="BB258" i="1"/>
  <c r="BA258" i="1"/>
  <c r="BB226" i="1"/>
  <c r="BC226" i="1"/>
  <c r="BA226" i="1"/>
  <c r="BC202" i="1"/>
  <c r="BB202" i="1"/>
  <c r="BA202" i="1"/>
  <c r="BC186" i="1"/>
  <c r="BA186" i="1"/>
  <c r="BB186" i="1"/>
  <c r="BC146" i="1"/>
  <c r="BA146" i="1"/>
  <c r="BB146" i="1"/>
  <c r="BC74" i="1"/>
  <c r="BA74" i="1"/>
  <c r="BB74" i="1"/>
  <c r="BA42" i="1"/>
  <c r="BB42" i="1"/>
  <c r="BC42" i="1"/>
  <c r="BA230" i="1"/>
  <c r="BB230" i="1"/>
  <c r="BC230" i="1"/>
  <c r="BA206" i="1"/>
  <c r="BB206" i="1"/>
  <c r="BC206" i="1"/>
  <c r="BC182" i="1"/>
  <c r="BB182" i="1"/>
  <c r="BA182" i="1"/>
  <c r="BB158" i="1"/>
  <c r="BC158" i="1"/>
  <c r="BA158" i="1"/>
  <c r="BA134" i="1"/>
  <c r="BB134" i="1"/>
  <c r="BC134" i="1"/>
  <c r="BC118" i="1"/>
  <c r="BB118" i="1"/>
  <c r="BA118" i="1"/>
  <c r="BC102" i="1"/>
  <c r="BB102" i="1"/>
  <c r="BA102" i="1"/>
  <c r="BB86" i="1"/>
  <c r="BA86" i="1"/>
  <c r="BC86" i="1"/>
  <c r="BC78" i="1"/>
  <c r="BB78" i="1"/>
  <c r="BA78" i="1"/>
  <c r="BC62" i="1"/>
  <c r="BA62" i="1"/>
  <c r="BB62" i="1"/>
  <c r="BB6" i="1"/>
  <c r="BC6" i="1"/>
  <c r="BA6" i="1"/>
  <c r="BC260" i="1"/>
  <c r="BB260" i="1"/>
  <c r="BA260" i="1"/>
  <c r="BA252" i="1"/>
  <c r="BB252" i="1"/>
  <c r="BC252" i="1"/>
  <c r="BA244" i="1"/>
  <c r="BC244" i="1"/>
  <c r="BB244" i="1"/>
  <c r="BB236" i="1"/>
  <c r="BA236" i="1"/>
  <c r="BC236" i="1"/>
  <c r="BB228" i="1"/>
  <c r="BA228" i="1"/>
  <c r="BC228" i="1"/>
  <c r="BC220" i="1"/>
  <c r="BA220" i="1"/>
  <c r="BB220" i="1"/>
  <c r="BC212" i="1"/>
  <c r="BA212" i="1"/>
  <c r="BB212" i="1"/>
  <c r="BA204" i="1"/>
  <c r="BB204" i="1"/>
  <c r="BC204" i="1"/>
  <c r="BC196" i="1"/>
  <c r="BB196" i="1"/>
  <c r="BA196" i="1"/>
  <c r="BB188" i="1"/>
  <c r="BC188" i="1"/>
  <c r="BA188" i="1"/>
  <c r="BB180" i="1"/>
  <c r="BA180" i="1"/>
  <c r="BC180" i="1"/>
  <c r="BC172" i="1"/>
  <c r="BB172" i="1"/>
  <c r="BA172" i="1"/>
  <c r="BA164" i="1"/>
  <c r="BB164" i="1"/>
  <c r="BC164" i="1"/>
  <c r="BA156" i="1"/>
  <c r="BC156" i="1"/>
  <c r="BB156" i="1"/>
  <c r="BA148" i="1"/>
  <c r="BC148" i="1"/>
  <c r="BB148" i="1"/>
  <c r="BB140" i="1"/>
  <c r="BA140" i="1"/>
  <c r="BC140" i="1"/>
  <c r="BC132" i="1"/>
  <c r="BB132" i="1"/>
  <c r="BA132" i="1"/>
  <c r="BC124" i="1"/>
  <c r="BB124" i="1"/>
  <c r="BA124" i="1"/>
  <c r="BC116" i="1"/>
  <c r="BB116" i="1"/>
  <c r="BA116" i="1"/>
  <c r="BB108" i="1"/>
  <c r="BC108" i="1"/>
  <c r="BA108" i="1"/>
  <c r="BB100" i="1"/>
  <c r="BA100" i="1"/>
  <c r="BC100" i="1"/>
  <c r="BB92" i="1"/>
  <c r="BC92" i="1"/>
  <c r="BA92" i="1"/>
  <c r="BA84" i="1"/>
  <c r="BC84" i="1"/>
  <c r="BB84" i="1"/>
  <c r="BC76" i="1"/>
  <c r="BB76" i="1"/>
  <c r="BA76" i="1"/>
  <c r="BC68" i="1"/>
  <c r="BB68" i="1"/>
  <c r="BA68" i="1"/>
  <c r="BC60" i="1"/>
  <c r="BA60" i="1"/>
  <c r="BB60" i="1"/>
  <c r="BC52" i="1"/>
  <c r="BA52" i="1"/>
  <c r="BB52" i="1"/>
  <c r="BC44" i="1"/>
  <c r="BA44" i="1"/>
  <c r="BB44" i="1"/>
  <c r="BC36" i="1"/>
  <c r="BB36" i="1"/>
  <c r="BA36" i="1"/>
  <c r="BA28" i="1"/>
  <c r="BC28" i="1"/>
  <c r="BB28" i="1"/>
  <c r="BA20" i="1"/>
  <c r="BB20" i="1"/>
  <c r="BC20" i="1"/>
  <c r="BA12" i="1"/>
  <c r="BB12" i="1"/>
  <c r="BC12" i="1"/>
  <c r="BB4" i="1"/>
  <c r="BC4" i="1"/>
  <c r="BA4" i="1"/>
  <c r="BB178" i="1"/>
  <c r="BC178" i="1"/>
  <c r="BA178" i="1"/>
  <c r="BB162" i="1"/>
  <c r="BA162" i="1"/>
  <c r="BC162" i="1"/>
  <c r="BB138" i="1"/>
  <c r="BC138" i="1"/>
  <c r="BA138" i="1"/>
  <c r="BA130" i="1"/>
  <c r="BC130" i="1"/>
  <c r="BB130" i="1"/>
  <c r="BC114" i="1"/>
  <c r="BB114" i="1"/>
  <c r="BA114" i="1"/>
  <c r="BB90" i="1"/>
  <c r="BA90" i="1"/>
  <c r="BC90" i="1"/>
  <c r="BC34" i="1"/>
  <c r="BA34" i="1"/>
  <c r="BB34" i="1"/>
  <c r="BB262" i="1"/>
  <c r="BA262" i="1"/>
  <c r="BC262" i="1"/>
  <c r="BA238" i="1"/>
  <c r="BC238" i="1"/>
  <c r="BB238" i="1"/>
  <c r="BA214" i="1"/>
  <c r="BC214" i="1"/>
  <c r="BB214" i="1"/>
  <c r="BC174" i="1"/>
  <c r="BA174" i="1"/>
  <c r="BB174" i="1"/>
  <c r="BA142" i="1"/>
  <c r="BB142" i="1"/>
  <c r="BC142" i="1"/>
  <c r="BB126" i="1"/>
  <c r="BA126" i="1"/>
  <c r="BC126" i="1"/>
  <c r="BB70" i="1"/>
  <c r="BA70" i="1"/>
  <c r="BC70" i="1"/>
  <c r="BC259" i="1"/>
  <c r="BB259" i="1"/>
  <c r="BA259" i="1"/>
  <c r="BB251" i="1"/>
  <c r="BC251" i="1"/>
  <c r="BA251" i="1"/>
  <c r="BA243" i="1"/>
  <c r="BB243" i="1"/>
  <c r="BC243" i="1"/>
  <c r="BA235" i="1"/>
  <c r="BC235" i="1"/>
  <c r="BB235" i="1"/>
  <c r="BB227" i="1"/>
  <c r="BC227" i="1"/>
  <c r="BA227" i="1"/>
  <c r="BA219" i="1"/>
  <c r="BC219" i="1"/>
  <c r="BB219" i="1"/>
  <c r="BB211" i="1"/>
  <c r="BA211" i="1"/>
  <c r="BC211" i="1"/>
  <c r="BC203" i="1"/>
  <c r="BA203" i="1"/>
  <c r="BB203" i="1"/>
  <c r="BB195" i="1"/>
  <c r="BC195" i="1"/>
  <c r="BA195" i="1"/>
  <c r="BC187" i="1"/>
  <c r="BB187" i="1"/>
  <c r="BA187" i="1"/>
  <c r="BB179" i="1"/>
  <c r="BA179" i="1"/>
  <c r="BC179" i="1"/>
  <c r="BA171" i="1"/>
  <c r="BB171" i="1"/>
  <c r="BC171" i="1"/>
  <c r="BC163" i="1"/>
  <c r="BB163" i="1"/>
  <c r="BA163" i="1"/>
  <c r="BC155" i="1"/>
  <c r="BB155" i="1"/>
  <c r="BA155" i="1"/>
  <c r="BC147" i="1"/>
  <c r="BA147" i="1"/>
  <c r="BB147" i="1"/>
  <c r="BB139" i="1"/>
  <c r="BA139" i="1"/>
  <c r="BC139" i="1"/>
  <c r="BB131" i="1"/>
  <c r="BC131" i="1"/>
  <c r="BA131" i="1"/>
  <c r="BA123" i="1"/>
  <c r="BC123" i="1"/>
  <c r="BB123" i="1"/>
  <c r="BC115" i="1"/>
  <c r="BB115" i="1"/>
  <c r="BA115" i="1"/>
  <c r="BB107" i="1"/>
  <c r="BC107" i="1"/>
  <c r="BA107" i="1"/>
  <c r="BA99" i="1"/>
  <c r="BB99" i="1"/>
  <c r="BC99" i="1"/>
  <c r="BC91" i="1"/>
  <c r="BB91" i="1"/>
  <c r="BA91" i="1"/>
  <c r="BC83" i="1"/>
  <c r="BB83" i="1"/>
  <c r="BA83" i="1"/>
  <c r="BB75" i="1"/>
  <c r="BC75" i="1"/>
  <c r="BA75" i="1"/>
  <c r="BA67" i="1"/>
  <c r="BC67" i="1"/>
  <c r="BB67" i="1"/>
  <c r="BC59" i="1"/>
  <c r="BA59" i="1"/>
  <c r="BB59" i="1"/>
  <c r="BB51" i="1"/>
  <c r="BA51" i="1"/>
  <c r="BC51" i="1"/>
  <c r="BC43" i="1"/>
  <c r="BB43" i="1"/>
  <c r="BA43" i="1"/>
  <c r="BC35" i="1"/>
  <c r="BA35" i="1"/>
  <c r="BB35" i="1"/>
  <c r="BB27" i="1"/>
  <c r="BC27" i="1"/>
  <c r="BA27" i="1"/>
  <c r="BC19" i="1"/>
  <c r="BA19" i="1"/>
  <c r="BB19" i="1"/>
  <c r="BA11" i="1"/>
  <c r="BC11" i="1"/>
  <c r="BB11" i="1"/>
  <c r="K267" i="1"/>
  <c r="N267" i="1" s="1"/>
  <c r="AS261" i="1"/>
  <c r="AT261" i="1" s="1"/>
  <c r="BG261" i="1" s="1"/>
  <c r="BK261" i="1" s="1"/>
  <c r="BL261" i="1" s="1"/>
  <c r="BS261" i="1"/>
  <c r="BW261" i="1" s="1"/>
  <c r="BX261" i="1" s="1"/>
  <c r="AS253" i="1"/>
  <c r="AT253" i="1" s="1"/>
  <c r="BG253" i="1" s="1"/>
  <c r="BK253" i="1" s="1"/>
  <c r="BL253" i="1" s="1"/>
  <c r="BS253" i="1"/>
  <c r="BW253" i="1" s="1"/>
  <c r="BX253" i="1" s="1"/>
  <c r="AS245" i="1"/>
  <c r="AT245" i="1" s="1"/>
  <c r="BG245" i="1" s="1"/>
  <c r="BK245" i="1" s="1"/>
  <c r="BL245" i="1" s="1"/>
  <c r="BS245" i="1"/>
  <c r="BW245" i="1" s="1"/>
  <c r="BX245" i="1" s="1"/>
  <c r="AS237" i="1"/>
  <c r="AT237" i="1" s="1"/>
  <c r="BS237" i="1"/>
  <c r="BW237" i="1" s="1"/>
  <c r="BX237" i="1" s="1"/>
  <c r="AS229" i="1"/>
  <c r="AT229" i="1" s="1"/>
  <c r="BG229" i="1" s="1"/>
  <c r="BK229" i="1" s="1"/>
  <c r="BL229" i="1" s="1"/>
  <c r="BS229" i="1"/>
  <c r="BW229" i="1" s="1"/>
  <c r="BX229" i="1" s="1"/>
  <c r="AS221" i="1"/>
  <c r="AT221" i="1" s="1"/>
  <c r="BG221" i="1" s="1"/>
  <c r="BK221" i="1" s="1"/>
  <c r="BL221" i="1" s="1"/>
  <c r="BS221" i="1"/>
  <c r="BW221" i="1" s="1"/>
  <c r="BX221" i="1" s="1"/>
  <c r="AS213" i="1"/>
  <c r="AT213" i="1" s="1"/>
  <c r="BS213" i="1"/>
  <c r="BW213" i="1" s="1"/>
  <c r="BX213" i="1" s="1"/>
  <c r="AS205" i="1"/>
  <c r="AT205" i="1" s="1"/>
  <c r="BS205" i="1"/>
  <c r="BW205" i="1" s="1"/>
  <c r="BX205" i="1" s="1"/>
  <c r="AS197" i="1"/>
  <c r="AT197" i="1" s="1"/>
  <c r="BG197" i="1" s="1"/>
  <c r="BK197" i="1" s="1"/>
  <c r="BL197" i="1" s="1"/>
  <c r="BS197" i="1"/>
  <c r="BW197" i="1" s="1"/>
  <c r="BX197" i="1" s="1"/>
  <c r="AS189" i="1"/>
  <c r="AT189" i="1" s="1"/>
  <c r="BG189" i="1" s="1"/>
  <c r="BK189" i="1" s="1"/>
  <c r="BL189" i="1" s="1"/>
  <c r="BS189" i="1"/>
  <c r="BW189" i="1" s="1"/>
  <c r="BX189" i="1" s="1"/>
  <c r="AS181" i="1"/>
  <c r="AT181" i="1" s="1"/>
  <c r="BS181" i="1"/>
  <c r="BW181" i="1" s="1"/>
  <c r="BX181" i="1" s="1"/>
  <c r="AS171" i="1"/>
  <c r="AT171" i="1" s="1"/>
  <c r="BS171" i="1"/>
  <c r="BW171" i="1" s="1"/>
  <c r="BX171" i="1" s="1"/>
  <c r="AS163" i="1"/>
  <c r="AT163" i="1" s="1"/>
  <c r="BS163" i="1"/>
  <c r="BW163" i="1" s="1"/>
  <c r="BX163" i="1" s="1"/>
  <c r="AS155" i="1"/>
  <c r="AT155" i="1" s="1"/>
  <c r="BS155" i="1"/>
  <c r="BW155" i="1" s="1"/>
  <c r="BX155" i="1" s="1"/>
  <c r="AS143" i="1"/>
  <c r="AT143" i="1" s="1"/>
  <c r="BG143" i="1" s="1"/>
  <c r="BK143" i="1" s="1"/>
  <c r="BL143" i="1" s="1"/>
  <c r="BS143" i="1"/>
  <c r="BW143" i="1" s="1"/>
  <c r="BX143" i="1" s="1"/>
  <c r="AS133" i="1"/>
  <c r="AT133" i="1" s="1"/>
  <c r="BS133" i="1"/>
  <c r="BW133" i="1" s="1"/>
  <c r="BX133" i="1" s="1"/>
  <c r="AS125" i="1"/>
  <c r="AT125" i="1" s="1"/>
  <c r="BG125" i="1" s="1"/>
  <c r="BK125" i="1" s="1"/>
  <c r="BL125" i="1" s="1"/>
  <c r="BS125" i="1"/>
  <c r="BW125" i="1" s="1"/>
  <c r="BX125" i="1" s="1"/>
  <c r="AS112" i="1"/>
  <c r="AT112" i="1" s="1"/>
  <c r="BG112" i="1" s="1"/>
  <c r="BK112" i="1" s="1"/>
  <c r="BL112" i="1" s="1"/>
  <c r="BS112" i="1"/>
  <c r="BW112" i="1" s="1"/>
  <c r="BX112" i="1" s="1"/>
  <c r="AS102" i="1"/>
  <c r="AT102" i="1" s="1"/>
  <c r="BG102" i="1" s="1"/>
  <c r="BK102" i="1" s="1"/>
  <c r="BL102" i="1" s="1"/>
  <c r="BS102" i="1"/>
  <c r="BW102" i="1" s="1"/>
  <c r="BX102" i="1" s="1"/>
  <c r="AS91" i="1"/>
  <c r="AT91" i="1" s="1"/>
  <c r="BS91" i="1"/>
  <c r="BW91" i="1" s="1"/>
  <c r="BX91" i="1" s="1"/>
  <c r="AS83" i="1"/>
  <c r="AT83" i="1" s="1"/>
  <c r="BG83" i="1" s="1"/>
  <c r="BK83" i="1" s="1"/>
  <c r="BL83" i="1" s="1"/>
  <c r="BS83" i="1"/>
  <c r="BW83" i="1" s="1"/>
  <c r="BX83" i="1" s="1"/>
  <c r="AS75" i="1"/>
  <c r="AT75" i="1" s="1"/>
  <c r="BG75" i="1" s="1"/>
  <c r="BK75" i="1" s="1"/>
  <c r="BL75" i="1" s="1"/>
  <c r="BS75" i="1"/>
  <c r="BW75" i="1" s="1"/>
  <c r="BX75" i="1" s="1"/>
  <c r="AS65" i="1"/>
  <c r="AT65" i="1" s="1"/>
  <c r="BG65" i="1" s="1"/>
  <c r="BK65" i="1" s="1"/>
  <c r="BL65" i="1" s="1"/>
  <c r="BS65" i="1"/>
  <c r="BW65" i="1" s="1"/>
  <c r="BX65" i="1" s="1"/>
  <c r="AS50" i="1"/>
  <c r="AT50" i="1" s="1"/>
  <c r="BS50" i="1"/>
  <c r="BW50" i="1" s="1"/>
  <c r="BX50" i="1" s="1"/>
  <c r="AS39" i="1"/>
  <c r="AT39" i="1" s="1"/>
  <c r="BS39" i="1"/>
  <c r="BW39" i="1" s="1"/>
  <c r="BX39" i="1" s="1"/>
  <c r="AS30" i="1"/>
  <c r="AT30" i="1" s="1"/>
  <c r="BG30" i="1" s="1"/>
  <c r="BK30" i="1" s="1"/>
  <c r="BL30" i="1" s="1"/>
  <c r="BS30" i="1"/>
  <c r="BW30" i="1" s="1"/>
  <c r="BX30" i="1" s="1"/>
  <c r="AS22" i="1"/>
  <c r="AT22" i="1" s="1"/>
  <c r="BG22" i="1" s="1"/>
  <c r="BK22" i="1" s="1"/>
  <c r="BL22" i="1" s="1"/>
  <c r="BS22" i="1"/>
  <c r="BW22" i="1" s="1"/>
  <c r="BX22" i="1" s="1"/>
  <c r="AS10" i="1"/>
  <c r="AT10" i="1" s="1"/>
  <c r="BS10" i="1"/>
  <c r="BW10" i="1" s="1"/>
  <c r="BX10" i="1" s="1"/>
  <c r="AS260" i="1"/>
  <c r="AT260" i="1" s="1"/>
  <c r="BG260" i="1" s="1"/>
  <c r="BK260" i="1" s="1"/>
  <c r="BL260" i="1" s="1"/>
  <c r="BS260" i="1"/>
  <c r="BW260" i="1" s="1"/>
  <c r="BX260" i="1" s="1"/>
  <c r="AS252" i="1"/>
  <c r="AT252" i="1" s="1"/>
  <c r="BG252" i="1" s="1"/>
  <c r="BK252" i="1" s="1"/>
  <c r="BL252" i="1" s="1"/>
  <c r="BS252" i="1"/>
  <c r="BW252" i="1" s="1"/>
  <c r="BX252" i="1" s="1"/>
  <c r="AS244" i="1"/>
  <c r="AT244" i="1" s="1"/>
  <c r="BG244" i="1" s="1"/>
  <c r="BK244" i="1" s="1"/>
  <c r="BL244" i="1" s="1"/>
  <c r="BS244" i="1"/>
  <c r="BW244" i="1" s="1"/>
  <c r="BX244" i="1" s="1"/>
  <c r="AS236" i="1"/>
  <c r="AT236" i="1" s="1"/>
  <c r="BG236" i="1" s="1"/>
  <c r="BK236" i="1" s="1"/>
  <c r="BL236" i="1" s="1"/>
  <c r="BS236" i="1"/>
  <c r="BW236" i="1" s="1"/>
  <c r="BX236" i="1" s="1"/>
  <c r="AS228" i="1"/>
  <c r="AT228" i="1" s="1"/>
  <c r="BS228" i="1"/>
  <c r="BW228" i="1" s="1"/>
  <c r="BX228" i="1" s="1"/>
  <c r="AS220" i="1"/>
  <c r="AT220" i="1" s="1"/>
  <c r="BG220" i="1" s="1"/>
  <c r="BK220" i="1" s="1"/>
  <c r="BL220" i="1" s="1"/>
  <c r="BS220" i="1"/>
  <c r="BW220" i="1" s="1"/>
  <c r="BX220" i="1" s="1"/>
  <c r="AS212" i="1"/>
  <c r="AT212" i="1" s="1"/>
  <c r="BS212" i="1"/>
  <c r="BW212" i="1" s="1"/>
  <c r="BX212" i="1" s="1"/>
  <c r="AS204" i="1"/>
  <c r="AT204" i="1" s="1"/>
  <c r="BS204" i="1"/>
  <c r="BW204" i="1" s="1"/>
  <c r="BX204" i="1" s="1"/>
  <c r="AS196" i="1"/>
  <c r="AT196" i="1" s="1"/>
  <c r="BG196" i="1" s="1"/>
  <c r="BK196" i="1" s="1"/>
  <c r="BL196" i="1" s="1"/>
  <c r="BS196" i="1"/>
  <c r="BW196" i="1" s="1"/>
  <c r="BX196" i="1" s="1"/>
  <c r="AS188" i="1"/>
  <c r="AT188" i="1" s="1"/>
  <c r="BG188" i="1" s="1"/>
  <c r="BK188" i="1" s="1"/>
  <c r="BL188" i="1" s="1"/>
  <c r="BS188" i="1"/>
  <c r="BW188" i="1" s="1"/>
  <c r="BX188" i="1" s="1"/>
  <c r="AS180" i="1"/>
  <c r="AT180" i="1" s="1"/>
  <c r="BG180" i="1" s="1"/>
  <c r="BK180" i="1" s="1"/>
  <c r="BL180" i="1" s="1"/>
  <c r="BS180" i="1"/>
  <c r="BW180" i="1" s="1"/>
  <c r="BX180" i="1" s="1"/>
  <c r="AS170" i="1"/>
  <c r="AT170" i="1" s="1"/>
  <c r="BS170" i="1"/>
  <c r="BW170" i="1" s="1"/>
  <c r="BX170" i="1" s="1"/>
  <c r="AS162" i="1"/>
  <c r="AT162" i="1" s="1"/>
  <c r="BG162" i="1" s="1"/>
  <c r="BK162" i="1" s="1"/>
  <c r="BL162" i="1" s="1"/>
  <c r="BS162" i="1"/>
  <c r="BW162" i="1" s="1"/>
  <c r="BX162" i="1" s="1"/>
  <c r="AS153" i="1"/>
  <c r="AT153" i="1" s="1"/>
  <c r="BS153" i="1"/>
  <c r="BW153" i="1" s="1"/>
  <c r="BX153" i="1" s="1"/>
  <c r="AS142" i="1"/>
  <c r="AT142" i="1" s="1"/>
  <c r="BG142" i="1" s="1"/>
  <c r="BK142" i="1" s="1"/>
  <c r="BL142" i="1" s="1"/>
  <c r="BS142" i="1"/>
  <c r="BW142" i="1" s="1"/>
  <c r="BX142" i="1" s="1"/>
  <c r="AS132" i="1"/>
  <c r="AT132" i="1" s="1"/>
  <c r="BG132" i="1" s="1"/>
  <c r="BK132" i="1" s="1"/>
  <c r="BL132" i="1" s="1"/>
  <c r="BS132" i="1"/>
  <c r="BW132" i="1" s="1"/>
  <c r="BX132" i="1" s="1"/>
  <c r="AS124" i="1"/>
  <c r="AT124" i="1" s="1"/>
  <c r="BG124" i="1" s="1"/>
  <c r="BK124" i="1" s="1"/>
  <c r="BL124" i="1" s="1"/>
  <c r="BS124" i="1"/>
  <c r="BW124" i="1" s="1"/>
  <c r="BX124" i="1" s="1"/>
  <c r="AS110" i="1"/>
  <c r="AT110" i="1" s="1"/>
  <c r="BG110" i="1" s="1"/>
  <c r="BK110" i="1" s="1"/>
  <c r="BL110" i="1" s="1"/>
  <c r="BS110" i="1"/>
  <c r="BW110" i="1" s="1"/>
  <c r="BX110" i="1" s="1"/>
  <c r="AS101" i="1"/>
  <c r="AT101" i="1" s="1"/>
  <c r="BG101" i="1" s="1"/>
  <c r="BK101" i="1" s="1"/>
  <c r="BL101" i="1" s="1"/>
  <c r="BS101" i="1"/>
  <c r="BW101" i="1" s="1"/>
  <c r="BX101" i="1" s="1"/>
  <c r="AS90" i="1"/>
  <c r="AT90" i="1" s="1"/>
  <c r="BG90" i="1" s="1"/>
  <c r="BK90" i="1" s="1"/>
  <c r="BL90" i="1" s="1"/>
  <c r="BS90" i="1"/>
  <c r="BW90" i="1" s="1"/>
  <c r="BX90" i="1" s="1"/>
  <c r="AS82" i="1"/>
  <c r="AT82" i="1" s="1"/>
  <c r="BG82" i="1" s="1"/>
  <c r="BK82" i="1" s="1"/>
  <c r="BL82" i="1" s="1"/>
  <c r="BS82" i="1"/>
  <c r="BW82" i="1" s="1"/>
  <c r="BX82" i="1" s="1"/>
  <c r="AS73" i="1"/>
  <c r="AT73" i="1" s="1"/>
  <c r="BG73" i="1" s="1"/>
  <c r="BK73" i="1" s="1"/>
  <c r="BL73" i="1" s="1"/>
  <c r="BS73" i="1"/>
  <c r="BW73" i="1" s="1"/>
  <c r="BX73" i="1" s="1"/>
  <c r="AS64" i="1"/>
  <c r="AT64" i="1" s="1"/>
  <c r="BG64" i="1" s="1"/>
  <c r="BK64" i="1" s="1"/>
  <c r="BL64" i="1" s="1"/>
  <c r="BS64" i="1"/>
  <c r="BW64" i="1" s="1"/>
  <c r="BX64" i="1" s="1"/>
  <c r="AS49" i="1"/>
  <c r="AT49" i="1" s="1"/>
  <c r="BS49" i="1"/>
  <c r="BW49" i="1" s="1"/>
  <c r="BX49" i="1" s="1"/>
  <c r="AS38" i="1"/>
  <c r="AT38" i="1" s="1"/>
  <c r="BG38" i="1" s="1"/>
  <c r="BK38" i="1" s="1"/>
  <c r="BL38" i="1" s="1"/>
  <c r="BS38" i="1"/>
  <c r="BW38" i="1" s="1"/>
  <c r="BX38" i="1" s="1"/>
  <c r="AS29" i="1"/>
  <c r="AT29" i="1" s="1"/>
  <c r="BS29" i="1"/>
  <c r="BW29" i="1" s="1"/>
  <c r="BX29" i="1" s="1"/>
  <c r="AS21" i="1"/>
  <c r="AT21" i="1" s="1"/>
  <c r="BG21" i="1" s="1"/>
  <c r="BK21" i="1" s="1"/>
  <c r="BL21" i="1" s="1"/>
  <c r="BS21" i="1"/>
  <c r="BW21" i="1" s="1"/>
  <c r="BX21" i="1" s="1"/>
  <c r="AS9" i="1"/>
  <c r="AT9" i="1" s="1"/>
  <c r="BG9" i="1" s="1"/>
  <c r="BK9" i="1" s="1"/>
  <c r="BL9" i="1" s="1"/>
  <c r="BS9" i="1"/>
  <c r="BW9" i="1" s="1"/>
  <c r="BX9" i="1" s="1"/>
  <c r="AS259" i="1"/>
  <c r="AT259" i="1" s="1"/>
  <c r="BG259" i="1" s="1"/>
  <c r="BK259" i="1" s="1"/>
  <c r="BL259" i="1" s="1"/>
  <c r="BS259" i="1"/>
  <c r="BW259" i="1" s="1"/>
  <c r="BX259" i="1" s="1"/>
  <c r="AS251" i="1"/>
  <c r="AT251" i="1" s="1"/>
  <c r="BG251" i="1" s="1"/>
  <c r="BK251" i="1" s="1"/>
  <c r="BL251" i="1" s="1"/>
  <c r="BS251" i="1"/>
  <c r="BW251" i="1" s="1"/>
  <c r="BX251" i="1" s="1"/>
  <c r="AS243" i="1"/>
  <c r="AT243" i="1" s="1"/>
  <c r="BG243" i="1" s="1"/>
  <c r="BK243" i="1" s="1"/>
  <c r="BL243" i="1" s="1"/>
  <c r="BS243" i="1"/>
  <c r="BW243" i="1" s="1"/>
  <c r="BX243" i="1" s="1"/>
  <c r="AS235" i="1"/>
  <c r="AT235" i="1" s="1"/>
  <c r="BS235" i="1"/>
  <c r="BW235" i="1" s="1"/>
  <c r="BX235" i="1" s="1"/>
  <c r="AS227" i="1"/>
  <c r="AT227" i="1" s="1"/>
  <c r="BG227" i="1" s="1"/>
  <c r="BK227" i="1" s="1"/>
  <c r="BL227" i="1" s="1"/>
  <c r="BS227" i="1"/>
  <c r="BW227" i="1" s="1"/>
  <c r="BX227" i="1" s="1"/>
  <c r="AS219" i="1"/>
  <c r="AT219" i="1" s="1"/>
  <c r="BS219" i="1"/>
  <c r="BW219" i="1" s="1"/>
  <c r="BX219" i="1" s="1"/>
  <c r="AS211" i="1"/>
  <c r="AT211" i="1" s="1"/>
  <c r="BG211" i="1" s="1"/>
  <c r="BK211" i="1" s="1"/>
  <c r="BL211" i="1" s="1"/>
  <c r="BS211" i="1"/>
  <c r="BW211" i="1" s="1"/>
  <c r="BX211" i="1" s="1"/>
  <c r="AS203" i="1"/>
  <c r="AT203" i="1" s="1"/>
  <c r="BS203" i="1"/>
  <c r="BW203" i="1" s="1"/>
  <c r="BX203" i="1" s="1"/>
  <c r="AS195" i="1"/>
  <c r="AT195" i="1" s="1"/>
  <c r="BG195" i="1" s="1"/>
  <c r="BK195" i="1" s="1"/>
  <c r="BL195" i="1" s="1"/>
  <c r="BS195" i="1"/>
  <c r="BW195" i="1" s="1"/>
  <c r="BX195" i="1" s="1"/>
  <c r="AS187" i="1"/>
  <c r="AT187" i="1" s="1"/>
  <c r="BG187" i="1" s="1"/>
  <c r="BK187" i="1" s="1"/>
  <c r="BL187" i="1" s="1"/>
  <c r="BS187" i="1"/>
  <c r="BW187" i="1" s="1"/>
  <c r="BX187" i="1" s="1"/>
  <c r="AS179" i="1"/>
  <c r="AT179" i="1" s="1"/>
  <c r="BS179" i="1"/>
  <c r="BW179" i="1" s="1"/>
  <c r="BX179" i="1" s="1"/>
  <c r="AS169" i="1"/>
  <c r="AT169" i="1" s="1"/>
  <c r="BS169" i="1"/>
  <c r="BW169" i="1" s="1"/>
  <c r="BX169" i="1" s="1"/>
  <c r="AS161" i="1"/>
  <c r="AT161" i="1" s="1"/>
  <c r="BG161" i="1" s="1"/>
  <c r="BK161" i="1" s="1"/>
  <c r="BL161" i="1" s="1"/>
  <c r="BS161" i="1"/>
  <c r="BW161" i="1" s="1"/>
  <c r="BX161" i="1" s="1"/>
  <c r="AS152" i="1"/>
  <c r="AT152" i="1" s="1"/>
  <c r="BS152" i="1"/>
  <c r="BW152" i="1" s="1"/>
  <c r="BX152" i="1" s="1"/>
  <c r="AS141" i="1"/>
  <c r="AT141" i="1" s="1"/>
  <c r="BG141" i="1" s="1"/>
  <c r="BK141" i="1" s="1"/>
  <c r="BL141" i="1" s="1"/>
  <c r="BS141" i="1"/>
  <c r="BW141" i="1" s="1"/>
  <c r="BX141" i="1" s="1"/>
  <c r="AS131" i="1"/>
  <c r="AT131" i="1" s="1"/>
  <c r="BS131" i="1"/>
  <c r="BW131" i="1" s="1"/>
  <c r="BX131" i="1" s="1"/>
  <c r="AS119" i="1"/>
  <c r="AT119" i="1" s="1"/>
  <c r="BG119" i="1" s="1"/>
  <c r="BK119" i="1" s="1"/>
  <c r="BL119" i="1" s="1"/>
  <c r="BS119" i="1"/>
  <c r="BW119" i="1" s="1"/>
  <c r="BX119" i="1" s="1"/>
  <c r="AS109" i="1"/>
  <c r="AT109" i="1" s="1"/>
  <c r="BG109" i="1" s="1"/>
  <c r="BK109" i="1" s="1"/>
  <c r="BL109" i="1" s="1"/>
  <c r="BS109" i="1"/>
  <c r="BW109" i="1" s="1"/>
  <c r="BX109" i="1" s="1"/>
  <c r="AS100" i="1"/>
  <c r="AT100" i="1" s="1"/>
  <c r="BG100" i="1" s="1"/>
  <c r="BK100" i="1" s="1"/>
  <c r="BL100" i="1" s="1"/>
  <c r="BS100" i="1"/>
  <c r="BW100" i="1" s="1"/>
  <c r="BX100" i="1" s="1"/>
  <c r="AS89" i="1"/>
  <c r="AT89" i="1" s="1"/>
  <c r="BS89" i="1"/>
  <c r="BW89" i="1" s="1"/>
  <c r="BX89" i="1" s="1"/>
  <c r="AS81" i="1"/>
  <c r="AT81" i="1" s="1"/>
  <c r="BG81" i="1" s="1"/>
  <c r="BK81" i="1" s="1"/>
  <c r="BL81" i="1" s="1"/>
  <c r="BS81" i="1"/>
  <c r="BW81" i="1" s="1"/>
  <c r="BX81" i="1" s="1"/>
  <c r="AS72" i="1"/>
  <c r="AT72" i="1" s="1"/>
  <c r="BG72" i="1" s="1"/>
  <c r="BK72" i="1" s="1"/>
  <c r="BL72" i="1" s="1"/>
  <c r="BS72" i="1"/>
  <c r="BW72" i="1" s="1"/>
  <c r="BX72" i="1" s="1"/>
  <c r="AS63" i="1"/>
  <c r="AT63" i="1" s="1"/>
  <c r="BG63" i="1" s="1"/>
  <c r="BK63" i="1" s="1"/>
  <c r="BL63" i="1" s="1"/>
  <c r="BS63" i="1"/>
  <c r="BW63" i="1" s="1"/>
  <c r="BX63" i="1" s="1"/>
  <c r="AS48" i="1"/>
  <c r="AT48" i="1" s="1"/>
  <c r="BS48" i="1"/>
  <c r="BW48" i="1" s="1"/>
  <c r="BX48" i="1" s="1"/>
  <c r="AS37" i="1"/>
  <c r="AT37" i="1" s="1"/>
  <c r="BG37" i="1" s="1"/>
  <c r="BK37" i="1" s="1"/>
  <c r="BL37" i="1" s="1"/>
  <c r="BS37" i="1"/>
  <c r="BW37" i="1" s="1"/>
  <c r="BX37" i="1" s="1"/>
  <c r="AS28" i="1"/>
  <c r="AT28" i="1" s="1"/>
  <c r="BG28" i="1" s="1"/>
  <c r="BK28" i="1" s="1"/>
  <c r="BL28" i="1" s="1"/>
  <c r="BS28" i="1"/>
  <c r="BW28" i="1" s="1"/>
  <c r="BX28" i="1" s="1"/>
  <c r="AS19" i="1"/>
  <c r="AT19" i="1" s="1"/>
  <c r="BG19" i="1" s="1"/>
  <c r="BK19" i="1" s="1"/>
  <c r="BL19" i="1" s="1"/>
  <c r="BS19" i="1"/>
  <c r="BW19" i="1" s="1"/>
  <c r="BX19" i="1" s="1"/>
  <c r="AS8" i="1"/>
  <c r="AT8" i="1" s="1"/>
  <c r="BS8" i="1"/>
  <c r="BW8" i="1" s="1"/>
  <c r="BX8" i="1" s="1"/>
  <c r="AS258" i="1"/>
  <c r="AT258" i="1" s="1"/>
  <c r="BG258" i="1" s="1"/>
  <c r="BK258" i="1" s="1"/>
  <c r="BL258" i="1" s="1"/>
  <c r="BS258" i="1"/>
  <c r="BW258" i="1" s="1"/>
  <c r="BX258" i="1" s="1"/>
  <c r="AS250" i="1"/>
  <c r="AT250" i="1" s="1"/>
  <c r="BS250" i="1"/>
  <c r="BW250" i="1" s="1"/>
  <c r="BX250" i="1" s="1"/>
  <c r="AS242" i="1"/>
  <c r="AT242" i="1" s="1"/>
  <c r="BG242" i="1" s="1"/>
  <c r="BK242" i="1" s="1"/>
  <c r="BL242" i="1" s="1"/>
  <c r="BS242" i="1"/>
  <c r="BW242" i="1" s="1"/>
  <c r="BX242" i="1" s="1"/>
  <c r="AS234" i="1"/>
  <c r="AT234" i="1" s="1"/>
  <c r="BS234" i="1"/>
  <c r="BW234" i="1" s="1"/>
  <c r="BX234" i="1" s="1"/>
  <c r="AS226" i="1"/>
  <c r="AT226" i="1" s="1"/>
  <c r="BG226" i="1" s="1"/>
  <c r="BK226" i="1" s="1"/>
  <c r="BL226" i="1" s="1"/>
  <c r="BS226" i="1"/>
  <c r="BW226" i="1" s="1"/>
  <c r="BX226" i="1" s="1"/>
  <c r="AS218" i="1"/>
  <c r="AT218" i="1" s="1"/>
  <c r="BG218" i="1" s="1"/>
  <c r="BK218" i="1" s="1"/>
  <c r="BL218" i="1" s="1"/>
  <c r="BS218" i="1"/>
  <c r="BW218" i="1" s="1"/>
  <c r="BX218" i="1" s="1"/>
  <c r="AS210" i="1"/>
  <c r="AT210" i="1" s="1"/>
  <c r="BS210" i="1"/>
  <c r="BW210" i="1" s="1"/>
  <c r="BX210" i="1" s="1"/>
  <c r="AS202" i="1"/>
  <c r="AT202" i="1" s="1"/>
  <c r="BS202" i="1"/>
  <c r="BW202" i="1" s="1"/>
  <c r="BX202" i="1" s="1"/>
  <c r="AS194" i="1"/>
  <c r="AT194" i="1" s="1"/>
  <c r="BG194" i="1" s="1"/>
  <c r="BK194" i="1" s="1"/>
  <c r="BL194" i="1" s="1"/>
  <c r="BS194" i="1"/>
  <c r="BW194" i="1" s="1"/>
  <c r="BX194" i="1" s="1"/>
  <c r="AS186" i="1"/>
  <c r="AT186" i="1" s="1"/>
  <c r="BG186" i="1" s="1"/>
  <c r="BK186" i="1" s="1"/>
  <c r="BL186" i="1" s="1"/>
  <c r="BS186" i="1"/>
  <c r="BW186" i="1" s="1"/>
  <c r="BX186" i="1" s="1"/>
  <c r="AS177" i="1"/>
  <c r="AT177" i="1" s="1"/>
  <c r="BG177" i="1" s="1"/>
  <c r="BK177" i="1" s="1"/>
  <c r="BL177" i="1" s="1"/>
  <c r="BS177" i="1"/>
  <c r="BW177" i="1" s="1"/>
  <c r="BX177" i="1" s="1"/>
  <c r="AS168" i="1"/>
  <c r="AT168" i="1" s="1"/>
  <c r="BS168" i="1"/>
  <c r="BW168" i="1" s="1"/>
  <c r="BX168" i="1" s="1"/>
  <c r="AS160" i="1"/>
  <c r="AT160" i="1" s="1"/>
  <c r="BG160" i="1" s="1"/>
  <c r="BK160" i="1" s="1"/>
  <c r="BL160" i="1" s="1"/>
  <c r="BS160" i="1"/>
  <c r="BW160" i="1" s="1"/>
  <c r="BX160" i="1" s="1"/>
  <c r="AS151" i="1"/>
  <c r="AT151" i="1" s="1"/>
  <c r="BS151" i="1"/>
  <c r="BW151" i="1" s="1"/>
  <c r="BX151" i="1" s="1"/>
  <c r="AS140" i="1"/>
  <c r="AT140" i="1" s="1"/>
  <c r="BG140" i="1" s="1"/>
  <c r="BK140" i="1" s="1"/>
  <c r="BL140" i="1" s="1"/>
  <c r="BS140" i="1"/>
  <c r="BW140" i="1" s="1"/>
  <c r="BX140" i="1" s="1"/>
  <c r="AS130" i="1"/>
  <c r="AT130" i="1" s="1"/>
  <c r="BS130" i="1"/>
  <c r="BW130" i="1" s="1"/>
  <c r="BX130" i="1" s="1"/>
  <c r="AS118" i="1"/>
  <c r="AT118" i="1" s="1"/>
  <c r="BS118" i="1"/>
  <c r="BW118" i="1" s="1"/>
  <c r="BX118" i="1" s="1"/>
  <c r="AS108" i="1"/>
  <c r="AT108" i="1" s="1"/>
  <c r="BG108" i="1" s="1"/>
  <c r="BK108" i="1" s="1"/>
  <c r="BL108" i="1" s="1"/>
  <c r="BS108" i="1"/>
  <c r="BW108" i="1" s="1"/>
  <c r="BX108" i="1" s="1"/>
  <c r="AS98" i="1"/>
  <c r="AT98" i="1" s="1"/>
  <c r="BG98" i="1" s="1"/>
  <c r="BK98" i="1" s="1"/>
  <c r="BL98" i="1" s="1"/>
  <c r="BS98" i="1"/>
  <c r="BW98" i="1" s="1"/>
  <c r="BX98" i="1" s="1"/>
  <c r="AS88" i="1"/>
  <c r="AT88" i="1" s="1"/>
  <c r="BS88" i="1"/>
  <c r="BW88" i="1" s="1"/>
  <c r="BX88" i="1" s="1"/>
  <c r="AS80" i="1"/>
  <c r="AT80" i="1" s="1"/>
  <c r="BG80" i="1" s="1"/>
  <c r="BK80" i="1" s="1"/>
  <c r="BL80" i="1" s="1"/>
  <c r="BS80" i="1"/>
  <c r="BW80" i="1" s="1"/>
  <c r="BX80" i="1" s="1"/>
  <c r="AS70" i="1"/>
  <c r="AT70" i="1" s="1"/>
  <c r="BG70" i="1" s="1"/>
  <c r="BK70" i="1" s="1"/>
  <c r="BL70" i="1" s="1"/>
  <c r="BS70" i="1"/>
  <c r="BW70" i="1" s="1"/>
  <c r="BX70" i="1" s="1"/>
  <c r="AS62" i="1"/>
  <c r="AT62" i="1" s="1"/>
  <c r="BG62" i="1" s="1"/>
  <c r="BK62" i="1" s="1"/>
  <c r="BL62" i="1" s="1"/>
  <c r="BS62" i="1"/>
  <c r="BW62" i="1" s="1"/>
  <c r="BX62" i="1" s="1"/>
  <c r="AS47" i="1"/>
  <c r="AT47" i="1" s="1"/>
  <c r="BS47" i="1"/>
  <c r="BW47" i="1" s="1"/>
  <c r="BX47" i="1" s="1"/>
  <c r="AS36" i="1"/>
  <c r="AT36" i="1" s="1"/>
  <c r="BG36" i="1" s="1"/>
  <c r="BK36" i="1" s="1"/>
  <c r="BL36" i="1" s="1"/>
  <c r="BS36" i="1"/>
  <c r="BW36" i="1" s="1"/>
  <c r="BX36" i="1" s="1"/>
  <c r="AS27" i="1"/>
  <c r="AT27" i="1" s="1"/>
  <c r="BG27" i="1" s="1"/>
  <c r="BK27" i="1" s="1"/>
  <c r="BL27" i="1" s="1"/>
  <c r="BS27" i="1"/>
  <c r="BW27" i="1" s="1"/>
  <c r="BX27" i="1" s="1"/>
  <c r="AS18" i="1"/>
  <c r="AT18" i="1" s="1"/>
  <c r="BG18" i="1" s="1"/>
  <c r="BK18" i="1" s="1"/>
  <c r="BL18" i="1" s="1"/>
  <c r="BS18" i="1"/>
  <c r="BW18" i="1" s="1"/>
  <c r="BX18" i="1" s="1"/>
  <c r="AS5" i="1"/>
  <c r="AT5" i="1" s="1"/>
  <c r="BS5" i="1"/>
  <c r="BW5" i="1" s="1"/>
  <c r="BX5" i="1" s="1"/>
  <c r="AS3" i="1"/>
  <c r="AT3" i="1" s="1"/>
  <c r="BG3" i="1" s="1"/>
  <c r="BK3" i="1" s="1"/>
  <c r="BL3" i="1" s="1"/>
  <c r="BS3" i="1"/>
  <c r="BW3" i="1" s="1"/>
  <c r="BX3" i="1" s="1"/>
  <c r="AS257" i="1"/>
  <c r="AT257" i="1" s="1"/>
  <c r="BG257" i="1" s="1"/>
  <c r="BK257" i="1" s="1"/>
  <c r="BL257" i="1" s="1"/>
  <c r="BS257" i="1"/>
  <c r="BW257" i="1" s="1"/>
  <c r="BX257" i="1" s="1"/>
  <c r="AS249" i="1"/>
  <c r="AT249" i="1" s="1"/>
  <c r="BG249" i="1" s="1"/>
  <c r="BK249" i="1" s="1"/>
  <c r="BL249" i="1" s="1"/>
  <c r="BS249" i="1"/>
  <c r="BW249" i="1" s="1"/>
  <c r="BX249" i="1" s="1"/>
  <c r="AS241" i="1"/>
  <c r="AT241" i="1" s="1"/>
  <c r="BG241" i="1" s="1"/>
  <c r="BK241" i="1" s="1"/>
  <c r="BL241" i="1" s="1"/>
  <c r="BS241" i="1"/>
  <c r="BW241" i="1" s="1"/>
  <c r="BX241" i="1" s="1"/>
  <c r="AS233" i="1"/>
  <c r="AT233" i="1" s="1"/>
  <c r="BG233" i="1" s="1"/>
  <c r="BK233" i="1" s="1"/>
  <c r="BL233" i="1" s="1"/>
  <c r="BS233" i="1"/>
  <c r="BW233" i="1" s="1"/>
  <c r="BX233" i="1" s="1"/>
  <c r="AS225" i="1"/>
  <c r="AT225" i="1" s="1"/>
  <c r="BS225" i="1"/>
  <c r="BW225" i="1" s="1"/>
  <c r="BX225" i="1" s="1"/>
  <c r="AS217" i="1"/>
  <c r="AT217" i="1" s="1"/>
  <c r="BG217" i="1" s="1"/>
  <c r="BK217" i="1" s="1"/>
  <c r="BL217" i="1" s="1"/>
  <c r="BS217" i="1"/>
  <c r="BW217" i="1" s="1"/>
  <c r="BX217" i="1" s="1"/>
  <c r="AS209" i="1"/>
  <c r="AT209" i="1" s="1"/>
  <c r="BS209" i="1"/>
  <c r="BW209" i="1" s="1"/>
  <c r="BX209" i="1" s="1"/>
  <c r="AS201" i="1"/>
  <c r="AT201" i="1" s="1"/>
  <c r="BG201" i="1" s="1"/>
  <c r="BK201" i="1" s="1"/>
  <c r="BL201" i="1" s="1"/>
  <c r="BS201" i="1"/>
  <c r="BW201" i="1" s="1"/>
  <c r="BX201" i="1" s="1"/>
  <c r="AS193" i="1"/>
  <c r="AT193" i="1" s="1"/>
  <c r="BS193" i="1"/>
  <c r="BW193" i="1" s="1"/>
  <c r="BX193" i="1" s="1"/>
  <c r="AS185" i="1"/>
  <c r="AT185" i="1" s="1"/>
  <c r="BG185" i="1" s="1"/>
  <c r="BK185" i="1" s="1"/>
  <c r="BL185" i="1" s="1"/>
  <c r="BS185" i="1"/>
  <c r="BW185" i="1" s="1"/>
  <c r="BX185" i="1" s="1"/>
  <c r="AS176" i="1"/>
  <c r="AT176" i="1" s="1"/>
  <c r="BG176" i="1" s="1"/>
  <c r="BK176" i="1" s="1"/>
  <c r="BL176" i="1" s="1"/>
  <c r="BS176" i="1"/>
  <c r="BW176" i="1" s="1"/>
  <c r="BX176" i="1" s="1"/>
  <c r="AS167" i="1"/>
  <c r="AT167" i="1" s="1"/>
  <c r="BG167" i="1" s="1"/>
  <c r="BK167" i="1" s="1"/>
  <c r="BL167" i="1" s="1"/>
  <c r="BS167" i="1"/>
  <c r="BW167" i="1" s="1"/>
  <c r="BX167" i="1" s="1"/>
  <c r="AS159" i="1"/>
  <c r="AT159" i="1" s="1"/>
  <c r="BS159" i="1"/>
  <c r="BW159" i="1" s="1"/>
  <c r="BX159" i="1" s="1"/>
  <c r="AS150" i="1"/>
  <c r="AT150" i="1" s="1"/>
  <c r="BS150" i="1"/>
  <c r="BW150" i="1" s="1"/>
  <c r="BX150" i="1" s="1"/>
  <c r="AS139" i="1"/>
  <c r="AT139" i="1" s="1"/>
  <c r="BS139" i="1"/>
  <c r="BW139" i="1" s="1"/>
  <c r="BX139" i="1" s="1"/>
  <c r="AS129" i="1"/>
  <c r="AT129" i="1" s="1"/>
  <c r="BG129" i="1" s="1"/>
  <c r="BK129" i="1" s="1"/>
  <c r="BL129" i="1" s="1"/>
  <c r="BS129" i="1"/>
  <c r="BW129" i="1" s="1"/>
  <c r="BX129" i="1" s="1"/>
  <c r="AS117" i="1"/>
  <c r="AT117" i="1" s="1"/>
  <c r="BS117" i="1"/>
  <c r="BW117" i="1" s="1"/>
  <c r="BX117" i="1" s="1"/>
  <c r="AS107" i="1"/>
  <c r="AT107" i="1" s="1"/>
  <c r="BS107" i="1"/>
  <c r="BW107" i="1" s="1"/>
  <c r="BX107" i="1" s="1"/>
  <c r="AS97" i="1"/>
  <c r="AT97" i="1" s="1"/>
  <c r="BG97" i="1" s="1"/>
  <c r="BK97" i="1" s="1"/>
  <c r="BL97" i="1" s="1"/>
  <c r="BS97" i="1"/>
  <c r="BW97" i="1" s="1"/>
  <c r="BX97" i="1" s="1"/>
  <c r="AS87" i="1"/>
  <c r="AT87" i="1" s="1"/>
  <c r="BS87" i="1"/>
  <c r="BW87" i="1" s="1"/>
  <c r="BX87" i="1" s="1"/>
  <c r="AS79" i="1"/>
  <c r="AT79" i="1" s="1"/>
  <c r="BG79" i="1" s="1"/>
  <c r="BK79" i="1" s="1"/>
  <c r="BL79" i="1" s="1"/>
  <c r="BS79" i="1"/>
  <c r="BW79" i="1" s="1"/>
  <c r="BX79" i="1" s="1"/>
  <c r="AS69" i="1"/>
  <c r="AT69" i="1" s="1"/>
  <c r="BS69" i="1"/>
  <c r="BW69" i="1" s="1"/>
  <c r="BX69" i="1" s="1"/>
  <c r="AS61" i="1"/>
  <c r="AT61" i="1" s="1"/>
  <c r="BG61" i="1" s="1"/>
  <c r="BK61" i="1" s="1"/>
  <c r="BL61" i="1" s="1"/>
  <c r="BS61" i="1"/>
  <c r="BW61" i="1" s="1"/>
  <c r="BX61" i="1" s="1"/>
  <c r="AS45" i="1"/>
  <c r="AT45" i="1" s="1"/>
  <c r="BG45" i="1" s="1"/>
  <c r="BK45" i="1" s="1"/>
  <c r="BL45" i="1" s="1"/>
  <c r="BS45" i="1"/>
  <c r="BW45" i="1" s="1"/>
  <c r="BX45" i="1" s="1"/>
  <c r="AS35" i="1"/>
  <c r="AT35" i="1" s="1"/>
  <c r="BG35" i="1" s="1"/>
  <c r="BK35" i="1" s="1"/>
  <c r="BL35" i="1" s="1"/>
  <c r="BS35" i="1"/>
  <c r="BW35" i="1" s="1"/>
  <c r="BX35" i="1" s="1"/>
  <c r="AS26" i="1"/>
  <c r="AT26" i="1" s="1"/>
  <c r="BS26" i="1"/>
  <c r="BW26" i="1" s="1"/>
  <c r="BX26" i="1" s="1"/>
  <c r="AS17" i="1"/>
  <c r="AT17" i="1" s="1"/>
  <c r="BG17" i="1" s="1"/>
  <c r="BK17" i="1" s="1"/>
  <c r="BL17" i="1" s="1"/>
  <c r="BS17" i="1"/>
  <c r="BW17" i="1" s="1"/>
  <c r="BX17" i="1" s="1"/>
  <c r="AS4" i="1"/>
  <c r="AT4" i="1" s="1"/>
  <c r="BG4" i="1" s="1"/>
  <c r="BK4" i="1" s="1"/>
  <c r="BL4" i="1" s="1"/>
  <c r="BS4" i="1"/>
  <c r="BW4" i="1" s="1"/>
  <c r="BX4" i="1" s="1"/>
  <c r="AS264" i="1"/>
  <c r="AT264" i="1" s="1"/>
  <c r="BG264" i="1" s="1"/>
  <c r="BK264" i="1" s="1"/>
  <c r="BL264" i="1" s="1"/>
  <c r="BS264" i="1"/>
  <c r="BW264" i="1" s="1"/>
  <c r="BX264" i="1" s="1"/>
  <c r="AS256" i="1"/>
  <c r="AT256" i="1" s="1"/>
  <c r="BG256" i="1" s="1"/>
  <c r="BK256" i="1" s="1"/>
  <c r="BL256" i="1" s="1"/>
  <c r="BS256" i="1"/>
  <c r="BW256" i="1" s="1"/>
  <c r="BX256" i="1" s="1"/>
  <c r="AS248" i="1"/>
  <c r="AT248" i="1" s="1"/>
  <c r="BG248" i="1" s="1"/>
  <c r="BK248" i="1" s="1"/>
  <c r="BL248" i="1" s="1"/>
  <c r="BS248" i="1"/>
  <c r="BW248" i="1" s="1"/>
  <c r="BX248" i="1" s="1"/>
  <c r="AS240" i="1"/>
  <c r="AT240" i="1" s="1"/>
  <c r="BG240" i="1" s="1"/>
  <c r="BK240" i="1" s="1"/>
  <c r="BL240" i="1" s="1"/>
  <c r="BS240" i="1"/>
  <c r="BW240" i="1" s="1"/>
  <c r="BX240" i="1" s="1"/>
  <c r="AS232" i="1"/>
  <c r="AT232" i="1" s="1"/>
  <c r="BS232" i="1"/>
  <c r="BW232" i="1" s="1"/>
  <c r="BX232" i="1" s="1"/>
  <c r="AS224" i="1"/>
  <c r="AT224" i="1" s="1"/>
  <c r="BS224" i="1"/>
  <c r="BW224" i="1" s="1"/>
  <c r="BX224" i="1" s="1"/>
  <c r="AS216" i="1"/>
  <c r="AT216" i="1" s="1"/>
  <c r="BG216" i="1" s="1"/>
  <c r="BK216" i="1" s="1"/>
  <c r="BL216" i="1" s="1"/>
  <c r="BS216" i="1"/>
  <c r="BW216" i="1" s="1"/>
  <c r="BX216" i="1" s="1"/>
  <c r="AS208" i="1"/>
  <c r="AT208" i="1" s="1"/>
  <c r="BG208" i="1" s="1"/>
  <c r="BK208" i="1" s="1"/>
  <c r="BL208" i="1" s="1"/>
  <c r="BS208" i="1"/>
  <c r="BW208" i="1" s="1"/>
  <c r="BX208" i="1" s="1"/>
  <c r="AS200" i="1"/>
  <c r="AT200" i="1" s="1"/>
  <c r="BG200" i="1" s="1"/>
  <c r="BK200" i="1" s="1"/>
  <c r="BL200" i="1" s="1"/>
  <c r="BS200" i="1"/>
  <c r="BW200" i="1" s="1"/>
  <c r="BX200" i="1" s="1"/>
  <c r="AS192" i="1"/>
  <c r="AT192" i="1" s="1"/>
  <c r="BG192" i="1" s="1"/>
  <c r="BK192" i="1" s="1"/>
  <c r="BL192" i="1" s="1"/>
  <c r="BS192" i="1"/>
  <c r="BW192" i="1" s="1"/>
  <c r="BX192" i="1" s="1"/>
  <c r="AS184" i="1"/>
  <c r="AT184" i="1" s="1"/>
  <c r="BS184" i="1"/>
  <c r="BW184" i="1" s="1"/>
  <c r="BX184" i="1" s="1"/>
  <c r="AS175" i="1"/>
  <c r="AT175" i="1" s="1"/>
  <c r="BG175" i="1" s="1"/>
  <c r="BK175" i="1" s="1"/>
  <c r="BL175" i="1" s="1"/>
  <c r="BS175" i="1"/>
  <c r="BW175" i="1" s="1"/>
  <c r="BX175" i="1" s="1"/>
  <c r="AS166" i="1"/>
  <c r="AT166" i="1" s="1"/>
  <c r="BG166" i="1" s="1"/>
  <c r="BK166" i="1" s="1"/>
  <c r="BL166" i="1" s="1"/>
  <c r="BS166" i="1"/>
  <c r="BW166" i="1" s="1"/>
  <c r="BX166" i="1" s="1"/>
  <c r="AS158" i="1"/>
  <c r="AT158" i="1" s="1"/>
  <c r="BS158" i="1"/>
  <c r="BW158" i="1" s="1"/>
  <c r="BX158" i="1" s="1"/>
  <c r="AS148" i="1"/>
  <c r="AT148" i="1" s="1"/>
  <c r="BS148" i="1"/>
  <c r="BW148" i="1" s="1"/>
  <c r="BX148" i="1" s="1"/>
  <c r="AS138" i="1"/>
  <c r="AT138" i="1" s="1"/>
  <c r="BS138" i="1"/>
  <c r="BW138" i="1" s="1"/>
  <c r="BX138" i="1" s="1"/>
  <c r="AS128" i="1"/>
  <c r="AT128" i="1" s="1"/>
  <c r="BG128" i="1" s="1"/>
  <c r="BK128" i="1" s="1"/>
  <c r="BL128" i="1" s="1"/>
  <c r="BS128" i="1"/>
  <c r="BW128" i="1" s="1"/>
  <c r="BX128" i="1" s="1"/>
  <c r="AS116" i="1"/>
  <c r="AT116" i="1" s="1"/>
  <c r="BG116" i="1" s="1"/>
  <c r="BK116" i="1" s="1"/>
  <c r="BL116" i="1" s="1"/>
  <c r="BS116" i="1"/>
  <c r="BW116" i="1" s="1"/>
  <c r="BX116" i="1" s="1"/>
  <c r="AS105" i="1"/>
  <c r="AT105" i="1" s="1"/>
  <c r="BG105" i="1" s="1"/>
  <c r="BK105" i="1" s="1"/>
  <c r="BL105" i="1" s="1"/>
  <c r="BS105" i="1"/>
  <c r="BW105" i="1" s="1"/>
  <c r="BX105" i="1" s="1"/>
  <c r="AS96" i="1"/>
  <c r="AT96" i="1" s="1"/>
  <c r="BG96" i="1" s="1"/>
  <c r="BK96" i="1" s="1"/>
  <c r="BL96" i="1" s="1"/>
  <c r="BS96" i="1"/>
  <c r="BW96" i="1" s="1"/>
  <c r="BX96" i="1" s="1"/>
  <c r="AS86" i="1"/>
  <c r="AT86" i="1" s="1"/>
  <c r="BS86" i="1"/>
  <c r="BW86" i="1" s="1"/>
  <c r="BX86" i="1" s="1"/>
  <c r="AS78" i="1"/>
  <c r="AT78" i="1" s="1"/>
  <c r="BS78" i="1"/>
  <c r="BW78" i="1" s="1"/>
  <c r="BX78" i="1" s="1"/>
  <c r="AS68" i="1"/>
  <c r="AT68" i="1" s="1"/>
  <c r="BG68" i="1" s="1"/>
  <c r="BK68" i="1" s="1"/>
  <c r="BL68" i="1" s="1"/>
  <c r="BS68" i="1"/>
  <c r="BW68" i="1" s="1"/>
  <c r="BX68" i="1" s="1"/>
  <c r="AS60" i="1"/>
  <c r="AT60" i="1" s="1"/>
  <c r="BG60" i="1" s="1"/>
  <c r="BK60" i="1" s="1"/>
  <c r="BL60" i="1" s="1"/>
  <c r="BS60" i="1"/>
  <c r="BW60" i="1" s="1"/>
  <c r="BX60" i="1" s="1"/>
  <c r="AS44" i="1"/>
  <c r="AT44" i="1" s="1"/>
  <c r="BS44" i="1"/>
  <c r="BW44" i="1" s="1"/>
  <c r="BX44" i="1" s="1"/>
  <c r="AS34" i="1"/>
  <c r="AT34" i="1" s="1"/>
  <c r="BG34" i="1" s="1"/>
  <c r="BK34" i="1" s="1"/>
  <c r="BL34" i="1" s="1"/>
  <c r="BS34" i="1"/>
  <c r="BW34" i="1" s="1"/>
  <c r="BX34" i="1" s="1"/>
  <c r="AS25" i="1"/>
  <c r="AT25" i="1" s="1"/>
  <c r="BS25" i="1"/>
  <c r="BW25" i="1" s="1"/>
  <c r="BX25" i="1" s="1"/>
  <c r="AS16" i="1"/>
  <c r="AT16" i="1" s="1"/>
  <c r="BG16" i="1" s="1"/>
  <c r="BK16" i="1" s="1"/>
  <c r="BL16" i="1" s="1"/>
  <c r="BS16" i="1"/>
  <c r="BW16" i="1" s="1"/>
  <c r="BX16" i="1" s="1"/>
  <c r="AS263" i="1"/>
  <c r="AT263" i="1" s="1"/>
  <c r="BG263" i="1" s="1"/>
  <c r="BK263" i="1" s="1"/>
  <c r="BL263" i="1" s="1"/>
  <c r="BS263" i="1"/>
  <c r="BW263" i="1" s="1"/>
  <c r="BX263" i="1" s="1"/>
  <c r="AS255" i="1"/>
  <c r="AT255" i="1" s="1"/>
  <c r="BG255" i="1" s="1"/>
  <c r="BK255" i="1" s="1"/>
  <c r="BL255" i="1" s="1"/>
  <c r="BS255" i="1"/>
  <c r="BW255" i="1" s="1"/>
  <c r="BX255" i="1" s="1"/>
  <c r="AS247" i="1"/>
  <c r="AT247" i="1" s="1"/>
  <c r="BS247" i="1"/>
  <c r="BW247" i="1" s="1"/>
  <c r="BX247" i="1" s="1"/>
  <c r="AS239" i="1"/>
  <c r="AT239" i="1" s="1"/>
  <c r="BG239" i="1" s="1"/>
  <c r="BK239" i="1" s="1"/>
  <c r="BL239" i="1" s="1"/>
  <c r="BS239" i="1"/>
  <c r="BW239" i="1" s="1"/>
  <c r="BX239" i="1" s="1"/>
  <c r="AS231" i="1"/>
  <c r="AT231" i="1" s="1"/>
  <c r="BS231" i="1"/>
  <c r="BW231" i="1" s="1"/>
  <c r="BX231" i="1" s="1"/>
  <c r="AS223" i="1"/>
  <c r="AT223" i="1" s="1"/>
  <c r="BS223" i="1"/>
  <c r="BW223" i="1" s="1"/>
  <c r="BX223" i="1" s="1"/>
  <c r="AS215" i="1"/>
  <c r="AT215" i="1" s="1"/>
  <c r="BG215" i="1" s="1"/>
  <c r="BK215" i="1" s="1"/>
  <c r="BL215" i="1" s="1"/>
  <c r="BS215" i="1"/>
  <c r="BW215" i="1" s="1"/>
  <c r="BX215" i="1" s="1"/>
  <c r="AS207" i="1"/>
  <c r="AT207" i="1" s="1"/>
  <c r="BS207" i="1"/>
  <c r="BW207" i="1" s="1"/>
  <c r="BX207" i="1" s="1"/>
  <c r="AS199" i="1"/>
  <c r="AT199" i="1" s="1"/>
  <c r="BG199" i="1" s="1"/>
  <c r="BK199" i="1" s="1"/>
  <c r="BL199" i="1" s="1"/>
  <c r="BS199" i="1"/>
  <c r="BW199" i="1" s="1"/>
  <c r="BX199" i="1" s="1"/>
  <c r="AS191" i="1"/>
  <c r="AT191" i="1" s="1"/>
  <c r="BG191" i="1" s="1"/>
  <c r="BK191" i="1" s="1"/>
  <c r="BL191" i="1" s="1"/>
  <c r="BS191" i="1"/>
  <c r="BW191" i="1" s="1"/>
  <c r="BX191" i="1" s="1"/>
  <c r="AS183" i="1"/>
  <c r="AT183" i="1" s="1"/>
  <c r="BG183" i="1" s="1"/>
  <c r="BK183" i="1" s="1"/>
  <c r="BL183" i="1" s="1"/>
  <c r="BS183" i="1"/>
  <c r="BW183" i="1" s="1"/>
  <c r="BX183" i="1" s="1"/>
  <c r="AS174" i="1"/>
  <c r="AT174" i="1" s="1"/>
  <c r="BG174" i="1" s="1"/>
  <c r="BK174" i="1" s="1"/>
  <c r="BL174" i="1" s="1"/>
  <c r="BS174" i="1"/>
  <c r="BW174" i="1" s="1"/>
  <c r="BX174" i="1" s="1"/>
  <c r="AS165" i="1"/>
  <c r="AT165" i="1" s="1"/>
  <c r="BS165" i="1"/>
  <c r="BW165" i="1" s="1"/>
  <c r="BX165" i="1" s="1"/>
  <c r="AS157" i="1"/>
  <c r="AT157" i="1" s="1"/>
  <c r="BG157" i="1" s="1"/>
  <c r="BK157" i="1" s="1"/>
  <c r="BL157" i="1" s="1"/>
  <c r="BS157" i="1"/>
  <c r="BW157" i="1" s="1"/>
  <c r="BX157" i="1" s="1"/>
  <c r="AS147" i="1"/>
  <c r="AT147" i="1" s="1"/>
  <c r="BG147" i="1" s="1"/>
  <c r="BK147" i="1" s="1"/>
  <c r="BL147" i="1" s="1"/>
  <c r="BS147" i="1"/>
  <c r="BW147" i="1" s="1"/>
  <c r="BX147" i="1" s="1"/>
  <c r="AS136" i="1"/>
  <c r="AT136" i="1" s="1"/>
  <c r="BG136" i="1" s="1"/>
  <c r="BK136" i="1" s="1"/>
  <c r="BL136" i="1" s="1"/>
  <c r="BS136" i="1"/>
  <c r="BW136" i="1" s="1"/>
  <c r="BX136" i="1" s="1"/>
  <c r="AS127" i="1"/>
  <c r="AT127" i="1" s="1"/>
  <c r="BS127" i="1"/>
  <c r="BW127" i="1" s="1"/>
  <c r="BX127" i="1" s="1"/>
  <c r="AS115" i="1"/>
  <c r="AT115" i="1" s="1"/>
  <c r="BS115" i="1"/>
  <c r="BW115" i="1" s="1"/>
  <c r="BX115" i="1" s="1"/>
  <c r="AS104" i="1"/>
  <c r="AT104" i="1" s="1"/>
  <c r="BG104" i="1" s="1"/>
  <c r="BK104" i="1" s="1"/>
  <c r="BL104" i="1" s="1"/>
  <c r="BS104" i="1"/>
  <c r="BW104" i="1" s="1"/>
  <c r="BX104" i="1" s="1"/>
  <c r="AS93" i="1"/>
  <c r="AT93" i="1" s="1"/>
  <c r="BG93" i="1" s="1"/>
  <c r="BK93" i="1" s="1"/>
  <c r="BL93" i="1" s="1"/>
  <c r="BS93" i="1"/>
  <c r="BW93" i="1" s="1"/>
  <c r="BX93" i="1" s="1"/>
  <c r="AS85" i="1"/>
  <c r="AT85" i="1" s="1"/>
  <c r="BG85" i="1" s="1"/>
  <c r="BK85" i="1" s="1"/>
  <c r="BL85" i="1" s="1"/>
  <c r="BS85" i="1"/>
  <c r="BW85" i="1" s="1"/>
  <c r="BX85" i="1" s="1"/>
  <c r="AS77" i="1"/>
  <c r="AT77" i="1" s="1"/>
  <c r="BG77" i="1" s="1"/>
  <c r="BK77" i="1" s="1"/>
  <c r="BL77" i="1" s="1"/>
  <c r="BS77" i="1"/>
  <c r="BW77" i="1" s="1"/>
  <c r="BX77" i="1" s="1"/>
  <c r="AS67" i="1"/>
  <c r="AT67" i="1" s="1"/>
  <c r="BS67" i="1"/>
  <c r="BW67" i="1" s="1"/>
  <c r="BX67" i="1" s="1"/>
  <c r="AS53" i="1"/>
  <c r="AT53" i="1" s="1"/>
  <c r="BS53" i="1"/>
  <c r="BW53" i="1" s="1"/>
  <c r="BX53" i="1" s="1"/>
  <c r="AS43" i="1"/>
  <c r="AT43" i="1" s="1"/>
  <c r="BG43" i="1" s="1"/>
  <c r="BK43" i="1" s="1"/>
  <c r="BL43" i="1" s="1"/>
  <c r="BS43" i="1"/>
  <c r="BW43" i="1" s="1"/>
  <c r="BX43" i="1" s="1"/>
  <c r="AS33" i="1"/>
  <c r="AT33" i="1" s="1"/>
  <c r="BG33" i="1" s="1"/>
  <c r="BK33" i="1" s="1"/>
  <c r="BL33" i="1" s="1"/>
  <c r="BS33" i="1"/>
  <c r="BW33" i="1" s="1"/>
  <c r="BX33" i="1" s="1"/>
  <c r="AS24" i="1"/>
  <c r="AT24" i="1" s="1"/>
  <c r="BS24" i="1"/>
  <c r="BW24" i="1" s="1"/>
  <c r="BX24" i="1" s="1"/>
  <c r="AS14" i="1"/>
  <c r="AT14" i="1" s="1"/>
  <c r="BG14" i="1" s="1"/>
  <c r="BK14" i="1" s="1"/>
  <c r="BL14" i="1" s="1"/>
  <c r="BS14" i="1"/>
  <c r="BW14" i="1" s="1"/>
  <c r="BX14" i="1" s="1"/>
  <c r="AS262" i="1"/>
  <c r="AT262" i="1" s="1"/>
  <c r="BG262" i="1" s="1"/>
  <c r="BK262" i="1" s="1"/>
  <c r="BL262" i="1" s="1"/>
  <c r="BS262" i="1"/>
  <c r="BW262" i="1" s="1"/>
  <c r="BX262" i="1" s="1"/>
  <c r="AS254" i="1"/>
  <c r="AT254" i="1" s="1"/>
  <c r="BG254" i="1" s="1"/>
  <c r="BK254" i="1" s="1"/>
  <c r="BL254" i="1" s="1"/>
  <c r="BS254" i="1"/>
  <c r="BW254" i="1" s="1"/>
  <c r="BX254" i="1" s="1"/>
  <c r="AS246" i="1"/>
  <c r="AT246" i="1" s="1"/>
  <c r="BG246" i="1" s="1"/>
  <c r="BK246" i="1" s="1"/>
  <c r="BL246" i="1" s="1"/>
  <c r="BS246" i="1"/>
  <c r="BW246" i="1" s="1"/>
  <c r="BX246" i="1" s="1"/>
  <c r="AS238" i="1"/>
  <c r="AT238" i="1" s="1"/>
  <c r="BG238" i="1" s="1"/>
  <c r="BK238" i="1" s="1"/>
  <c r="BL238" i="1" s="1"/>
  <c r="BS238" i="1"/>
  <c r="BW238" i="1" s="1"/>
  <c r="BX238" i="1" s="1"/>
  <c r="AS230" i="1"/>
  <c r="AT230" i="1" s="1"/>
  <c r="BG230" i="1" s="1"/>
  <c r="BK230" i="1" s="1"/>
  <c r="BL230" i="1" s="1"/>
  <c r="BS230" i="1"/>
  <c r="BW230" i="1" s="1"/>
  <c r="BX230" i="1" s="1"/>
  <c r="AS222" i="1"/>
  <c r="AT222" i="1" s="1"/>
  <c r="BG222" i="1" s="1"/>
  <c r="BK222" i="1" s="1"/>
  <c r="BL222" i="1" s="1"/>
  <c r="BS222" i="1"/>
  <c r="BW222" i="1" s="1"/>
  <c r="BX222" i="1" s="1"/>
  <c r="AS214" i="1"/>
  <c r="AT214" i="1" s="1"/>
  <c r="BG214" i="1" s="1"/>
  <c r="BK214" i="1" s="1"/>
  <c r="BL214" i="1" s="1"/>
  <c r="BS214" i="1"/>
  <c r="BW214" i="1" s="1"/>
  <c r="BX214" i="1" s="1"/>
  <c r="AS206" i="1"/>
  <c r="AT206" i="1" s="1"/>
  <c r="BS206" i="1"/>
  <c r="BW206" i="1" s="1"/>
  <c r="BX206" i="1" s="1"/>
  <c r="AS198" i="1"/>
  <c r="AT198" i="1" s="1"/>
  <c r="BG198" i="1" s="1"/>
  <c r="BK198" i="1" s="1"/>
  <c r="BL198" i="1" s="1"/>
  <c r="BS198" i="1"/>
  <c r="BW198" i="1" s="1"/>
  <c r="BX198" i="1" s="1"/>
  <c r="AS190" i="1"/>
  <c r="AT190" i="1" s="1"/>
  <c r="BG190" i="1" s="1"/>
  <c r="BK190" i="1" s="1"/>
  <c r="BL190" i="1" s="1"/>
  <c r="BS190" i="1"/>
  <c r="BW190" i="1" s="1"/>
  <c r="BX190" i="1" s="1"/>
  <c r="AS182" i="1"/>
  <c r="AT182" i="1" s="1"/>
  <c r="BG182" i="1" s="1"/>
  <c r="BK182" i="1" s="1"/>
  <c r="BL182" i="1" s="1"/>
  <c r="BS182" i="1"/>
  <c r="BW182" i="1" s="1"/>
  <c r="BX182" i="1" s="1"/>
  <c r="AS172" i="1"/>
  <c r="AT172" i="1" s="1"/>
  <c r="BG172" i="1" s="1"/>
  <c r="BK172" i="1" s="1"/>
  <c r="BL172" i="1" s="1"/>
  <c r="BS172" i="1"/>
  <c r="BW172" i="1" s="1"/>
  <c r="BX172" i="1" s="1"/>
  <c r="AS164" i="1"/>
  <c r="AT164" i="1" s="1"/>
  <c r="BG164" i="1" s="1"/>
  <c r="BK164" i="1" s="1"/>
  <c r="BL164" i="1" s="1"/>
  <c r="BS164" i="1"/>
  <c r="BW164" i="1" s="1"/>
  <c r="BX164" i="1" s="1"/>
  <c r="AS156" i="1"/>
  <c r="AT156" i="1" s="1"/>
  <c r="BG156" i="1" s="1"/>
  <c r="BK156" i="1" s="1"/>
  <c r="BL156" i="1" s="1"/>
  <c r="BS156" i="1"/>
  <c r="BW156" i="1" s="1"/>
  <c r="BX156" i="1" s="1"/>
  <c r="AS146" i="1"/>
  <c r="AT146" i="1" s="1"/>
  <c r="BG146" i="1" s="1"/>
  <c r="BK146" i="1" s="1"/>
  <c r="BL146" i="1" s="1"/>
  <c r="BS146" i="1"/>
  <c r="BW146" i="1" s="1"/>
  <c r="BX146" i="1" s="1"/>
  <c r="AS134" i="1"/>
  <c r="AT134" i="1" s="1"/>
  <c r="BG134" i="1" s="1"/>
  <c r="BK134" i="1" s="1"/>
  <c r="BL134" i="1" s="1"/>
  <c r="BS134" i="1"/>
  <c r="BW134" i="1" s="1"/>
  <c r="BX134" i="1" s="1"/>
  <c r="AS126" i="1"/>
  <c r="AT126" i="1" s="1"/>
  <c r="BG126" i="1" s="1"/>
  <c r="BK126" i="1" s="1"/>
  <c r="BL126" i="1" s="1"/>
  <c r="BS126" i="1"/>
  <c r="BW126" i="1" s="1"/>
  <c r="BX126" i="1" s="1"/>
  <c r="AS114" i="1"/>
  <c r="AT114" i="1" s="1"/>
  <c r="BG114" i="1" s="1"/>
  <c r="BK114" i="1" s="1"/>
  <c r="BL114" i="1" s="1"/>
  <c r="BS114" i="1"/>
  <c r="BW114" i="1" s="1"/>
  <c r="BX114" i="1" s="1"/>
  <c r="AS103" i="1"/>
  <c r="AT103" i="1" s="1"/>
  <c r="BG103" i="1" s="1"/>
  <c r="BK103" i="1" s="1"/>
  <c r="BL103" i="1" s="1"/>
  <c r="BS103" i="1"/>
  <c r="BW103" i="1" s="1"/>
  <c r="BX103" i="1" s="1"/>
  <c r="AS92" i="1"/>
  <c r="AT92" i="1" s="1"/>
  <c r="BG92" i="1" s="1"/>
  <c r="BK92" i="1" s="1"/>
  <c r="BL92" i="1" s="1"/>
  <c r="BS92" i="1"/>
  <c r="BW92" i="1" s="1"/>
  <c r="BX92" i="1" s="1"/>
  <c r="AS84" i="1"/>
  <c r="AT84" i="1" s="1"/>
  <c r="BG84" i="1" s="1"/>
  <c r="BK84" i="1" s="1"/>
  <c r="BL84" i="1" s="1"/>
  <c r="BS84" i="1"/>
  <c r="BW84" i="1" s="1"/>
  <c r="BX84" i="1" s="1"/>
  <c r="AS76" i="1"/>
  <c r="AT76" i="1" s="1"/>
  <c r="BG76" i="1" s="1"/>
  <c r="BK76" i="1" s="1"/>
  <c r="BL76" i="1" s="1"/>
  <c r="BS76" i="1"/>
  <c r="BW76" i="1" s="1"/>
  <c r="BX76" i="1" s="1"/>
  <c r="AS66" i="1"/>
  <c r="AT66" i="1" s="1"/>
  <c r="BG66" i="1" s="1"/>
  <c r="BK66" i="1" s="1"/>
  <c r="BL66" i="1" s="1"/>
  <c r="BS66" i="1"/>
  <c r="BW66" i="1" s="1"/>
  <c r="BX66" i="1" s="1"/>
  <c r="AS51" i="1"/>
  <c r="AT51" i="1" s="1"/>
  <c r="BG51" i="1" s="1"/>
  <c r="BK51" i="1" s="1"/>
  <c r="BL51" i="1" s="1"/>
  <c r="BS51" i="1"/>
  <c r="BW51" i="1" s="1"/>
  <c r="BX51" i="1" s="1"/>
  <c r="AS42" i="1"/>
  <c r="AT42" i="1" s="1"/>
  <c r="BG42" i="1" s="1"/>
  <c r="BK42" i="1" s="1"/>
  <c r="BL42" i="1" s="1"/>
  <c r="BS42" i="1"/>
  <c r="BW42" i="1" s="1"/>
  <c r="BX42" i="1" s="1"/>
  <c r="AS31" i="1"/>
  <c r="AT31" i="1" s="1"/>
  <c r="BG31" i="1" s="1"/>
  <c r="BK31" i="1" s="1"/>
  <c r="BL31" i="1" s="1"/>
  <c r="BS31" i="1"/>
  <c r="BW31" i="1" s="1"/>
  <c r="BX31" i="1" s="1"/>
  <c r="AS23" i="1"/>
  <c r="AT23" i="1" s="1"/>
  <c r="BG23" i="1" s="1"/>
  <c r="BK23" i="1" s="1"/>
  <c r="BL23" i="1" s="1"/>
  <c r="BS23" i="1"/>
  <c r="BW23" i="1" s="1"/>
  <c r="BX23" i="1" s="1"/>
  <c r="AS13" i="1"/>
  <c r="AT13" i="1" s="1"/>
  <c r="BG13" i="1" s="1"/>
  <c r="BK13" i="1" s="1"/>
  <c r="BL13" i="1" s="1"/>
  <c r="BS13" i="1"/>
  <c r="BW13" i="1" s="1"/>
  <c r="BX13" i="1" s="1"/>
  <c r="BG250" i="1"/>
  <c r="BK250" i="1" s="1"/>
  <c r="BL250" i="1" s="1"/>
  <c r="BG234" i="1"/>
  <c r="BK234" i="1" s="1"/>
  <c r="BL234" i="1" s="1"/>
  <c r="BG168" i="1"/>
  <c r="BK168" i="1" s="1"/>
  <c r="BL168" i="1" s="1"/>
  <c r="BG130" i="1"/>
  <c r="BK130" i="1" s="1"/>
  <c r="BL130" i="1" s="1"/>
  <c r="BG47" i="1"/>
  <c r="BK47" i="1" s="1"/>
  <c r="BL47" i="1" s="1"/>
  <c r="BG5" i="1"/>
  <c r="BK5" i="1" s="1"/>
  <c r="BL5" i="1" s="1"/>
  <c r="K304" i="1"/>
  <c r="N304" i="1" s="1"/>
  <c r="BG139" i="1"/>
  <c r="BK139" i="1" s="1"/>
  <c r="BL139" i="1" s="1"/>
  <c r="BG184" i="1"/>
  <c r="BK184" i="1" s="1"/>
  <c r="BL184" i="1" s="1"/>
  <c r="BG247" i="1"/>
  <c r="BK247" i="1" s="1"/>
  <c r="BL247" i="1" s="1"/>
  <c r="BG67" i="1"/>
  <c r="BK67" i="1" s="1"/>
  <c r="BL67" i="1" s="1"/>
  <c r="N320" i="1"/>
  <c r="BG237" i="1"/>
  <c r="BK237" i="1" s="1"/>
  <c r="BL237" i="1" s="1"/>
  <c r="BG205" i="1"/>
  <c r="BK205" i="1" s="1"/>
  <c r="BL205" i="1" s="1"/>
  <c r="BG133" i="1"/>
  <c r="BK133" i="1" s="1"/>
  <c r="BL133" i="1" s="1"/>
  <c r="BG91" i="1"/>
  <c r="BK91" i="1" s="1"/>
  <c r="BL91" i="1" s="1"/>
  <c r="BG50" i="1"/>
  <c r="BK50" i="1" s="1"/>
  <c r="BL50" i="1" s="1"/>
  <c r="N301" i="1"/>
  <c r="BG49" i="1"/>
  <c r="BK49" i="1" s="1"/>
  <c r="BL49" i="1" s="1"/>
  <c r="N290" i="1"/>
  <c r="BG89" i="1"/>
  <c r="BK89" i="1" s="1"/>
  <c r="BL89" i="1" s="1"/>
  <c r="BG48" i="1"/>
  <c r="BK48" i="1" s="1"/>
  <c r="BL48" i="1" s="1"/>
  <c r="BG8" i="1"/>
  <c r="BK8" i="1" s="1"/>
  <c r="BL8" i="1" s="1"/>
  <c r="M276" i="1"/>
  <c r="N321" i="1"/>
  <c r="N308" i="1"/>
  <c r="N313" i="1"/>
  <c r="N315" i="1"/>
  <c r="N309" i="1"/>
  <c r="K298" i="1"/>
  <c r="N278" i="1"/>
  <c r="N326" i="1"/>
  <c r="N318" i="1"/>
  <c r="L294" i="1"/>
  <c r="N331" i="1"/>
  <c r="N332" i="1"/>
  <c r="K330" i="1"/>
  <c r="N327" i="1"/>
  <c r="N295" i="1"/>
  <c r="N307" i="1"/>
  <c r="N314" i="1"/>
  <c r="N297" i="1"/>
  <c r="N319" i="1"/>
  <c r="N333" i="1"/>
  <c r="N300" i="1"/>
  <c r="N296" i="1"/>
  <c r="N312" i="1"/>
  <c r="N302" i="1"/>
  <c r="M274" i="1"/>
  <c r="L330" i="1"/>
  <c r="N291" i="1"/>
  <c r="N289" i="1"/>
  <c r="N277" i="1"/>
  <c r="L268" i="1"/>
  <c r="N288" i="1"/>
  <c r="K268" i="1"/>
  <c r="N283" i="1"/>
  <c r="L280" i="1"/>
  <c r="N285" i="1"/>
  <c r="N284" i="1"/>
  <c r="N303" i="1"/>
  <c r="N279" i="1"/>
  <c r="L306" i="1"/>
  <c r="N306" i="1" s="1"/>
  <c r="L310" i="1"/>
  <c r="K282" i="1"/>
  <c r="M282" i="1"/>
  <c r="N273" i="1"/>
  <c r="M270" i="1"/>
  <c r="L270" i="1"/>
  <c r="K270" i="1"/>
  <c r="L298" i="1"/>
  <c r="K334" i="1"/>
  <c r="K265" i="1"/>
  <c r="L265" i="1"/>
  <c r="M265" i="1"/>
  <c r="N272" i="1"/>
  <c r="N266" i="1"/>
  <c r="L264" i="1"/>
  <c r="M264" i="1"/>
  <c r="K264" i="1"/>
  <c r="L274" i="1"/>
  <c r="N274" i="1" s="1"/>
  <c r="N271" i="1"/>
  <c r="K310" i="1"/>
  <c r="K322" i="1"/>
  <c r="K280" i="1"/>
  <c r="L334" i="1"/>
  <c r="K294" i="1"/>
  <c r="L316" i="1"/>
  <c r="L276" i="1"/>
  <c r="L286" i="1"/>
  <c r="K316" i="1"/>
  <c r="K286" i="1"/>
  <c r="L322" i="1"/>
  <c r="L269" i="1"/>
  <c r="K269" i="1"/>
  <c r="L323" i="1"/>
  <c r="K323" i="1"/>
  <c r="L335" i="1"/>
  <c r="K335" i="1"/>
  <c r="M269" i="1"/>
  <c r="L324" i="1"/>
  <c r="L292" i="1"/>
  <c r="L328" i="1"/>
  <c r="L275" i="1"/>
  <c r="K275" i="1"/>
  <c r="L281" i="1"/>
  <c r="K281" i="1"/>
  <c r="K324" i="1"/>
  <c r="K292" i="1"/>
  <c r="K328" i="1"/>
  <c r="L287" i="1"/>
  <c r="K287" i="1"/>
  <c r="L293" i="1"/>
  <c r="K293" i="1"/>
  <c r="L299" i="1"/>
  <c r="K299" i="1"/>
  <c r="L305" i="1"/>
  <c r="K305" i="1"/>
  <c r="M323" i="1"/>
  <c r="L311" i="1"/>
  <c r="K311" i="1"/>
  <c r="L317" i="1"/>
  <c r="K317" i="1"/>
  <c r="AE257" i="1"/>
  <c r="AD257" i="1"/>
  <c r="AC257" i="1"/>
  <c r="AE253" i="1"/>
  <c r="AD253" i="1"/>
  <c r="AC253" i="1"/>
  <c r="AE249" i="1"/>
  <c r="AD249" i="1"/>
  <c r="AC249" i="1"/>
  <c r="AE245" i="1"/>
  <c r="AD245" i="1"/>
  <c r="AC245" i="1"/>
  <c r="AE241" i="1"/>
  <c r="AC241" i="1"/>
  <c r="AD241" i="1"/>
  <c r="AE237" i="1"/>
  <c r="AD237" i="1"/>
  <c r="AC237" i="1"/>
  <c r="AE233" i="1"/>
  <c r="AC233" i="1"/>
  <c r="AD233" i="1"/>
  <c r="AE229" i="1"/>
  <c r="AD229" i="1"/>
  <c r="AC229" i="1"/>
  <c r="AD209" i="1"/>
  <c r="AE209" i="1"/>
  <c r="AC209" i="1"/>
  <c r="AD201" i="1"/>
  <c r="AE201" i="1"/>
  <c r="AC201" i="1"/>
  <c r="AD193" i="1"/>
  <c r="AE193" i="1"/>
  <c r="AC193" i="1"/>
  <c r="AD189" i="1"/>
  <c r="AE189" i="1"/>
  <c r="AC189" i="1"/>
  <c r="AD185" i="1"/>
  <c r="AE185" i="1"/>
  <c r="AC185" i="1"/>
  <c r="AE264" i="1"/>
  <c r="AD264" i="1"/>
  <c r="AC264" i="1"/>
  <c r="AE260" i="1"/>
  <c r="AD260" i="1"/>
  <c r="AC260" i="1"/>
  <c r="AE256" i="1"/>
  <c r="AD256" i="1"/>
  <c r="AC256" i="1"/>
  <c r="AE252" i="1"/>
  <c r="AD252" i="1"/>
  <c r="AC252" i="1"/>
  <c r="AE248" i="1"/>
  <c r="AD248" i="1"/>
  <c r="AC248" i="1"/>
  <c r="AE244" i="1"/>
  <c r="AD244" i="1"/>
  <c r="AC244" i="1"/>
  <c r="AE240" i="1"/>
  <c r="AD240" i="1"/>
  <c r="AC240" i="1"/>
  <c r="AE236" i="1"/>
  <c r="AD236" i="1"/>
  <c r="AC236" i="1"/>
  <c r="AE232" i="1"/>
  <c r="AD232" i="1"/>
  <c r="AC232" i="1"/>
  <c r="AE228" i="1"/>
  <c r="AD228" i="1"/>
  <c r="AC228" i="1"/>
  <c r="AE224" i="1"/>
  <c r="AD224" i="1"/>
  <c r="AC224" i="1"/>
  <c r="AE220" i="1"/>
  <c r="AD220" i="1"/>
  <c r="AC220" i="1"/>
  <c r="AE216" i="1"/>
  <c r="AD216" i="1"/>
  <c r="AC216" i="1"/>
  <c r="AE212" i="1"/>
  <c r="AD212" i="1"/>
  <c r="AC212" i="1"/>
  <c r="AE208" i="1"/>
  <c r="AD208" i="1"/>
  <c r="AC208" i="1"/>
  <c r="AE204" i="1"/>
  <c r="AD204" i="1"/>
  <c r="AC204" i="1"/>
  <c r="AE200" i="1"/>
  <c r="AD200" i="1"/>
  <c r="AC200" i="1"/>
  <c r="AE196" i="1"/>
  <c r="AD196" i="1"/>
  <c r="AC196" i="1"/>
  <c r="AE192" i="1"/>
  <c r="AD192" i="1"/>
  <c r="AC192" i="1"/>
  <c r="AE188" i="1"/>
  <c r="AD188" i="1"/>
  <c r="AC188" i="1"/>
  <c r="AE184" i="1"/>
  <c r="AD184" i="1"/>
  <c r="AC184" i="1"/>
  <c r="AE180" i="1"/>
  <c r="AD180" i="1"/>
  <c r="AC180" i="1"/>
  <c r="AE176" i="1"/>
  <c r="AD176" i="1"/>
  <c r="AC176" i="1"/>
  <c r="AE172" i="1"/>
  <c r="AD172" i="1"/>
  <c r="AC172" i="1"/>
  <c r="AE168" i="1"/>
  <c r="AD168" i="1"/>
  <c r="AC168" i="1"/>
  <c r="AE164" i="1"/>
  <c r="AD164" i="1"/>
  <c r="AC164" i="1"/>
  <c r="AE160" i="1"/>
  <c r="AD160" i="1"/>
  <c r="AC160" i="1"/>
  <c r="AE156" i="1"/>
  <c r="AD156" i="1"/>
  <c r="AC156" i="1"/>
  <c r="AE152" i="1"/>
  <c r="AD152" i="1"/>
  <c r="AC152" i="1"/>
  <c r="AE148" i="1"/>
  <c r="AD148" i="1"/>
  <c r="AC148" i="1"/>
  <c r="AE144" i="1"/>
  <c r="AD144" i="1"/>
  <c r="AC144" i="1"/>
  <c r="AE140" i="1"/>
  <c r="AD140" i="1"/>
  <c r="AC140" i="1"/>
  <c r="AE136" i="1"/>
  <c r="AD136" i="1"/>
  <c r="AC136" i="1"/>
  <c r="AE132" i="1"/>
  <c r="AD132" i="1"/>
  <c r="AC132" i="1"/>
  <c r="AE128" i="1"/>
  <c r="AD128" i="1"/>
  <c r="AC128" i="1"/>
  <c r="AE124" i="1"/>
  <c r="AD124" i="1"/>
  <c r="AC124" i="1"/>
  <c r="AE120" i="1"/>
  <c r="AD120" i="1"/>
  <c r="AC120" i="1"/>
  <c r="AE116" i="1"/>
  <c r="AD116" i="1"/>
  <c r="AC116" i="1"/>
  <c r="AE112" i="1"/>
  <c r="AD112" i="1"/>
  <c r="AC112" i="1"/>
  <c r="AE108" i="1"/>
  <c r="AD108" i="1"/>
  <c r="AC108" i="1"/>
  <c r="AE104" i="1"/>
  <c r="AD104" i="1"/>
  <c r="AC104" i="1"/>
  <c r="AE100" i="1"/>
  <c r="AD100" i="1"/>
  <c r="AC100" i="1"/>
  <c r="AE96" i="1"/>
  <c r="AD96" i="1"/>
  <c r="AC96" i="1"/>
  <c r="AE92" i="1"/>
  <c r="AD92" i="1"/>
  <c r="AC92" i="1"/>
  <c r="AE88" i="1"/>
  <c r="AD88" i="1"/>
  <c r="AC88" i="1"/>
  <c r="AE84" i="1"/>
  <c r="AC84" i="1"/>
  <c r="AD84" i="1"/>
  <c r="AE80" i="1"/>
  <c r="AC80" i="1"/>
  <c r="AD80" i="1"/>
  <c r="AE76" i="1"/>
  <c r="AC76" i="1"/>
  <c r="AD76" i="1"/>
  <c r="AE72" i="1"/>
  <c r="AC72" i="1"/>
  <c r="AD72" i="1"/>
  <c r="AE68" i="1"/>
  <c r="AC68" i="1"/>
  <c r="AD68" i="1"/>
  <c r="AE64" i="1"/>
  <c r="AC64" i="1"/>
  <c r="AD64" i="1"/>
  <c r="AE60" i="1"/>
  <c r="AC60" i="1"/>
  <c r="AD60" i="1"/>
  <c r="AE56" i="1"/>
  <c r="AC56" i="1"/>
  <c r="AD56" i="1"/>
  <c r="AC52" i="1"/>
  <c r="AE52" i="1"/>
  <c r="AD52" i="1"/>
  <c r="AE48" i="1"/>
  <c r="AC48" i="1"/>
  <c r="AD48" i="1"/>
  <c r="AC44" i="1"/>
  <c r="AE44" i="1"/>
  <c r="AD44" i="1"/>
  <c r="AE40" i="1"/>
  <c r="AC40" i="1"/>
  <c r="AD40" i="1"/>
  <c r="AC36" i="1"/>
  <c r="AE36" i="1"/>
  <c r="AD36" i="1"/>
  <c r="AE32" i="1"/>
  <c r="AC32" i="1"/>
  <c r="AD32" i="1"/>
  <c r="AC28" i="1"/>
  <c r="AE28" i="1"/>
  <c r="AD28" i="1"/>
  <c r="AE24" i="1"/>
  <c r="AC24" i="1"/>
  <c r="AD24" i="1"/>
  <c r="AC20" i="1"/>
  <c r="AE20" i="1"/>
  <c r="AD20" i="1"/>
  <c r="AE16" i="1"/>
  <c r="AC16" i="1"/>
  <c r="AD16" i="1"/>
  <c r="AC12" i="1"/>
  <c r="AE12" i="1"/>
  <c r="AD12" i="1"/>
  <c r="AE8" i="1"/>
  <c r="AC8" i="1"/>
  <c r="AD8" i="1"/>
  <c r="AC4" i="1"/>
  <c r="AE4" i="1"/>
  <c r="AD4" i="1"/>
  <c r="AQ262" i="1"/>
  <c r="AP262" i="1"/>
  <c r="AO262" i="1"/>
  <c r="AQ258" i="1"/>
  <c r="AP258" i="1"/>
  <c r="AO258" i="1"/>
  <c r="AQ254" i="1"/>
  <c r="AP254" i="1"/>
  <c r="AO254" i="1"/>
  <c r="AQ250" i="1"/>
  <c r="AP250" i="1"/>
  <c r="AO250" i="1"/>
  <c r="AQ246" i="1"/>
  <c r="AP246" i="1"/>
  <c r="AO246" i="1"/>
  <c r="AQ242" i="1"/>
  <c r="AP242" i="1"/>
  <c r="AO242" i="1"/>
  <c r="AQ238" i="1"/>
  <c r="AP238" i="1"/>
  <c r="AO238" i="1"/>
  <c r="AQ234" i="1"/>
  <c r="AP234" i="1"/>
  <c r="AO234" i="1"/>
  <c r="AQ230" i="1"/>
  <c r="AP230" i="1"/>
  <c r="AO230" i="1"/>
  <c r="AQ226" i="1"/>
  <c r="AP226" i="1"/>
  <c r="AO226" i="1"/>
  <c r="AQ222" i="1"/>
  <c r="AP222" i="1"/>
  <c r="AO222" i="1"/>
  <c r="AQ218" i="1"/>
  <c r="AP218" i="1"/>
  <c r="AO218" i="1"/>
  <c r="AQ214" i="1"/>
  <c r="AP214" i="1"/>
  <c r="AO214" i="1"/>
  <c r="AQ210" i="1"/>
  <c r="AP210" i="1"/>
  <c r="AO210" i="1"/>
  <c r="AQ206" i="1"/>
  <c r="AP206" i="1"/>
  <c r="AO206" i="1"/>
  <c r="AQ202" i="1"/>
  <c r="AP202" i="1"/>
  <c r="AO202" i="1"/>
  <c r="AQ198" i="1"/>
  <c r="AP198" i="1"/>
  <c r="AO198" i="1"/>
  <c r="AQ194" i="1"/>
  <c r="AP194" i="1"/>
  <c r="AO194" i="1"/>
  <c r="AQ190" i="1"/>
  <c r="AP190" i="1"/>
  <c r="AO190" i="1"/>
  <c r="AQ186" i="1"/>
  <c r="AP186" i="1"/>
  <c r="AO186" i="1"/>
  <c r="AQ182" i="1"/>
  <c r="AP182" i="1"/>
  <c r="AO182" i="1"/>
  <c r="AQ178" i="1"/>
  <c r="AP178" i="1"/>
  <c r="AO178" i="1"/>
  <c r="AQ174" i="1"/>
  <c r="AP174" i="1"/>
  <c r="AO174" i="1"/>
  <c r="AQ170" i="1"/>
  <c r="AP170" i="1"/>
  <c r="AO170" i="1"/>
  <c r="AQ166" i="1"/>
  <c r="AP166" i="1"/>
  <c r="AO166" i="1"/>
  <c r="AQ162" i="1"/>
  <c r="AP162" i="1"/>
  <c r="AO162" i="1"/>
  <c r="AQ158" i="1"/>
  <c r="AP158" i="1"/>
  <c r="AO158" i="1"/>
  <c r="AQ154" i="1"/>
  <c r="AP154" i="1"/>
  <c r="AO154" i="1"/>
  <c r="AQ150" i="1"/>
  <c r="AP150" i="1"/>
  <c r="AO150" i="1"/>
  <c r="AQ146" i="1"/>
  <c r="AP146" i="1"/>
  <c r="AO146" i="1"/>
  <c r="AQ142" i="1"/>
  <c r="AP142" i="1"/>
  <c r="AO142" i="1"/>
  <c r="AQ138" i="1"/>
  <c r="AP138" i="1"/>
  <c r="AO138" i="1"/>
  <c r="AQ134" i="1"/>
  <c r="AP134" i="1"/>
  <c r="AO134" i="1"/>
  <c r="AQ130" i="1"/>
  <c r="AP130" i="1"/>
  <c r="AO130" i="1"/>
  <c r="AQ126" i="1"/>
  <c r="AP126" i="1"/>
  <c r="AO126" i="1"/>
  <c r="AQ122" i="1"/>
  <c r="AP122" i="1"/>
  <c r="AO122" i="1"/>
  <c r="AQ118" i="1"/>
  <c r="AP118" i="1"/>
  <c r="AO118" i="1"/>
  <c r="AQ114" i="1"/>
  <c r="AP114" i="1"/>
  <c r="AO114" i="1"/>
  <c r="AQ110" i="1"/>
  <c r="AP110" i="1"/>
  <c r="AO110" i="1"/>
  <c r="AQ106" i="1"/>
  <c r="AP106" i="1"/>
  <c r="AO106" i="1"/>
  <c r="AQ102" i="1"/>
  <c r="AP102" i="1"/>
  <c r="AO102" i="1"/>
  <c r="AQ98" i="1"/>
  <c r="AP98" i="1"/>
  <c r="AO98" i="1"/>
  <c r="AQ94" i="1"/>
  <c r="AP94" i="1"/>
  <c r="AO94" i="1"/>
  <c r="AQ90" i="1"/>
  <c r="AP90" i="1"/>
  <c r="AO90" i="1"/>
  <c r="AQ86" i="1"/>
  <c r="AP86" i="1"/>
  <c r="AO86" i="1"/>
  <c r="AQ82" i="1"/>
  <c r="AP82" i="1"/>
  <c r="AO82" i="1"/>
  <c r="AP78" i="1"/>
  <c r="AQ78" i="1"/>
  <c r="AO78" i="1"/>
  <c r="AP74" i="1"/>
  <c r="AQ74" i="1"/>
  <c r="AO74" i="1"/>
  <c r="AP70" i="1"/>
  <c r="AQ70" i="1"/>
  <c r="AO70" i="1"/>
  <c r="AP66" i="1"/>
  <c r="AQ66" i="1"/>
  <c r="AO66" i="1"/>
  <c r="AP62" i="1"/>
  <c r="AQ62" i="1"/>
  <c r="AO62" i="1"/>
  <c r="AP58" i="1"/>
  <c r="AQ58" i="1"/>
  <c r="AO58" i="1"/>
  <c r="AP54" i="1"/>
  <c r="AQ54" i="1"/>
  <c r="AO54" i="1"/>
  <c r="AP50" i="1"/>
  <c r="AQ50" i="1"/>
  <c r="AO50" i="1"/>
  <c r="AP46" i="1"/>
  <c r="AQ46" i="1"/>
  <c r="AO46" i="1"/>
  <c r="AP42" i="1"/>
  <c r="AQ42" i="1"/>
  <c r="AO42" i="1"/>
  <c r="AP38" i="1"/>
  <c r="AQ38" i="1"/>
  <c r="AO38" i="1"/>
  <c r="AP34" i="1"/>
  <c r="AQ34" i="1"/>
  <c r="AO34" i="1"/>
  <c r="AP30" i="1"/>
  <c r="AQ30" i="1"/>
  <c r="AO30" i="1"/>
  <c r="AP26" i="1"/>
  <c r="AQ26" i="1"/>
  <c r="AO26" i="1"/>
  <c r="AP22" i="1"/>
  <c r="AQ22" i="1"/>
  <c r="AO22" i="1"/>
  <c r="AP18" i="1"/>
  <c r="AQ18" i="1"/>
  <c r="AO18" i="1"/>
  <c r="AP14" i="1"/>
  <c r="AQ14" i="1"/>
  <c r="AO14" i="1"/>
  <c r="AP10" i="1"/>
  <c r="AQ10" i="1"/>
  <c r="AO10" i="1"/>
  <c r="AP6" i="1"/>
  <c r="AQ6" i="1"/>
  <c r="AO6" i="1"/>
  <c r="AE261" i="1"/>
  <c r="AD261" i="1"/>
  <c r="AC261" i="1"/>
  <c r="AE263" i="1"/>
  <c r="AC263" i="1"/>
  <c r="AD263" i="1"/>
  <c r="AE259" i="1"/>
  <c r="AD259" i="1"/>
  <c r="AC259" i="1"/>
  <c r="AE255" i="1"/>
  <c r="AC255" i="1"/>
  <c r="AD255" i="1"/>
  <c r="AE251" i="1"/>
  <c r="AD251" i="1"/>
  <c r="AC251" i="1"/>
  <c r="AE247" i="1"/>
  <c r="AC247" i="1"/>
  <c r="AD247" i="1"/>
  <c r="AE243" i="1"/>
  <c r="AD243" i="1"/>
  <c r="AC243" i="1"/>
  <c r="AE239" i="1"/>
  <c r="AC239" i="1"/>
  <c r="AD239" i="1"/>
  <c r="AE231" i="1"/>
  <c r="AC231" i="1"/>
  <c r="AD231" i="1"/>
  <c r="AE227" i="1"/>
  <c r="AD227" i="1"/>
  <c r="AC227" i="1"/>
  <c r="AE219" i="1"/>
  <c r="AD219" i="1"/>
  <c r="AC219" i="1"/>
  <c r="AE215" i="1"/>
  <c r="AC215" i="1"/>
  <c r="AD215" i="1"/>
  <c r="AE211" i="1"/>
  <c r="AD211" i="1"/>
  <c r="AC211" i="1"/>
  <c r="AE207" i="1"/>
  <c r="AC207" i="1"/>
  <c r="AD207" i="1"/>
  <c r="AE203" i="1"/>
  <c r="AC203" i="1"/>
  <c r="AD203" i="1"/>
  <c r="AE199" i="1"/>
  <c r="AD199" i="1"/>
  <c r="AC199" i="1"/>
  <c r="AE195" i="1"/>
  <c r="AD195" i="1"/>
  <c r="AC195" i="1"/>
  <c r="AE191" i="1"/>
  <c r="AC191" i="1"/>
  <c r="AD191" i="1"/>
  <c r="AE187" i="1"/>
  <c r="AC187" i="1"/>
  <c r="AD187" i="1"/>
  <c r="AE183" i="1"/>
  <c r="AD183" i="1"/>
  <c r="AC183" i="1"/>
  <c r="AE175" i="1"/>
  <c r="AC175" i="1"/>
  <c r="AD175" i="1"/>
  <c r="AE171" i="1"/>
  <c r="AC171" i="1"/>
  <c r="AD171" i="1"/>
  <c r="AE167" i="1"/>
  <c r="AD167" i="1"/>
  <c r="AC167" i="1"/>
  <c r="AE163" i="1"/>
  <c r="AD163" i="1"/>
  <c r="AC163" i="1"/>
  <c r="AE159" i="1"/>
  <c r="AC159" i="1"/>
  <c r="AD159" i="1"/>
  <c r="AE155" i="1"/>
  <c r="AC155" i="1"/>
  <c r="AD155" i="1"/>
  <c r="AE151" i="1"/>
  <c r="AD151" i="1"/>
  <c r="AC151" i="1"/>
  <c r="AE147" i="1"/>
  <c r="AD147" i="1"/>
  <c r="AC147" i="1"/>
  <c r="AE143" i="1"/>
  <c r="AC143" i="1"/>
  <c r="AD143" i="1"/>
  <c r="AE139" i="1"/>
  <c r="AC139" i="1"/>
  <c r="AD139" i="1"/>
  <c r="AE135" i="1"/>
  <c r="AD135" i="1"/>
  <c r="AC135" i="1"/>
  <c r="AE131" i="1"/>
  <c r="AD131" i="1"/>
  <c r="AC131" i="1"/>
  <c r="AE127" i="1"/>
  <c r="AC127" i="1"/>
  <c r="AD127" i="1"/>
  <c r="AE123" i="1"/>
  <c r="AC123" i="1"/>
  <c r="AD123" i="1"/>
  <c r="AE119" i="1"/>
  <c r="AD119" i="1"/>
  <c r="AC119" i="1"/>
  <c r="AE115" i="1"/>
  <c r="AD115" i="1"/>
  <c r="AC115" i="1"/>
  <c r="AE111" i="1"/>
  <c r="AC111" i="1"/>
  <c r="AD111" i="1"/>
  <c r="AE107" i="1"/>
  <c r="AC107" i="1"/>
  <c r="AD107" i="1"/>
  <c r="AE103" i="1"/>
  <c r="AD103" i="1"/>
  <c r="AC103" i="1"/>
  <c r="AE99" i="1"/>
  <c r="AD99" i="1"/>
  <c r="AC99" i="1"/>
  <c r="AE95" i="1"/>
  <c r="AC95" i="1"/>
  <c r="AD95" i="1"/>
  <c r="AE91" i="1"/>
  <c r="AC91" i="1"/>
  <c r="AD91" i="1"/>
  <c r="AE87" i="1"/>
  <c r="AD87" i="1"/>
  <c r="AC87" i="1"/>
  <c r="AE83" i="1"/>
  <c r="AD83" i="1"/>
  <c r="AC83" i="1"/>
  <c r="AE79" i="1"/>
  <c r="AC79" i="1"/>
  <c r="AD79" i="1"/>
  <c r="AE75" i="1"/>
  <c r="AD75" i="1"/>
  <c r="AC75" i="1"/>
  <c r="AE71" i="1"/>
  <c r="AD71" i="1"/>
  <c r="AC71" i="1"/>
  <c r="AE67" i="1"/>
  <c r="AD67" i="1"/>
  <c r="AC67" i="1"/>
  <c r="AE63" i="1"/>
  <c r="AC63" i="1"/>
  <c r="AD63" i="1"/>
  <c r="AE59" i="1"/>
  <c r="AD59" i="1"/>
  <c r="AC59" i="1"/>
  <c r="AE55" i="1"/>
  <c r="AD55" i="1"/>
  <c r="AC55" i="1"/>
  <c r="AE51" i="1"/>
  <c r="AD51" i="1"/>
  <c r="AC51" i="1"/>
  <c r="AE47" i="1"/>
  <c r="AC47" i="1"/>
  <c r="AD47" i="1"/>
  <c r="AE43" i="1"/>
  <c r="AD43" i="1"/>
  <c r="AC43" i="1"/>
  <c r="AE39" i="1"/>
  <c r="AD39" i="1"/>
  <c r="AC39" i="1"/>
  <c r="AE35" i="1"/>
  <c r="AD35" i="1"/>
  <c r="AC35" i="1"/>
  <c r="AE31" i="1"/>
  <c r="AC31" i="1"/>
  <c r="AD31" i="1"/>
  <c r="AE27" i="1"/>
  <c r="AD27" i="1"/>
  <c r="AC27" i="1"/>
  <c r="AE23" i="1"/>
  <c r="AD23" i="1"/>
  <c r="AC23" i="1"/>
  <c r="AE19" i="1"/>
  <c r="AD19" i="1"/>
  <c r="AC19" i="1"/>
  <c r="AD15" i="1"/>
  <c r="AE15" i="1"/>
  <c r="AC15" i="1"/>
  <c r="AE11" i="1"/>
  <c r="AD11" i="1"/>
  <c r="AC11" i="1"/>
  <c r="AD7" i="1"/>
  <c r="AE7" i="1"/>
  <c r="AC7" i="1"/>
  <c r="AQ3" i="1"/>
  <c r="AP3" i="1"/>
  <c r="AO3" i="1"/>
  <c r="AQ261" i="1"/>
  <c r="AP261" i="1"/>
  <c r="AO261" i="1"/>
  <c r="AQ257" i="1"/>
  <c r="AP257" i="1"/>
  <c r="AO257" i="1"/>
  <c r="AQ253" i="1"/>
  <c r="AP253" i="1"/>
  <c r="AO253" i="1"/>
  <c r="AQ249" i="1"/>
  <c r="AP249" i="1"/>
  <c r="AO249" i="1"/>
  <c r="AQ245" i="1"/>
  <c r="AP245" i="1"/>
  <c r="AO245" i="1"/>
  <c r="AQ241" i="1"/>
  <c r="AP241" i="1"/>
  <c r="AO241" i="1"/>
  <c r="AQ237" i="1"/>
  <c r="AP237" i="1"/>
  <c r="AO237" i="1"/>
  <c r="AQ233" i="1"/>
  <c r="AP233" i="1"/>
  <c r="AO233" i="1"/>
  <c r="AQ229" i="1"/>
  <c r="AP229" i="1"/>
  <c r="AO229" i="1"/>
  <c r="AQ225" i="1"/>
  <c r="AP225" i="1"/>
  <c r="AO225" i="1"/>
  <c r="AQ221" i="1"/>
  <c r="AP221" i="1"/>
  <c r="AO221" i="1"/>
  <c r="AQ217" i="1"/>
  <c r="AP217" i="1"/>
  <c r="AO217" i="1"/>
  <c r="AQ213" i="1"/>
  <c r="AP213" i="1"/>
  <c r="AO213" i="1"/>
  <c r="AQ209" i="1"/>
  <c r="AP209" i="1"/>
  <c r="AO209" i="1"/>
  <c r="AQ205" i="1"/>
  <c r="AP205" i="1"/>
  <c r="AO205" i="1"/>
  <c r="AQ201" i="1"/>
  <c r="AP201" i="1"/>
  <c r="AO201" i="1"/>
  <c r="AQ197" i="1"/>
  <c r="AP197" i="1"/>
  <c r="AO197" i="1"/>
  <c r="AQ193" i="1"/>
  <c r="AP193" i="1"/>
  <c r="AO193" i="1"/>
  <c r="AQ189" i="1"/>
  <c r="AP189" i="1"/>
  <c r="AO189" i="1"/>
  <c r="AQ185" i="1"/>
  <c r="AP185" i="1"/>
  <c r="AO185" i="1"/>
  <c r="AQ181" i="1"/>
  <c r="AP181" i="1"/>
  <c r="AO181" i="1"/>
  <c r="AQ177" i="1"/>
  <c r="AP177" i="1"/>
  <c r="AO177" i="1"/>
  <c r="AQ173" i="1"/>
  <c r="AP173" i="1"/>
  <c r="AO173" i="1"/>
  <c r="AQ169" i="1"/>
  <c r="AP169" i="1"/>
  <c r="AO169" i="1"/>
  <c r="AQ165" i="1"/>
  <c r="AP165" i="1"/>
  <c r="AO165" i="1"/>
  <c r="AQ161" i="1"/>
  <c r="AP161" i="1"/>
  <c r="AO161" i="1"/>
  <c r="AQ157" i="1"/>
  <c r="AP157" i="1"/>
  <c r="AO157" i="1"/>
  <c r="AQ153" i="1"/>
  <c r="AP153" i="1"/>
  <c r="AO153" i="1"/>
  <c r="AQ149" i="1"/>
  <c r="AP149" i="1"/>
  <c r="AO149" i="1"/>
  <c r="AQ145" i="1"/>
  <c r="AP145" i="1"/>
  <c r="AO145" i="1"/>
  <c r="AQ141" i="1"/>
  <c r="AP141" i="1"/>
  <c r="AO141" i="1"/>
  <c r="AQ137" i="1"/>
  <c r="AP137" i="1"/>
  <c r="AO137" i="1"/>
  <c r="AQ133" i="1"/>
  <c r="AP133" i="1"/>
  <c r="AO133" i="1"/>
  <c r="AQ129" i="1"/>
  <c r="AP129" i="1"/>
  <c r="AO129" i="1"/>
  <c r="AQ125" i="1"/>
  <c r="AP125" i="1"/>
  <c r="AO125" i="1"/>
  <c r="AQ121" i="1"/>
  <c r="AP121" i="1"/>
  <c r="AO121" i="1"/>
  <c r="AQ117" i="1"/>
  <c r="AP117" i="1"/>
  <c r="AO117" i="1"/>
  <c r="AQ113" i="1"/>
  <c r="AP113" i="1"/>
  <c r="AO113" i="1"/>
  <c r="AQ109" i="1"/>
  <c r="AP109" i="1"/>
  <c r="AO109" i="1"/>
  <c r="AQ105" i="1"/>
  <c r="AP105" i="1"/>
  <c r="AO105" i="1"/>
  <c r="AQ101" i="1"/>
  <c r="AP101" i="1"/>
  <c r="AO101" i="1"/>
  <c r="AQ97" i="1"/>
  <c r="AP97" i="1"/>
  <c r="AO97" i="1"/>
  <c r="AQ93" i="1"/>
  <c r="AP93" i="1"/>
  <c r="AO93" i="1"/>
  <c r="AQ89" i="1"/>
  <c r="AP89" i="1"/>
  <c r="AO89" i="1"/>
  <c r="AQ85" i="1"/>
  <c r="AP85" i="1"/>
  <c r="AO85" i="1"/>
  <c r="AQ81" i="1"/>
  <c r="AP81" i="1"/>
  <c r="AO81" i="1"/>
  <c r="AP77" i="1"/>
  <c r="AQ77" i="1"/>
  <c r="AO77" i="1"/>
  <c r="AP73" i="1"/>
  <c r="AQ73" i="1"/>
  <c r="AO73" i="1"/>
  <c r="AP69" i="1"/>
  <c r="AQ69" i="1"/>
  <c r="AO69" i="1"/>
  <c r="AP65" i="1"/>
  <c r="AQ65" i="1"/>
  <c r="AO65" i="1"/>
  <c r="AP61" i="1"/>
  <c r="AQ61" i="1"/>
  <c r="AO61" i="1"/>
  <c r="AP57" i="1"/>
  <c r="AQ57" i="1"/>
  <c r="AO57" i="1"/>
  <c r="AP53" i="1"/>
  <c r="AQ53" i="1"/>
  <c r="AO53" i="1"/>
  <c r="AP49" i="1"/>
  <c r="AQ49" i="1"/>
  <c r="AO49" i="1"/>
  <c r="AP45" i="1"/>
  <c r="AQ45" i="1"/>
  <c r="AO45" i="1"/>
  <c r="AP41" i="1"/>
  <c r="AQ41" i="1"/>
  <c r="AO41" i="1"/>
  <c r="AP37" i="1"/>
  <c r="AQ37" i="1"/>
  <c r="AO37" i="1"/>
  <c r="AP33" i="1"/>
  <c r="AQ33" i="1"/>
  <c r="AO33" i="1"/>
  <c r="AP29" i="1"/>
  <c r="AQ29" i="1"/>
  <c r="AO29" i="1"/>
  <c r="AP25" i="1"/>
  <c r="AQ25" i="1"/>
  <c r="AO25" i="1"/>
  <c r="AP21" i="1"/>
  <c r="AQ21" i="1"/>
  <c r="AO21" i="1"/>
  <c r="AP17" i="1"/>
  <c r="AQ17" i="1"/>
  <c r="AO17" i="1"/>
  <c r="AP13" i="1"/>
  <c r="AQ13" i="1"/>
  <c r="AO13" i="1"/>
  <c r="AP9" i="1"/>
  <c r="AQ9" i="1"/>
  <c r="AO9" i="1"/>
  <c r="AP5" i="1"/>
  <c r="AQ5" i="1"/>
  <c r="AO5" i="1"/>
  <c r="AE3" i="1"/>
  <c r="AC3" i="1"/>
  <c r="AD3" i="1"/>
  <c r="AE235" i="1"/>
  <c r="AD235" i="1"/>
  <c r="AC235" i="1"/>
  <c r="AE223" i="1"/>
  <c r="AC223" i="1"/>
  <c r="AD223" i="1"/>
  <c r="AE179" i="1"/>
  <c r="AD179" i="1"/>
  <c r="AC179" i="1"/>
  <c r="AD262" i="1"/>
  <c r="AE262" i="1"/>
  <c r="AC262" i="1"/>
  <c r="AD258" i="1"/>
  <c r="AE258" i="1"/>
  <c r="AC258" i="1"/>
  <c r="AD254" i="1"/>
  <c r="AE254" i="1"/>
  <c r="AC254" i="1"/>
  <c r="AD250" i="1"/>
  <c r="AE250" i="1"/>
  <c r="AC250" i="1"/>
  <c r="AD246" i="1"/>
  <c r="AE246" i="1"/>
  <c r="AC246" i="1"/>
  <c r="AD242" i="1"/>
  <c r="AE242" i="1"/>
  <c r="AC242" i="1"/>
  <c r="AD238" i="1"/>
  <c r="AE238" i="1"/>
  <c r="AC238" i="1"/>
  <c r="AD234" i="1"/>
  <c r="AE234" i="1"/>
  <c r="AC234" i="1"/>
  <c r="AD230" i="1"/>
  <c r="AE230" i="1"/>
  <c r="AC230" i="1"/>
  <c r="AD226" i="1"/>
  <c r="AE226" i="1"/>
  <c r="AC226" i="1"/>
  <c r="AD222" i="1"/>
  <c r="AE222" i="1"/>
  <c r="AC222" i="1"/>
  <c r="AD218" i="1"/>
  <c r="AE218" i="1"/>
  <c r="AC218" i="1"/>
  <c r="AD214" i="1"/>
  <c r="AE214" i="1"/>
  <c r="AC214" i="1"/>
  <c r="AD210" i="1"/>
  <c r="AE210" i="1"/>
  <c r="AC210" i="1"/>
  <c r="AD206" i="1"/>
  <c r="AE206" i="1"/>
  <c r="AC206" i="1"/>
  <c r="AD202" i="1"/>
  <c r="AE202" i="1"/>
  <c r="AC202" i="1"/>
  <c r="AD198" i="1"/>
  <c r="AE198" i="1"/>
  <c r="AC198" i="1"/>
  <c r="AD194" i="1"/>
  <c r="AE194" i="1"/>
  <c r="AC194" i="1"/>
  <c r="AD190" i="1"/>
  <c r="AE190" i="1"/>
  <c r="AC190" i="1"/>
  <c r="AD186" i="1"/>
  <c r="AE186" i="1"/>
  <c r="AC186" i="1"/>
  <c r="AD182" i="1"/>
  <c r="AE182" i="1"/>
  <c r="AC182" i="1"/>
  <c r="AD178" i="1"/>
  <c r="AE178" i="1"/>
  <c r="AC178" i="1"/>
  <c r="AD174" i="1"/>
  <c r="AE174" i="1"/>
  <c r="AC174" i="1"/>
  <c r="AD170" i="1"/>
  <c r="AE170" i="1"/>
  <c r="AC170" i="1"/>
  <c r="AD166" i="1"/>
  <c r="AE166" i="1"/>
  <c r="AC166" i="1"/>
  <c r="AD162" i="1"/>
  <c r="AE162" i="1"/>
  <c r="AC162" i="1"/>
  <c r="AD158" i="1"/>
  <c r="AE158" i="1"/>
  <c r="AC158" i="1"/>
  <c r="AD154" i="1"/>
  <c r="AE154" i="1"/>
  <c r="AC154" i="1"/>
  <c r="AD150" i="1"/>
  <c r="AE150" i="1"/>
  <c r="AC150" i="1"/>
  <c r="AD146" i="1"/>
  <c r="AE146" i="1"/>
  <c r="AC146" i="1"/>
  <c r="AD142" i="1"/>
  <c r="AE142" i="1"/>
  <c r="AC142" i="1"/>
  <c r="AD138" i="1"/>
  <c r="AE138" i="1"/>
  <c r="AC138" i="1"/>
  <c r="AD134" i="1"/>
  <c r="AE134" i="1"/>
  <c r="AC134" i="1"/>
  <c r="AD130" i="1"/>
  <c r="AE130" i="1"/>
  <c r="AC130" i="1"/>
  <c r="AD126" i="1"/>
  <c r="AE126" i="1"/>
  <c r="AC126" i="1"/>
  <c r="AD122" i="1"/>
  <c r="AE122" i="1"/>
  <c r="AC122" i="1"/>
  <c r="AD118" i="1"/>
  <c r="AE118" i="1"/>
  <c r="AC118" i="1"/>
  <c r="AD114" i="1"/>
  <c r="AE114" i="1"/>
  <c r="AC114" i="1"/>
  <c r="AD110" i="1"/>
  <c r="AE110" i="1"/>
  <c r="AC110" i="1"/>
  <c r="AD106" i="1"/>
  <c r="AE106" i="1"/>
  <c r="AC106" i="1"/>
  <c r="AD102" i="1"/>
  <c r="AE102" i="1"/>
  <c r="AC102" i="1"/>
  <c r="AD98" i="1"/>
  <c r="AE98" i="1"/>
  <c r="AC98" i="1"/>
  <c r="AD94" i="1"/>
  <c r="AE94" i="1"/>
  <c r="AC94" i="1"/>
  <c r="AD90" i="1"/>
  <c r="AE90" i="1"/>
  <c r="AC90" i="1"/>
  <c r="AD86" i="1"/>
  <c r="AE86" i="1"/>
  <c r="AC86" i="1"/>
  <c r="AD82" i="1"/>
  <c r="AE82" i="1"/>
  <c r="AC82" i="1"/>
  <c r="AD78" i="1"/>
  <c r="AE78" i="1"/>
  <c r="AC78" i="1"/>
  <c r="AD74" i="1"/>
  <c r="AE74" i="1"/>
  <c r="AC74" i="1"/>
  <c r="AD70" i="1"/>
  <c r="AE70" i="1"/>
  <c r="AC70" i="1"/>
  <c r="AD66" i="1"/>
  <c r="AE66" i="1"/>
  <c r="AC66" i="1"/>
  <c r="AD62" i="1"/>
  <c r="AE62" i="1"/>
  <c r="AC62" i="1"/>
  <c r="AD58" i="1"/>
  <c r="AE58" i="1"/>
  <c r="AC58" i="1"/>
  <c r="AD54" i="1"/>
  <c r="AE54" i="1"/>
  <c r="AC54" i="1"/>
  <c r="AE50" i="1"/>
  <c r="AD50" i="1"/>
  <c r="AC50" i="1"/>
  <c r="AE46" i="1"/>
  <c r="AD46" i="1"/>
  <c r="AC46" i="1"/>
  <c r="AE42" i="1"/>
  <c r="AD42" i="1"/>
  <c r="AC42" i="1"/>
  <c r="AE38" i="1"/>
  <c r="AD38" i="1"/>
  <c r="AC38" i="1"/>
  <c r="AE34" i="1"/>
  <c r="AD34" i="1"/>
  <c r="AC34" i="1"/>
  <c r="AE30" i="1"/>
  <c r="AD30" i="1"/>
  <c r="AC30" i="1"/>
  <c r="AE26" i="1"/>
  <c r="AD26" i="1"/>
  <c r="AC26" i="1"/>
  <c r="AE22" i="1"/>
  <c r="AD22" i="1"/>
  <c r="AC22" i="1"/>
  <c r="AE18" i="1"/>
  <c r="AD18" i="1"/>
  <c r="AC18" i="1"/>
  <c r="AE14" i="1"/>
  <c r="AD14" i="1"/>
  <c r="AC14" i="1"/>
  <c r="AE10" i="1"/>
  <c r="AD10" i="1"/>
  <c r="AC10" i="1"/>
  <c r="AE6" i="1"/>
  <c r="AD6" i="1"/>
  <c r="AC6" i="1"/>
  <c r="AQ264" i="1"/>
  <c r="AP264" i="1"/>
  <c r="AO264" i="1"/>
  <c r="AQ260" i="1"/>
  <c r="AP260" i="1"/>
  <c r="AO260" i="1"/>
  <c r="AQ256" i="1"/>
  <c r="AP256" i="1"/>
  <c r="AO256" i="1"/>
  <c r="AQ252" i="1"/>
  <c r="AP252" i="1"/>
  <c r="AO252" i="1"/>
  <c r="AQ248" i="1"/>
  <c r="AP248" i="1"/>
  <c r="AO248" i="1"/>
  <c r="AQ244" i="1"/>
  <c r="AP244" i="1"/>
  <c r="AO244" i="1"/>
  <c r="AQ240" i="1"/>
  <c r="AP240" i="1"/>
  <c r="AO240" i="1"/>
  <c r="AQ236" i="1"/>
  <c r="AP236" i="1"/>
  <c r="AO236" i="1"/>
  <c r="AQ232" i="1"/>
  <c r="AP232" i="1"/>
  <c r="AO232" i="1"/>
  <c r="AQ228" i="1"/>
  <c r="AP228" i="1"/>
  <c r="AO228" i="1"/>
  <c r="AQ224" i="1"/>
  <c r="AP224" i="1"/>
  <c r="AO224" i="1"/>
  <c r="AQ220" i="1"/>
  <c r="AP220" i="1"/>
  <c r="AO220" i="1"/>
  <c r="AQ216" i="1"/>
  <c r="AP216" i="1"/>
  <c r="AO216" i="1"/>
  <c r="AQ212" i="1"/>
  <c r="AP212" i="1"/>
  <c r="AO212" i="1"/>
  <c r="AQ208" i="1"/>
  <c r="AP208" i="1"/>
  <c r="AO208" i="1"/>
  <c r="AQ204" i="1"/>
  <c r="AP204" i="1"/>
  <c r="AO204" i="1"/>
  <c r="AQ200" i="1"/>
  <c r="AP200" i="1"/>
  <c r="AO200" i="1"/>
  <c r="AQ196" i="1"/>
  <c r="AP196" i="1"/>
  <c r="AO196" i="1"/>
  <c r="AQ192" i="1"/>
  <c r="AP192" i="1"/>
  <c r="AO192" i="1"/>
  <c r="AQ188" i="1"/>
  <c r="AP188" i="1"/>
  <c r="AO188" i="1"/>
  <c r="AQ184" i="1"/>
  <c r="AP184" i="1"/>
  <c r="AO184" i="1"/>
  <c r="AQ180" i="1"/>
  <c r="AP180" i="1"/>
  <c r="AO180" i="1"/>
  <c r="AQ176" i="1"/>
  <c r="AP176" i="1"/>
  <c r="AO176" i="1"/>
  <c r="AQ172" i="1"/>
  <c r="AP172" i="1"/>
  <c r="AO172" i="1"/>
  <c r="AQ168" i="1"/>
  <c r="AP168" i="1"/>
  <c r="AO168" i="1"/>
  <c r="AQ164" i="1"/>
  <c r="AP164" i="1"/>
  <c r="AO164" i="1"/>
  <c r="AQ160" i="1"/>
  <c r="AP160" i="1"/>
  <c r="AO160" i="1"/>
  <c r="AQ156" i="1"/>
  <c r="AP156" i="1"/>
  <c r="AO156" i="1"/>
  <c r="AQ152" i="1"/>
  <c r="AP152" i="1"/>
  <c r="AO152" i="1"/>
  <c r="AQ148" i="1"/>
  <c r="AP148" i="1"/>
  <c r="AO148" i="1"/>
  <c r="AQ144" i="1"/>
  <c r="AP144" i="1"/>
  <c r="AO144" i="1"/>
  <c r="AQ140" i="1"/>
  <c r="AP140" i="1"/>
  <c r="AO140" i="1"/>
  <c r="AQ136" i="1"/>
  <c r="AP136" i="1"/>
  <c r="AO136" i="1"/>
  <c r="AQ132" i="1"/>
  <c r="AP132" i="1"/>
  <c r="AO132" i="1"/>
  <c r="AQ128" i="1"/>
  <c r="AP128" i="1"/>
  <c r="AO128" i="1"/>
  <c r="AQ124" i="1"/>
  <c r="AP124" i="1"/>
  <c r="AO124" i="1"/>
  <c r="AQ120" i="1"/>
  <c r="AP120" i="1"/>
  <c r="AO120" i="1"/>
  <c r="AQ116" i="1"/>
  <c r="AP116" i="1"/>
  <c r="AO116" i="1"/>
  <c r="AQ112" i="1"/>
  <c r="AP112" i="1"/>
  <c r="AO112" i="1"/>
  <c r="AQ108" i="1"/>
  <c r="AP108" i="1"/>
  <c r="AO108" i="1"/>
  <c r="AQ104" i="1"/>
  <c r="AP104" i="1"/>
  <c r="AO104" i="1"/>
  <c r="AQ100" i="1"/>
  <c r="AP100" i="1"/>
  <c r="AO100" i="1"/>
  <c r="AQ96" i="1"/>
  <c r="AP96" i="1"/>
  <c r="AO96" i="1"/>
  <c r="AQ92" i="1"/>
  <c r="AP92" i="1"/>
  <c r="AO92" i="1"/>
  <c r="AQ88" i="1"/>
  <c r="AP88" i="1"/>
  <c r="AO88" i="1"/>
  <c r="AQ84" i="1"/>
  <c r="AP84" i="1"/>
  <c r="AO84" i="1"/>
  <c r="AQ80" i="1"/>
  <c r="AP80" i="1"/>
  <c r="AO80" i="1"/>
  <c r="AQ76" i="1"/>
  <c r="AP76" i="1"/>
  <c r="AO76" i="1"/>
  <c r="AQ72" i="1"/>
  <c r="AP72" i="1"/>
  <c r="AO72" i="1"/>
  <c r="AQ68" i="1"/>
  <c r="AP68" i="1"/>
  <c r="AO68" i="1"/>
  <c r="AQ64" i="1"/>
  <c r="AP64" i="1"/>
  <c r="AO64" i="1"/>
  <c r="AQ60" i="1"/>
  <c r="AP60" i="1"/>
  <c r="AO60" i="1"/>
  <c r="AQ56" i="1"/>
  <c r="AP56" i="1"/>
  <c r="AO56" i="1"/>
  <c r="AQ52" i="1"/>
  <c r="AP52" i="1"/>
  <c r="AO52" i="1"/>
  <c r="AQ48" i="1"/>
  <c r="AP48" i="1"/>
  <c r="AO48" i="1"/>
  <c r="AQ44" i="1"/>
  <c r="AP44" i="1"/>
  <c r="AO44" i="1"/>
  <c r="AQ40" i="1"/>
  <c r="AP40" i="1"/>
  <c r="AO40" i="1"/>
  <c r="AQ36" i="1"/>
  <c r="AP36" i="1"/>
  <c r="AO36" i="1"/>
  <c r="AQ32" i="1"/>
  <c r="AP32" i="1"/>
  <c r="AO32" i="1"/>
  <c r="AQ28" i="1"/>
  <c r="AP28" i="1"/>
  <c r="AO28" i="1"/>
  <c r="AQ24" i="1"/>
  <c r="AP24" i="1"/>
  <c r="AO24" i="1"/>
  <c r="AQ20" i="1"/>
  <c r="AP20" i="1"/>
  <c r="AO20" i="1"/>
  <c r="AQ16" i="1"/>
  <c r="AP16" i="1"/>
  <c r="AO16" i="1"/>
  <c r="AQ12" i="1"/>
  <c r="AP12" i="1"/>
  <c r="AO12" i="1"/>
  <c r="AQ8" i="1"/>
  <c r="AP8" i="1"/>
  <c r="AO8" i="1"/>
  <c r="AQ4" i="1"/>
  <c r="AP4" i="1"/>
  <c r="AO4" i="1"/>
  <c r="AE225" i="1"/>
  <c r="AD225" i="1"/>
  <c r="AC225" i="1"/>
  <c r="AE221" i="1"/>
  <c r="AD221" i="1"/>
  <c r="AC221" i="1"/>
  <c r="AE217" i="1"/>
  <c r="AD217" i="1"/>
  <c r="AC217" i="1"/>
  <c r="AE213" i="1"/>
  <c r="AD213" i="1"/>
  <c r="AC213" i="1"/>
  <c r="AD205" i="1"/>
  <c r="AE205" i="1"/>
  <c r="AC205" i="1"/>
  <c r="AD197" i="1"/>
  <c r="AE197" i="1"/>
  <c r="AC197" i="1"/>
  <c r="AD181" i="1"/>
  <c r="AE181" i="1"/>
  <c r="AC181" i="1"/>
  <c r="AD177" i="1"/>
  <c r="AE177" i="1"/>
  <c r="AC177" i="1"/>
  <c r="AD173" i="1"/>
  <c r="AE173" i="1"/>
  <c r="AC173" i="1"/>
  <c r="AD169" i="1"/>
  <c r="AE169" i="1"/>
  <c r="AC169" i="1"/>
  <c r="AD165" i="1"/>
  <c r="AE165" i="1"/>
  <c r="AC165" i="1"/>
  <c r="AD161" i="1"/>
  <c r="AE161" i="1"/>
  <c r="AC161" i="1"/>
  <c r="AD157" i="1"/>
  <c r="AE157" i="1"/>
  <c r="AC157" i="1"/>
  <c r="AD153" i="1"/>
  <c r="AE153" i="1"/>
  <c r="AC153" i="1"/>
  <c r="AD149" i="1"/>
  <c r="AE149" i="1"/>
  <c r="AC149" i="1"/>
  <c r="AD145" i="1"/>
  <c r="AE145" i="1"/>
  <c r="AC145" i="1"/>
  <c r="AD141" i="1"/>
  <c r="AE141" i="1"/>
  <c r="AC141" i="1"/>
  <c r="AD137" i="1"/>
  <c r="AE137" i="1"/>
  <c r="AC137" i="1"/>
  <c r="AD133" i="1"/>
  <c r="AE133" i="1"/>
  <c r="AC133" i="1"/>
  <c r="AD129" i="1"/>
  <c r="AE129" i="1"/>
  <c r="AC129" i="1"/>
  <c r="AD125" i="1"/>
  <c r="AE125" i="1"/>
  <c r="AC125" i="1"/>
  <c r="AD121" i="1"/>
  <c r="AE121" i="1"/>
  <c r="AC121" i="1"/>
  <c r="AD117" i="1"/>
  <c r="AE117" i="1"/>
  <c r="AC117" i="1"/>
  <c r="AD113" i="1"/>
  <c r="AE113" i="1"/>
  <c r="AC113" i="1"/>
  <c r="AD109" i="1"/>
  <c r="AE109" i="1"/>
  <c r="AC109" i="1"/>
  <c r="AD105" i="1"/>
  <c r="AE105" i="1"/>
  <c r="AC105" i="1"/>
  <c r="AD101" i="1"/>
  <c r="AE101" i="1"/>
  <c r="AC101" i="1"/>
  <c r="AD97" i="1"/>
  <c r="AE97" i="1"/>
  <c r="AC97" i="1"/>
  <c r="AD93" i="1"/>
  <c r="AE93" i="1"/>
  <c r="AC93" i="1"/>
  <c r="AD89" i="1"/>
  <c r="AE89" i="1"/>
  <c r="AC89" i="1"/>
  <c r="AD85" i="1"/>
  <c r="AE85" i="1"/>
  <c r="AC85" i="1"/>
  <c r="AD81" i="1"/>
  <c r="AE81" i="1"/>
  <c r="AC81" i="1"/>
  <c r="AD77" i="1"/>
  <c r="AE77" i="1"/>
  <c r="AC77" i="1"/>
  <c r="AD73" i="1"/>
  <c r="AE73" i="1"/>
  <c r="AC73" i="1"/>
  <c r="AD69" i="1"/>
  <c r="AE69" i="1"/>
  <c r="AC69" i="1"/>
  <c r="AD65" i="1"/>
  <c r="AE65" i="1"/>
  <c r="AC65" i="1"/>
  <c r="AD61" i="1"/>
  <c r="AE61" i="1"/>
  <c r="AC61" i="1"/>
  <c r="AD57" i="1"/>
  <c r="AE57" i="1"/>
  <c r="AC57" i="1"/>
  <c r="AE53" i="1"/>
  <c r="AD53" i="1"/>
  <c r="AC53" i="1"/>
  <c r="AE49" i="1"/>
  <c r="AD49" i="1"/>
  <c r="AC49" i="1"/>
  <c r="AE45" i="1"/>
  <c r="AD45" i="1"/>
  <c r="AC45" i="1"/>
  <c r="AE41" i="1"/>
  <c r="AD41" i="1"/>
  <c r="AC41" i="1"/>
  <c r="AE37" i="1"/>
  <c r="AD37" i="1"/>
  <c r="AC37" i="1"/>
  <c r="AE33" i="1"/>
  <c r="AD33" i="1"/>
  <c r="AC33" i="1"/>
  <c r="AE29" i="1"/>
  <c r="AD29" i="1"/>
  <c r="AC29" i="1"/>
  <c r="AE25" i="1"/>
  <c r="AD25" i="1"/>
  <c r="AC25" i="1"/>
  <c r="AE21" i="1"/>
  <c r="AD21" i="1"/>
  <c r="AC21" i="1"/>
  <c r="AE17" i="1"/>
  <c r="AD17" i="1"/>
  <c r="AC17" i="1"/>
  <c r="AE13" i="1"/>
  <c r="AD13" i="1"/>
  <c r="AC13" i="1"/>
  <c r="AE9" i="1"/>
  <c r="AD9" i="1"/>
  <c r="AC9" i="1"/>
  <c r="AE5" i="1"/>
  <c r="AD5" i="1"/>
  <c r="AC5" i="1"/>
  <c r="AQ263" i="1"/>
  <c r="AP263" i="1"/>
  <c r="AO263" i="1"/>
  <c r="AQ259" i="1"/>
  <c r="AP259" i="1"/>
  <c r="AO259" i="1"/>
  <c r="AQ255" i="1"/>
  <c r="AP255" i="1"/>
  <c r="AO255" i="1"/>
  <c r="AQ251" i="1"/>
  <c r="AP251" i="1"/>
  <c r="AO251" i="1"/>
  <c r="AQ247" i="1"/>
  <c r="AP247" i="1"/>
  <c r="AO247" i="1"/>
  <c r="AQ243" i="1"/>
  <c r="AP243" i="1"/>
  <c r="AO243" i="1"/>
  <c r="AQ239" i="1"/>
  <c r="AP239" i="1"/>
  <c r="AO239" i="1"/>
  <c r="AQ235" i="1"/>
  <c r="AP235" i="1"/>
  <c r="AO235" i="1"/>
  <c r="AQ231" i="1"/>
  <c r="AP231" i="1"/>
  <c r="AO231" i="1"/>
  <c r="AQ227" i="1"/>
  <c r="AP227" i="1"/>
  <c r="AO227" i="1"/>
  <c r="AQ223" i="1"/>
  <c r="AP223" i="1"/>
  <c r="AO223" i="1"/>
  <c r="AQ219" i="1"/>
  <c r="AP219" i="1"/>
  <c r="AO219" i="1"/>
  <c r="AQ215" i="1"/>
  <c r="AP215" i="1"/>
  <c r="AO215" i="1"/>
  <c r="AQ211" i="1"/>
  <c r="AP211" i="1"/>
  <c r="AO211" i="1"/>
  <c r="AQ207" i="1"/>
  <c r="AP207" i="1"/>
  <c r="AO207" i="1"/>
  <c r="AQ203" i="1"/>
  <c r="AP203" i="1"/>
  <c r="AO203" i="1"/>
  <c r="AQ199" i="1"/>
  <c r="AP199" i="1"/>
  <c r="AO199" i="1"/>
  <c r="AQ195" i="1"/>
  <c r="AP195" i="1"/>
  <c r="AO195" i="1"/>
  <c r="AQ191" i="1"/>
  <c r="AP191" i="1"/>
  <c r="AO191" i="1"/>
  <c r="AQ187" i="1"/>
  <c r="AP187" i="1"/>
  <c r="AO187" i="1"/>
  <c r="AQ183" i="1"/>
  <c r="AP183" i="1"/>
  <c r="AO183" i="1"/>
  <c r="AQ179" i="1"/>
  <c r="AP179" i="1"/>
  <c r="AO179" i="1"/>
  <c r="AQ175" i="1"/>
  <c r="AP175" i="1"/>
  <c r="AO175" i="1"/>
  <c r="AQ171" i="1"/>
  <c r="AP171" i="1"/>
  <c r="AO171" i="1"/>
  <c r="AQ167" i="1"/>
  <c r="AP167" i="1"/>
  <c r="AO167" i="1"/>
  <c r="AQ163" i="1"/>
  <c r="AP163" i="1"/>
  <c r="AO163" i="1"/>
  <c r="AQ159" i="1"/>
  <c r="AP159" i="1"/>
  <c r="AO159" i="1"/>
  <c r="AQ155" i="1"/>
  <c r="AP155" i="1"/>
  <c r="AO155" i="1"/>
  <c r="AQ151" i="1"/>
  <c r="AP151" i="1"/>
  <c r="AO151" i="1"/>
  <c r="AQ147" i="1"/>
  <c r="AP147" i="1"/>
  <c r="AO147" i="1"/>
  <c r="AQ143" i="1"/>
  <c r="AP143" i="1"/>
  <c r="AO143" i="1"/>
  <c r="AQ139" i="1"/>
  <c r="AP139" i="1"/>
  <c r="AO139" i="1"/>
  <c r="AQ135" i="1"/>
  <c r="AP135" i="1"/>
  <c r="AO135" i="1"/>
  <c r="AQ131" i="1"/>
  <c r="AP131" i="1"/>
  <c r="AO131" i="1"/>
  <c r="AQ127" i="1"/>
  <c r="AP127" i="1"/>
  <c r="AO127" i="1"/>
  <c r="AQ123" i="1"/>
  <c r="AP123" i="1"/>
  <c r="AO123" i="1"/>
  <c r="AQ119" i="1"/>
  <c r="AP119" i="1"/>
  <c r="AO119" i="1"/>
  <c r="AQ115" i="1"/>
  <c r="AP115" i="1"/>
  <c r="AO115" i="1"/>
  <c r="AQ111" i="1"/>
  <c r="AP111" i="1"/>
  <c r="AO111" i="1"/>
  <c r="AQ107" i="1"/>
  <c r="AP107" i="1"/>
  <c r="AO107" i="1"/>
  <c r="AQ103" i="1"/>
  <c r="AP103" i="1"/>
  <c r="AO103" i="1"/>
  <c r="AQ99" i="1"/>
  <c r="AP99" i="1"/>
  <c r="AO99" i="1"/>
  <c r="AQ95" i="1"/>
  <c r="AP95" i="1"/>
  <c r="AO95" i="1"/>
  <c r="AQ91" i="1"/>
  <c r="AP91" i="1"/>
  <c r="AO91" i="1"/>
  <c r="AQ87" i="1"/>
  <c r="AP87" i="1"/>
  <c r="AO87" i="1"/>
  <c r="AQ83" i="1"/>
  <c r="AP83" i="1"/>
  <c r="AO83" i="1"/>
  <c r="AQ79" i="1"/>
  <c r="AP79" i="1"/>
  <c r="AO79" i="1"/>
  <c r="AQ75" i="1"/>
  <c r="AP75" i="1"/>
  <c r="AO75" i="1"/>
  <c r="AQ71" i="1"/>
  <c r="AP71" i="1"/>
  <c r="AO71" i="1"/>
  <c r="AQ67" i="1"/>
  <c r="AP67" i="1"/>
  <c r="AO67" i="1"/>
  <c r="AQ63" i="1"/>
  <c r="AP63" i="1"/>
  <c r="AO63" i="1"/>
  <c r="AQ59" i="1"/>
  <c r="AP59" i="1"/>
  <c r="AO59" i="1"/>
  <c r="AQ55" i="1"/>
  <c r="AP55" i="1"/>
  <c r="AO55" i="1"/>
  <c r="AQ51" i="1"/>
  <c r="AP51" i="1"/>
  <c r="AO51" i="1"/>
  <c r="AQ47" i="1"/>
  <c r="AP47" i="1"/>
  <c r="AO47" i="1"/>
  <c r="AQ43" i="1"/>
  <c r="AP43" i="1"/>
  <c r="AO43" i="1"/>
  <c r="AQ39" i="1"/>
  <c r="AP39" i="1"/>
  <c r="AO39" i="1"/>
  <c r="AQ35" i="1"/>
  <c r="AP35" i="1"/>
  <c r="AO35" i="1"/>
  <c r="AQ31" i="1"/>
  <c r="AP31" i="1"/>
  <c r="AO31" i="1"/>
  <c r="AQ27" i="1"/>
  <c r="AP27" i="1"/>
  <c r="AO27" i="1"/>
  <c r="AQ23" i="1"/>
  <c r="AP23" i="1"/>
  <c r="AO23" i="1"/>
  <c r="AQ19" i="1"/>
  <c r="AP19" i="1"/>
  <c r="AO19" i="1"/>
  <c r="AQ15" i="1"/>
  <c r="AP15" i="1"/>
  <c r="AO15" i="1"/>
  <c r="AQ11" i="1"/>
  <c r="AP11" i="1"/>
  <c r="AO11" i="1"/>
  <c r="AQ7" i="1"/>
  <c r="AP7" i="1"/>
  <c r="AO7" i="1"/>
  <c r="AF86" i="1"/>
  <c r="AG86" i="1" s="1"/>
  <c r="AH86" i="1" s="1"/>
  <c r="M236" i="1"/>
  <c r="K236" i="1"/>
  <c r="L236" i="1"/>
  <c r="M211" i="1"/>
  <c r="L211" i="1"/>
  <c r="U234" i="1"/>
  <c r="I234" i="1"/>
  <c r="J234" i="1" s="1"/>
  <c r="U230" i="1"/>
  <c r="I230" i="1"/>
  <c r="J230" i="1" s="1"/>
  <c r="U226" i="1"/>
  <c r="I226" i="1"/>
  <c r="J226" i="1" s="1"/>
  <c r="U222" i="1"/>
  <c r="I222" i="1"/>
  <c r="J222" i="1" s="1"/>
  <c r="U218" i="1"/>
  <c r="I218" i="1"/>
  <c r="J218" i="1" s="1"/>
  <c r="U214" i="1"/>
  <c r="I214" i="1"/>
  <c r="J214" i="1" s="1"/>
  <c r="U209" i="1"/>
  <c r="I209" i="1"/>
  <c r="J209" i="1" s="1"/>
  <c r="U205" i="1"/>
  <c r="I205" i="1"/>
  <c r="J205" i="1" s="1"/>
  <c r="U201" i="1"/>
  <c r="I201" i="1"/>
  <c r="J201" i="1" s="1"/>
  <c r="U197" i="1"/>
  <c r="I197" i="1"/>
  <c r="J197" i="1" s="1"/>
  <c r="U193" i="1"/>
  <c r="I193" i="1"/>
  <c r="J193" i="1" s="1"/>
  <c r="U189" i="1"/>
  <c r="I189" i="1"/>
  <c r="J189" i="1" s="1"/>
  <c r="U185" i="1"/>
  <c r="I185" i="1"/>
  <c r="J185" i="1" s="1"/>
  <c r="U181" i="1"/>
  <c r="I181" i="1"/>
  <c r="J181" i="1" s="1"/>
  <c r="U177" i="1"/>
  <c r="I177" i="1"/>
  <c r="J177" i="1" s="1"/>
  <c r="U173" i="1"/>
  <c r="I173" i="1"/>
  <c r="J173" i="1" s="1"/>
  <c r="U169" i="1"/>
  <c r="I169" i="1"/>
  <c r="J169" i="1" s="1"/>
  <c r="U165" i="1"/>
  <c r="I165" i="1"/>
  <c r="J165" i="1" s="1"/>
  <c r="U161" i="1"/>
  <c r="I161" i="1"/>
  <c r="J161" i="1" s="1"/>
  <c r="U157" i="1"/>
  <c r="I157" i="1"/>
  <c r="J157" i="1" s="1"/>
  <c r="U153" i="1"/>
  <c r="I153" i="1"/>
  <c r="J153" i="1" s="1"/>
  <c r="U149" i="1"/>
  <c r="I149" i="1"/>
  <c r="J149" i="1" s="1"/>
  <c r="U145" i="1"/>
  <c r="I145" i="1"/>
  <c r="J145" i="1" s="1"/>
  <c r="U141" i="1"/>
  <c r="I141" i="1"/>
  <c r="J141" i="1" s="1"/>
  <c r="U137" i="1"/>
  <c r="I137" i="1"/>
  <c r="J137" i="1" s="1"/>
  <c r="U133" i="1"/>
  <c r="I133" i="1"/>
  <c r="J133" i="1" s="1"/>
  <c r="U129" i="1"/>
  <c r="I129" i="1"/>
  <c r="J129" i="1" s="1"/>
  <c r="U125" i="1"/>
  <c r="I125" i="1"/>
  <c r="J125" i="1" s="1"/>
  <c r="U121" i="1"/>
  <c r="I121" i="1"/>
  <c r="J121" i="1" s="1"/>
  <c r="U117" i="1"/>
  <c r="I117" i="1"/>
  <c r="J117" i="1" s="1"/>
  <c r="U113" i="1"/>
  <c r="I113" i="1"/>
  <c r="J113" i="1" s="1"/>
  <c r="U109" i="1"/>
  <c r="I109" i="1"/>
  <c r="J109" i="1" s="1"/>
  <c r="U105" i="1"/>
  <c r="I105" i="1"/>
  <c r="J105" i="1" s="1"/>
  <c r="U101" i="1"/>
  <c r="I101" i="1"/>
  <c r="J101" i="1" s="1"/>
  <c r="U97" i="1"/>
  <c r="I97" i="1"/>
  <c r="J97" i="1" s="1"/>
  <c r="U93" i="1"/>
  <c r="I93" i="1"/>
  <c r="J93" i="1" s="1"/>
  <c r="U89" i="1"/>
  <c r="I89" i="1"/>
  <c r="J89" i="1" s="1"/>
  <c r="U85" i="1"/>
  <c r="I85" i="1"/>
  <c r="J85" i="1" s="1"/>
  <c r="U81" i="1"/>
  <c r="I81" i="1"/>
  <c r="J81" i="1" s="1"/>
  <c r="U77" i="1"/>
  <c r="I77" i="1"/>
  <c r="J77" i="1" s="1"/>
  <c r="U73" i="1"/>
  <c r="I73" i="1"/>
  <c r="J73" i="1" s="1"/>
  <c r="U69" i="1"/>
  <c r="I69" i="1"/>
  <c r="J69" i="1" s="1"/>
  <c r="U65" i="1"/>
  <c r="I65" i="1"/>
  <c r="J65" i="1" s="1"/>
  <c r="U61" i="1"/>
  <c r="I61" i="1"/>
  <c r="J61" i="1" s="1"/>
  <c r="U57" i="1"/>
  <c r="I57" i="1"/>
  <c r="J57" i="1" s="1"/>
  <c r="U53" i="1"/>
  <c r="I53" i="1"/>
  <c r="J53" i="1" s="1"/>
  <c r="U49" i="1"/>
  <c r="I49" i="1"/>
  <c r="J49" i="1" s="1"/>
  <c r="U45" i="1"/>
  <c r="I45" i="1"/>
  <c r="J45" i="1" s="1"/>
  <c r="U41" i="1"/>
  <c r="I41" i="1"/>
  <c r="J41" i="1" s="1"/>
  <c r="U37" i="1"/>
  <c r="I37" i="1"/>
  <c r="J37" i="1" s="1"/>
  <c r="U33" i="1"/>
  <c r="I33" i="1"/>
  <c r="J33" i="1" s="1"/>
  <c r="U29" i="1"/>
  <c r="I29" i="1"/>
  <c r="J29" i="1" s="1"/>
  <c r="U25" i="1"/>
  <c r="I25" i="1"/>
  <c r="J25" i="1" s="1"/>
  <c r="U21" i="1"/>
  <c r="I21" i="1"/>
  <c r="J21" i="1" s="1"/>
  <c r="U17" i="1"/>
  <c r="I17" i="1"/>
  <c r="J17" i="1" s="1"/>
  <c r="U13" i="1"/>
  <c r="I13" i="1"/>
  <c r="J13" i="1" s="1"/>
  <c r="U9" i="1"/>
  <c r="I9" i="1"/>
  <c r="J9" i="1" s="1"/>
  <c r="U5" i="1"/>
  <c r="I5" i="1"/>
  <c r="J5" i="1" s="1"/>
  <c r="U262" i="1"/>
  <c r="J262" i="1"/>
  <c r="U258" i="1"/>
  <c r="I258" i="1"/>
  <c r="J258" i="1" s="1"/>
  <c r="U254" i="1"/>
  <c r="I254" i="1"/>
  <c r="J254" i="1" s="1"/>
  <c r="U250" i="1"/>
  <c r="I250" i="1"/>
  <c r="J250" i="1" s="1"/>
  <c r="U246" i="1"/>
  <c r="I246" i="1"/>
  <c r="J246" i="1" s="1"/>
  <c r="U242" i="1"/>
  <c r="I242" i="1"/>
  <c r="J242" i="1" s="1"/>
  <c r="I206" i="1"/>
  <c r="J206" i="1" s="1"/>
  <c r="I198" i="1"/>
  <c r="J198" i="1" s="1"/>
  <c r="I190" i="1"/>
  <c r="J190" i="1" s="1"/>
  <c r="I182" i="1"/>
  <c r="J182" i="1" s="1"/>
  <c r="U233" i="1"/>
  <c r="I233" i="1"/>
  <c r="J233" i="1" s="1"/>
  <c r="U229" i="1"/>
  <c r="I229" i="1"/>
  <c r="J229" i="1" s="1"/>
  <c r="U225" i="1"/>
  <c r="I225" i="1"/>
  <c r="J225" i="1" s="1"/>
  <c r="U221" i="1"/>
  <c r="I221" i="1"/>
  <c r="J221" i="1" s="1"/>
  <c r="U217" i="1"/>
  <c r="I217" i="1"/>
  <c r="J217" i="1" s="1"/>
  <c r="U213" i="1"/>
  <c r="I213" i="1"/>
  <c r="J213" i="1" s="1"/>
  <c r="U172" i="1"/>
  <c r="I172" i="1"/>
  <c r="J172" i="1" s="1"/>
  <c r="U168" i="1"/>
  <c r="I168" i="1"/>
  <c r="J168" i="1" s="1"/>
  <c r="U164" i="1"/>
  <c r="I164" i="1"/>
  <c r="J164" i="1" s="1"/>
  <c r="U160" i="1"/>
  <c r="I160" i="1"/>
  <c r="J160" i="1" s="1"/>
  <c r="U156" i="1"/>
  <c r="I156" i="1"/>
  <c r="J156" i="1" s="1"/>
  <c r="U152" i="1"/>
  <c r="I152" i="1"/>
  <c r="J152" i="1" s="1"/>
  <c r="U148" i="1"/>
  <c r="I148" i="1"/>
  <c r="J148" i="1" s="1"/>
  <c r="U144" i="1"/>
  <c r="I144" i="1"/>
  <c r="J144" i="1" s="1"/>
  <c r="U140" i="1"/>
  <c r="I140" i="1"/>
  <c r="J140" i="1" s="1"/>
  <c r="U136" i="1"/>
  <c r="I136" i="1"/>
  <c r="J136" i="1" s="1"/>
  <c r="U132" i="1"/>
  <c r="I132" i="1"/>
  <c r="J132" i="1" s="1"/>
  <c r="U128" i="1"/>
  <c r="I128" i="1"/>
  <c r="J128" i="1" s="1"/>
  <c r="U124" i="1"/>
  <c r="I124" i="1"/>
  <c r="J124" i="1" s="1"/>
  <c r="U120" i="1"/>
  <c r="I120" i="1"/>
  <c r="J120" i="1" s="1"/>
  <c r="U116" i="1"/>
  <c r="I116" i="1"/>
  <c r="J116" i="1" s="1"/>
  <c r="U112" i="1"/>
  <c r="I112" i="1"/>
  <c r="J112" i="1" s="1"/>
  <c r="U108" i="1"/>
  <c r="I108" i="1"/>
  <c r="J108" i="1" s="1"/>
  <c r="U104" i="1"/>
  <c r="I104" i="1"/>
  <c r="J104" i="1" s="1"/>
  <c r="U100" i="1"/>
  <c r="I100" i="1"/>
  <c r="J100" i="1" s="1"/>
  <c r="U96" i="1"/>
  <c r="I96" i="1"/>
  <c r="J96" i="1" s="1"/>
  <c r="U92" i="1"/>
  <c r="I92" i="1"/>
  <c r="J92" i="1" s="1"/>
  <c r="U88" i="1"/>
  <c r="I88" i="1"/>
  <c r="J88" i="1" s="1"/>
  <c r="U84" i="1"/>
  <c r="I84" i="1"/>
  <c r="J84" i="1" s="1"/>
  <c r="U80" i="1"/>
  <c r="I80" i="1"/>
  <c r="J80" i="1" s="1"/>
  <c r="U76" i="1"/>
  <c r="I76" i="1"/>
  <c r="J76" i="1" s="1"/>
  <c r="U72" i="1"/>
  <c r="I72" i="1"/>
  <c r="J72" i="1" s="1"/>
  <c r="U68" i="1"/>
  <c r="I68" i="1"/>
  <c r="J68" i="1" s="1"/>
  <c r="U64" i="1"/>
  <c r="I64" i="1"/>
  <c r="J64" i="1" s="1"/>
  <c r="U60" i="1"/>
  <c r="I60" i="1"/>
  <c r="J60" i="1" s="1"/>
  <c r="U56" i="1"/>
  <c r="I56" i="1"/>
  <c r="J56" i="1" s="1"/>
  <c r="U52" i="1"/>
  <c r="I52" i="1"/>
  <c r="J52" i="1" s="1"/>
  <c r="U48" i="1"/>
  <c r="I48" i="1"/>
  <c r="J48" i="1" s="1"/>
  <c r="U44" i="1"/>
  <c r="I44" i="1"/>
  <c r="J44" i="1" s="1"/>
  <c r="U40" i="1"/>
  <c r="I40" i="1"/>
  <c r="J40" i="1" s="1"/>
  <c r="U36" i="1"/>
  <c r="I36" i="1"/>
  <c r="J36" i="1" s="1"/>
  <c r="U32" i="1"/>
  <c r="I32" i="1"/>
  <c r="J32" i="1" s="1"/>
  <c r="U28" i="1"/>
  <c r="I28" i="1"/>
  <c r="J28" i="1" s="1"/>
  <c r="U24" i="1"/>
  <c r="I24" i="1"/>
  <c r="J24" i="1" s="1"/>
  <c r="U20" i="1"/>
  <c r="I20" i="1"/>
  <c r="J20" i="1" s="1"/>
  <c r="U16" i="1"/>
  <c r="I16" i="1"/>
  <c r="J16" i="1" s="1"/>
  <c r="U12" i="1"/>
  <c r="I12" i="1"/>
  <c r="J12" i="1" s="1"/>
  <c r="U8" i="1"/>
  <c r="I8" i="1"/>
  <c r="J8" i="1" s="1"/>
  <c r="U4" i="1"/>
  <c r="I4" i="1"/>
  <c r="J4" i="1" s="1"/>
  <c r="U261" i="1"/>
  <c r="J261" i="1"/>
  <c r="U257" i="1"/>
  <c r="I257" i="1"/>
  <c r="J257" i="1" s="1"/>
  <c r="U253" i="1"/>
  <c r="I253" i="1"/>
  <c r="J253" i="1" s="1"/>
  <c r="U249" i="1"/>
  <c r="I249" i="1"/>
  <c r="J249" i="1" s="1"/>
  <c r="U245" i="1"/>
  <c r="I245" i="1"/>
  <c r="J245" i="1" s="1"/>
  <c r="U241" i="1"/>
  <c r="I241" i="1"/>
  <c r="J241" i="1" s="1"/>
  <c r="U237" i="1"/>
  <c r="I237" i="1"/>
  <c r="J237" i="1" s="1"/>
  <c r="I204" i="1"/>
  <c r="J204" i="1" s="1"/>
  <c r="I196" i="1"/>
  <c r="J196" i="1" s="1"/>
  <c r="I188" i="1"/>
  <c r="J188" i="1" s="1"/>
  <c r="I180" i="1"/>
  <c r="J180" i="1" s="1"/>
  <c r="U3" i="1"/>
  <c r="I3" i="1"/>
  <c r="J3" i="1" s="1"/>
  <c r="U232" i="1"/>
  <c r="I232" i="1"/>
  <c r="J232" i="1" s="1"/>
  <c r="U228" i="1"/>
  <c r="I228" i="1"/>
  <c r="J228" i="1" s="1"/>
  <c r="U224" i="1"/>
  <c r="I224" i="1"/>
  <c r="J224" i="1" s="1"/>
  <c r="U220" i="1"/>
  <c r="I220" i="1"/>
  <c r="J220" i="1" s="1"/>
  <c r="U216" i="1"/>
  <c r="I216" i="1"/>
  <c r="J216" i="1" s="1"/>
  <c r="U212" i="1"/>
  <c r="I212" i="1"/>
  <c r="J212" i="1" s="1"/>
  <c r="U207" i="1"/>
  <c r="I207" i="1"/>
  <c r="J207" i="1" s="1"/>
  <c r="U203" i="1"/>
  <c r="I203" i="1"/>
  <c r="J203" i="1" s="1"/>
  <c r="U199" i="1"/>
  <c r="I199" i="1"/>
  <c r="J199" i="1" s="1"/>
  <c r="U195" i="1"/>
  <c r="I195" i="1"/>
  <c r="J195" i="1" s="1"/>
  <c r="U191" i="1"/>
  <c r="I191" i="1"/>
  <c r="J191" i="1" s="1"/>
  <c r="U187" i="1"/>
  <c r="I187" i="1"/>
  <c r="J187" i="1" s="1"/>
  <c r="U183" i="1"/>
  <c r="I183" i="1"/>
  <c r="J183" i="1" s="1"/>
  <c r="U179" i="1"/>
  <c r="I179" i="1"/>
  <c r="J179" i="1" s="1"/>
  <c r="U175" i="1"/>
  <c r="I175" i="1"/>
  <c r="J175" i="1" s="1"/>
  <c r="U171" i="1"/>
  <c r="I171" i="1"/>
  <c r="J171" i="1" s="1"/>
  <c r="U167" i="1"/>
  <c r="I167" i="1"/>
  <c r="J167" i="1" s="1"/>
  <c r="U163" i="1"/>
  <c r="I163" i="1"/>
  <c r="J163" i="1" s="1"/>
  <c r="U159" i="1"/>
  <c r="I159" i="1"/>
  <c r="J159" i="1" s="1"/>
  <c r="U155" i="1"/>
  <c r="I155" i="1"/>
  <c r="J155" i="1" s="1"/>
  <c r="U151" i="1"/>
  <c r="I151" i="1"/>
  <c r="J151" i="1" s="1"/>
  <c r="U147" i="1"/>
  <c r="I147" i="1"/>
  <c r="J147" i="1" s="1"/>
  <c r="U143" i="1"/>
  <c r="I143" i="1"/>
  <c r="J143" i="1" s="1"/>
  <c r="U139" i="1"/>
  <c r="I139" i="1"/>
  <c r="J139" i="1" s="1"/>
  <c r="U135" i="1"/>
  <c r="I135" i="1"/>
  <c r="J135" i="1" s="1"/>
  <c r="U131" i="1"/>
  <c r="I131" i="1"/>
  <c r="J131" i="1" s="1"/>
  <c r="U127" i="1"/>
  <c r="I127" i="1"/>
  <c r="J127" i="1" s="1"/>
  <c r="U123" i="1"/>
  <c r="I123" i="1"/>
  <c r="J123" i="1" s="1"/>
  <c r="U119" i="1"/>
  <c r="I119" i="1"/>
  <c r="J119" i="1" s="1"/>
  <c r="U115" i="1"/>
  <c r="I115" i="1"/>
  <c r="J115" i="1" s="1"/>
  <c r="U111" i="1"/>
  <c r="I111" i="1"/>
  <c r="J111" i="1" s="1"/>
  <c r="U107" i="1"/>
  <c r="I107" i="1"/>
  <c r="J107" i="1" s="1"/>
  <c r="U103" i="1"/>
  <c r="I103" i="1"/>
  <c r="J103" i="1" s="1"/>
  <c r="U99" i="1"/>
  <c r="I99" i="1"/>
  <c r="J99" i="1" s="1"/>
  <c r="U95" i="1"/>
  <c r="I95" i="1"/>
  <c r="J95" i="1" s="1"/>
  <c r="U91" i="1"/>
  <c r="I91" i="1"/>
  <c r="J91" i="1" s="1"/>
  <c r="U87" i="1"/>
  <c r="I87" i="1"/>
  <c r="J87" i="1" s="1"/>
  <c r="U83" i="1"/>
  <c r="I83" i="1"/>
  <c r="J83" i="1" s="1"/>
  <c r="U79" i="1"/>
  <c r="I79" i="1"/>
  <c r="J79" i="1" s="1"/>
  <c r="U75" i="1"/>
  <c r="I75" i="1"/>
  <c r="J75" i="1" s="1"/>
  <c r="U71" i="1"/>
  <c r="I71" i="1"/>
  <c r="J71" i="1" s="1"/>
  <c r="U67" i="1"/>
  <c r="I67" i="1"/>
  <c r="J67" i="1" s="1"/>
  <c r="U63" i="1"/>
  <c r="I63" i="1"/>
  <c r="J63" i="1" s="1"/>
  <c r="U59" i="1"/>
  <c r="I59" i="1"/>
  <c r="J59" i="1" s="1"/>
  <c r="U55" i="1"/>
  <c r="I55" i="1"/>
  <c r="J55" i="1" s="1"/>
  <c r="U51" i="1"/>
  <c r="I51" i="1"/>
  <c r="J51" i="1" s="1"/>
  <c r="U47" i="1"/>
  <c r="I47" i="1"/>
  <c r="J47" i="1" s="1"/>
  <c r="U43" i="1"/>
  <c r="I43" i="1"/>
  <c r="J43" i="1" s="1"/>
  <c r="U39" i="1"/>
  <c r="I39" i="1"/>
  <c r="J39" i="1" s="1"/>
  <c r="U35" i="1"/>
  <c r="I35" i="1"/>
  <c r="J35" i="1" s="1"/>
  <c r="U31" i="1"/>
  <c r="I31" i="1"/>
  <c r="J31" i="1" s="1"/>
  <c r="U27" i="1"/>
  <c r="I27" i="1"/>
  <c r="J27" i="1" s="1"/>
  <c r="U23" i="1"/>
  <c r="I23" i="1"/>
  <c r="J23" i="1" s="1"/>
  <c r="U19" i="1"/>
  <c r="I19" i="1"/>
  <c r="J19" i="1" s="1"/>
  <c r="U15" i="1"/>
  <c r="I15" i="1"/>
  <c r="J15" i="1" s="1"/>
  <c r="U11" i="1"/>
  <c r="I11" i="1"/>
  <c r="J11" i="1" s="1"/>
  <c r="U7" i="1"/>
  <c r="I7" i="1"/>
  <c r="J7" i="1" s="1"/>
  <c r="U264" i="1"/>
  <c r="U260" i="1"/>
  <c r="I260" i="1"/>
  <c r="J260" i="1" s="1"/>
  <c r="U256" i="1"/>
  <c r="I256" i="1"/>
  <c r="J256" i="1" s="1"/>
  <c r="U252" i="1"/>
  <c r="I252" i="1"/>
  <c r="J252" i="1" s="1"/>
  <c r="U248" i="1"/>
  <c r="I248" i="1"/>
  <c r="J248" i="1" s="1"/>
  <c r="U244" i="1"/>
  <c r="I244" i="1"/>
  <c r="J244" i="1" s="1"/>
  <c r="I210" i="1"/>
  <c r="J210" i="1" s="1"/>
  <c r="I202" i="1"/>
  <c r="J202" i="1" s="1"/>
  <c r="I194" i="1"/>
  <c r="J194" i="1" s="1"/>
  <c r="I186" i="1"/>
  <c r="J186" i="1" s="1"/>
  <c r="I178" i="1"/>
  <c r="J178" i="1" s="1"/>
  <c r="U235" i="1"/>
  <c r="I235" i="1"/>
  <c r="J235" i="1" s="1"/>
  <c r="U231" i="1"/>
  <c r="I231" i="1"/>
  <c r="J231" i="1" s="1"/>
  <c r="U227" i="1"/>
  <c r="I227" i="1"/>
  <c r="J227" i="1" s="1"/>
  <c r="U223" i="1"/>
  <c r="I223" i="1"/>
  <c r="J223" i="1" s="1"/>
  <c r="U219" i="1"/>
  <c r="I219" i="1"/>
  <c r="J219" i="1" s="1"/>
  <c r="U215" i="1"/>
  <c r="I215" i="1"/>
  <c r="J215" i="1" s="1"/>
  <c r="U174" i="1"/>
  <c r="I174" i="1"/>
  <c r="J174" i="1" s="1"/>
  <c r="U170" i="1"/>
  <c r="I170" i="1"/>
  <c r="J170" i="1" s="1"/>
  <c r="U166" i="1"/>
  <c r="I166" i="1"/>
  <c r="J166" i="1" s="1"/>
  <c r="U162" i="1"/>
  <c r="I162" i="1"/>
  <c r="J162" i="1" s="1"/>
  <c r="U158" i="1"/>
  <c r="I158" i="1"/>
  <c r="J158" i="1" s="1"/>
  <c r="U154" i="1"/>
  <c r="I154" i="1"/>
  <c r="J154" i="1" s="1"/>
  <c r="U150" i="1"/>
  <c r="I150" i="1"/>
  <c r="J150" i="1" s="1"/>
  <c r="U146" i="1"/>
  <c r="I146" i="1"/>
  <c r="J146" i="1" s="1"/>
  <c r="U142" i="1"/>
  <c r="I142" i="1"/>
  <c r="J142" i="1" s="1"/>
  <c r="U138" i="1"/>
  <c r="I138" i="1"/>
  <c r="J138" i="1" s="1"/>
  <c r="U134" i="1"/>
  <c r="I134" i="1"/>
  <c r="J134" i="1" s="1"/>
  <c r="U130" i="1"/>
  <c r="I130" i="1"/>
  <c r="J130" i="1" s="1"/>
  <c r="U126" i="1"/>
  <c r="I126" i="1"/>
  <c r="J126" i="1" s="1"/>
  <c r="U122" i="1"/>
  <c r="I122" i="1"/>
  <c r="J122" i="1" s="1"/>
  <c r="U118" i="1"/>
  <c r="I118" i="1"/>
  <c r="J118" i="1" s="1"/>
  <c r="U114" i="1"/>
  <c r="I114" i="1"/>
  <c r="J114" i="1" s="1"/>
  <c r="U110" i="1"/>
  <c r="I110" i="1"/>
  <c r="J110" i="1" s="1"/>
  <c r="U106" i="1"/>
  <c r="I106" i="1"/>
  <c r="J106" i="1" s="1"/>
  <c r="U102" i="1"/>
  <c r="I102" i="1"/>
  <c r="J102" i="1" s="1"/>
  <c r="U98" i="1"/>
  <c r="I98" i="1"/>
  <c r="J98" i="1" s="1"/>
  <c r="U94" i="1"/>
  <c r="I94" i="1"/>
  <c r="J94" i="1" s="1"/>
  <c r="U90" i="1"/>
  <c r="I90" i="1"/>
  <c r="J90" i="1" s="1"/>
  <c r="U86" i="1"/>
  <c r="I86" i="1"/>
  <c r="J86" i="1" s="1"/>
  <c r="U82" i="1"/>
  <c r="I82" i="1"/>
  <c r="J82" i="1" s="1"/>
  <c r="U78" i="1"/>
  <c r="I78" i="1"/>
  <c r="J78" i="1" s="1"/>
  <c r="U74" i="1"/>
  <c r="I74" i="1"/>
  <c r="J74" i="1" s="1"/>
  <c r="U70" i="1"/>
  <c r="I70" i="1"/>
  <c r="J70" i="1" s="1"/>
  <c r="U66" i="1"/>
  <c r="I66" i="1"/>
  <c r="J66" i="1" s="1"/>
  <c r="U62" i="1"/>
  <c r="I62" i="1"/>
  <c r="J62" i="1" s="1"/>
  <c r="U58" i="1"/>
  <c r="I58" i="1"/>
  <c r="J58" i="1" s="1"/>
  <c r="U54" i="1"/>
  <c r="I54" i="1"/>
  <c r="J54" i="1" s="1"/>
  <c r="U50" i="1"/>
  <c r="I50" i="1"/>
  <c r="J50" i="1" s="1"/>
  <c r="U46" i="1"/>
  <c r="I46" i="1"/>
  <c r="J46" i="1" s="1"/>
  <c r="U42" i="1"/>
  <c r="I42" i="1"/>
  <c r="J42" i="1" s="1"/>
  <c r="U38" i="1"/>
  <c r="I38" i="1"/>
  <c r="J38" i="1" s="1"/>
  <c r="U34" i="1"/>
  <c r="I34" i="1"/>
  <c r="J34" i="1" s="1"/>
  <c r="U30" i="1"/>
  <c r="I30" i="1"/>
  <c r="J30" i="1" s="1"/>
  <c r="U26" i="1"/>
  <c r="I26" i="1"/>
  <c r="J26" i="1" s="1"/>
  <c r="U22" i="1"/>
  <c r="I22" i="1"/>
  <c r="J22" i="1" s="1"/>
  <c r="U18" i="1"/>
  <c r="I18" i="1"/>
  <c r="J18" i="1" s="1"/>
  <c r="U14" i="1"/>
  <c r="I14" i="1"/>
  <c r="J14" i="1" s="1"/>
  <c r="U10" i="1"/>
  <c r="I10" i="1"/>
  <c r="J10" i="1" s="1"/>
  <c r="U6" i="1"/>
  <c r="I6" i="1"/>
  <c r="J6" i="1" s="1"/>
  <c r="U263" i="1"/>
  <c r="J263" i="1"/>
  <c r="U259" i="1"/>
  <c r="I259" i="1"/>
  <c r="J259" i="1" s="1"/>
  <c r="U255" i="1"/>
  <c r="I255" i="1"/>
  <c r="J255" i="1" s="1"/>
  <c r="U251" i="1"/>
  <c r="I251" i="1"/>
  <c r="J251" i="1" s="1"/>
  <c r="U247" i="1"/>
  <c r="I247" i="1"/>
  <c r="J247" i="1" s="1"/>
  <c r="U243" i="1"/>
  <c r="I243" i="1"/>
  <c r="J243" i="1" s="1"/>
  <c r="U239" i="1"/>
  <c r="I239" i="1"/>
  <c r="J239" i="1" s="1"/>
  <c r="I208" i="1"/>
  <c r="J208" i="1" s="1"/>
  <c r="I200" i="1"/>
  <c r="J200" i="1" s="1"/>
  <c r="I192" i="1"/>
  <c r="J192" i="1" s="1"/>
  <c r="I184" i="1"/>
  <c r="J184" i="1" s="1"/>
  <c r="I176" i="1"/>
  <c r="J176" i="1" s="1"/>
  <c r="U240" i="1"/>
  <c r="I240" i="1"/>
  <c r="J240" i="1" s="1"/>
  <c r="U238" i="1"/>
  <c r="I238" i="1"/>
  <c r="J238" i="1" s="1"/>
  <c r="BD20" i="1" l="1"/>
  <c r="BE20" i="1" s="1"/>
  <c r="BF20" i="1" s="1"/>
  <c r="BS20" i="1" s="1"/>
  <c r="BW20" i="1" s="1"/>
  <c r="BX20" i="1" s="1"/>
  <c r="BZ20" i="1" s="1"/>
  <c r="BD74" i="1"/>
  <c r="BE74" i="1" s="1"/>
  <c r="BF74" i="1" s="1"/>
  <c r="BS74" i="1" s="1"/>
  <c r="BW74" i="1" s="1"/>
  <c r="BX74" i="1" s="1"/>
  <c r="CA74" i="1" s="1"/>
  <c r="BD106" i="1"/>
  <c r="BE106" i="1" s="1"/>
  <c r="BF106" i="1" s="1"/>
  <c r="BS106" i="1" s="1"/>
  <c r="BW106" i="1" s="1"/>
  <c r="BX106" i="1" s="1"/>
  <c r="CA106" i="1" s="1"/>
  <c r="BD71" i="1"/>
  <c r="BE71" i="1" s="1"/>
  <c r="BF71" i="1" s="1"/>
  <c r="BS71" i="1" s="1"/>
  <c r="BW71" i="1" s="1"/>
  <c r="BX71" i="1" s="1"/>
  <c r="BZ71" i="1" s="1"/>
  <c r="BD113" i="1"/>
  <c r="BE113" i="1" s="1"/>
  <c r="BF113" i="1" s="1"/>
  <c r="BS113" i="1" s="1"/>
  <c r="BW113" i="1" s="1"/>
  <c r="BX113" i="1" s="1"/>
  <c r="BY113" i="1" s="1"/>
  <c r="BD59" i="1"/>
  <c r="BE59" i="1" s="1"/>
  <c r="BF59" i="1" s="1"/>
  <c r="BS59" i="1" s="1"/>
  <c r="BW59" i="1" s="1"/>
  <c r="BX59" i="1" s="1"/>
  <c r="BD99" i="1"/>
  <c r="BE99" i="1" s="1"/>
  <c r="BF99" i="1" s="1"/>
  <c r="BS99" i="1" s="1"/>
  <c r="BW99" i="1" s="1"/>
  <c r="BX99" i="1" s="1"/>
  <c r="BD46" i="1"/>
  <c r="BE46" i="1" s="1"/>
  <c r="BF46" i="1" s="1"/>
  <c r="BS46" i="1" s="1"/>
  <c r="BW46" i="1" s="1"/>
  <c r="BX46" i="1" s="1"/>
  <c r="BD58" i="1"/>
  <c r="BE58" i="1" s="1"/>
  <c r="BF58" i="1" s="1"/>
  <c r="BS58" i="1" s="1"/>
  <c r="BW58" i="1" s="1"/>
  <c r="BX58" i="1" s="1"/>
  <c r="BD111" i="1"/>
  <c r="BE111" i="1" s="1"/>
  <c r="BF111" i="1" s="1"/>
  <c r="BS111" i="1" s="1"/>
  <c r="BW111" i="1" s="1"/>
  <c r="BX111" i="1" s="1"/>
  <c r="BD41" i="1"/>
  <c r="BE41" i="1" s="1"/>
  <c r="BF41" i="1" s="1"/>
  <c r="BS41" i="1" s="1"/>
  <c r="BW41" i="1" s="1"/>
  <c r="BX41" i="1" s="1"/>
  <c r="BD52" i="1"/>
  <c r="BE52" i="1" s="1"/>
  <c r="BF52" i="1" s="1"/>
  <c r="BS52" i="1" s="1"/>
  <c r="BW52" i="1" s="1"/>
  <c r="BX52" i="1" s="1"/>
  <c r="BD55" i="1"/>
  <c r="BE55" i="1" s="1"/>
  <c r="BF55" i="1" s="1"/>
  <c r="BS55" i="1" s="1"/>
  <c r="BW55" i="1" s="1"/>
  <c r="BX55" i="1" s="1"/>
  <c r="BD11" i="1"/>
  <c r="BE11" i="1" s="1"/>
  <c r="BF11" i="1" s="1"/>
  <c r="BS11" i="1" s="1"/>
  <c r="BW11" i="1" s="1"/>
  <c r="BX11" i="1" s="1"/>
  <c r="BD57" i="1"/>
  <c r="BE57" i="1" s="1"/>
  <c r="BF57" i="1" s="1"/>
  <c r="BS57" i="1" s="1"/>
  <c r="BW57" i="1" s="1"/>
  <c r="BX57" i="1" s="1"/>
  <c r="N294" i="1"/>
  <c r="BG86" i="1"/>
  <c r="BK86" i="1" s="1"/>
  <c r="BL86" i="1" s="1"/>
  <c r="BY23" i="1"/>
  <c r="BZ23" i="1"/>
  <c r="CA23" i="1"/>
  <c r="BY66" i="1"/>
  <c r="CA66" i="1"/>
  <c r="BZ66" i="1"/>
  <c r="CA103" i="1"/>
  <c r="BZ103" i="1"/>
  <c r="BY103" i="1"/>
  <c r="CA146" i="1"/>
  <c r="BY146" i="1"/>
  <c r="BZ146" i="1"/>
  <c r="BY182" i="1"/>
  <c r="CA182" i="1"/>
  <c r="BZ182" i="1"/>
  <c r="BY214" i="1"/>
  <c r="CA214" i="1"/>
  <c r="BZ214" i="1"/>
  <c r="BY246" i="1"/>
  <c r="CA246" i="1"/>
  <c r="BZ246" i="1"/>
  <c r="CA24" i="1"/>
  <c r="BY24" i="1"/>
  <c r="BZ24" i="1"/>
  <c r="CA67" i="1"/>
  <c r="BZ67" i="1"/>
  <c r="BY67" i="1"/>
  <c r="CA104" i="1"/>
  <c r="BZ104" i="1"/>
  <c r="BY104" i="1"/>
  <c r="CA147" i="1"/>
  <c r="BZ147" i="1"/>
  <c r="BY147" i="1"/>
  <c r="BZ183" i="1"/>
  <c r="CA183" i="1"/>
  <c r="BY183" i="1"/>
  <c r="BZ215" i="1"/>
  <c r="BY215" i="1"/>
  <c r="CA215" i="1"/>
  <c r="CA247" i="1"/>
  <c r="BZ247" i="1"/>
  <c r="BY247" i="1"/>
  <c r="CA25" i="1"/>
  <c r="BZ25" i="1"/>
  <c r="BY25" i="1"/>
  <c r="CA68" i="1"/>
  <c r="BY68" i="1"/>
  <c r="BZ68" i="1"/>
  <c r="BZ105" i="1"/>
  <c r="BY105" i="1"/>
  <c r="CA105" i="1"/>
  <c r="CA148" i="1"/>
  <c r="BZ148" i="1"/>
  <c r="BY148" i="1"/>
  <c r="CA184" i="1"/>
  <c r="BY184" i="1"/>
  <c r="BZ184" i="1"/>
  <c r="CA216" i="1"/>
  <c r="BY216" i="1"/>
  <c r="BZ216" i="1"/>
  <c r="CA248" i="1"/>
  <c r="BZ248" i="1"/>
  <c r="BY248" i="1"/>
  <c r="CA17" i="1"/>
  <c r="BZ17" i="1"/>
  <c r="BY17" i="1"/>
  <c r="BZ61" i="1"/>
  <c r="CA61" i="1"/>
  <c r="BY61" i="1"/>
  <c r="BZ97" i="1"/>
  <c r="BY97" i="1"/>
  <c r="CA97" i="1"/>
  <c r="CA139" i="1"/>
  <c r="BZ139" i="1"/>
  <c r="BY139" i="1"/>
  <c r="BY176" i="1"/>
  <c r="CA176" i="1"/>
  <c r="BZ176" i="1"/>
  <c r="CA209" i="1"/>
  <c r="BZ209" i="1"/>
  <c r="BY209" i="1"/>
  <c r="CA241" i="1"/>
  <c r="BZ241" i="1"/>
  <c r="BY241" i="1"/>
  <c r="CA5" i="1"/>
  <c r="BZ5" i="1"/>
  <c r="BY5" i="1"/>
  <c r="BY47" i="1"/>
  <c r="BZ47" i="1"/>
  <c r="CA47" i="1"/>
  <c r="CA88" i="1"/>
  <c r="BZ88" i="1"/>
  <c r="BY88" i="1"/>
  <c r="CA130" i="1"/>
  <c r="BY130" i="1"/>
  <c r="BZ130" i="1"/>
  <c r="BY168" i="1"/>
  <c r="CA168" i="1"/>
  <c r="BZ168" i="1"/>
  <c r="CA202" i="1"/>
  <c r="BZ202" i="1"/>
  <c r="BY202" i="1"/>
  <c r="CA234" i="1"/>
  <c r="BZ234" i="1"/>
  <c r="BY234" i="1"/>
  <c r="CA8" i="1"/>
  <c r="BY8" i="1"/>
  <c r="BZ8" i="1"/>
  <c r="CA48" i="1"/>
  <c r="BY48" i="1"/>
  <c r="BZ48" i="1"/>
  <c r="BZ89" i="1"/>
  <c r="BY89" i="1"/>
  <c r="CA89" i="1"/>
  <c r="CA131" i="1"/>
  <c r="BZ131" i="1"/>
  <c r="BY131" i="1"/>
  <c r="CA169" i="1"/>
  <c r="BZ169" i="1"/>
  <c r="BY169" i="1"/>
  <c r="CA203" i="1"/>
  <c r="BZ203" i="1"/>
  <c r="BY203" i="1"/>
  <c r="CA235" i="1"/>
  <c r="BZ235" i="1"/>
  <c r="BY235" i="1"/>
  <c r="CA9" i="1"/>
  <c r="BZ9" i="1"/>
  <c r="BY9" i="1"/>
  <c r="CA49" i="1"/>
  <c r="BZ49" i="1"/>
  <c r="BY49" i="1"/>
  <c r="BY90" i="1"/>
  <c r="CA90" i="1"/>
  <c r="BZ90" i="1"/>
  <c r="CA132" i="1"/>
  <c r="BZ132" i="1"/>
  <c r="BY132" i="1"/>
  <c r="CA170" i="1"/>
  <c r="BZ170" i="1"/>
  <c r="BY170" i="1"/>
  <c r="CA204" i="1"/>
  <c r="BZ204" i="1"/>
  <c r="BY204" i="1"/>
  <c r="CA236" i="1"/>
  <c r="BZ236" i="1"/>
  <c r="BY236" i="1"/>
  <c r="CA10" i="1"/>
  <c r="BZ10" i="1"/>
  <c r="BY10" i="1"/>
  <c r="CA50" i="1"/>
  <c r="BZ50" i="1"/>
  <c r="BY50" i="1"/>
  <c r="CA91" i="1"/>
  <c r="BZ91" i="1"/>
  <c r="BY91" i="1"/>
  <c r="CA133" i="1"/>
  <c r="BZ133" i="1"/>
  <c r="BY133" i="1"/>
  <c r="CA171" i="1"/>
  <c r="BZ171" i="1"/>
  <c r="BY171" i="1"/>
  <c r="BZ205" i="1"/>
  <c r="BY205" i="1"/>
  <c r="CA205" i="1"/>
  <c r="BZ237" i="1"/>
  <c r="BY237" i="1"/>
  <c r="CA237" i="1"/>
  <c r="BY31" i="1"/>
  <c r="BZ31" i="1"/>
  <c r="CA31" i="1"/>
  <c r="CA76" i="1"/>
  <c r="BY76" i="1"/>
  <c r="BZ76" i="1"/>
  <c r="CA114" i="1"/>
  <c r="BZ114" i="1"/>
  <c r="BY114" i="1"/>
  <c r="CA156" i="1"/>
  <c r="BZ156" i="1"/>
  <c r="BY156" i="1"/>
  <c r="BY190" i="1"/>
  <c r="CA190" i="1"/>
  <c r="BZ190" i="1"/>
  <c r="BY222" i="1"/>
  <c r="CA222" i="1"/>
  <c r="BZ222" i="1"/>
  <c r="BY254" i="1"/>
  <c r="CA254" i="1"/>
  <c r="BZ254" i="1"/>
  <c r="CA33" i="1"/>
  <c r="BZ33" i="1"/>
  <c r="BY33" i="1"/>
  <c r="BZ77" i="1"/>
  <c r="CA77" i="1"/>
  <c r="BY77" i="1"/>
  <c r="CA115" i="1"/>
  <c r="BZ115" i="1"/>
  <c r="BY115" i="1"/>
  <c r="CA157" i="1"/>
  <c r="BZ157" i="1"/>
  <c r="BY157" i="1"/>
  <c r="BZ191" i="1"/>
  <c r="CA191" i="1"/>
  <c r="BY191" i="1"/>
  <c r="CA223" i="1"/>
  <c r="BZ223" i="1"/>
  <c r="BY223" i="1"/>
  <c r="CA255" i="1"/>
  <c r="BZ255" i="1"/>
  <c r="BY255" i="1"/>
  <c r="CA34" i="1"/>
  <c r="BZ34" i="1"/>
  <c r="BY34" i="1"/>
  <c r="CA78" i="1"/>
  <c r="BZ78" i="1"/>
  <c r="BY78" i="1"/>
  <c r="CA116" i="1"/>
  <c r="BZ116" i="1"/>
  <c r="BY116" i="1"/>
  <c r="CA158" i="1"/>
  <c r="BZ158" i="1"/>
  <c r="BY158" i="1"/>
  <c r="CA192" i="1"/>
  <c r="BY192" i="1"/>
  <c r="BZ192" i="1"/>
  <c r="CA224" i="1"/>
  <c r="BZ224" i="1"/>
  <c r="BY224" i="1"/>
  <c r="CA256" i="1"/>
  <c r="BZ256" i="1"/>
  <c r="BY256" i="1"/>
  <c r="CA26" i="1"/>
  <c r="BZ26" i="1"/>
  <c r="BY26" i="1"/>
  <c r="BZ69" i="1"/>
  <c r="CA69" i="1"/>
  <c r="BY69" i="1"/>
  <c r="CA107" i="1"/>
  <c r="BZ107" i="1"/>
  <c r="BY107" i="1"/>
  <c r="CA150" i="1"/>
  <c r="BZ150" i="1"/>
  <c r="BY150" i="1"/>
  <c r="CA185" i="1"/>
  <c r="BZ185" i="1"/>
  <c r="BY185" i="1"/>
  <c r="CA217" i="1"/>
  <c r="BZ217" i="1"/>
  <c r="BY217" i="1"/>
  <c r="CA249" i="1"/>
  <c r="BZ249" i="1"/>
  <c r="BY249" i="1"/>
  <c r="CA18" i="1"/>
  <c r="BZ18" i="1"/>
  <c r="BY18" i="1"/>
  <c r="CA62" i="1"/>
  <c r="BY62" i="1"/>
  <c r="BZ62" i="1"/>
  <c r="BY98" i="1"/>
  <c r="CA98" i="1"/>
  <c r="BZ98" i="1"/>
  <c r="CA140" i="1"/>
  <c r="BZ140" i="1"/>
  <c r="BY140" i="1"/>
  <c r="CA177" i="1"/>
  <c r="BZ177" i="1"/>
  <c r="BY177" i="1"/>
  <c r="CA210" i="1"/>
  <c r="BZ210" i="1"/>
  <c r="BY210" i="1"/>
  <c r="CA242" i="1"/>
  <c r="BZ242" i="1"/>
  <c r="BY242" i="1"/>
  <c r="CA19" i="1"/>
  <c r="BZ19" i="1"/>
  <c r="BY19" i="1"/>
  <c r="CA63" i="1"/>
  <c r="BZ63" i="1"/>
  <c r="BY63" i="1"/>
  <c r="CA100" i="1"/>
  <c r="BZ100" i="1"/>
  <c r="BY100" i="1"/>
  <c r="CA141" i="1"/>
  <c r="BZ141" i="1"/>
  <c r="BY141" i="1"/>
  <c r="CA179" i="1"/>
  <c r="BZ179" i="1"/>
  <c r="BY179" i="1"/>
  <c r="CA211" i="1"/>
  <c r="BZ211" i="1"/>
  <c r="BY211" i="1"/>
  <c r="CA243" i="1"/>
  <c r="BZ243" i="1"/>
  <c r="BY243" i="1"/>
  <c r="CA21" i="1"/>
  <c r="BZ21" i="1"/>
  <c r="BY21" i="1"/>
  <c r="CA64" i="1"/>
  <c r="BZ64" i="1"/>
  <c r="BY64" i="1"/>
  <c r="CA101" i="1"/>
  <c r="BZ101" i="1"/>
  <c r="BY101" i="1"/>
  <c r="CA142" i="1"/>
  <c r="BZ142" i="1"/>
  <c r="BY142" i="1"/>
  <c r="CA180" i="1"/>
  <c r="BZ180" i="1"/>
  <c r="BY180" i="1"/>
  <c r="CA212" i="1"/>
  <c r="BZ212" i="1"/>
  <c r="BY212" i="1"/>
  <c r="CA244" i="1"/>
  <c r="BZ244" i="1"/>
  <c r="BY244" i="1"/>
  <c r="BZ22" i="1"/>
  <c r="BY22" i="1"/>
  <c r="CA22" i="1"/>
  <c r="BZ65" i="1"/>
  <c r="BY65" i="1"/>
  <c r="CA65" i="1"/>
  <c r="CA102" i="1"/>
  <c r="BZ102" i="1"/>
  <c r="BY102" i="1"/>
  <c r="BZ143" i="1"/>
  <c r="BY143" i="1"/>
  <c r="CA143" i="1"/>
  <c r="BZ181" i="1"/>
  <c r="BY181" i="1"/>
  <c r="CA181" i="1"/>
  <c r="BZ213" i="1"/>
  <c r="BY213" i="1"/>
  <c r="CA213" i="1"/>
  <c r="BZ245" i="1"/>
  <c r="BY245" i="1"/>
  <c r="CA245" i="1"/>
  <c r="CA42" i="1"/>
  <c r="BZ42" i="1"/>
  <c r="BY42" i="1"/>
  <c r="CA84" i="1"/>
  <c r="BZ84" i="1"/>
  <c r="BY84" i="1"/>
  <c r="CA126" i="1"/>
  <c r="BZ126" i="1"/>
  <c r="BY126" i="1"/>
  <c r="CA164" i="1"/>
  <c r="BZ164" i="1"/>
  <c r="BY164" i="1"/>
  <c r="BY198" i="1"/>
  <c r="CA198" i="1"/>
  <c r="BZ198" i="1"/>
  <c r="BY230" i="1"/>
  <c r="CA230" i="1"/>
  <c r="BZ230" i="1"/>
  <c r="BY262" i="1"/>
  <c r="CA262" i="1"/>
  <c r="BZ262" i="1"/>
  <c r="CA43" i="1"/>
  <c r="BZ43" i="1"/>
  <c r="BY43" i="1"/>
  <c r="CA85" i="1"/>
  <c r="BZ85" i="1"/>
  <c r="BY85" i="1"/>
  <c r="BZ127" i="1"/>
  <c r="BY127" i="1"/>
  <c r="CA127" i="1"/>
  <c r="CA165" i="1"/>
  <c r="BZ165" i="1"/>
  <c r="BY165" i="1"/>
  <c r="BZ199" i="1"/>
  <c r="CA199" i="1"/>
  <c r="BY199" i="1"/>
  <c r="CA231" i="1"/>
  <c r="BZ231" i="1"/>
  <c r="BY231" i="1"/>
  <c r="CA263" i="1"/>
  <c r="BZ263" i="1"/>
  <c r="BY263" i="1"/>
  <c r="CA44" i="1"/>
  <c r="BZ44" i="1"/>
  <c r="BY44" i="1"/>
  <c r="CA86" i="1"/>
  <c r="BZ86" i="1"/>
  <c r="BY86" i="1"/>
  <c r="BY128" i="1"/>
  <c r="CA128" i="1"/>
  <c r="BZ128" i="1"/>
  <c r="CA166" i="1"/>
  <c r="BZ166" i="1"/>
  <c r="BY166" i="1"/>
  <c r="CA200" i="1"/>
  <c r="BY200" i="1"/>
  <c r="BZ200" i="1"/>
  <c r="CA232" i="1"/>
  <c r="BZ232" i="1"/>
  <c r="BY232" i="1"/>
  <c r="CA264" i="1"/>
  <c r="BZ264" i="1"/>
  <c r="BY264" i="1"/>
  <c r="CA35" i="1"/>
  <c r="BZ35" i="1"/>
  <c r="BY35" i="1"/>
  <c r="CA79" i="1"/>
  <c r="BZ79" i="1"/>
  <c r="BY79" i="1"/>
  <c r="CA117" i="1"/>
  <c r="BZ117" i="1"/>
  <c r="BY117" i="1"/>
  <c r="BZ159" i="1"/>
  <c r="BY159" i="1"/>
  <c r="CA159" i="1"/>
  <c r="CA193" i="1"/>
  <c r="BZ193" i="1"/>
  <c r="BY193" i="1"/>
  <c r="CA225" i="1"/>
  <c r="BZ225" i="1"/>
  <c r="BY225" i="1"/>
  <c r="CA257" i="1"/>
  <c r="BZ257" i="1"/>
  <c r="BY257" i="1"/>
  <c r="CA27" i="1"/>
  <c r="BZ27" i="1"/>
  <c r="BY27" i="1"/>
  <c r="CA70" i="1"/>
  <c r="BY70" i="1"/>
  <c r="BZ70" i="1"/>
  <c r="CA108" i="1"/>
  <c r="BZ108" i="1"/>
  <c r="BY108" i="1"/>
  <c r="BZ151" i="1"/>
  <c r="BY151" i="1"/>
  <c r="CA151" i="1"/>
  <c r="CA186" i="1"/>
  <c r="BZ186" i="1"/>
  <c r="BY186" i="1"/>
  <c r="CA218" i="1"/>
  <c r="BZ218" i="1"/>
  <c r="BY218" i="1"/>
  <c r="CA250" i="1"/>
  <c r="BZ250" i="1"/>
  <c r="BY250" i="1"/>
  <c r="CA28" i="1"/>
  <c r="BZ28" i="1"/>
  <c r="BY28" i="1"/>
  <c r="CA72" i="1"/>
  <c r="BZ72" i="1"/>
  <c r="BY72" i="1"/>
  <c r="CA109" i="1"/>
  <c r="BZ109" i="1"/>
  <c r="BY109" i="1"/>
  <c r="BY152" i="1"/>
  <c r="CA152" i="1"/>
  <c r="BZ152" i="1"/>
  <c r="CA187" i="1"/>
  <c r="BZ187" i="1"/>
  <c r="BY187" i="1"/>
  <c r="CA219" i="1"/>
  <c r="BZ219" i="1"/>
  <c r="BY219" i="1"/>
  <c r="CA251" i="1"/>
  <c r="BZ251" i="1"/>
  <c r="BY251" i="1"/>
  <c r="CA29" i="1"/>
  <c r="BZ29" i="1"/>
  <c r="BY29" i="1"/>
  <c r="BZ73" i="1"/>
  <c r="BY73" i="1"/>
  <c r="CA73" i="1"/>
  <c r="CA110" i="1"/>
  <c r="BZ110" i="1"/>
  <c r="BY110" i="1"/>
  <c r="BZ153" i="1"/>
  <c r="BY153" i="1"/>
  <c r="CA153" i="1"/>
  <c r="CA188" i="1"/>
  <c r="BZ188" i="1"/>
  <c r="BY188" i="1"/>
  <c r="CA220" i="1"/>
  <c r="BZ220" i="1"/>
  <c r="BY220" i="1"/>
  <c r="CA252" i="1"/>
  <c r="BZ252" i="1"/>
  <c r="BY252" i="1"/>
  <c r="BZ30" i="1"/>
  <c r="BY30" i="1"/>
  <c r="CA30" i="1"/>
  <c r="BZ75" i="1"/>
  <c r="CA75" i="1"/>
  <c r="BY75" i="1"/>
  <c r="BY112" i="1"/>
  <c r="CA112" i="1"/>
  <c r="BZ112" i="1"/>
  <c r="CA155" i="1"/>
  <c r="BZ155" i="1"/>
  <c r="BY155" i="1"/>
  <c r="BZ189" i="1"/>
  <c r="BY189" i="1"/>
  <c r="CA189" i="1"/>
  <c r="BZ221" i="1"/>
  <c r="BY221" i="1"/>
  <c r="CA221" i="1"/>
  <c r="BZ253" i="1"/>
  <c r="BY253" i="1"/>
  <c r="CA253" i="1"/>
  <c r="CA13" i="1"/>
  <c r="BZ13" i="1"/>
  <c r="BY13" i="1"/>
  <c r="CA51" i="1"/>
  <c r="BY51" i="1"/>
  <c r="BZ51" i="1"/>
  <c r="CA92" i="1"/>
  <c r="BZ92" i="1"/>
  <c r="BY92" i="1"/>
  <c r="CA134" i="1"/>
  <c r="BZ134" i="1"/>
  <c r="BY134" i="1"/>
  <c r="CA172" i="1"/>
  <c r="BZ172" i="1"/>
  <c r="BY172" i="1"/>
  <c r="BY206" i="1"/>
  <c r="CA206" i="1"/>
  <c r="BZ206" i="1"/>
  <c r="BY238" i="1"/>
  <c r="CA238" i="1"/>
  <c r="BZ238" i="1"/>
  <c r="BZ14" i="1"/>
  <c r="BY14" i="1"/>
  <c r="CA14" i="1"/>
  <c r="CA53" i="1"/>
  <c r="BZ53" i="1"/>
  <c r="BY53" i="1"/>
  <c r="CA93" i="1"/>
  <c r="BZ93" i="1"/>
  <c r="BY93" i="1"/>
  <c r="BY136" i="1"/>
  <c r="CA136" i="1"/>
  <c r="BZ136" i="1"/>
  <c r="CA174" i="1"/>
  <c r="BZ174" i="1"/>
  <c r="BY174" i="1"/>
  <c r="BZ207" i="1"/>
  <c r="CA207" i="1"/>
  <c r="BY207" i="1"/>
  <c r="CA239" i="1"/>
  <c r="BZ239" i="1"/>
  <c r="BY239" i="1"/>
  <c r="CA16" i="1"/>
  <c r="BY16" i="1"/>
  <c r="BZ16" i="1"/>
  <c r="CA60" i="1"/>
  <c r="BY60" i="1"/>
  <c r="BZ60" i="1"/>
  <c r="CA96" i="1"/>
  <c r="BZ96" i="1"/>
  <c r="BY96" i="1"/>
  <c r="CA138" i="1"/>
  <c r="BY138" i="1"/>
  <c r="BZ138" i="1"/>
  <c r="BZ175" i="1"/>
  <c r="BY175" i="1"/>
  <c r="CA175" i="1"/>
  <c r="CA208" i="1"/>
  <c r="BY208" i="1"/>
  <c r="BZ208" i="1"/>
  <c r="CA240" i="1"/>
  <c r="BZ240" i="1"/>
  <c r="BY240" i="1"/>
  <c r="CA4" i="1"/>
  <c r="BZ4" i="1"/>
  <c r="BY4" i="1"/>
  <c r="CA45" i="1"/>
  <c r="BZ45" i="1"/>
  <c r="BY45" i="1"/>
  <c r="CA87" i="1"/>
  <c r="BZ87" i="1"/>
  <c r="BY87" i="1"/>
  <c r="BZ129" i="1"/>
  <c r="BY129" i="1"/>
  <c r="CA129" i="1"/>
  <c r="BZ167" i="1"/>
  <c r="BY167" i="1"/>
  <c r="CA167" i="1"/>
  <c r="CA201" i="1"/>
  <c r="BZ201" i="1"/>
  <c r="BY201" i="1"/>
  <c r="CA233" i="1"/>
  <c r="BZ233" i="1"/>
  <c r="BY233" i="1"/>
  <c r="CA3" i="1"/>
  <c r="BZ3" i="1"/>
  <c r="BY3" i="1"/>
  <c r="CA36" i="1"/>
  <c r="BZ36" i="1"/>
  <c r="BY36" i="1"/>
  <c r="CA80" i="1"/>
  <c r="BZ80" i="1"/>
  <c r="BY80" i="1"/>
  <c r="CA118" i="1"/>
  <c r="BZ118" i="1"/>
  <c r="BY118" i="1"/>
  <c r="BY160" i="1"/>
  <c r="CA160" i="1"/>
  <c r="BZ160" i="1"/>
  <c r="CA194" i="1"/>
  <c r="BZ194" i="1"/>
  <c r="BY194" i="1"/>
  <c r="CA226" i="1"/>
  <c r="BZ226" i="1"/>
  <c r="BY226" i="1"/>
  <c r="CA258" i="1"/>
  <c r="BZ258" i="1"/>
  <c r="BY258" i="1"/>
  <c r="CA37" i="1"/>
  <c r="BZ37" i="1"/>
  <c r="BY37" i="1"/>
  <c r="BZ81" i="1"/>
  <c r="BY81" i="1"/>
  <c r="CA81" i="1"/>
  <c r="BZ119" i="1"/>
  <c r="BY119" i="1"/>
  <c r="CA119" i="1"/>
  <c r="BZ161" i="1"/>
  <c r="BY161" i="1"/>
  <c r="CA161" i="1"/>
  <c r="CA195" i="1"/>
  <c r="BZ195" i="1"/>
  <c r="BY195" i="1"/>
  <c r="CA227" i="1"/>
  <c r="BZ227" i="1"/>
  <c r="BY227" i="1"/>
  <c r="CA259" i="1"/>
  <c r="BZ259" i="1"/>
  <c r="BY259" i="1"/>
  <c r="BZ38" i="1"/>
  <c r="BY38" i="1"/>
  <c r="CA38" i="1"/>
  <c r="BY82" i="1"/>
  <c r="CA82" i="1"/>
  <c r="BZ82" i="1"/>
  <c r="CA124" i="1"/>
  <c r="BZ124" i="1"/>
  <c r="BY124" i="1"/>
  <c r="CA162" i="1"/>
  <c r="BY162" i="1"/>
  <c r="BZ162" i="1"/>
  <c r="CA196" i="1"/>
  <c r="BZ196" i="1"/>
  <c r="BY196" i="1"/>
  <c r="CA228" i="1"/>
  <c r="BZ228" i="1"/>
  <c r="BY228" i="1"/>
  <c r="CA260" i="1"/>
  <c r="BZ260" i="1"/>
  <c r="BY260" i="1"/>
  <c r="BY39" i="1"/>
  <c r="BZ39" i="1"/>
  <c r="CA39" i="1"/>
  <c r="CA83" i="1"/>
  <c r="BZ83" i="1"/>
  <c r="BY83" i="1"/>
  <c r="CA125" i="1"/>
  <c r="BZ125" i="1"/>
  <c r="BY125" i="1"/>
  <c r="CA163" i="1"/>
  <c r="BZ163" i="1"/>
  <c r="BY163" i="1"/>
  <c r="BZ197" i="1"/>
  <c r="BY197" i="1"/>
  <c r="CA197" i="1"/>
  <c r="BZ229" i="1"/>
  <c r="BY229" i="1"/>
  <c r="CA229" i="1"/>
  <c r="BZ261" i="1"/>
  <c r="BY261" i="1"/>
  <c r="CA261" i="1"/>
  <c r="BN86" i="1"/>
  <c r="BM86" i="1"/>
  <c r="BO86" i="1"/>
  <c r="BO63" i="1"/>
  <c r="BN63" i="1"/>
  <c r="BM63" i="1"/>
  <c r="BN161" i="1"/>
  <c r="BM161" i="1"/>
  <c r="BO161" i="1"/>
  <c r="BO146" i="1"/>
  <c r="BN146" i="1"/>
  <c r="BM146" i="1"/>
  <c r="BO196" i="1"/>
  <c r="BN196" i="1"/>
  <c r="BM196" i="1"/>
  <c r="BN91" i="1"/>
  <c r="BM91" i="1"/>
  <c r="BO91" i="1"/>
  <c r="BN205" i="1"/>
  <c r="BO205" i="1"/>
  <c r="BM205" i="1"/>
  <c r="BO104" i="1"/>
  <c r="BN104" i="1"/>
  <c r="BM104" i="1"/>
  <c r="BO215" i="1"/>
  <c r="BM215" i="1"/>
  <c r="BN215" i="1"/>
  <c r="BO192" i="1"/>
  <c r="BN192" i="1"/>
  <c r="BM192" i="1"/>
  <c r="BO18" i="1"/>
  <c r="BN18" i="1"/>
  <c r="BM18" i="1"/>
  <c r="BM108" i="1"/>
  <c r="BO108" i="1"/>
  <c r="BN108" i="1"/>
  <c r="BN218" i="1"/>
  <c r="BO218" i="1"/>
  <c r="BM218" i="1"/>
  <c r="BO72" i="1"/>
  <c r="BN72" i="1"/>
  <c r="BM72" i="1"/>
  <c r="BO187" i="1"/>
  <c r="BN187" i="1"/>
  <c r="BM187" i="1"/>
  <c r="BO102" i="1"/>
  <c r="BN102" i="1"/>
  <c r="BM102" i="1"/>
  <c r="BN221" i="1"/>
  <c r="BO221" i="1"/>
  <c r="BM221" i="1"/>
  <c r="BM14" i="1"/>
  <c r="BO14" i="1"/>
  <c r="BN14" i="1"/>
  <c r="BN136" i="1"/>
  <c r="BO136" i="1"/>
  <c r="BM136" i="1"/>
  <c r="BO239" i="1"/>
  <c r="BN239" i="1"/>
  <c r="BM239" i="1"/>
  <c r="BO200" i="1"/>
  <c r="BN200" i="1"/>
  <c r="BM200" i="1"/>
  <c r="BO27" i="1"/>
  <c r="BN27" i="1"/>
  <c r="BM27" i="1"/>
  <c r="BO130" i="1"/>
  <c r="BN130" i="1"/>
  <c r="BM130" i="1"/>
  <c r="BN226" i="1"/>
  <c r="BO226" i="1"/>
  <c r="BM226" i="1"/>
  <c r="BO23" i="1"/>
  <c r="BM23" i="1"/>
  <c r="BN23" i="1"/>
  <c r="BO66" i="1"/>
  <c r="BN66" i="1"/>
  <c r="BM66" i="1"/>
  <c r="BO103" i="1"/>
  <c r="BN103" i="1"/>
  <c r="BM103" i="1"/>
  <c r="BM182" i="1"/>
  <c r="BO182" i="1"/>
  <c r="BN182" i="1"/>
  <c r="BM214" i="1"/>
  <c r="BO214" i="1"/>
  <c r="BN214" i="1"/>
  <c r="BM246" i="1"/>
  <c r="BO246" i="1"/>
  <c r="BN246" i="1"/>
  <c r="BM68" i="1"/>
  <c r="BN68" i="1"/>
  <c r="BO68" i="1"/>
  <c r="BO105" i="1"/>
  <c r="BN105" i="1"/>
  <c r="BM105" i="1"/>
  <c r="BN216" i="1"/>
  <c r="BO216" i="1"/>
  <c r="BM216" i="1"/>
  <c r="BN248" i="1"/>
  <c r="BO248" i="1"/>
  <c r="BM248" i="1"/>
  <c r="BO17" i="1"/>
  <c r="BM17" i="1"/>
  <c r="BN17" i="1"/>
  <c r="BM61" i="1"/>
  <c r="BO61" i="1"/>
  <c r="BN61" i="1"/>
  <c r="BO97" i="1"/>
  <c r="BN97" i="1"/>
  <c r="BM97" i="1"/>
  <c r="BO176" i="1"/>
  <c r="BN176" i="1"/>
  <c r="BM176" i="1"/>
  <c r="BO241" i="1"/>
  <c r="BM241" i="1"/>
  <c r="BN241" i="1"/>
  <c r="BO9" i="1"/>
  <c r="BM9" i="1"/>
  <c r="BN9" i="1"/>
  <c r="BO90" i="1"/>
  <c r="BN90" i="1"/>
  <c r="BM90" i="1"/>
  <c r="BO132" i="1"/>
  <c r="BM132" i="1"/>
  <c r="BN132" i="1"/>
  <c r="BO236" i="1"/>
  <c r="BN236" i="1"/>
  <c r="BM236" i="1"/>
  <c r="BO81" i="1"/>
  <c r="BN81" i="1"/>
  <c r="BM81" i="1"/>
  <c r="BO195" i="1"/>
  <c r="BN195" i="1"/>
  <c r="BM195" i="1"/>
  <c r="BO49" i="1"/>
  <c r="BN49" i="1"/>
  <c r="BM49" i="1"/>
  <c r="BM22" i="1"/>
  <c r="BO22" i="1"/>
  <c r="BN22" i="1"/>
  <c r="BO112" i="1"/>
  <c r="BN112" i="1"/>
  <c r="BM112" i="1"/>
  <c r="BN229" i="1"/>
  <c r="BO229" i="1"/>
  <c r="BM229" i="1"/>
  <c r="BO33" i="1"/>
  <c r="BM33" i="1"/>
  <c r="BN33" i="1"/>
  <c r="BN147" i="1"/>
  <c r="BM147" i="1"/>
  <c r="BO147" i="1"/>
  <c r="BO247" i="1"/>
  <c r="BN247" i="1"/>
  <c r="BM247" i="1"/>
  <c r="BN139" i="1"/>
  <c r="BM139" i="1"/>
  <c r="BO139" i="1"/>
  <c r="BO36" i="1"/>
  <c r="BN36" i="1"/>
  <c r="BM36" i="1"/>
  <c r="BO140" i="1"/>
  <c r="BM140" i="1"/>
  <c r="BN140" i="1"/>
  <c r="BN234" i="1"/>
  <c r="BO234" i="1"/>
  <c r="BM234" i="1"/>
  <c r="BN8" i="1"/>
  <c r="BO8" i="1"/>
  <c r="BM8" i="1"/>
  <c r="BO89" i="1"/>
  <c r="BN89" i="1"/>
  <c r="BM89" i="1"/>
  <c r="BM211" i="1"/>
  <c r="BN211" i="1"/>
  <c r="BO211" i="1"/>
  <c r="BO64" i="1"/>
  <c r="BM64" i="1"/>
  <c r="BN64" i="1"/>
  <c r="BM30" i="1"/>
  <c r="BO30" i="1"/>
  <c r="BN30" i="1"/>
  <c r="BN125" i="1"/>
  <c r="BO125" i="1"/>
  <c r="BM125" i="1"/>
  <c r="BN237" i="1"/>
  <c r="BO237" i="1"/>
  <c r="BM237" i="1"/>
  <c r="BM43" i="1"/>
  <c r="BO43" i="1"/>
  <c r="BN43" i="1"/>
  <c r="BN157" i="1"/>
  <c r="BM157" i="1"/>
  <c r="BO157" i="1"/>
  <c r="BO255" i="1"/>
  <c r="BN255" i="1"/>
  <c r="BM255" i="1"/>
  <c r="BO201" i="1"/>
  <c r="BN201" i="1"/>
  <c r="BM201" i="1"/>
  <c r="BO47" i="1"/>
  <c r="BN47" i="1"/>
  <c r="BM47" i="1"/>
  <c r="BN160" i="1"/>
  <c r="BM160" i="1"/>
  <c r="BO160" i="1"/>
  <c r="BN242" i="1"/>
  <c r="BO242" i="1"/>
  <c r="BM242" i="1"/>
  <c r="BO31" i="1"/>
  <c r="BM31" i="1"/>
  <c r="BN31" i="1"/>
  <c r="BM76" i="1"/>
  <c r="BO76" i="1"/>
  <c r="BN76" i="1"/>
  <c r="BN114" i="1"/>
  <c r="BO114" i="1"/>
  <c r="BM114" i="1"/>
  <c r="BO156" i="1"/>
  <c r="BM156" i="1"/>
  <c r="BN156" i="1"/>
  <c r="BM190" i="1"/>
  <c r="BO190" i="1"/>
  <c r="BN190" i="1"/>
  <c r="BM222" i="1"/>
  <c r="BO222" i="1"/>
  <c r="BN222" i="1"/>
  <c r="BM254" i="1"/>
  <c r="BO254" i="1"/>
  <c r="BN254" i="1"/>
  <c r="BO34" i="1"/>
  <c r="BN34" i="1"/>
  <c r="BM34" i="1"/>
  <c r="BO116" i="1"/>
  <c r="BM116" i="1"/>
  <c r="BN116" i="1"/>
  <c r="BN256" i="1"/>
  <c r="BO256" i="1"/>
  <c r="BM256" i="1"/>
  <c r="BO185" i="1"/>
  <c r="BN185" i="1"/>
  <c r="BM185" i="1"/>
  <c r="BO217" i="1"/>
  <c r="BM217" i="1"/>
  <c r="BN217" i="1"/>
  <c r="BO249" i="1"/>
  <c r="BM249" i="1"/>
  <c r="BN249" i="1"/>
  <c r="BN21" i="1"/>
  <c r="BM21" i="1"/>
  <c r="BO21" i="1"/>
  <c r="BO101" i="1"/>
  <c r="BN101" i="1"/>
  <c r="BM101" i="1"/>
  <c r="BO244" i="1"/>
  <c r="BN244" i="1"/>
  <c r="BM244" i="1"/>
  <c r="BO19" i="1"/>
  <c r="BN19" i="1"/>
  <c r="BM19" i="1"/>
  <c r="BM100" i="1"/>
  <c r="BO100" i="1"/>
  <c r="BN100" i="1"/>
  <c r="BM227" i="1"/>
  <c r="BN227" i="1"/>
  <c r="BO227" i="1"/>
  <c r="BO82" i="1"/>
  <c r="BN82" i="1"/>
  <c r="BM82" i="1"/>
  <c r="BO50" i="1"/>
  <c r="BN50" i="1"/>
  <c r="BM50" i="1"/>
  <c r="BN133" i="1"/>
  <c r="BO133" i="1"/>
  <c r="BM133" i="1"/>
  <c r="BN245" i="1"/>
  <c r="BM245" i="1"/>
  <c r="BO245" i="1"/>
  <c r="BN67" i="1"/>
  <c r="BM67" i="1"/>
  <c r="BO67" i="1"/>
  <c r="BM174" i="1"/>
  <c r="BN174" i="1"/>
  <c r="BO174" i="1"/>
  <c r="BO263" i="1"/>
  <c r="BN263" i="1"/>
  <c r="BM263" i="1"/>
  <c r="BO45" i="1"/>
  <c r="BN45" i="1"/>
  <c r="BM45" i="1"/>
  <c r="BO62" i="1"/>
  <c r="BN62" i="1"/>
  <c r="BM62" i="1"/>
  <c r="BN168" i="1"/>
  <c r="BM168" i="1"/>
  <c r="BO168" i="1"/>
  <c r="BN250" i="1"/>
  <c r="BO250" i="1"/>
  <c r="BM250" i="1"/>
  <c r="BO28" i="1"/>
  <c r="BN28" i="1"/>
  <c r="BM28" i="1"/>
  <c r="BO109" i="1"/>
  <c r="BN109" i="1"/>
  <c r="BM109" i="1"/>
  <c r="BO243" i="1"/>
  <c r="BM243" i="1"/>
  <c r="BN243" i="1"/>
  <c r="BM142" i="1"/>
  <c r="BO142" i="1"/>
  <c r="BN142" i="1"/>
  <c r="BO65" i="1"/>
  <c r="BN65" i="1"/>
  <c r="BM65" i="1"/>
  <c r="BO143" i="1"/>
  <c r="BN143" i="1"/>
  <c r="BM143" i="1"/>
  <c r="BN253" i="1"/>
  <c r="BM253" i="1"/>
  <c r="BO253" i="1"/>
  <c r="BO77" i="1"/>
  <c r="BN77" i="1"/>
  <c r="BM77" i="1"/>
  <c r="BO183" i="1"/>
  <c r="BN183" i="1"/>
  <c r="BM183" i="1"/>
  <c r="BO233" i="1"/>
  <c r="BM233" i="1"/>
  <c r="BN233" i="1"/>
  <c r="BO70" i="1"/>
  <c r="BN70" i="1"/>
  <c r="BM70" i="1"/>
  <c r="BN177" i="1"/>
  <c r="BO177" i="1"/>
  <c r="BM177" i="1"/>
  <c r="BN258" i="1"/>
  <c r="BO258" i="1"/>
  <c r="BM258" i="1"/>
  <c r="BO42" i="1"/>
  <c r="BN42" i="1"/>
  <c r="BM42" i="1"/>
  <c r="BM84" i="1"/>
  <c r="BN84" i="1"/>
  <c r="BO84" i="1"/>
  <c r="BM126" i="1"/>
  <c r="BO126" i="1"/>
  <c r="BN126" i="1"/>
  <c r="BO164" i="1"/>
  <c r="BM164" i="1"/>
  <c r="BN164" i="1"/>
  <c r="BM230" i="1"/>
  <c r="BO230" i="1"/>
  <c r="BN230" i="1"/>
  <c r="BM262" i="1"/>
  <c r="BO262" i="1"/>
  <c r="BN262" i="1"/>
  <c r="BN128" i="1"/>
  <c r="BO128" i="1"/>
  <c r="BM128" i="1"/>
  <c r="BO264" i="1"/>
  <c r="BN264" i="1"/>
  <c r="BM264" i="1"/>
  <c r="BO35" i="1"/>
  <c r="BN35" i="1"/>
  <c r="BM35" i="1"/>
  <c r="BO79" i="1"/>
  <c r="BM79" i="1"/>
  <c r="BN79" i="1"/>
  <c r="BO257" i="1"/>
  <c r="BM257" i="1"/>
  <c r="BN257" i="1"/>
  <c r="BO73" i="1"/>
  <c r="BN73" i="1"/>
  <c r="BM73" i="1"/>
  <c r="BO110" i="1"/>
  <c r="BN110" i="1"/>
  <c r="BM110" i="1"/>
  <c r="BO188" i="1"/>
  <c r="BN188" i="1"/>
  <c r="BM188" i="1"/>
  <c r="BO220" i="1"/>
  <c r="BN220" i="1"/>
  <c r="BM220" i="1"/>
  <c r="BO252" i="1"/>
  <c r="BN252" i="1"/>
  <c r="BM252" i="1"/>
  <c r="BN37" i="1"/>
  <c r="BM37" i="1"/>
  <c r="BO37" i="1"/>
  <c r="BO119" i="1"/>
  <c r="BN119" i="1"/>
  <c r="BM119" i="1"/>
  <c r="BO251" i="1"/>
  <c r="BM251" i="1"/>
  <c r="BN251" i="1"/>
  <c r="BN162" i="1"/>
  <c r="BM162" i="1"/>
  <c r="BO162" i="1"/>
  <c r="BN75" i="1"/>
  <c r="BM75" i="1"/>
  <c r="BO75" i="1"/>
  <c r="BN189" i="1"/>
  <c r="BO189" i="1"/>
  <c r="BM189" i="1"/>
  <c r="BN261" i="1"/>
  <c r="BM261" i="1"/>
  <c r="BO261" i="1"/>
  <c r="BO85" i="1"/>
  <c r="BN85" i="1"/>
  <c r="BM85" i="1"/>
  <c r="BO191" i="1"/>
  <c r="BN191" i="1"/>
  <c r="BM191" i="1"/>
  <c r="BM166" i="1"/>
  <c r="BN166" i="1"/>
  <c r="BO166" i="1"/>
  <c r="BO80" i="1"/>
  <c r="BN80" i="1"/>
  <c r="BM80" i="1"/>
  <c r="BO186" i="1"/>
  <c r="BN186" i="1"/>
  <c r="BM186" i="1"/>
  <c r="N335" i="1"/>
  <c r="BO48" i="1"/>
  <c r="BN48" i="1"/>
  <c r="BM48" i="1"/>
  <c r="BN141" i="1"/>
  <c r="BM141" i="1"/>
  <c r="BO141" i="1"/>
  <c r="BO259" i="1"/>
  <c r="BM259" i="1"/>
  <c r="BN259" i="1"/>
  <c r="BO180" i="1"/>
  <c r="BN180" i="1"/>
  <c r="BM180" i="1"/>
  <c r="BN83" i="1"/>
  <c r="BM83" i="1"/>
  <c r="BO83" i="1"/>
  <c r="BN197" i="1"/>
  <c r="BO197" i="1"/>
  <c r="BM197" i="1"/>
  <c r="BM198" i="1"/>
  <c r="BO198" i="1"/>
  <c r="BN198" i="1"/>
  <c r="BO93" i="1"/>
  <c r="BM93" i="1"/>
  <c r="BN93" i="1"/>
  <c r="BO199" i="1"/>
  <c r="BN199" i="1"/>
  <c r="BM199" i="1"/>
  <c r="BO184" i="1"/>
  <c r="BN184" i="1"/>
  <c r="BM184" i="1"/>
  <c r="BN5" i="1"/>
  <c r="BM5" i="1"/>
  <c r="BO5" i="1"/>
  <c r="BO98" i="1"/>
  <c r="BN98" i="1"/>
  <c r="BM98" i="1"/>
  <c r="BO194" i="1"/>
  <c r="BN194" i="1"/>
  <c r="BM194" i="1"/>
  <c r="BN13" i="1"/>
  <c r="BM13" i="1"/>
  <c r="BO13" i="1"/>
  <c r="BN51" i="1"/>
  <c r="BM51" i="1"/>
  <c r="BO51" i="1"/>
  <c r="BM92" i="1"/>
  <c r="BO92" i="1"/>
  <c r="BN92" i="1"/>
  <c r="BM134" i="1"/>
  <c r="BO134" i="1"/>
  <c r="BN134" i="1"/>
  <c r="BO172" i="1"/>
  <c r="BM172" i="1"/>
  <c r="BN172" i="1"/>
  <c r="BM238" i="1"/>
  <c r="BO238" i="1"/>
  <c r="BN238" i="1"/>
  <c r="BN16" i="1"/>
  <c r="BO16" i="1"/>
  <c r="BM16" i="1"/>
  <c r="BM60" i="1"/>
  <c r="BO60" i="1"/>
  <c r="BN60" i="1"/>
  <c r="BO96" i="1"/>
  <c r="BN96" i="1"/>
  <c r="BM96" i="1"/>
  <c r="BO175" i="1"/>
  <c r="BN175" i="1"/>
  <c r="BM175" i="1"/>
  <c r="BN208" i="1"/>
  <c r="BO208" i="1"/>
  <c r="BM208" i="1"/>
  <c r="BN240" i="1"/>
  <c r="BO240" i="1"/>
  <c r="BM240" i="1"/>
  <c r="BO4" i="1"/>
  <c r="BN4" i="1"/>
  <c r="BM4" i="1"/>
  <c r="BO129" i="1"/>
  <c r="BM129" i="1"/>
  <c r="BN129" i="1"/>
  <c r="BN167" i="1"/>
  <c r="BM167" i="1"/>
  <c r="BO167" i="1"/>
  <c r="BM3" i="1"/>
  <c r="BO3" i="1"/>
  <c r="BN3" i="1"/>
  <c r="BM38" i="1"/>
  <c r="BO38" i="1"/>
  <c r="BN38" i="1"/>
  <c r="BO124" i="1"/>
  <c r="BN124" i="1"/>
  <c r="BM124" i="1"/>
  <c r="BO260" i="1"/>
  <c r="BN260" i="1"/>
  <c r="BM260" i="1"/>
  <c r="N276" i="1"/>
  <c r="N298" i="1"/>
  <c r="N305" i="1"/>
  <c r="N328" i="1"/>
  <c r="N324" i="1"/>
  <c r="N330" i="1"/>
  <c r="AR154" i="1"/>
  <c r="BS154" i="1" s="1"/>
  <c r="BW154" i="1" s="1"/>
  <c r="BX154" i="1" s="1"/>
  <c r="N311" i="1"/>
  <c r="N275" i="1"/>
  <c r="N323" i="1"/>
  <c r="N268" i="1"/>
  <c r="N334" i="1"/>
  <c r="N292" i="1"/>
  <c r="N322" i="1"/>
  <c r="N317" i="1"/>
  <c r="N281" i="1"/>
  <c r="N316" i="1"/>
  <c r="N310" i="1"/>
  <c r="N299" i="1"/>
  <c r="N280" i="1"/>
  <c r="N293" i="1"/>
  <c r="N287" i="1"/>
  <c r="N286" i="1"/>
  <c r="N282" i="1"/>
  <c r="N270" i="1"/>
  <c r="N265" i="1"/>
  <c r="N264" i="1"/>
  <c r="K263" i="1"/>
  <c r="L263" i="1"/>
  <c r="M263" i="1"/>
  <c r="N269" i="1"/>
  <c r="AR149" i="1"/>
  <c r="BS149" i="1" s="1"/>
  <c r="BW149" i="1" s="1"/>
  <c r="BX149" i="1" s="1"/>
  <c r="AR173" i="1"/>
  <c r="BS173" i="1" s="1"/>
  <c r="BW173" i="1" s="1"/>
  <c r="BX173" i="1" s="1"/>
  <c r="AR106" i="1"/>
  <c r="AR122" i="1"/>
  <c r="BS122" i="1" s="1"/>
  <c r="BW122" i="1" s="1"/>
  <c r="BX122" i="1" s="1"/>
  <c r="AF204" i="1"/>
  <c r="AF228" i="1"/>
  <c r="AR145" i="1"/>
  <c r="BS145" i="1" s="1"/>
  <c r="BW145" i="1" s="1"/>
  <c r="BX145" i="1" s="1"/>
  <c r="AR6" i="1"/>
  <c r="BS6" i="1" s="1"/>
  <c r="BW6" i="1" s="1"/>
  <c r="BX6" i="1" s="1"/>
  <c r="AR20" i="1"/>
  <c r="AS20" i="1" s="1"/>
  <c r="AT20" i="1" s="1"/>
  <c r="BG20" i="1" s="1"/>
  <c r="BK20" i="1" s="1"/>
  <c r="BL20" i="1" s="1"/>
  <c r="AR52" i="1"/>
  <c r="AR41" i="1"/>
  <c r="AR57" i="1"/>
  <c r="AR113" i="1"/>
  <c r="AR121" i="1"/>
  <c r="BS121" i="1" s="1"/>
  <c r="BW121" i="1" s="1"/>
  <c r="BX121" i="1" s="1"/>
  <c r="AR137" i="1"/>
  <c r="BS137" i="1" s="1"/>
  <c r="BW137" i="1" s="1"/>
  <c r="BX137" i="1" s="1"/>
  <c r="AR54" i="1"/>
  <c r="BS54" i="1" s="1"/>
  <c r="BW54" i="1" s="1"/>
  <c r="BX54" i="1" s="1"/>
  <c r="AR94" i="1"/>
  <c r="BS94" i="1" s="1"/>
  <c r="BW94" i="1" s="1"/>
  <c r="BX94" i="1" s="1"/>
  <c r="AR178" i="1"/>
  <c r="BS178" i="1" s="1"/>
  <c r="BW178" i="1" s="1"/>
  <c r="BX178" i="1" s="1"/>
  <c r="AR11" i="1"/>
  <c r="AR55" i="1"/>
  <c r="AR59" i="1"/>
  <c r="AR71" i="1"/>
  <c r="AR135" i="1"/>
  <c r="BS135" i="1" s="1"/>
  <c r="BW135" i="1" s="1"/>
  <c r="BX135" i="1" s="1"/>
  <c r="AR40" i="1"/>
  <c r="BS40" i="1" s="1"/>
  <c r="BW40" i="1" s="1"/>
  <c r="BX40" i="1" s="1"/>
  <c r="AR56" i="1"/>
  <c r="BS56" i="1" s="1"/>
  <c r="BW56" i="1" s="1"/>
  <c r="BX56" i="1" s="1"/>
  <c r="AR120" i="1"/>
  <c r="BS120" i="1" s="1"/>
  <c r="BW120" i="1" s="1"/>
  <c r="BX120" i="1" s="1"/>
  <c r="AR15" i="1"/>
  <c r="BS15" i="1" s="1"/>
  <c r="BW15" i="1" s="1"/>
  <c r="BX15" i="1" s="1"/>
  <c r="AR95" i="1"/>
  <c r="BS95" i="1" s="1"/>
  <c r="BW95" i="1" s="1"/>
  <c r="BX95" i="1" s="1"/>
  <c r="AR99" i="1"/>
  <c r="AR111" i="1"/>
  <c r="AR32" i="1"/>
  <c r="BS32" i="1" s="1"/>
  <c r="BW32" i="1" s="1"/>
  <c r="BX32" i="1" s="1"/>
  <c r="AR144" i="1"/>
  <c r="BS144" i="1" s="1"/>
  <c r="BW144" i="1" s="1"/>
  <c r="BX144" i="1" s="1"/>
  <c r="AR123" i="1"/>
  <c r="BS123" i="1" s="1"/>
  <c r="BW123" i="1" s="1"/>
  <c r="BX123" i="1" s="1"/>
  <c r="AR12" i="1"/>
  <c r="BS12" i="1" s="1"/>
  <c r="BW12" i="1" s="1"/>
  <c r="BX12" i="1" s="1"/>
  <c r="AR46" i="1"/>
  <c r="AR58" i="1"/>
  <c r="AR74" i="1"/>
  <c r="AR7" i="1"/>
  <c r="BS7" i="1" s="1"/>
  <c r="BW7" i="1" s="1"/>
  <c r="BX7" i="1" s="1"/>
  <c r="AF15" i="1"/>
  <c r="AF152" i="1"/>
  <c r="AF121" i="1"/>
  <c r="AF202" i="1"/>
  <c r="AF210" i="1"/>
  <c r="AF107" i="1"/>
  <c r="AF155" i="1"/>
  <c r="AF224" i="1"/>
  <c r="AF178" i="1"/>
  <c r="AF207" i="1"/>
  <c r="AF232" i="1"/>
  <c r="AF6" i="1"/>
  <c r="AF10" i="1"/>
  <c r="AF26" i="1"/>
  <c r="AF54" i="1"/>
  <c r="AF206" i="1"/>
  <c r="AF219" i="1"/>
  <c r="AF212" i="1"/>
  <c r="AF144" i="1"/>
  <c r="AF149" i="1"/>
  <c r="AF209" i="1"/>
  <c r="AF25" i="1"/>
  <c r="AF145" i="1"/>
  <c r="AF213" i="1"/>
  <c r="AF231" i="1"/>
  <c r="AF169" i="1"/>
  <c r="AF118" i="1"/>
  <c r="AF150" i="1"/>
  <c r="AF87" i="1"/>
  <c r="AF99" i="1"/>
  <c r="AF115" i="1"/>
  <c r="AF131" i="1"/>
  <c r="AF135" i="1"/>
  <c r="AF151" i="1"/>
  <c r="AF163" i="1"/>
  <c r="AF179" i="1"/>
  <c r="AF12" i="1"/>
  <c r="AF32" i="1"/>
  <c r="AF44" i="1"/>
  <c r="AF137" i="1"/>
  <c r="AF165" i="1"/>
  <c r="AF223" i="1"/>
  <c r="AF53" i="1"/>
  <c r="AF69" i="1"/>
  <c r="AF117" i="1"/>
  <c r="AF173" i="1"/>
  <c r="AF225" i="1"/>
  <c r="AF46" i="1"/>
  <c r="AF78" i="1"/>
  <c r="AF24" i="1"/>
  <c r="AF40" i="1"/>
  <c r="AF56" i="1"/>
  <c r="AF88" i="1"/>
  <c r="AF120" i="1"/>
  <c r="AF113" i="1"/>
  <c r="AS113" i="1" s="1"/>
  <c r="AT113" i="1" s="1"/>
  <c r="AF193" i="1"/>
  <c r="AF58" i="1"/>
  <c r="AF74" i="1"/>
  <c r="AF94" i="1"/>
  <c r="AF106" i="1"/>
  <c r="AF122" i="1"/>
  <c r="AF138" i="1"/>
  <c r="AF154" i="1"/>
  <c r="AF158" i="1"/>
  <c r="AF170" i="1"/>
  <c r="AF11" i="1"/>
  <c r="AF59" i="1"/>
  <c r="AF95" i="1"/>
  <c r="AF111" i="1"/>
  <c r="AF123" i="1"/>
  <c r="AF127" i="1"/>
  <c r="AF159" i="1"/>
  <c r="AF171" i="1"/>
  <c r="AF203" i="1"/>
  <c r="AF52" i="1"/>
  <c r="AF148" i="1"/>
  <c r="AF181" i="1"/>
  <c r="AF29" i="1"/>
  <c r="AF153" i="1"/>
  <c r="AF235" i="1"/>
  <c r="AF7" i="1"/>
  <c r="AF39" i="1"/>
  <c r="AF55" i="1"/>
  <c r="AF71" i="1"/>
  <c r="AF41" i="1"/>
  <c r="AF57" i="1"/>
  <c r="K176" i="1"/>
  <c r="L176" i="1"/>
  <c r="M176" i="1"/>
  <c r="L184" i="1"/>
  <c r="K184" i="1"/>
  <c r="M184" i="1"/>
  <c r="M239" i="1"/>
  <c r="K239" i="1"/>
  <c r="L239" i="1"/>
  <c r="M247" i="1"/>
  <c r="K247" i="1"/>
  <c r="L247" i="1"/>
  <c r="M255" i="1"/>
  <c r="K255" i="1"/>
  <c r="L255" i="1"/>
  <c r="M10" i="1"/>
  <c r="K10" i="1"/>
  <c r="L10" i="1"/>
  <c r="M18" i="1"/>
  <c r="K18" i="1"/>
  <c r="L18" i="1"/>
  <c r="M26" i="1"/>
  <c r="K26" i="1"/>
  <c r="L26" i="1"/>
  <c r="L34" i="1"/>
  <c r="K34" i="1"/>
  <c r="M34" i="1"/>
  <c r="L42" i="1"/>
  <c r="K42" i="1"/>
  <c r="M42" i="1"/>
  <c r="L50" i="1"/>
  <c r="K50" i="1"/>
  <c r="M50" i="1"/>
  <c r="L58" i="1"/>
  <c r="K58" i="1"/>
  <c r="M58" i="1"/>
  <c r="L66" i="1"/>
  <c r="K66" i="1"/>
  <c r="M66" i="1"/>
  <c r="L74" i="1"/>
  <c r="K74" i="1"/>
  <c r="M74" i="1"/>
  <c r="L82" i="1"/>
  <c r="K82" i="1"/>
  <c r="M82" i="1"/>
  <c r="L90" i="1"/>
  <c r="K90" i="1"/>
  <c r="M90" i="1"/>
  <c r="L98" i="1"/>
  <c r="K98" i="1"/>
  <c r="M98" i="1"/>
  <c r="L106" i="1"/>
  <c r="K106" i="1"/>
  <c r="M106" i="1"/>
  <c r="L114" i="1"/>
  <c r="K114" i="1"/>
  <c r="M114" i="1"/>
  <c r="M122" i="1"/>
  <c r="K122" i="1"/>
  <c r="L122" i="1"/>
  <c r="M130" i="1"/>
  <c r="K130" i="1"/>
  <c r="L130" i="1"/>
  <c r="M138" i="1"/>
  <c r="K138" i="1"/>
  <c r="L138" i="1"/>
  <c r="M146" i="1"/>
  <c r="K146" i="1"/>
  <c r="L146" i="1"/>
  <c r="M154" i="1"/>
  <c r="K154" i="1"/>
  <c r="L154" i="1"/>
  <c r="M162" i="1"/>
  <c r="K162" i="1"/>
  <c r="L162" i="1"/>
  <c r="M170" i="1"/>
  <c r="K170" i="1"/>
  <c r="L170" i="1"/>
  <c r="L215" i="1"/>
  <c r="K215" i="1"/>
  <c r="M215" i="1"/>
  <c r="L223" i="1"/>
  <c r="K223" i="1"/>
  <c r="M223" i="1"/>
  <c r="L231" i="1"/>
  <c r="K231" i="1"/>
  <c r="M231" i="1"/>
  <c r="L194" i="1"/>
  <c r="M194" i="1"/>
  <c r="K194" i="1"/>
  <c r="L196" i="1"/>
  <c r="K196" i="1"/>
  <c r="M196" i="1"/>
  <c r="K241" i="1"/>
  <c r="M241" i="1"/>
  <c r="L241" i="1"/>
  <c r="K249" i="1"/>
  <c r="M249" i="1"/>
  <c r="L249" i="1"/>
  <c r="K257" i="1"/>
  <c r="M257" i="1"/>
  <c r="L257" i="1"/>
  <c r="K4" i="1"/>
  <c r="M4" i="1"/>
  <c r="L4" i="1"/>
  <c r="K12" i="1"/>
  <c r="M12" i="1"/>
  <c r="L12" i="1"/>
  <c r="K20" i="1"/>
  <c r="M20" i="1"/>
  <c r="L20" i="1"/>
  <c r="K28" i="1"/>
  <c r="M28" i="1"/>
  <c r="L28" i="1"/>
  <c r="L36" i="1"/>
  <c r="K36" i="1"/>
  <c r="M36" i="1"/>
  <c r="L44" i="1"/>
  <c r="K44" i="1"/>
  <c r="M44" i="1"/>
  <c r="L52" i="1"/>
  <c r="K52" i="1"/>
  <c r="M52" i="1"/>
  <c r="L60" i="1"/>
  <c r="K60" i="1"/>
  <c r="M60" i="1"/>
  <c r="L68" i="1"/>
  <c r="K68" i="1"/>
  <c r="M68" i="1"/>
  <c r="L76" i="1"/>
  <c r="K76" i="1"/>
  <c r="M76" i="1"/>
  <c r="L84" i="1"/>
  <c r="K84" i="1"/>
  <c r="M84" i="1"/>
  <c r="L92" i="1"/>
  <c r="K92" i="1"/>
  <c r="M92" i="1"/>
  <c r="L100" i="1"/>
  <c r="K100" i="1"/>
  <c r="M100" i="1"/>
  <c r="L108" i="1"/>
  <c r="K108" i="1"/>
  <c r="M108" i="1"/>
  <c r="L116" i="1"/>
  <c r="K116" i="1"/>
  <c r="M116" i="1"/>
  <c r="K124" i="1"/>
  <c r="L124" i="1"/>
  <c r="M124" i="1"/>
  <c r="K132" i="1"/>
  <c r="L132" i="1"/>
  <c r="M132" i="1"/>
  <c r="K140" i="1"/>
  <c r="L140" i="1"/>
  <c r="M140" i="1"/>
  <c r="K148" i="1"/>
  <c r="L148" i="1"/>
  <c r="M148" i="1"/>
  <c r="K156" i="1"/>
  <c r="L156" i="1"/>
  <c r="M156" i="1"/>
  <c r="K164" i="1"/>
  <c r="L164" i="1"/>
  <c r="M164" i="1"/>
  <c r="K172" i="1"/>
  <c r="L172" i="1"/>
  <c r="M172" i="1"/>
  <c r="L217" i="1"/>
  <c r="K217" i="1"/>
  <c r="M217" i="1"/>
  <c r="L225" i="1"/>
  <c r="K225" i="1"/>
  <c r="M225" i="1"/>
  <c r="L233" i="1"/>
  <c r="K233" i="1"/>
  <c r="M233" i="1"/>
  <c r="L190" i="1"/>
  <c r="K190" i="1"/>
  <c r="M190" i="1"/>
  <c r="L238" i="1"/>
  <c r="K238" i="1"/>
  <c r="M238" i="1"/>
  <c r="L208" i="1"/>
  <c r="K208" i="1"/>
  <c r="M208" i="1"/>
  <c r="L240" i="1"/>
  <c r="K240" i="1"/>
  <c r="M240" i="1"/>
  <c r="L192" i="1"/>
  <c r="K192" i="1"/>
  <c r="M192" i="1"/>
  <c r="L202" i="1"/>
  <c r="M202" i="1"/>
  <c r="K202" i="1"/>
  <c r="L248" i="1"/>
  <c r="K248" i="1"/>
  <c r="M248" i="1"/>
  <c r="L256" i="1"/>
  <c r="K256" i="1"/>
  <c r="M256" i="1"/>
  <c r="L11" i="1"/>
  <c r="M11" i="1"/>
  <c r="K11" i="1"/>
  <c r="L19" i="1"/>
  <c r="M19" i="1"/>
  <c r="K19" i="1"/>
  <c r="L27" i="1"/>
  <c r="M27" i="1"/>
  <c r="K27" i="1"/>
  <c r="M35" i="1"/>
  <c r="K35" i="1"/>
  <c r="L35" i="1"/>
  <c r="M43" i="1"/>
  <c r="K43" i="1"/>
  <c r="L43" i="1"/>
  <c r="M51" i="1"/>
  <c r="K51" i="1"/>
  <c r="L51" i="1"/>
  <c r="M59" i="1"/>
  <c r="K59" i="1"/>
  <c r="L59" i="1"/>
  <c r="M67" i="1"/>
  <c r="K67" i="1"/>
  <c r="L67" i="1"/>
  <c r="M75" i="1"/>
  <c r="K75" i="1"/>
  <c r="L75" i="1"/>
  <c r="M83" i="1"/>
  <c r="K83" i="1"/>
  <c r="L83" i="1"/>
  <c r="M91" i="1"/>
  <c r="K91" i="1"/>
  <c r="L91" i="1"/>
  <c r="M99" i="1"/>
  <c r="K99" i="1"/>
  <c r="L99" i="1"/>
  <c r="M107" i="1"/>
  <c r="K107" i="1"/>
  <c r="L107" i="1"/>
  <c r="M115" i="1"/>
  <c r="K115" i="1"/>
  <c r="L115" i="1"/>
  <c r="K123" i="1"/>
  <c r="L123" i="1"/>
  <c r="M123" i="1"/>
  <c r="K131" i="1"/>
  <c r="L131" i="1"/>
  <c r="M131" i="1"/>
  <c r="K139" i="1"/>
  <c r="L139" i="1"/>
  <c r="M139" i="1"/>
  <c r="K147" i="1"/>
  <c r="L147" i="1"/>
  <c r="M147" i="1"/>
  <c r="K155" i="1"/>
  <c r="L155" i="1"/>
  <c r="M155" i="1"/>
  <c r="K163" i="1"/>
  <c r="L163" i="1"/>
  <c r="M163" i="1"/>
  <c r="K171" i="1"/>
  <c r="L171" i="1"/>
  <c r="M171" i="1"/>
  <c r="K179" i="1"/>
  <c r="M179" i="1"/>
  <c r="L179" i="1"/>
  <c r="K187" i="1"/>
  <c r="M187" i="1"/>
  <c r="L187" i="1"/>
  <c r="K195" i="1"/>
  <c r="M195" i="1"/>
  <c r="L195" i="1"/>
  <c r="K203" i="1"/>
  <c r="M203" i="1"/>
  <c r="L203" i="1"/>
  <c r="K212" i="1"/>
  <c r="M212" i="1"/>
  <c r="L212" i="1"/>
  <c r="K220" i="1"/>
  <c r="M220" i="1"/>
  <c r="L220" i="1"/>
  <c r="K228" i="1"/>
  <c r="M228" i="1"/>
  <c r="L228" i="1"/>
  <c r="M3" i="1"/>
  <c r="L3" i="1"/>
  <c r="K3" i="1"/>
  <c r="L204" i="1"/>
  <c r="K204" i="1"/>
  <c r="M204" i="1"/>
  <c r="L198" i="1"/>
  <c r="K198" i="1"/>
  <c r="M198" i="1"/>
  <c r="L246" i="1"/>
  <c r="K246" i="1"/>
  <c r="M246" i="1"/>
  <c r="L254" i="1"/>
  <c r="K254" i="1"/>
  <c r="M254" i="1"/>
  <c r="L262" i="1"/>
  <c r="K262" i="1"/>
  <c r="M262" i="1"/>
  <c r="L9" i="1"/>
  <c r="K9" i="1"/>
  <c r="M9" i="1"/>
  <c r="L17" i="1"/>
  <c r="K17" i="1"/>
  <c r="M17" i="1"/>
  <c r="L25" i="1"/>
  <c r="K25" i="1"/>
  <c r="M25" i="1"/>
  <c r="K33" i="1"/>
  <c r="M33" i="1"/>
  <c r="L33" i="1"/>
  <c r="K41" i="1"/>
  <c r="M41" i="1"/>
  <c r="L41" i="1"/>
  <c r="K49" i="1"/>
  <c r="M49" i="1"/>
  <c r="L49" i="1"/>
  <c r="K57" i="1"/>
  <c r="M57" i="1"/>
  <c r="L57" i="1"/>
  <c r="K65" i="1"/>
  <c r="M65" i="1"/>
  <c r="L65" i="1"/>
  <c r="K73" i="1"/>
  <c r="M73" i="1"/>
  <c r="L73" i="1"/>
  <c r="K81" i="1"/>
  <c r="M81" i="1"/>
  <c r="L81" i="1"/>
  <c r="K89" i="1"/>
  <c r="M89" i="1"/>
  <c r="L89" i="1"/>
  <c r="K97" i="1"/>
  <c r="M97" i="1"/>
  <c r="L97" i="1"/>
  <c r="K105" i="1"/>
  <c r="M105" i="1"/>
  <c r="L105" i="1"/>
  <c r="K113" i="1"/>
  <c r="M113" i="1"/>
  <c r="L113" i="1"/>
  <c r="L121" i="1"/>
  <c r="M121" i="1"/>
  <c r="K121" i="1"/>
  <c r="L129" i="1"/>
  <c r="M129" i="1"/>
  <c r="K129" i="1"/>
  <c r="L137" i="1"/>
  <c r="M137" i="1"/>
  <c r="K137" i="1"/>
  <c r="L145" i="1"/>
  <c r="M145" i="1"/>
  <c r="K145" i="1"/>
  <c r="L153" i="1"/>
  <c r="M153" i="1"/>
  <c r="K153" i="1"/>
  <c r="L161" i="1"/>
  <c r="M161" i="1"/>
  <c r="K161" i="1"/>
  <c r="L169" i="1"/>
  <c r="M169" i="1"/>
  <c r="K169" i="1"/>
  <c r="L177" i="1"/>
  <c r="M177" i="1"/>
  <c r="K177" i="1"/>
  <c r="M185" i="1"/>
  <c r="K185" i="1"/>
  <c r="L185" i="1"/>
  <c r="M193" i="1"/>
  <c r="K193" i="1"/>
  <c r="L193" i="1"/>
  <c r="M201" i="1"/>
  <c r="K201" i="1"/>
  <c r="L201" i="1"/>
  <c r="M209" i="1"/>
  <c r="K209" i="1"/>
  <c r="L209" i="1"/>
  <c r="M218" i="1"/>
  <c r="K218" i="1"/>
  <c r="L218" i="1"/>
  <c r="M226" i="1"/>
  <c r="K226" i="1"/>
  <c r="L226" i="1"/>
  <c r="M234" i="1"/>
  <c r="K234" i="1"/>
  <c r="L234" i="1"/>
  <c r="M243" i="1"/>
  <c r="K243" i="1"/>
  <c r="L243" i="1"/>
  <c r="M251" i="1"/>
  <c r="K251" i="1"/>
  <c r="L251" i="1"/>
  <c r="M259" i="1"/>
  <c r="K259" i="1"/>
  <c r="L259" i="1"/>
  <c r="M6" i="1"/>
  <c r="K6" i="1"/>
  <c r="L6" i="1"/>
  <c r="M14" i="1"/>
  <c r="K14" i="1"/>
  <c r="L14" i="1"/>
  <c r="M22" i="1"/>
  <c r="K22" i="1"/>
  <c r="L22" i="1"/>
  <c r="M30" i="1"/>
  <c r="K30" i="1"/>
  <c r="L30" i="1"/>
  <c r="L38" i="1"/>
  <c r="M38" i="1"/>
  <c r="K38" i="1"/>
  <c r="L46" i="1"/>
  <c r="M46" i="1"/>
  <c r="K46" i="1"/>
  <c r="L54" i="1"/>
  <c r="M54" i="1"/>
  <c r="K54" i="1"/>
  <c r="L62" i="1"/>
  <c r="M62" i="1"/>
  <c r="K62" i="1"/>
  <c r="L70" i="1"/>
  <c r="M70" i="1"/>
  <c r="K70" i="1"/>
  <c r="L78" i="1"/>
  <c r="M78" i="1"/>
  <c r="K78" i="1"/>
  <c r="L86" i="1"/>
  <c r="M86" i="1"/>
  <c r="K86" i="1"/>
  <c r="L94" i="1"/>
  <c r="M94" i="1"/>
  <c r="K94" i="1"/>
  <c r="L102" i="1"/>
  <c r="M102" i="1"/>
  <c r="K102" i="1"/>
  <c r="L110" i="1"/>
  <c r="M110" i="1"/>
  <c r="K110" i="1"/>
  <c r="L118" i="1"/>
  <c r="M118" i="1"/>
  <c r="K118" i="1"/>
  <c r="M126" i="1"/>
  <c r="K126" i="1"/>
  <c r="L126" i="1"/>
  <c r="M134" i="1"/>
  <c r="K134" i="1"/>
  <c r="L134" i="1"/>
  <c r="M142" i="1"/>
  <c r="K142" i="1"/>
  <c r="L142" i="1"/>
  <c r="M150" i="1"/>
  <c r="K150" i="1"/>
  <c r="L150" i="1"/>
  <c r="M158" i="1"/>
  <c r="K158" i="1"/>
  <c r="L158" i="1"/>
  <c r="M166" i="1"/>
  <c r="K166" i="1"/>
  <c r="L166" i="1"/>
  <c r="M174" i="1"/>
  <c r="K174" i="1"/>
  <c r="L174" i="1"/>
  <c r="L219" i="1"/>
  <c r="M219" i="1"/>
  <c r="K219" i="1"/>
  <c r="L227" i="1"/>
  <c r="M227" i="1"/>
  <c r="K227" i="1"/>
  <c r="L235" i="1"/>
  <c r="M235" i="1"/>
  <c r="K235" i="1"/>
  <c r="K178" i="1"/>
  <c r="L178" i="1"/>
  <c r="M178" i="1"/>
  <c r="L210" i="1"/>
  <c r="M210" i="1"/>
  <c r="K210" i="1"/>
  <c r="L180" i="1"/>
  <c r="K180" i="1"/>
  <c r="M180" i="1"/>
  <c r="K237" i="1"/>
  <c r="M237" i="1"/>
  <c r="L237" i="1"/>
  <c r="K245" i="1"/>
  <c r="M245" i="1"/>
  <c r="L245" i="1"/>
  <c r="K253" i="1"/>
  <c r="M253" i="1"/>
  <c r="L253" i="1"/>
  <c r="K261" i="1"/>
  <c r="M261" i="1"/>
  <c r="L261" i="1"/>
  <c r="K8" i="1"/>
  <c r="M8" i="1"/>
  <c r="L8" i="1"/>
  <c r="K16" i="1"/>
  <c r="M16" i="1"/>
  <c r="L16" i="1"/>
  <c r="K24" i="1"/>
  <c r="M24" i="1"/>
  <c r="L24" i="1"/>
  <c r="L32" i="1"/>
  <c r="K32" i="1"/>
  <c r="M32" i="1"/>
  <c r="L40" i="1"/>
  <c r="K40" i="1"/>
  <c r="M40" i="1"/>
  <c r="L48" i="1"/>
  <c r="K48" i="1"/>
  <c r="M48" i="1"/>
  <c r="L56" i="1"/>
  <c r="K56" i="1"/>
  <c r="M56" i="1"/>
  <c r="L64" i="1"/>
  <c r="K64" i="1"/>
  <c r="M64" i="1"/>
  <c r="L72" i="1"/>
  <c r="K72" i="1"/>
  <c r="M72" i="1"/>
  <c r="L80" i="1"/>
  <c r="K80" i="1"/>
  <c r="M80" i="1"/>
  <c r="L88" i="1"/>
  <c r="K88" i="1"/>
  <c r="M88" i="1"/>
  <c r="L96" i="1"/>
  <c r="K96" i="1"/>
  <c r="M96" i="1"/>
  <c r="L104" i="1"/>
  <c r="K104" i="1"/>
  <c r="M104" i="1"/>
  <c r="L112" i="1"/>
  <c r="K112" i="1"/>
  <c r="M112" i="1"/>
  <c r="K120" i="1"/>
  <c r="L120" i="1"/>
  <c r="M120" i="1"/>
  <c r="K128" i="1"/>
  <c r="L128" i="1"/>
  <c r="M128" i="1"/>
  <c r="K136" i="1"/>
  <c r="L136" i="1"/>
  <c r="M136" i="1"/>
  <c r="K144" i="1"/>
  <c r="L144" i="1"/>
  <c r="M144" i="1"/>
  <c r="K152" i="1"/>
  <c r="L152" i="1"/>
  <c r="M152" i="1"/>
  <c r="K160" i="1"/>
  <c r="L160" i="1"/>
  <c r="M160" i="1"/>
  <c r="K168" i="1"/>
  <c r="L168" i="1"/>
  <c r="M168" i="1"/>
  <c r="L213" i="1"/>
  <c r="K213" i="1"/>
  <c r="M213" i="1"/>
  <c r="L221" i="1"/>
  <c r="K221" i="1"/>
  <c r="M221" i="1"/>
  <c r="L229" i="1"/>
  <c r="K229" i="1"/>
  <c r="M229" i="1"/>
  <c r="L206" i="1"/>
  <c r="K206" i="1"/>
  <c r="M206" i="1"/>
  <c r="L200" i="1"/>
  <c r="K200" i="1"/>
  <c r="M200" i="1"/>
  <c r="L186" i="1"/>
  <c r="M186" i="1"/>
  <c r="K186" i="1"/>
  <c r="L244" i="1"/>
  <c r="M244" i="1"/>
  <c r="K244" i="1"/>
  <c r="L252" i="1"/>
  <c r="M252" i="1"/>
  <c r="K252" i="1"/>
  <c r="L260" i="1"/>
  <c r="M260" i="1"/>
  <c r="K260" i="1"/>
  <c r="L7" i="1"/>
  <c r="M7" i="1"/>
  <c r="K7" i="1"/>
  <c r="L15" i="1"/>
  <c r="M15" i="1"/>
  <c r="K15" i="1"/>
  <c r="L23" i="1"/>
  <c r="M23" i="1"/>
  <c r="K23" i="1"/>
  <c r="L31" i="1"/>
  <c r="M31" i="1"/>
  <c r="K31" i="1"/>
  <c r="M39" i="1"/>
  <c r="K39" i="1"/>
  <c r="L39" i="1"/>
  <c r="M47" i="1"/>
  <c r="K47" i="1"/>
  <c r="L47" i="1"/>
  <c r="M55" i="1"/>
  <c r="K55" i="1"/>
  <c r="L55" i="1"/>
  <c r="M63" i="1"/>
  <c r="K63" i="1"/>
  <c r="L63" i="1"/>
  <c r="M71" i="1"/>
  <c r="K71" i="1"/>
  <c r="L71" i="1"/>
  <c r="M79" i="1"/>
  <c r="K79" i="1"/>
  <c r="L79" i="1"/>
  <c r="M87" i="1"/>
  <c r="K87" i="1"/>
  <c r="L87" i="1"/>
  <c r="M95" i="1"/>
  <c r="K95" i="1"/>
  <c r="L95" i="1"/>
  <c r="M103" i="1"/>
  <c r="K103" i="1"/>
  <c r="L103" i="1"/>
  <c r="M111" i="1"/>
  <c r="K111" i="1"/>
  <c r="L111" i="1"/>
  <c r="K119" i="1"/>
  <c r="L119" i="1"/>
  <c r="M119" i="1"/>
  <c r="K127" i="1"/>
  <c r="L127" i="1"/>
  <c r="M127" i="1"/>
  <c r="K135" i="1"/>
  <c r="L135" i="1"/>
  <c r="M135" i="1"/>
  <c r="K143" i="1"/>
  <c r="L143" i="1"/>
  <c r="M143" i="1"/>
  <c r="K151" i="1"/>
  <c r="L151" i="1"/>
  <c r="M151" i="1"/>
  <c r="K159" i="1"/>
  <c r="L159" i="1"/>
  <c r="M159" i="1"/>
  <c r="K167" i="1"/>
  <c r="L167" i="1"/>
  <c r="M167" i="1"/>
  <c r="K175" i="1"/>
  <c r="L175" i="1"/>
  <c r="M175" i="1"/>
  <c r="K183" i="1"/>
  <c r="M183" i="1"/>
  <c r="L183" i="1"/>
  <c r="K191" i="1"/>
  <c r="M191" i="1"/>
  <c r="L191" i="1"/>
  <c r="K199" i="1"/>
  <c r="M199" i="1"/>
  <c r="L199" i="1"/>
  <c r="K207" i="1"/>
  <c r="M207" i="1"/>
  <c r="L207" i="1"/>
  <c r="K216" i="1"/>
  <c r="M216" i="1"/>
  <c r="L216" i="1"/>
  <c r="K224" i="1"/>
  <c r="M224" i="1"/>
  <c r="L224" i="1"/>
  <c r="K232" i="1"/>
  <c r="M232" i="1"/>
  <c r="L232" i="1"/>
  <c r="L188" i="1"/>
  <c r="K188" i="1"/>
  <c r="M188" i="1"/>
  <c r="L182" i="1"/>
  <c r="K182" i="1"/>
  <c r="M182" i="1"/>
  <c r="L242" i="1"/>
  <c r="K242" i="1"/>
  <c r="M242" i="1"/>
  <c r="L250" i="1"/>
  <c r="K250" i="1"/>
  <c r="M250" i="1"/>
  <c r="L258" i="1"/>
  <c r="K258" i="1"/>
  <c r="M258" i="1"/>
  <c r="L5" i="1"/>
  <c r="K5" i="1"/>
  <c r="M5" i="1"/>
  <c r="L13" i="1"/>
  <c r="K13" i="1"/>
  <c r="M13" i="1"/>
  <c r="L21" i="1"/>
  <c r="K21" i="1"/>
  <c r="M21" i="1"/>
  <c r="L29" i="1"/>
  <c r="K29" i="1"/>
  <c r="M29" i="1"/>
  <c r="K37" i="1"/>
  <c r="M37" i="1"/>
  <c r="L37" i="1"/>
  <c r="K45" i="1"/>
  <c r="M45" i="1"/>
  <c r="L45" i="1"/>
  <c r="K53" i="1"/>
  <c r="M53" i="1"/>
  <c r="L53" i="1"/>
  <c r="K61" i="1"/>
  <c r="M61" i="1"/>
  <c r="L61" i="1"/>
  <c r="K69" i="1"/>
  <c r="M69" i="1"/>
  <c r="L69" i="1"/>
  <c r="K77" i="1"/>
  <c r="M77" i="1"/>
  <c r="L77" i="1"/>
  <c r="K85" i="1"/>
  <c r="M85" i="1"/>
  <c r="L85" i="1"/>
  <c r="K93" i="1"/>
  <c r="M93" i="1"/>
  <c r="L93" i="1"/>
  <c r="K101" i="1"/>
  <c r="M101" i="1"/>
  <c r="L101" i="1"/>
  <c r="K109" i="1"/>
  <c r="M109" i="1"/>
  <c r="L109" i="1"/>
  <c r="K117" i="1"/>
  <c r="M117" i="1"/>
  <c r="L117" i="1"/>
  <c r="L125" i="1"/>
  <c r="M125" i="1"/>
  <c r="K125" i="1"/>
  <c r="L133" i="1"/>
  <c r="M133" i="1"/>
  <c r="K133" i="1"/>
  <c r="L141" i="1"/>
  <c r="M141" i="1"/>
  <c r="K141" i="1"/>
  <c r="L149" i="1"/>
  <c r="M149" i="1"/>
  <c r="K149" i="1"/>
  <c r="L157" i="1"/>
  <c r="M157" i="1"/>
  <c r="K157" i="1"/>
  <c r="L165" i="1"/>
  <c r="M165" i="1"/>
  <c r="K165" i="1"/>
  <c r="L173" i="1"/>
  <c r="M173" i="1"/>
  <c r="K173" i="1"/>
  <c r="M181" i="1"/>
  <c r="K181" i="1"/>
  <c r="L181" i="1"/>
  <c r="M189" i="1"/>
  <c r="K189" i="1"/>
  <c r="L189" i="1"/>
  <c r="M197" i="1"/>
  <c r="K197" i="1"/>
  <c r="L197" i="1"/>
  <c r="M205" i="1"/>
  <c r="K205" i="1"/>
  <c r="L205" i="1"/>
  <c r="M214" i="1"/>
  <c r="K214" i="1"/>
  <c r="L214" i="1"/>
  <c r="M222" i="1"/>
  <c r="K222" i="1"/>
  <c r="L222" i="1"/>
  <c r="M230" i="1"/>
  <c r="K230" i="1"/>
  <c r="L230" i="1"/>
  <c r="BZ106" i="1" l="1"/>
  <c r="CA20" i="1"/>
  <c r="BY71" i="1"/>
  <c r="BY20" i="1"/>
  <c r="BY106" i="1"/>
  <c r="BY74" i="1"/>
  <c r="BZ74" i="1"/>
  <c r="CA71" i="1"/>
  <c r="CA113" i="1"/>
  <c r="BZ113" i="1"/>
  <c r="CA99" i="1"/>
  <c r="BY99" i="1"/>
  <c r="BZ99" i="1"/>
  <c r="BY52" i="1"/>
  <c r="CA52" i="1"/>
  <c r="BZ52" i="1"/>
  <c r="CA59" i="1"/>
  <c r="BY59" i="1"/>
  <c r="BZ59" i="1"/>
  <c r="CA41" i="1"/>
  <c r="BY41" i="1"/>
  <c r="CB41" i="1" s="1"/>
  <c r="CC41" i="1" s="1"/>
  <c r="CD41" i="1" s="1"/>
  <c r="CQ41" i="1" s="1"/>
  <c r="CU41" i="1" s="1"/>
  <c r="CV41" i="1" s="1"/>
  <c r="BZ41" i="1"/>
  <c r="BZ111" i="1"/>
  <c r="BY111" i="1"/>
  <c r="CA111" i="1"/>
  <c r="CA11" i="1"/>
  <c r="BZ11" i="1"/>
  <c r="BY11" i="1"/>
  <c r="CA58" i="1"/>
  <c r="BY58" i="1"/>
  <c r="BZ58" i="1"/>
  <c r="BZ57" i="1"/>
  <c r="BY57" i="1"/>
  <c r="CA57" i="1"/>
  <c r="CA55" i="1"/>
  <c r="BZ55" i="1"/>
  <c r="BY55" i="1"/>
  <c r="BZ46" i="1"/>
  <c r="BY46" i="1"/>
  <c r="CA46" i="1"/>
  <c r="AS154" i="1"/>
  <c r="AT154" i="1" s="1"/>
  <c r="BY7" i="1"/>
  <c r="BZ7" i="1"/>
  <c r="CA7" i="1"/>
  <c r="CA121" i="1"/>
  <c r="BZ121" i="1"/>
  <c r="BY121" i="1"/>
  <c r="CA95" i="1"/>
  <c r="BZ95" i="1"/>
  <c r="BY95" i="1"/>
  <c r="CA122" i="1"/>
  <c r="BZ122" i="1"/>
  <c r="BY122" i="1"/>
  <c r="BY15" i="1"/>
  <c r="BZ15" i="1"/>
  <c r="CA15" i="1"/>
  <c r="CA12" i="1"/>
  <c r="BZ12" i="1"/>
  <c r="BY12" i="1"/>
  <c r="BY120" i="1"/>
  <c r="CA120" i="1"/>
  <c r="BZ120" i="1"/>
  <c r="CA178" i="1"/>
  <c r="BZ178" i="1"/>
  <c r="BY178" i="1"/>
  <c r="CA173" i="1"/>
  <c r="BZ173" i="1"/>
  <c r="BY173" i="1"/>
  <c r="CA123" i="1"/>
  <c r="BZ123" i="1"/>
  <c r="BY123" i="1"/>
  <c r="CA56" i="1"/>
  <c r="BZ56" i="1"/>
  <c r="BY56" i="1"/>
  <c r="CA94" i="1"/>
  <c r="BZ94" i="1"/>
  <c r="BY94" i="1"/>
  <c r="CA149" i="1"/>
  <c r="BZ149" i="1"/>
  <c r="BY149" i="1"/>
  <c r="BY144" i="1"/>
  <c r="CA144" i="1"/>
  <c r="BZ144" i="1"/>
  <c r="CA40" i="1"/>
  <c r="BY40" i="1"/>
  <c r="BZ40" i="1"/>
  <c r="CA54" i="1"/>
  <c r="BY54" i="1"/>
  <c r="BZ54" i="1"/>
  <c r="BZ6" i="1"/>
  <c r="BY6" i="1"/>
  <c r="CA6" i="1"/>
  <c r="CA154" i="1"/>
  <c r="BY154" i="1"/>
  <c r="BZ154" i="1"/>
  <c r="CA32" i="1"/>
  <c r="BY32" i="1"/>
  <c r="BZ32" i="1"/>
  <c r="BZ135" i="1"/>
  <c r="BY135" i="1"/>
  <c r="CA135" i="1"/>
  <c r="BZ137" i="1"/>
  <c r="BY137" i="1"/>
  <c r="CA137" i="1"/>
  <c r="BZ145" i="1"/>
  <c r="BY145" i="1"/>
  <c r="CA145" i="1"/>
  <c r="BO20" i="1"/>
  <c r="BN20" i="1"/>
  <c r="BM20" i="1"/>
  <c r="AS6" i="1"/>
  <c r="AT6" i="1" s="1"/>
  <c r="AS149" i="1"/>
  <c r="AT149" i="1" s="1"/>
  <c r="AS15" i="1"/>
  <c r="AT15" i="1" s="1"/>
  <c r="AS145" i="1"/>
  <c r="AT145" i="1" s="1"/>
  <c r="AS59" i="1"/>
  <c r="AT59" i="1" s="1"/>
  <c r="AS111" i="1"/>
  <c r="AT111" i="1" s="1"/>
  <c r="AS135" i="1"/>
  <c r="AT135" i="1" s="1"/>
  <c r="AS57" i="1"/>
  <c r="AT57" i="1" s="1"/>
  <c r="N263" i="1"/>
  <c r="AS58" i="1"/>
  <c r="AT58" i="1" s="1"/>
  <c r="AS7" i="1"/>
  <c r="AT7" i="1" s="1"/>
  <c r="AS52" i="1"/>
  <c r="AT52" i="1" s="1"/>
  <c r="AS121" i="1"/>
  <c r="AT121" i="1" s="1"/>
  <c r="AS122" i="1"/>
  <c r="AT122" i="1" s="1"/>
  <c r="AS55" i="1"/>
  <c r="AT55" i="1" s="1"/>
  <c r="AS173" i="1"/>
  <c r="AT173" i="1" s="1"/>
  <c r="AS54" i="1"/>
  <c r="AT54" i="1" s="1"/>
  <c r="AS106" i="1"/>
  <c r="AT106" i="1" s="1"/>
  <c r="N57" i="1"/>
  <c r="AG57" i="1" s="1"/>
  <c r="AH57" i="1" s="1"/>
  <c r="AS71" i="1"/>
  <c r="AT71" i="1" s="1"/>
  <c r="AS94" i="1"/>
  <c r="AT94" i="1" s="1"/>
  <c r="N34" i="1"/>
  <c r="AS41" i="1"/>
  <c r="AT41" i="1" s="1"/>
  <c r="N38" i="1"/>
  <c r="N169" i="1"/>
  <c r="AG169" i="1" s="1"/>
  <c r="AH169" i="1" s="1"/>
  <c r="BG169" i="1" s="1"/>
  <c r="BK169" i="1" s="1"/>
  <c r="BL169" i="1" s="1"/>
  <c r="N137" i="1"/>
  <c r="AG137" i="1" s="1"/>
  <c r="AH137" i="1" s="1"/>
  <c r="N262" i="1"/>
  <c r="N204" i="1"/>
  <c r="AG204" i="1" s="1"/>
  <c r="AH204" i="1" s="1"/>
  <c r="BG204" i="1" s="1"/>
  <c r="BK204" i="1" s="1"/>
  <c r="BL204" i="1" s="1"/>
  <c r="AS11" i="1"/>
  <c r="AT11" i="1" s="1"/>
  <c r="AS137" i="1"/>
  <c r="AT137" i="1" s="1"/>
  <c r="N165" i="1"/>
  <c r="AG165" i="1" s="1"/>
  <c r="AH165" i="1" s="1"/>
  <c r="BG165" i="1" s="1"/>
  <c r="BK165" i="1" s="1"/>
  <c r="BL165" i="1" s="1"/>
  <c r="N133" i="1"/>
  <c r="N23" i="1"/>
  <c r="N235" i="1"/>
  <c r="AG235" i="1" s="1"/>
  <c r="AH235" i="1" s="1"/>
  <c r="BG235" i="1" s="1"/>
  <c r="BK235" i="1" s="1"/>
  <c r="BL235" i="1" s="1"/>
  <c r="N102" i="1"/>
  <c r="N70" i="1"/>
  <c r="N11" i="1"/>
  <c r="AG11" i="1" s="1"/>
  <c r="AH11" i="1" s="1"/>
  <c r="N98" i="1"/>
  <c r="N66" i="1"/>
  <c r="N203" i="1"/>
  <c r="AG203" i="1" s="1"/>
  <c r="AH203" i="1" s="1"/>
  <c r="BG203" i="1" s="1"/>
  <c r="BK203" i="1" s="1"/>
  <c r="BL203" i="1" s="1"/>
  <c r="AS120" i="1"/>
  <c r="AT120" i="1" s="1"/>
  <c r="N100" i="1"/>
  <c r="N68" i="1"/>
  <c r="N36" i="1"/>
  <c r="N215" i="1"/>
  <c r="N146" i="1"/>
  <c r="AS12" i="1"/>
  <c r="AT12" i="1" s="1"/>
  <c r="AS178" i="1"/>
  <c r="AT178" i="1" s="1"/>
  <c r="N96" i="1"/>
  <c r="N252" i="1"/>
  <c r="N17" i="1"/>
  <c r="N246" i="1"/>
  <c r="N99" i="1"/>
  <c r="AG99" i="1" s="1"/>
  <c r="AH99" i="1" s="1"/>
  <c r="N35" i="1"/>
  <c r="N200" i="1"/>
  <c r="N112" i="1"/>
  <c r="N80" i="1"/>
  <c r="N48" i="1"/>
  <c r="N209" i="1"/>
  <c r="AG209" i="1" s="1"/>
  <c r="AH209" i="1" s="1"/>
  <c r="BG209" i="1" s="1"/>
  <c r="BK209" i="1" s="1"/>
  <c r="BL209" i="1" s="1"/>
  <c r="N67" i="1"/>
  <c r="N202" i="1"/>
  <c r="AG202" i="1" s="1"/>
  <c r="AH202" i="1" s="1"/>
  <c r="BG202" i="1" s="1"/>
  <c r="BK202" i="1" s="1"/>
  <c r="BL202" i="1" s="1"/>
  <c r="N117" i="1"/>
  <c r="N85" i="1"/>
  <c r="N53" i="1"/>
  <c r="AG53" i="1" s="1"/>
  <c r="AH53" i="1" s="1"/>
  <c r="BG53" i="1" s="1"/>
  <c r="BK53" i="1" s="1"/>
  <c r="BL53" i="1" s="1"/>
  <c r="N29" i="1"/>
  <c r="AG29" i="1" s="1"/>
  <c r="AH29" i="1" s="1"/>
  <c r="BG29" i="1" s="1"/>
  <c r="BK29" i="1" s="1"/>
  <c r="BL29" i="1" s="1"/>
  <c r="N258" i="1"/>
  <c r="N188" i="1"/>
  <c r="N232" i="1"/>
  <c r="AG232" i="1" s="1"/>
  <c r="AH232" i="1" s="1"/>
  <c r="BG232" i="1" s="1"/>
  <c r="BK232" i="1" s="1"/>
  <c r="BL232" i="1" s="1"/>
  <c r="N199" i="1"/>
  <c r="N135" i="1"/>
  <c r="AG135" i="1" s="1"/>
  <c r="AH135" i="1" s="1"/>
  <c r="N111" i="1"/>
  <c r="AG111" i="1" s="1"/>
  <c r="AH111" i="1" s="1"/>
  <c r="N79" i="1"/>
  <c r="N47" i="1"/>
  <c r="N229" i="1"/>
  <c r="N152" i="1"/>
  <c r="AG152" i="1" s="1"/>
  <c r="AH152" i="1" s="1"/>
  <c r="BG152" i="1" s="1"/>
  <c r="BK152" i="1" s="1"/>
  <c r="BL152" i="1" s="1"/>
  <c r="N120" i="1"/>
  <c r="AG120" i="1" s="1"/>
  <c r="AH120" i="1" s="1"/>
  <c r="N64" i="1"/>
  <c r="N32" i="1"/>
  <c r="AG32" i="1" s="1"/>
  <c r="AH32" i="1" s="1"/>
  <c r="N24" i="1"/>
  <c r="AG24" i="1" s="1"/>
  <c r="AH24" i="1" s="1"/>
  <c r="BG24" i="1" s="1"/>
  <c r="BK24" i="1" s="1"/>
  <c r="BL24" i="1" s="1"/>
  <c r="N253" i="1"/>
  <c r="N180" i="1"/>
  <c r="N158" i="1"/>
  <c r="AG158" i="1" s="1"/>
  <c r="AH158" i="1" s="1"/>
  <c r="BG158" i="1" s="1"/>
  <c r="BK158" i="1" s="1"/>
  <c r="BL158" i="1" s="1"/>
  <c r="N126" i="1"/>
  <c r="N30" i="1"/>
  <c r="N259" i="1"/>
  <c r="N226" i="1"/>
  <c r="N193" i="1"/>
  <c r="AG193" i="1" s="1"/>
  <c r="AH193" i="1" s="1"/>
  <c r="BG193" i="1" s="1"/>
  <c r="BK193" i="1" s="1"/>
  <c r="BL193" i="1" s="1"/>
  <c r="N89" i="1"/>
  <c r="N222" i="1"/>
  <c r="N189" i="1"/>
  <c r="N156" i="1"/>
  <c r="N124" i="1"/>
  <c r="N28" i="1"/>
  <c r="AS56" i="1"/>
  <c r="AT56" i="1" s="1"/>
  <c r="AS123" i="1"/>
  <c r="AT123" i="1" s="1"/>
  <c r="AS74" i="1"/>
  <c r="AT74" i="1" s="1"/>
  <c r="AS95" i="1"/>
  <c r="AT95" i="1" s="1"/>
  <c r="AS46" i="1"/>
  <c r="AT46" i="1" s="1"/>
  <c r="AS40" i="1"/>
  <c r="AT40" i="1" s="1"/>
  <c r="AS144" i="1"/>
  <c r="AT144" i="1" s="1"/>
  <c r="AS32" i="1"/>
  <c r="AT32" i="1" s="1"/>
  <c r="AS99" i="1"/>
  <c r="AT99" i="1" s="1"/>
  <c r="N115" i="1"/>
  <c r="AG115" i="1" s="1"/>
  <c r="AH115" i="1" s="1"/>
  <c r="BG115" i="1" s="1"/>
  <c r="BK115" i="1" s="1"/>
  <c r="BL115" i="1" s="1"/>
  <c r="N83" i="1"/>
  <c r="N51" i="1"/>
  <c r="N208" i="1"/>
  <c r="N192" i="1"/>
  <c r="N109" i="1"/>
  <c r="N77" i="1"/>
  <c r="N45" i="1"/>
  <c r="N116" i="1"/>
  <c r="N84" i="1"/>
  <c r="N52" i="1"/>
  <c r="AG52" i="1" s="1"/>
  <c r="AH52" i="1" s="1"/>
  <c r="N194" i="1"/>
  <c r="N231" i="1"/>
  <c r="AG231" i="1" s="1"/>
  <c r="AH231" i="1" s="1"/>
  <c r="BG231" i="1" s="1"/>
  <c r="BK231" i="1" s="1"/>
  <c r="BL231" i="1" s="1"/>
  <c r="N162" i="1"/>
  <c r="N130" i="1"/>
  <c r="N184" i="1"/>
  <c r="N176" i="1"/>
  <c r="N139" i="1"/>
  <c r="N260" i="1"/>
  <c r="N110" i="1"/>
  <c r="N46" i="1"/>
  <c r="AG46" i="1" s="1"/>
  <c r="AH46" i="1" s="1"/>
  <c r="N256" i="1"/>
  <c r="N233" i="1"/>
  <c r="N196" i="1"/>
  <c r="N114" i="1"/>
  <c r="N82" i="1"/>
  <c r="N50" i="1"/>
  <c r="N18" i="1"/>
  <c r="N247" i="1"/>
  <c r="N186" i="1"/>
  <c r="N167" i="1"/>
  <c r="N171" i="1"/>
  <c r="AG171" i="1" s="1"/>
  <c r="AH171" i="1" s="1"/>
  <c r="BG171" i="1" s="1"/>
  <c r="BK171" i="1" s="1"/>
  <c r="BL171" i="1" s="1"/>
  <c r="N27" i="1"/>
  <c r="N248" i="1"/>
  <c r="N225" i="1"/>
  <c r="AG225" i="1" s="1"/>
  <c r="AH225" i="1" s="1"/>
  <c r="BG225" i="1" s="1"/>
  <c r="BK225" i="1" s="1"/>
  <c r="BL225" i="1" s="1"/>
  <c r="N148" i="1"/>
  <c r="AG148" i="1" s="1"/>
  <c r="AH148" i="1" s="1"/>
  <c r="BG148" i="1" s="1"/>
  <c r="BK148" i="1" s="1"/>
  <c r="BL148" i="1" s="1"/>
  <c r="N92" i="1"/>
  <c r="N60" i="1"/>
  <c r="N20" i="1"/>
  <c r="N249" i="1"/>
  <c r="N170" i="1"/>
  <c r="AG170" i="1" s="1"/>
  <c r="AH170" i="1" s="1"/>
  <c r="BG170" i="1" s="1"/>
  <c r="BK170" i="1" s="1"/>
  <c r="BL170" i="1" s="1"/>
  <c r="N138" i="1"/>
  <c r="AG138" i="1" s="1"/>
  <c r="AH138" i="1" s="1"/>
  <c r="BG138" i="1" s="1"/>
  <c r="BK138" i="1" s="1"/>
  <c r="BL138" i="1" s="1"/>
  <c r="N106" i="1"/>
  <c r="AG106" i="1" s="1"/>
  <c r="AH106" i="1" s="1"/>
  <c r="N74" i="1"/>
  <c r="AG74" i="1" s="1"/>
  <c r="AH74" i="1" s="1"/>
  <c r="N42" i="1"/>
  <c r="N10" i="1"/>
  <c r="AG10" i="1" s="1"/>
  <c r="AH10" i="1" s="1"/>
  <c r="BG10" i="1" s="1"/>
  <c r="BK10" i="1" s="1"/>
  <c r="BL10" i="1" s="1"/>
  <c r="N239" i="1"/>
  <c r="N230" i="1"/>
  <c r="N197" i="1"/>
  <c r="N173" i="1"/>
  <c r="AG173" i="1" s="1"/>
  <c r="AH173" i="1" s="1"/>
  <c r="N141" i="1"/>
  <c r="N93" i="1"/>
  <c r="N61" i="1"/>
  <c r="N5" i="1"/>
  <c r="N182" i="1"/>
  <c r="N207" i="1"/>
  <c r="AG207" i="1" s="1"/>
  <c r="AH207" i="1" s="1"/>
  <c r="BG207" i="1" s="1"/>
  <c r="BK207" i="1" s="1"/>
  <c r="BL207" i="1" s="1"/>
  <c r="N175" i="1"/>
  <c r="N87" i="1"/>
  <c r="AG87" i="1" s="1"/>
  <c r="AH87" i="1" s="1"/>
  <c r="BG87" i="1" s="1"/>
  <c r="BK87" i="1" s="1"/>
  <c r="BL87" i="1" s="1"/>
  <c r="N55" i="1"/>
  <c r="AG55" i="1" s="1"/>
  <c r="AH55" i="1" s="1"/>
  <c r="N206" i="1"/>
  <c r="AG206" i="1" s="1"/>
  <c r="AH206" i="1" s="1"/>
  <c r="BG206" i="1" s="1"/>
  <c r="BK206" i="1" s="1"/>
  <c r="BL206" i="1" s="1"/>
  <c r="N160" i="1"/>
  <c r="N128" i="1"/>
  <c r="N104" i="1"/>
  <c r="N72" i="1"/>
  <c r="N40" i="1"/>
  <c r="AG40" i="1" s="1"/>
  <c r="AH40" i="1" s="1"/>
  <c r="N261" i="1"/>
  <c r="N166" i="1"/>
  <c r="N134" i="1"/>
  <c r="N78" i="1"/>
  <c r="AG78" i="1" s="1"/>
  <c r="AH78" i="1" s="1"/>
  <c r="BG78" i="1" s="1"/>
  <c r="BK78" i="1" s="1"/>
  <c r="BL78" i="1" s="1"/>
  <c r="N6" i="1"/>
  <c r="AG6" i="1" s="1"/>
  <c r="AH6" i="1" s="1"/>
  <c r="N234" i="1"/>
  <c r="N201" i="1"/>
  <c r="N177" i="1"/>
  <c r="N145" i="1"/>
  <c r="AG145" i="1" s="1"/>
  <c r="AH145" i="1" s="1"/>
  <c r="N97" i="1"/>
  <c r="N65" i="1"/>
  <c r="N33" i="1"/>
  <c r="N9" i="1"/>
  <c r="N198" i="1"/>
  <c r="N212" i="1"/>
  <c r="AG212" i="1" s="1"/>
  <c r="AH212" i="1" s="1"/>
  <c r="BG212" i="1" s="1"/>
  <c r="BK212" i="1" s="1"/>
  <c r="BL212" i="1" s="1"/>
  <c r="N179" i="1"/>
  <c r="AG179" i="1" s="1"/>
  <c r="AH179" i="1" s="1"/>
  <c r="BG179" i="1" s="1"/>
  <c r="BK179" i="1" s="1"/>
  <c r="BL179" i="1" s="1"/>
  <c r="N147" i="1"/>
  <c r="N91" i="1"/>
  <c r="N59" i="1"/>
  <c r="AG59" i="1" s="1"/>
  <c r="AH59" i="1" s="1"/>
  <c r="N240" i="1"/>
  <c r="N205" i="1"/>
  <c r="N149" i="1"/>
  <c r="AG149" i="1" s="1"/>
  <c r="AH149" i="1" s="1"/>
  <c r="N101" i="1"/>
  <c r="N69" i="1"/>
  <c r="AG69" i="1" s="1"/>
  <c r="AH69" i="1" s="1"/>
  <c r="BG69" i="1" s="1"/>
  <c r="BK69" i="1" s="1"/>
  <c r="BL69" i="1" s="1"/>
  <c r="N37" i="1"/>
  <c r="N13" i="1"/>
  <c r="N242" i="1"/>
  <c r="N216" i="1"/>
  <c r="N183" i="1"/>
  <c r="N151" i="1"/>
  <c r="AG151" i="1" s="1"/>
  <c r="AH151" i="1" s="1"/>
  <c r="BG151" i="1" s="1"/>
  <c r="BK151" i="1" s="1"/>
  <c r="BL151" i="1" s="1"/>
  <c r="N119" i="1"/>
  <c r="N95" i="1"/>
  <c r="AG95" i="1" s="1"/>
  <c r="AH95" i="1" s="1"/>
  <c r="N63" i="1"/>
  <c r="N7" i="1"/>
  <c r="AG7" i="1" s="1"/>
  <c r="AH7" i="1" s="1"/>
  <c r="N213" i="1"/>
  <c r="AG213" i="1" s="1"/>
  <c r="AH213" i="1" s="1"/>
  <c r="BG213" i="1" s="1"/>
  <c r="BK213" i="1" s="1"/>
  <c r="BL213" i="1" s="1"/>
  <c r="N168" i="1"/>
  <c r="N136" i="1"/>
  <c r="N8" i="1"/>
  <c r="N237" i="1"/>
  <c r="N210" i="1"/>
  <c r="AG210" i="1" s="1"/>
  <c r="AH210" i="1" s="1"/>
  <c r="BG210" i="1" s="1"/>
  <c r="BK210" i="1" s="1"/>
  <c r="BL210" i="1" s="1"/>
  <c r="N219" i="1"/>
  <c r="AG219" i="1" s="1"/>
  <c r="AH219" i="1" s="1"/>
  <c r="BG219" i="1" s="1"/>
  <c r="BK219" i="1" s="1"/>
  <c r="BL219" i="1" s="1"/>
  <c r="N174" i="1"/>
  <c r="N142" i="1"/>
  <c r="N118" i="1"/>
  <c r="AG118" i="1" s="1"/>
  <c r="AH118" i="1" s="1"/>
  <c r="BG118" i="1" s="1"/>
  <c r="BK118" i="1" s="1"/>
  <c r="BL118" i="1" s="1"/>
  <c r="N86" i="1"/>
  <c r="N54" i="1"/>
  <c r="AG54" i="1" s="1"/>
  <c r="AH54" i="1" s="1"/>
  <c r="N14" i="1"/>
  <c r="N153" i="1"/>
  <c r="AG153" i="1" s="1"/>
  <c r="AH153" i="1" s="1"/>
  <c r="BG153" i="1" s="1"/>
  <c r="BK153" i="1" s="1"/>
  <c r="BL153" i="1" s="1"/>
  <c r="N121" i="1"/>
  <c r="AG121" i="1" s="1"/>
  <c r="AH121" i="1" s="1"/>
  <c r="N105" i="1"/>
  <c r="N73" i="1"/>
  <c r="N41" i="1"/>
  <c r="AG41" i="1" s="1"/>
  <c r="AH41" i="1" s="1"/>
  <c r="N3" i="1"/>
  <c r="N220" i="1"/>
  <c r="N187" i="1"/>
  <c r="N155" i="1"/>
  <c r="AG155" i="1" s="1"/>
  <c r="AH155" i="1" s="1"/>
  <c r="BG155" i="1" s="1"/>
  <c r="BK155" i="1" s="1"/>
  <c r="BL155" i="1" s="1"/>
  <c r="N123" i="1"/>
  <c r="AG123" i="1" s="1"/>
  <c r="AH123" i="1" s="1"/>
  <c r="N190" i="1"/>
  <c r="N164" i="1"/>
  <c r="N132" i="1"/>
  <c r="N108" i="1"/>
  <c r="N76" i="1"/>
  <c r="N44" i="1"/>
  <c r="AG44" i="1" s="1"/>
  <c r="AH44" i="1" s="1"/>
  <c r="BG44" i="1" s="1"/>
  <c r="BK44" i="1" s="1"/>
  <c r="BL44" i="1" s="1"/>
  <c r="N4" i="1"/>
  <c r="N223" i="1"/>
  <c r="AG223" i="1" s="1"/>
  <c r="AH223" i="1" s="1"/>
  <c r="BG223" i="1" s="1"/>
  <c r="BK223" i="1" s="1"/>
  <c r="BL223" i="1" s="1"/>
  <c r="N154" i="1"/>
  <c r="AG154" i="1" s="1"/>
  <c r="AH154" i="1" s="1"/>
  <c r="N122" i="1"/>
  <c r="AG122" i="1" s="1"/>
  <c r="AH122" i="1" s="1"/>
  <c r="N90" i="1"/>
  <c r="N58" i="1"/>
  <c r="AG58" i="1" s="1"/>
  <c r="AH58" i="1" s="1"/>
  <c r="N26" i="1"/>
  <c r="AG26" i="1" s="1"/>
  <c r="AH26" i="1" s="1"/>
  <c r="BG26" i="1" s="1"/>
  <c r="BK26" i="1" s="1"/>
  <c r="BL26" i="1" s="1"/>
  <c r="N255" i="1"/>
  <c r="AG117" i="1"/>
  <c r="AH117" i="1" s="1"/>
  <c r="BG117" i="1" s="1"/>
  <c r="BK117" i="1" s="1"/>
  <c r="BL117" i="1" s="1"/>
  <c r="N214" i="1"/>
  <c r="N181" i="1"/>
  <c r="AG181" i="1" s="1"/>
  <c r="AH181" i="1" s="1"/>
  <c r="BG181" i="1" s="1"/>
  <c r="BK181" i="1" s="1"/>
  <c r="BL181" i="1" s="1"/>
  <c r="N157" i="1"/>
  <c r="N125" i="1"/>
  <c r="N21" i="1"/>
  <c r="N250" i="1"/>
  <c r="N224" i="1"/>
  <c r="AG224" i="1" s="1"/>
  <c r="AH224" i="1" s="1"/>
  <c r="BG224" i="1" s="1"/>
  <c r="BK224" i="1" s="1"/>
  <c r="BL224" i="1" s="1"/>
  <c r="N191" i="1"/>
  <c r="N159" i="1"/>
  <c r="AG159" i="1" s="1"/>
  <c r="AH159" i="1" s="1"/>
  <c r="BG159" i="1" s="1"/>
  <c r="BK159" i="1" s="1"/>
  <c r="BL159" i="1" s="1"/>
  <c r="N127" i="1"/>
  <c r="AG127" i="1" s="1"/>
  <c r="AH127" i="1" s="1"/>
  <c r="BG127" i="1" s="1"/>
  <c r="BK127" i="1" s="1"/>
  <c r="BL127" i="1" s="1"/>
  <c r="N103" i="1"/>
  <c r="N71" i="1"/>
  <c r="AG71" i="1" s="1"/>
  <c r="AH71" i="1" s="1"/>
  <c r="N39" i="1"/>
  <c r="AG39" i="1" s="1"/>
  <c r="AH39" i="1" s="1"/>
  <c r="BG39" i="1" s="1"/>
  <c r="BK39" i="1" s="1"/>
  <c r="BL39" i="1" s="1"/>
  <c r="N15" i="1"/>
  <c r="AG15" i="1" s="1"/>
  <c r="AH15" i="1" s="1"/>
  <c r="N244" i="1"/>
  <c r="N221" i="1"/>
  <c r="N144" i="1"/>
  <c r="AG144" i="1" s="1"/>
  <c r="AH144" i="1" s="1"/>
  <c r="N88" i="1"/>
  <c r="AG88" i="1" s="1"/>
  <c r="AH88" i="1" s="1"/>
  <c r="BG88" i="1" s="1"/>
  <c r="BK88" i="1" s="1"/>
  <c r="BL88" i="1" s="1"/>
  <c r="N56" i="1"/>
  <c r="AG56" i="1" s="1"/>
  <c r="AH56" i="1" s="1"/>
  <c r="N16" i="1"/>
  <c r="N245" i="1"/>
  <c r="N178" i="1"/>
  <c r="AG178" i="1" s="1"/>
  <c r="AH178" i="1" s="1"/>
  <c r="N227" i="1"/>
  <c r="N150" i="1"/>
  <c r="AG150" i="1" s="1"/>
  <c r="AH150" i="1" s="1"/>
  <c r="BG150" i="1" s="1"/>
  <c r="BK150" i="1" s="1"/>
  <c r="BL150" i="1" s="1"/>
  <c r="N94" i="1"/>
  <c r="AG94" i="1" s="1"/>
  <c r="AH94" i="1" s="1"/>
  <c r="N62" i="1"/>
  <c r="N22" i="1"/>
  <c r="N251" i="1"/>
  <c r="N218" i="1"/>
  <c r="N185" i="1"/>
  <c r="N161" i="1"/>
  <c r="N129" i="1"/>
  <c r="N113" i="1"/>
  <c r="AG113" i="1" s="1"/>
  <c r="AH113" i="1" s="1"/>
  <c r="BG113" i="1" s="1"/>
  <c r="BK113" i="1" s="1"/>
  <c r="BL113" i="1" s="1"/>
  <c r="N81" i="1"/>
  <c r="N49" i="1"/>
  <c r="N25" i="1"/>
  <c r="AG25" i="1" s="1"/>
  <c r="AH25" i="1" s="1"/>
  <c r="BG25" i="1" s="1"/>
  <c r="BK25" i="1" s="1"/>
  <c r="BL25" i="1" s="1"/>
  <c r="N254" i="1"/>
  <c r="N228" i="1"/>
  <c r="AG228" i="1" s="1"/>
  <c r="AH228" i="1" s="1"/>
  <c r="BG228" i="1" s="1"/>
  <c r="BK228" i="1" s="1"/>
  <c r="BL228" i="1" s="1"/>
  <c r="N195" i="1"/>
  <c r="N163" i="1"/>
  <c r="AG163" i="1" s="1"/>
  <c r="AH163" i="1" s="1"/>
  <c r="BG163" i="1" s="1"/>
  <c r="BK163" i="1" s="1"/>
  <c r="BL163" i="1" s="1"/>
  <c r="N131" i="1"/>
  <c r="AG131" i="1" s="1"/>
  <c r="AH131" i="1" s="1"/>
  <c r="BG131" i="1" s="1"/>
  <c r="BK131" i="1" s="1"/>
  <c r="BL131" i="1" s="1"/>
  <c r="N107" i="1"/>
  <c r="AG107" i="1" s="1"/>
  <c r="AH107" i="1" s="1"/>
  <c r="BG107" i="1" s="1"/>
  <c r="BK107" i="1" s="1"/>
  <c r="BL107" i="1" s="1"/>
  <c r="N75" i="1"/>
  <c r="N43" i="1"/>
  <c r="N19" i="1"/>
  <c r="N238" i="1"/>
  <c r="N217" i="1"/>
  <c r="N172" i="1"/>
  <c r="N140" i="1"/>
  <c r="N12" i="1"/>
  <c r="AG12" i="1" s="1"/>
  <c r="AH12" i="1" s="1"/>
  <c r="N241" i="1"/>
  <c r="BG154" i="1" l="1"/>
  <c r="BK154" i="1" s="1"/>
  <c r="BL154" i="1" s="1"/>
  <c r="CX41" i="1"/>
  <c r="CW41" i="1"/>
  <c r="CY41" i="1"/>
  <c r="BG120" i="1"/>
  <c r="BK120" i="1" s="1"/>
  <c r="BL120" i="1" s="1"/>
  <c r="BO120" i="1" s="1"/>
  <c r="BG40" i="1"/>
  <c r="BK40" i="1" s="1"/>
  <c r="BL40" i="1" s="1"/>
  <c r="BO40" i="1" s="1"/>
  <c r="BG15" i="1"/>
  <c r="BK15" i="1" s="1"/>
  <c r="BL15" i="1" s="1"/>
  <c r="BN15" i="1" s="1"/>
  <c r="BG54" i="1"/>
  <c r="BK54" i="1" s="1"/>
  <c r="BL54" i="1" s="1"/>
  <c r="BO54" i="1" s="1"/>
  <c r="BN213" i="1"/>
  <c r="BO213" i="1"/>
  <c r="BM213" i="1"/>
  <c r="BN163" i="1"/>
  <c r="BM163" i="1"/>
  <c r="BO163" i="1"/>
  <c r="BN202" i="1"/>
  <c r="BM202" i="1"/>
  <c r="BO202" i="1"/>
  <c r="BG94" i="1"/>
  <c r="BK94" i="1" s="1"/>
  <c r="BL94" i="1" s="1"/>
  <c r="BO127" i="1"/>
  <c r="BM127" i="1"/>
  <c r="BN127" i="1"/>
  <c r="BO231" i="1"/>
  <c r="BM231" i="1"/>
  <c r="BN231" i="1"/>
  <c r="BO25" i="1"/>
  <c r="BM25" i="1"/>
  <c r="BN25" i="1"/>
  <c r="BM118" i="1"/>
  <c r="BO118" i="1"/>
  <c r="BN118" i="1"/>
  <c r="BO10" i="1"/>
  <c r="BN10" i="1"/>
  <c r="BM10" i="1"/>
  <c r="BN232" i="1"/>
  <c r="BO232" i="1"/>
  <c r="BM232" i="1"/>
  <c r="BO204" i="1"/>
  <c r="BN204" i="1"/>
  <c r="BM204" i="1"/>
  <c r="BG71" i="1"/>
  <c r="BK71" i="1" s="1"/>
  <c r="BL71" i="1" s="1"/>
  <c r="BO88" i="1"/>
  <c r="BN88" i="1"/>
  <c r="BM88" i="1"/>
  <c r="BN152" i="1"/>
  <c r="BM152" i="1"/>
  <c r="BO152" i="1"/>
  <c r="BO15" i="1"/>
  <c r="BM15" i="1"/>
  <c r="BO209" i="1"/>
  <c r="BM209" i="1"/>
  <c r="BN209" i="1"/>
  <c r="BO113" i="1"/>
  <c r="BN113" i="1"/>
  <c r="BM113" i="1"/>
  <c r="BN159" i="1"/>
  <c r="BM159" i="1"/>
  <c r="BO159" i="1"/>
  <c r="BN154" i="1"/>
  <c r="BM154" i="1"/>
  <c r="BO154" i="1"/>
  <c r="BM206" i="1"/>
  <c r="BO206" i="1"/>
  <c r="BN206" i="1"/>
  <c r="BO148" i="1"/>
  <c r="BM148" i="1"/>
  <c r="BN148" i="1"/>
  <c r="BM158" i="1"/>
  <c r="BN158" i="1"/>
  <c r="BO158" i="1"/>
  <c r="BM235" i="1"/>
  <c r="BO235" i="1"/>
  <c r="BN235" i="1"/>
  <c r="BG106" i="1"/>
  <c r="BK106" i="1" s="1"/>
  <c r="BL106" i="1" s="1"/>
  <c r="BG58" i="1"/>
  <c r="BK58" i="1" s="1"/>
  <c r="BL58" i="1" s="1"/>
  <c r="BG149" i="1"/>
  <c r="BK149" i="1" s="1"/>
  <c r="BL149" i="1" s="1"/>
  <c r="BN107" i="1"/>
  <c r="BM107" i="1"/>
  <c r="BO107" i="1"/>
  <c r="BN131" i="1"/>
  <c r="BM131" i="1"/>
  <c r="BO131" i="1"/>
  <c r="BN169" i="1"/>
  <c r="BM169" i="1"/>
  <c r="BO169" i="1"/>
  <c r="BM53" i="1"/>
  <c r="BO53" i="1"/>
  <c r="BN53" i="1"/>
  <c r="BM203" i="1"/>
  <c r="BO203" i="1"/>
  <c r="BN203" i="1"/>
  <c r="BP20" i="1"/>
  <c r="BN78" i="1"/>
  <c r="BO78" i="1"/>
  <c r="BM78" i="1"/>
  <c r="BO223" i="1"/>
  <c r="BM223" i="1"/>
  <c r="BN223" i="1"/>
  <c r="BO225" i="1"/>
  <c r="BM225" i="1"/>
  <c r="BN225" i="1"/>
  <c r="BN29" i="1"/>
  <c r="BM29" i="1"/>
  <c r="BO29" i="1"/>
  <c r="BN224" i="1"/>
  <c r="BO224" i="1"/>
  <c r="BM224" i="1"/>
  <c r="BN155" i="1"/>
  <c r="BM155" i="1"/>
  <c r="BO155" i="1"/>
  <c r="BN210" i="1"/>
  <c r="BO210" i="1"/>
  <c r="BM210" i="1"/>
  <c r="BO138" i="1"/>
  <c r="BN138" i="1"/>
  <c r="BM138" i="1"/>
  <c r="BO44" i="1"/>
  <c r="BN44" i="1"/>
  <c r="BM44" i="1"/>
  <c r="BO179" i="1"/>
  <c r="BM179" i="1"/>
  <c r="BN179" i="1"/>
  <c r="BN170" i="1"/>
  <c r="BM170" i="1"/>
  <c r="BO170" i="1"/>
  <c r="BM115" i="1"/>
  <c r="BO115" i="1"/>
  <c r="BN115" i="1"/>
  <c r="BO193" i="1"/>
  <c r="BN193" i="1"/>
  <c r="BM193" i="1"/>
  <c r="BN24" i="1"/>
  <c r="BO24" i="1"/>
  <c r="BM24" i="1"/>
  <c r="BN165" i="1"/>
  <c r="BM165" i="1"/>
  <c r="BO165" i="1"/>
  <c r="BN181" i="1"/>
  <c r="BO181" i="1"/>
  <c r="BM181" i="1"/>
  <c r="BM150" i="1"/>
  <c r="BN150" i="1"/>
  <c r="BO150" i="1"/>
  <c r="BM219" i="1"/>
  <c r="BN219" i="1"/>
  <c r="BO219" i="1"/>
  <c r="BN117" i="1"/>
  <c r="BM117" i="1"/>
  <c r="BO117" i="1"/>
  <c r="BN153" i="1"/>
  <c r="BM153" i="1"/>
  <c r="BO153" i="1"/>
  <c r="BN69" i="1"/>
  <c r="BM69" i="1"/>
  <c r="BO69" i="1"/>
  <c r="BO87" i="1"/>
  <c r="BM87" i="1"/>
  <c r="BN87" i="1"/>
  <c r="BO228" i="1"/>
  <c r="BN228" i="1"/>
  <c r="BM228" i="1"/>
  <c r="BO39" i="1"/>
  <c r="BM39" i="1"/>
  <c r="BN39" i="1"/>
  <c r="BO26" i="1"/>
  <c r="BN26" i="1"/>
  <c r="BM26" i="1"/>
  <c r="BN151" i="1"/>
  <c r="BM151" i="1"/>
  <c r="BO151" i="1"/>
  <c r="BO212" i="1"/>
  <c r="BN212" i="1"/>
  <c r="BM212" i="1"/>
  <c r="BO207" i="1"/>
  <c r="BM207" i="1"/>
  <c r="BN207" i="1"/>
  <c r="BN171" i="1"/>
  <c r="BM171" i="1"/>
  <c r="BO171" i="1"/>
  <c r="BG111" i="1"/>
  <c r="BK111" i="1" s="1"/>
  <c r="BL111" i="1" s="1"/>
  <c r="BG95" i="1"/>
  <c r="BK95" i="1" s="1"/>
  <c r="BL95" i="1" s="1"/>
  <c r="BG99" i="1"/>
  <c r="BK99" i="1" s="1"/>
  <c r="BL99" i="1" s="1"/>
  <c r="BG56" i="1"/>
  <c r="BK56" i="1" s="1"/>
  <c r="BL56" i="1" s="1"/>
  <c r="BG137" i="1"/>
  <c r="BK137" i="1" s="1"/>
  <c r="BL137" i="1" s="1"/>
  <c r="BG122" i="1"/>
  <c r="BK122" i="1" s="1"/>
  <c r="BL122" i="1" s="1"/>
  <c r="BG32" i="1"/>
  <c r="BK32" i="1" s="1"/>
  <c r="BL32" i="1" s="1"/>
  <c r="BG121" i="1"/>
  <c r="BK121" i="1" s="1"/>
  <c r="BL121" i="1" s="1"/>
  <c r="BG59" i="1"/>
  <c r="BK59" i="1" s="1"/>
  <c r="BL59" i="1" s="1"/>
  <c r="BG11" i="1"/>
  <c r="BK11" i="1" s="1"/>
  <c r="BL11" i="1" s="1"/>
  <c r="BG144" i="1"/>
  <c r="BK144" i="1" s="1"/>
  <c r="BL144" i="1" s="1"/>
  <c r="BG52" i="1"/>
  <c r="BK52" i="1" s="1"/>
  <c r="BL52" i="1" s="1"/>
  <c r="BG145" i="1"/>
  <c r="BK145" i="1" s="1"/>
  <c r="BL145" i="1" s="1"/>
  <c r="BG46" i="1"/>
  <c r="BK46" i="1" s="1"/>
  <c r="BL46" i="1" s="1"/>
  <c r="BG6" i="1"/>
  <c r="BK6" i="1" s="1"/>
  <c r="BL6" i="1" s="1"/>
  <c r="BG7" i="1"/>
  <c r="BK7" i="1" s="1"/>
  <c r="BL7" i="1" s="1"/>
  <c r="BG74" i="1"/>
  <c r="BK74" i="1" s="1"/>
  <c r="BL74" i="1" s="1"/>
  <c r="BG178" i="1"/>
  <c r="BK178" i="1" s="1"/>
  <c r="BL178" i="1" s="1"/>
  <c r="BG173" i="1"/>
  <c r="BK173" i="1" s="1"/>
  <c r="BL173" i="1" s="1"/>
  <c r="BG57" i="1"/>
  <c r="BK57" i="1" s="1"/>
  <c r="BL57" i="1" s="1"/>
  <c r="BG123" i="1"/>
  <c r="BK123" i="1" s="1"/>
  <c r="BL123" i="1" s="1"/>
  <c r="BG12" i="1"/>
  <c r="BK12" i="1" s="1"/>
  <c r="BL12" i="1" s="1"/>
  <c r="BG41" i="1"/>
  <c r="BK41" i="1" s="1"/>
  <c r="BL41" i="1" s="1"/>
  <c r="BG55" i="1"/>
  <c r="BK55" i="1" s="1"/>
  <c r="BL55" i="1" s="1"/>
  <c r="BG135" i="1"/>
  <c r="BK135" i="1" s="1"/>
  <c r="BL135" i="1" s="1"/>
  <c r="BM40" i="1" l="1"/>
  <c r="BN40" i="1"/>
  <c r="BN54" i="1"/>
  <c r="BM120" i="1"/>
  <c r="BN120" i="1"/>
  <c r="BM54" i="1"/>
  <c r="BQ20" i="1"/>
  <c r="BR20" i="1" s="1"/>
  <c r="CE20" i="1" s="1"/>
  <c r="CI20" i="1" s="1"/>
  <c r="CJ20" i="1" s="1"/>
  <c r="CM20" i="1" s="1"/>
  <c r="CQ20" i="1"/>
  <c r="CU20" i="1" s="1"/>
  <c r="CV20" i="1" s="1"/>
  <c r="BP113" i="1"/>
  <c r="BM52" i="1"/>
  <c r="BO52" i="1"/>
  <c r="BN52" i="1"/>
  <c r="BO56" i="1"/>
  <c r="BN56" i="1"/>
  <c r="BM56" i="1"/>
  <c r="BO71" i="1"/>
  <c r="BN71" i="1"/>
  <c r="BM71" i="1"/>
  <c r="BN99" i="1"/>
  <c r="BM99" i="1"/>
  <c r="BO99" i="1"/>
  <c r="BO95" i="1"/>
  <c r="BM95" i="1"/>
  <c r="BN95" i="1"/>
  <c r="BO111" i="1"/>
  <c r="BN111" i="1"/>
  <c r="BM111" i="1"/>
  <c r="BM178" i="1"/>
  <c r="BO178" i="1"/>
  <c r="BN178" i="1"/>
  <c r="BN59" i="1"/>
  <c r="BM59" i="1"/>
  <c r="BO59" i="1"/>
  <c r="BO121" i="1"/>
  <c r="BN121" i="1"/>
  <c r="BM121" i="1"/>
  <c r="BN149" i="1"/>
  <c r="BM149" i="1"/>
  <c r="BO149" i="1"/>
  <c r="BN173" i="1"/>
  <c r="BM173" i="1"/>
  <c r="BO173" i="1"/>
  <c r="BO135" i="1"/>
  <c r="BM135" i="1"/>
  <c r="BN135" i="1"/>
  <c r="BO41" i="1"/>
  <c r="BM41" i="1"/>
  <c r="BN41" i="1"/>
  <c r="BN32" i="1"/>
  <c r="BO32" i="1"/>
  <c r="BM32" i="1"/>
  <c r="BO58" i="1"/>
  <c r="BN58" i="1"/>
  <c r="BM58" i="1"/>
  <c r="BN144" i="1"/>
  <c r="BO144" i="1"/>
  <c r="BM144" i="1"/>
  <c r="BO74" i="1"/>
  <c r="BN74" i="1"/>
  <c r="BM74" i="1"/>
  <c r="BO7" i="1"/>
  <c r="BM7" i="1"/>
  <c r="BN7" i="1"/>
  <c r="BO12" i="1"/>
  <c r="BN12" i="1"/>
  <c r="BM12" i="1"/>
  <c r="BN122" i="1"/>
  <c r="BO122" i="1"/>
  <c r="BM122" i="1"/>
  <c r="BO106" i="1"/>
  <c r="BN106" i="1"/>
  <c r="BM106" i="1"/>
  <c r="BP106" i="1" s="1"/>
  <c r="BN94" i="1"/>
  <c r="BO94" i="1"/>
  <c r="BM94" i="1"/>
  <c r="BO57" i="1"/>
  <c r="BN57" i="1"/>
  <c r="BM57" i="1"/>
  <c r="BO11" i="1"/>
  <c r="BN11" i="1"/>
  <c r="BM11" i="1"/>
  <c r="BO55" i="1"/>
  <c r="BN55" i="1"/>
  <c r="BM55" i="1"/>
  <c r="BM6" i="1"/>
  <c r="BN6" i="1"/>
  <c r="BO6" i="1"/>
  <c r="BO46" i="1"/>
  <c r="BN46" i="1"/>
  <c r="BM46" i="1"/>
  <c r="BM123" i="1"/>
  <c r="BO123" i="1"/>
  <c r="BN123" i="1"/>
  <c r="BO145" i="1"/>
  <c r="BM145" i="1"/>
  <c r="BN145" i="1"/>
  <c r="BO137" i="1"/>
  <c r="BM137" i="1"/>
  <c r="BN137" i="1"/>
  <c r="CK20" i="1" l="1"/>
  <c r="CY20" i="1"/>
  <c r="CW20" i="1"/>
  <c r="CX20" i="1"/>
  <c r="CL20" i="1"/>
  <c r="BP41" i="1"/>
  <c r="BQ41" i="1" s="1"/>
  <c r="BR41" i="1" s="1"/>
  <c r="CE41" i="1" s="1"/>
  <c r="CI41" i="1" s="1"/>
  <c r="CJ41" i="1" s="1"/>
  <c r="CN20" i="1"/>
  <c r="CO20" i="1" s="1"/>
  <c r="CP20" i="1" s="1"/>
  <c r="DC20" i="1" s="1"/>
  <c r="BP55" i="1"/>
  <c r="BP74" i="1"/>
  <c r="BQ74" i="1" s="1"/>
  <c r="BR74" i="1" s="1"/>
  <c r="CE74" i="1" s="1"/>
  <c r="CI74" i="1" s="1"/>
  <c r="CJ74" i="1" s="1"/>
  <c r="BQ113" i="1"/>
  <c r="BR113" i="1" s="1"/>
  <c r="CE113" i="1" s="1"/>
  <c r="CI113" i="1" s="1"/>
  <c r="CJ113" i="1" s="1"/>
  <c r="CQ113" i="1"/>
  <c r="CU113" i="1" s="1"/>
  <c r="CV113" i="1" s="1"/>
  <c r="BQ106" i="1"/>
  <c r="BR106" i="1" s="1"/>
  <c r="CE106" i="1" s="1"/>
  <c r="CI106" i="1" s="1"/>
  <c r="CJ106" i="1" s="1"/>
  <c r="CQ106" i="1"/>
  <c r="CU106" i="1" s="1"/>
  <c r="CV106" i="1" s="1"/>
  <c r="BP59" i="1"/>
  <c r="BP57" i="1"/>
  <c r="BQ57" i="1" s="1"/>
  <c r="BR57" i="1" s="1"/>
  <c r="CE57" i="1" s="1"/>
  <c r="CI57" i="1" s="1"/>
  <c r="CJ57" i="1" s="1"/>
  <c r="BP58" i="1"/>
  <c r="BQ58" i="1" s="1"/>
  <c r="BR58" i="1" s="1"/>
  <c r="CE58" i="1" s="1"/>
  <c r="CI58" i="1" s="1"/>
  <c r="CJ58" i="1" s="1"/>
  <c r="BP11" i="1"/>
  <c r="BP99" i="1"/>
  <c r="BP111" i="1"/>
  <c r="BP46" i="1"/>
  <c r="BP71" i="1"/>
  <c r="BP52" i="1"/>
  <c r="BQ52" i="1" s="1"/>
  <c r="BR52" i="1" s="1"/>
  <c r="CE52" i="1" s="1"/>
  <c r="CI52" i="1" s="1"/>
  <c r="CJ52" i="1" s="1"/>
  <c r="CX106" i="1" l="1"/>
  <c r="CY106" i="1"/>
  <c r="CW106" i="1"/>
  <c r="CY113" i="1"/>
  <c r="CW113" i="1"/>
  <c r="CX113" i="1"/>
  <c r="CK41" i="1"/>
  <c r="CM41" i="1"/>
  <c r="CL41" i="1"/>
  <c r="BQ71" i="1"/>
  <c r="BR71" i="1" s="1"/>
  <c r="CE71" i="1" s="1"/>
  <c r="CI71" i="1" s="1"/>
  <c r="CJ71" i="1" s="1"/>
  <c r="CQ71" i="1"/>
  <c r="CU71" i="1" s="1"/>
  <c r="CV71" i="1" s="1"/>
  <c r="BQ11" i="1"/>
  <c r="BR11" i="1" s="1"/>
  <c r="CE11" i="1" s="1"/>
  <c r="CI11" i="1" s="1"/>
  <c r="CJ11" i="1" s="1"/>
  <c r="CQ11" i="1"/>
  <c r="CU11" i="1" s="1"/>
  <c r="CV11" i="1" s="1"/>
  <c r="CL74" i="1"/>
  <c r="CK74" i="1"/>
  <c r="CM74" i="1"/>
  <c r="CL58" i="1"/>
  <c r="CK58" i="1"/>
  <c r="CM58" i="1"/>
  <c r="BQ55" i="1"/>
  <c r="BR55" i="1" s="1"/>
  <c r="CE55" i="1" s="1"/>
  <c r="CI55" i="1" s="1"/>
  <c r="CJ55" i="1" s="1"/>
  <c r="CQ55" i="1"/>
  <c r="CU55" i="1" s="1"/>
  <c r="CV55" i="1" s="1"/>
  <c r="CK57" i="1"/>
  <c r="CM57" i="1"/>
  <c r="CL57" i="1"/>
  <c r="CM52" i="1"/>
  <c r="CL52" i="1"/>
  <c r="CK52" i="1"/>
  <c r="BQ59" i="1"/>
  <c r="BR59" i="1" s="1"/>
  <c r="CE59" i="1" s="1"/>
  <c r="CI59" i="1" s="1"/>
  <c r="CJ59" i="1" s="1"/>
  <c r="CQ59" i="1"/>
  <c r="CU59" i="1" s="1"/>
  <c r="CV59" i="1" s="1"/>
  <c r="BQ46" i="1"/>
  <c r="BR46" i="1" s="1"/>
  <c r="CE46" i="1" s="1"/>
  <c r="CI46" i="1" s="1"/>
  <c r="CJ46" i="1" s="1"/>
  <c r="CQ46" i="1"/>
  <c r="CU46" i="1" s="1"/>
  <c r="CV46" i="1" s="1"/>
  <c r="CM106" i="1"/>
  <c r="CL106" i="1"/>
  <c r="CK106" i="1"/>
  <c r="BQ111" i="1"/>
  <c r="BR111" i="1" s="1"/>
  <c r="CE111" i="1" s="1"/>
  <c r="CI111" i="1" s="1"/>
  <c r="CJ111" i="1" s="1"/>
  <c r="CQ111" i="1"/>
  <c r="CU111" i="1" s="1"/>
  <c r="CV111" i="1" s="1"/>
  <c r="BQ99" i="1"/>
  <c r="BR99" i="1" s="1"/>
  <c r="CE99" i="1" s="1"/>
  <c r="CI99" i="1" s="1"/>
  <c r="CJ99" i="1" s="1"/>
  <c r="CQ99" i="1"/>
  <c r="CU99" i="1" s="1"/>
  <c r="CV99" i="1" s="1"/>
  <c r="CK113" i="1"/>
  <c r="CL113" i="1"/>
  <c r="CM113" i="1"/>
  <c r="CX46" i="1" l="1"/>
  <c r="CW46" i="1"/>
  <c r="CY46" i="1"/>
  <c r="CY99" i="1"/>
  <c r="CW99" i="1"/>
  <c r="CX99" i="1"/>
  <c r="CX59" i="1"/>
  <c r="CY59" i="1"/>
  <c r="CW59" i="1"/>
  <c r="CW11" i="1"/>
  <c r="CY11" i="1"/>
  <c r="CX11" i="1"/>
  <c r="CX71" i="1"/>
  <c r="CW71" i="1"/>
  <c r="CY71" i="1"/>
  <c r="CW55" i="1"/>
  <c r="CY55" i="1"/>
  <c r="CX55" i="1"/>
  <c r="CX111" i="1"/>
  <c r="CW111" i="1"/>
  <c r="CY111" i="1"/>
  <c r="CN41" i="1"/>
  <c r="CO41" i="1" s="1"/>
  <c r="CP41" i="1" s="1"/>
  <c r="DC41" i="1" s="1"/>
  <c r="CN74" i="1"/>
  <c r="CO74" i="1" s="1"/>
  <c r="CP74" i="1" s="1"/>
  <c r="DC74" i="1" s="1"/>
  <c r="CN52" i="1"/>
  <c r="CO52" i="1" s="1"/>
  <c r="CP52" i="1" s="1"/>
  <c r="DC52" i="1" s="1"/>
  <c r="CM111" i="1"/>
  <c r="CL111" i="1"/>
  <c r="CK111" i="1"/>
  <c r="CN58" i="1"/>
  <c r="CO58" i="1" s="1"/>
  <c r="CP58" i="1" s="1"/>
  <c r="DC58" i="1" s="1"/>
  <c r="CM71" i="1"/>
  <c r="CK71" i="1"/>
  <c r="CL71" i="1"/>
  <c r="CL46" i="1"/>
  <c r="CM46" i="1"/>
  <c r="CK46" i="1"/>
  <c r="CN57" i="1"/>
  <c r="CO57" i="1" s="1"/>
  <c r="CP57" i="1" s="1"/>
  <c r="DC57" i="1" s="1"/>
  <c r="CM99" i="1"/>
  <c r="CL99" i="1"/>
  <c r="CK99" i="1"/>
  <c r="CK59" i="1"/>
  <c r="CM59" i="1"/>
  <c r="CL59" i="1"/>
  <c r="CM55" i="1"/>
  <c r="CL55" i="1"/>
  <c r="CK55" i="1"/>
  <c r="CK11" i="1"/>
  <c r="CM11" i="1"/>
  <c r="CL11" i="1"/>
</calcChain>
</file>

<file path=xl/sharedStrings.xml><?xml version="1.0" encoding="utf-8"?>
<sst xmlns="http://schemas.openxmlformats.org/spreadsheetml/2006/main" count="1278" uniqueCount="381">
  <si>
    <t>Num</t>
  </si>
  <si>
    <t>Sexe</t>
  </si>
  <si>
    <t>P_depist</t>
  </si>
  <si>
    <t>T_depist</t>
  </si>
  <si>
    <t>IMC_depist</t>
  </si>
  <si>
    <t>P_incl</t>
  </si>
  <si>
    <t>T_incl</t>
  </si>
  <si>
    <t>IMC_incl</t>
  </si>
  <si>
    <t>Zscore_incl</t>
  </si>
  <si>
    <t>Corpulence</t>
  </si>
  <si>
    <t>DRI</t>
  </si>
  <si>
    <t>DDN</t>
  </si>
  <si>
    <t>Age_actuel</t>
  </si>
  <si>
    <t>Cat_ageactu</t>
  </si>
  <si>
    <t>Age_incl</t>
  </si>
  <si>
    <t>Cat_age_incl</t>
  </si>
  <si>
    <t>Date_bilan_incl</t>
  </si>
  <si>
    <t>IMC_bilan_incl</t>
  </si>
  <si>
    <t>Date_1bilan</t>
  </si>
  <si>
    <t>Age_1bilan</t>
  </si>
  <si>
    <t>IMC__1bilan</t>
  </si>
  <si>
    <t>Zscore_1bilan</t>
  </si>
  <si>
    <t>Categorie Zscore</t>
  </si>
  <si>
    <t>Délai bilan1_incl</t>
  </si>
  <si>
    <t>Date_2bilan</t>
  </si>
  <si>
    <t>IMC__2bilan</t>
  </si>
  <si>
    <t>Date_3bilan</t>
  </si>
  <si>
    <t>IMC__3bilan</t>
  </si>
  <si>
    <t>Date_4bilan</t>
  </si>
  <si>
    <t>IMC__4bilan</t>
  </si>
  <si>
    <t>Date_5bilan</t>
  </si>
  <si>
    <t>IMC__5bilan</t>
  </si>
  <si>
    <t>Date_6bilan</t>
  </si>
  <si>
    <t>IMC__6bilan</t>
  </si>
  <si>
    <t>Date_7bilan</t>
  </si>
  <si>
    <t>IMC__7bilan</t>
  </si>
  <si>
    <t>Surpoids</t>
  </si>
  <si>
    <t>[6-9[</t>
  </si>
  <si>
    <t>[3-6[</t>
  </si>
  <si>
    <t>Obésité</t>
  </si>
  <si>
    <t>Age_2bilan</t>
  </si>
  <si>
    <t>Zscore_2bilan</t>
  </si>
  <si>
    <t>Modif ORS</t>
  </si>
  <si>
    <t xml:space="preserve">Table de correspondance catégories d'âge </t>
  </si>
  <si>
    <t xml:space="preserve">Âges </t>
  </si>
  <si>
    <t>11 ans 7 mois</t>
  </si>
  <si>
    <t>15 ans 0 mois</t>
  </si>
  <si>
    <t>7 ans 5 mois</t>
  </si>
  <si>
    <t>10 ans 6 mois</t>
  </si>
  <si>
    <t>8 ans 6 mois</t>
  </si>
  <si>
    <t>10 ans 0 mois</t>
  </si>
  <si>
    <t>11 ans 8 mois</t>
  </si>
  <si>
    <t>14 ans 7 mois</t>
  </si>
  <si>
    <t>12 ans 2 mois</t>
  </si>
  <si>
    <t>5 ans 7 mois</t>
  </si>
  <si>
    <t>10 ans 5 mois</t>
  </si>
  <si>
    <t>8 ans 5 mois</t>
  </si>
  <si>
    <t>8 ans 11 mois</t>
  </si>
  <si>
    <t>13 ans 6 mois</t>
  </si>
  <si>
    <t>8 ans 9 mois</t>
  </si>
  <si>
    <t>6 ans 10 mois</t>
  </si>
  <si>
    <t>13 ans 8 mois</t>
  </si>
  <si>
    <t>9 ans 2 mois</t>
  </si>
  <si>
    <t>10 ans 10 mois</t>
  </si>
  <si>
    <t>9 ans 11 mois</t>
  </si>
  <si>
    <t>13 ans 4 mois</t>
  </si>
  <si>
    <t>9 ans 0 mois</t>
  </si>
  <si>
    <t>9 ans 5 mois</t>
  </si>
  <si>
    <t>14 ans 2 mois</t>
  </si>
  <si>
    <t>13 ans 11 mois</t>
  </si>
  <si>
    <t>11 ans 3 mois</t>
  </si>
  <si>
    <t>15 ans 2 mois</t>
  </si>
  <si>
    <t>10 ans 8 mois</t>
  </si>
  <si>
    <t>8 ans 0 mois</t>
  </si>
  <si>
    <t>9 ans 7 mois</t>
  </si>
  <si>
    <t>11 ans 9 mois</t>
  </si>
  <si>
    <t>15 ans 10 mois</t>
  </si>
  <si>
    <t>7 ans 8 mois</t>
  </si>
  <si>
    <t>13 ans 10 mois</t>
  </si>
  <si>
    <t>14 ans 5 mois</t>
  </si>
  <si>
    <t>7 ans 1 mois</t>
  </si>
  <si>
    <t>5 ans 3 mois</t>
  </si>
  <si>
    <t>14 ans 8 mois</t>
  </si>
  <si>
    <t>8 ans 2 mois</t>
  </si>
  <si>
    <t>7 ans 6 mois</t>
  </si>
  <si>
    <t>13 ans 9 mois</t>
  </si>
  <si>
    <t>8 ans 10 mois</t>
  </si>
  <si>
    <t>13 ans 7 mois</t>
  </si>
  <si>
    <t>5 ans 0 mois</t>
  </si>
  <si>
    <t>8 ans 8 mois</t>
  </si>
  <si>
    <t>14 ans 11 mois</t>
  </si>
  <si>
    <t>9 ans 1 mois</t>
  </si>
  <si>
    <t>15 ans 3 mois</t>
  </si>
  <si>
    <t>12 ans 11 mois</t>
  </si>
  <si>
    <t>14 ans 0 mois</t>
  </si>
  <si>
    <t>11 ans 10 mois</t>
  </si>
  <si>
    <t>10 ans 2 mois</t>
  </si>
  <si>
    <t>17 ans 9 mois</t>
  </si>
  <si>
    <t>9 ans 3 mois</t>
  </si>
  <si>
    <t>11 ans 1 mois</t>
  </si>
  <si>
    <t>12 ans 4 mois</t>
  </si>
  <si>
    <t>15 ans 4 mois</t>
  </si>
  <si>
    <t>10 ans 11 mois</t>
  </si>
  <si>
    <t>12 ans 5 mois</t>
  </si>
  <si>
    <t>6 ans 11 mois</t>
  </si>
  <si>
    <t>10 ans 7 mois</t>
  </si>
  <si>
    <t>7 ans 3 mois</t>
  </si>
  <si>
    <t>7 ans 2 mois</t>
  </si>
  <si>
    <t>9 ans 9 mois</t>
  </si>
  <si>
    <t>7 ans 11 mois</t>
  </si>
  <si>
    <t>10 ans 1 mois</t>
  </si>
  <si>
    <t>12 ans 10 mois</t>
  </si>
  <si>
    <t>13 ans 2 mois</t>
  </si>
  <si>
    <t>8 ans 4 mois</t>
  </si>
  <si>
    <t>11 ans 0 mois</t>
  </si>
  <si>
    <t>12 ans 9 mois</t>
  </si>
  <si>
    <t>12 ans 6 mois</t>
  </si>
  <si>
    <t>12 ans 7 mois</t>
  </si>
  <si>
    <t>7 ans 0 mois</t>
  </si>
  <si>
    <t>6 ans 2 mois</t>
  </si>
  <si>
    <t>11 ans 4 mois</t>
  </si>
  <si>
    <t>8 ans 7 mois</t>
  </si>
  <si>
    <t>13 ans 3 mois</t>
  </si>
  <si>
    <t>8 ans 3 mois</t>
  </si>
  <si>
    <t>7 ans 7 mois</t>
  </si>
  <si>
    <t>16 ans 2 mois</t>
  </si>
  <si>
    <t>10 ans 3 mois</t>
  </si>
  <si>
    <t>15 ans 11 mois</t>
  </si>
  <si>
    <t>4 ans 10 mois</t>
  </si>
  <si>
    <t>16 ans 3 mois</t>
  </si>
  <si>
    <t>16 ans 0 mois</t>
  </si>
  <si>
    <t>14 ans 1 mois</t>
  </si>
  <si>
    <t>10 ans 4 mois</t>
  </si>
  <si>
    <t>17 ans 11 mois</t>
  </si>
  <si>
    <t>13 ans 1 mois</t>
  </si>
  <si>
    <t>7 ans 9 mois</t>
  </si>
  <si>
    <t>13 ans 5 mois</t>
  </si>
  <si>
    <t>11 ans 5 mois</t>
  </si>
  <si>
    <t>12 ans 0 mois</t>
  </si>
  <si>
    <t>16 ans 8 mois</t>
  </si>
  <si>
    <t>4 ans 4 mois</t>
  </si>
  <si>
    <t>12 ans 1 mois</t>
  </si>
  <si>
    <t>5 ans 5 mois</t>
  </si>
  <si>
    <t>11 ans 11 mois</t>
  </si>
  <si>
    <t>9 ans 4 mois</t>
  </si>
  <si>
    <t>6 ans 8 mois</t>
  </si>
  <si>
    <t>6 ans 5 mois</t>
  </si>
  <si>
    <t>5 ans 1 mois</t>
  </si>
  <si>
    <t>6 ans 4 mois</t>
  </si>
  <si>
    <t>9 ans 8 mois</t>
  </si>
  <si>
    <t>16 ans 11 mois</t>
  </si>
  <si>
    <t>9 ans 6 mois</t>
  </si>
  <si>
    <t>4 ans 8 mois</t>
  </si>
  <si>
    <t>6 ans 3 mois</t>
  </si>
  <si>
    <t>6 ans 7 mois</t>
  </si>
  <si>
    <t>16 ans 1 mois</t>
  </si>
  <si>
    <t>5 ans 9 mois</t>
  </si>
  <si>
    <t>3 ans 11 mois</t>
  </si>
  <si>
    <t>4 ans 7 mois</t>
  </si>
  <si>
    <t>4 ans 5 mois</t>
  </si>
  <si>
    <t>2 ans 7 mois</t>
  </si>
  <si>
    <t>6 ans 0 mois</t>
  </si>
  <si>
    <t>5 ans 10 mois</t>
  </si>
  <si>
    <t>10 ans 9 mois</t>
  </si>
  <si>
    <t>12 ans 3 mois</t>
  </si>
  <si>
    <t>6 ans 1 mois</t>
  </si>
  <si>
    <t>4 ans 6 mois</t>
  </si>
  <si>
    <t>2 ans 8 mois</t>
  </si>
  <si>
    <t>4 ans 11 mois</t>
  </si>
  <si>
    <t>11 ans 2 mois</t>
  </si>
  <si>
    <t>2 ans 6 mois</t>
  </si>
  <si>
    <t>11 ans 6 mois</t>
  </si>
  <si>
    <t>3 ans 2 mois</t>
  </si>
  <si>
    <t>8 ans 1 mois</t>
  </si>
  <si>
    <t>4 ans 1 mois</t>
  </si>
  <si>
    <t>4 ans 3 mois</t>
  </si>
  <si>
    <t>6 ans 9 mois</t>
  </si>
  <si>
    <t>14 ans 4 mois</t>
  </si>
  <si>
    <t>3 ans 3 mois</t>
  </si>
  <si>
    <t>14 ans 9 mois</t>
  </si>
  <si>
    <t>14 ans 6 mois</t>
  </si>
  <si>
    <t>16 ans 6 mois</t>
  </si>
  <si>
    <t>9 ans 10 mois</t>
  </si>
  <si>
    <t>12 ans 8 mois</t>
  </si>
  <si>
    <t>3 ans 0 mois</t>
  </si>
  <si>
    <t>5 ans 6 mois</t>
  </si>
  <si>
    <t>4 ans 0 mois</t>
  </si>
  <si>
    <t>3 ans 8 mois</t>
  </si>
  <si>
    <t>5 ans 4 mois</t>
  </si>
  <si>
    <t>5 ans 8 mois</t>
  </si>
  <si>
    <t>15 ans 6 mois</t>
  </si>
  <si>
    <t>3 ans 5 mois</t>
  </si>
  <si>
    <t>4 ans 2 mois</t>
  </si>
  <si>
    <t>15 ans 7 mois</t>
  </si>
  <si>
    <t>3 ans 6 mois</t>
  </si>
  <si>
    <t>14 ans 3 mois</t>
  </si>
  <si>
    <t>6 ans 6 mois</t>
  </si>
  <si>
    <t>3 ans 4 mois</t>
  </si>
  <si>
    <t>7 ans 4 mois</t>
  </si>
  <si>
    <t>13 ans 0 mois</t>
  </si>
  <si>
    <t>4 ans 9 mois</t>
  </si>
  <si>
    <t>5 ans 11 mois</t>
  </si>
  <si>
    <t>0 ans 0 mois</t>
  </si>
  <si>
    <t>0 ans 1 mois</t>
  </si>
  <si>
    <t>0 ans 2 mois</t>
  </si>
  <si>
    <t>0 ans 3 mois</t>
  </si>
  <si>
    <t>0 ans 4 mois</t>
  </si>
  <si>
    <t>0 ans 5 mois</t>
  </si>
  <si>
    <t>0 ans 6 mois</t>
  </si>
  <si>
    <t>0 ans 7 mois</t>
  </si>
  <si>
    <t>0 ans 8 mois</t>
  </si>
  <si>
    <t>0 ans 9 mois</t>
  </si>
  <si>
    <t>0 ans 10 mois</t>
  </si>
  <si>
    <t>0 ans 11 mois</t>
  </si>
  <si>
    <t>1 ans 0 mois</t>
  </si>
  <si>
    <t>1 ans 1 mois</t>
  </si>
  <si>
    <t>1 ans 2 mois</t>
  </si>
  <si>
    <t>1 ans 3 mois</t>
  </si>
  <si>
    <t>1 ans 4 mois</t>
  </si>
  <si>
    <t>1 ans 5 mois</t>
  </si>
  <si>
    <t>1 ans 6 mois</t>
  </si>
  <si>
    <t>1 ans 7 mois</t>
  </si>
  <si>
    <t>1 ans 8 mois</t>
  </si>
  <si>
    <t>1 ans 9 mois</t>
  </si>
  <si>
    <t>1 ans 10 mois</t>
  </si>
  <si>
    <t>1 ans 11 mois</t>
  </si>
  <si>
    <t>3 ans 1 mois</t>
  </si>
  <si>
    <t>3 ans 7 mois</t>
  </si>
  <si>
    <t>3 ans 9 mois</t>
  </si>
  <si>
    <t>3 ans 10 mois</t>
  </si>
  <si>
    <t>5 ans 2 mois</t>
  </si>
  <si>
    <t>7 ans 10 mois</t>
  </si>
  <si>
    <t>14 ans 10 mois</t>
  </si>
  <si>
    <t>15 ans 1 mois</t>
  </si>
  <si>
    <t>15 ans 5 mois</t>
  </si>
  <si>
    <t>15 ans 8 mois</t>
  </si>
  <si>
    <t>15 ans 9 mois</t>
  </si>
  <si>
    <t>16 ans 4 mois</t>
  </si>
  <si>
    <t>16 ans 5 mois</t>
  </si>
  <si>
    <t>16 ans 7 mois</t>
  </si>
  <si>
    <t>16 ans 9 mois</t>
  </si>
  <si>
    <t>16 ans 10 mois</t>
  </si>
  <si>
    <t>17 ans 0 mois</t>
  </si>
  <si>
    <t>17 ans 1 mois</t>
  </si>
  <si>
    <t>17 ans 2 mois</t>
  </si>
  <si>
    <t>17 ans 3 mois</t>
  </si>
  <si>
    <t>17 ans 4 mois</t>
  </si>
  <si>
    <t>17 ans 5 mois</t>
  </si>
  <si>
    <t>17 ans 6 mois</t>
  </si>
  <si>
    <t>17 ans 7 mois</t>
  </si>
  <si>
    <t>17 ans 8 mois</t>
  </si>
  <si>
    <t>17 ans 10 mois</t>
  </si>
  <si>
    <t>18 ans 0 mois</t>
  </si>
  <si>
    <t>18 ans 1 mois</t>
  </si>
  <si>
    <t>18 ans 2 mois</t>
  </si>
  <si>
    <t>18 ans 3 mois</t>
  </si>
  <si>
    <t>18 ans 4 mois</t>
  </si>
  <si>
    <t>18 ans 5 mois</t>
  </si>
  <si>
    <t>18 ans 6 mois</t>
  </si>
  <si>
    <t>18 ans 7 mois</t>
  </si>
  <si>
    <t>18 ans 8 mois</t>
  </si>
  <si>
    <t>18 ans 9 mois</t>
  </si>
  <si>
    <t>18 ans 10 mois</t>
  </si>
  <si>
    <t>18 ans 11 mois</t>
  </si>
  <si>
    <t xml:space="preserve">&lt; 3 </t>
  </si>
  <si>
    <t>[9-12[</t>
  </si>
  <si>
    <t>&gt; 12</t>
  </si>
  <si>
    <t>Catégories</t>
  </si>
  <si>
    <t>2 ans 0 mois</t>
  </si>
  <si>
    <t>2 ans 1 mois</t>
  </si>
  <si>
    <t>2 ans 2 mois</t>
  </si>
  <si>
    <t>2 ans 3 mois</t>
  </si>
  <si>
    <t>2 ans 4 mois</t>
  </si>
  <si>
    <t>2 ans 5 mois</t>
  </si>
  <si>
    <t>2 ans 9 mois</t>
  </si>
  <si>
    <t>2 ans 10 mois</t>
  </si>
  <si>
    <t>2 ans 11 mois</t>
  </si>
  <si>
    <t>M</t>
  </si>
  <si>
    <t>L</t>
  </si>
  <si>
    <t>S</t>
  </si>
  <si>
    <t>Table de correspondance catégories d'âge Zscore</t>
  </si>
  <si>
    <t>1 / 1</t>
  </si>
  <si>
    <t>1 / 1,5</t>
  </si>
  <si>
    <t>1 / 2</t>
  </si>
  <si>
    <t>1 / 2,5</t>
  </si>
  <si>
    <t>1 / 3</t>
  </si>
  <si>
    <t>1 / 3,5</t>
  </si>
  <si>
    <t>1 / 4</t>
  </si>
  <si>
    <t>1 / 4,5</t>
  </si>
  <si>
    <t>1 / 5</t>
  </si>
  <si>
    <t>1 / 5,5</t>
  </si>
  <si>
    <t>1 / 6</t>
  </si>
  <si>
    <t>1 / 6,5</t>
  </si>
  <si>
    <t>1 / 7</t>
  </si>
  <si>
    <t>1 / 7,5</t>
  </si>
  <si>
    <t>1 / 8</t>
  </si>
  <si>
    <t>1 / 8,5</t>
  </si>
  <si>
    <t>1 / 9</t>
  </si>
  <si>
    <t>1 / 9,5</t>
  </si>
  <si>
    <t>1 / 10</t>
  </si>
  <si>
    <t>1 / 10,5</t>
  </si>
  <si>
    <t>1 / 11</t>
  </si>
  <si>
    <t>1 / 11,5</t>
  </si>
  <si>
    <t>1 / 12</t>
  </si>
  <si>
    <t>1 / 12,5</t>
  </si>
  <si>
    <t>1 / 13</t>
  </si>
  <si>
    <t>1 / 13,5</t>
  </si>
  <si>
    <t>1 / 14</t>
  </si>
  <si>
    <t>1 / 14,5</t>
  </si>
  <si>
    <t>1 / 15</t>
  </si>
  <si>
    <t>1 / 15,5</t>
  </si>
  <si>
    <t>1 / 16</t>
  </si>
  <si>
    <t>1 / 16,5</t>
  </si>
  <si>
    <t>1 / 17</t>
  </si>
  <si>
    <t>1 / 18</t>
  </si>
  <si>
    <t>2 / 1</t>
  </si>
  <si>
    <t>2 / 1,5</t>
  </si>
  <si>
    <t>2 / 2</t>
  </si>
  <si>
    <t>2 / 2,5</t>
  </si>
  <si>
    <t>2 / 3</t>
  </si>
  <si>
    <t>2 / 3,5</t>
  </si>
  <si>
    <t>2 / 4</t>
  </si>
  <si>
    <t>2 / 4,5</t>
  </si>
  <si>
    <t>2 / 5</t>
  </si>
  <si>
    <t>2 / 5,5</t>
  </si>
  <si>
    <t>2 / 6</t>
  </si>
  <si>
    <t>2 / 6,5</t>
  </si>
  <si>
    <t>2 / 7</t>
  </si>
  <si>
    <t>2 / 7,5</t>
  </si>
  <si>
    <t>2 / 8</t>
  </si>
  <si>
    <t>2 / 8,5</t>
  </si>
  <si>
    <t>2 / 9</t>
  </si>
  <si>
    <t>2 / 9,5</t>
  </si>
  <si>
    <t>2 / 10</t>
  </si>
  <si>
    <t>2 / 10,5</t>
  </si>
  <si>
    <t>2 / 11</t>
  </si>
  <si>
    <t>2 / 11,5</t>
  </si>
  <si>
    <t>2 / 12</t>
  </si>
  <si>
    <t>2 / 12,5</t>
  </si>
  <si>
    <t>2 / 13</t>
  </si>
  <si>
    <t>2 / 13,5</t>
  </si>
  <si>
    <t>2 / 14</t>
  </si>
  <si>
    <t>2 / 14,5</t>
  </si>
  <si>
    <t>2 / 15</t>
  </si>
  <si>
    <t>2 / 15,5</t>
  </si>
  <si>
    <t>2 / 16</t>
  </si>
  <si>
    <t>2 / 16,5</t>
  </si>
  <si>
    <t>2 / 17</t>
  </si>
  <si>
    <t>2 / 18</t>
  </si>
  <si>
    <t>SEXE / AGE</t>
  </si>
  <si>
    <t>GARCONS</t>
  </si>
  <si>
    <t>FILLES</t>
  </si>
  <si>
    <t>Valeurs nécéssaires au calcul du Z score de l'IMC</t>
  </si>
  <si>
    <t>Calc_Zscore_incl_âge</t>
  </si>
  <si>
    <t>Calc_Zscore_incl_âge/sexe</t>
  </si>
  <si>
    <t>Calc_Zscore_incl_M</t>
  </si>
  <si>
    <t>Calc_Zscore_incl_L</t>
  </si>
  <si>
    <t>Calc_Zscore_incl_S</t>
  </si>
  <si>
    <t>Calc_Zscore_1bilan_âge</t>
  </si>
  <si>
    <t>Calc_Zscore_1bilan_âge/sexe</t>
  </si>
  <si>
    <t>Calc_Zscore_1bilan_M</t>
  </si>
  <si>
    <t>Calc_Zscore_1bilan_L</t>
  </si>
  <si>
    <t>Calc_Zscore_1bilan_S</t>
  </si>
  <si>
    <t>Délai bilan2_bilan1</t>
  </si>
  <si>
    <t>Calc_Zscore_2bilan_âge</t>
  </si>
  <si>
    <t>Calc_Zscore_2bilan_âge/sexe</t>
  </si>
  <si>
    <t>Calc_Zscore_2bilan_M</t>
  </si>
  <si>
    <t>Calc_Zscore_2bilan_L</t>
  </si>
  <si>
    <t>Calc_Zscore_2bilan_S</t>
  </si>
  <si>
    <r>
      <t>∆</t>
    </r>
    <r>
      <rPr>
        <b/>
        <sz val="11.5"/>
        <rFont val="Arial"/>
        <family val="2"/>
      </rPr>
      <t>Zscore_2bilan_1bilan</t>
    </r>
  </si>
  <si>
    <r>
      <t>∆</t>
    </r>
    <r>
      <rPr>
        <b/>
        <sz val="11.5"/>
        <rFont val="Arial"/>
        <family val="2"/>
      </rPr>
      <t>Zscore_1bilan_incl</t>
    </r>
  </si>
  <si>
    <t xml:space="preserve"> Obésité</t>
  </si>
  <si>
    <t>Normale haute</t>
  </si>
  <si>
    <t>obésité</t>
  </si>
  <si>
    <t>surpoids</t>
  </si>
  <si>
    <t>non mesuré</t>
  </si>
  <si>
    <t>Age_3bilan</t>
  </si>
  <si>
    <t>Age_4bilan</t>
  </si>
  <si>
    <t>Age_5bilan</t>
  </si>
  <si>
    <t>Age_6bilan</t>
  </si>
  <si>
    <t>Age_7bilan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</si>
</sst>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"/>
    <numFmt numFmtId="165" formatCode="0.0"/>
    <numFmt numFmtId="166" formatCode="0.000"/>
    <numFmt numFmtId="167" formatCode="0.0000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.5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ACEBE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1" fillId="6" borderId="2" xfId="0" applyFont="1" applyFill="1" applyBorder="1"/>
    <xf numFmtId="14" fontId="1" fillId="6" borderId="2" xfId="0" applyNumberFormat="1" applyFont="1" applyFill="1" applyBorder="1"/>
    <xf numFmtId="0" fontId="1" fillId="6" borderId="3" xfId="0" applyFont="1" applyFill="1" applyBorder="1"/>
    <xf numFmtId="1" fontId="0" fillId="2" borderId="4" xfId="0" applyNumberFormat="1" applyFill="1" applyBorder="1"/>
    <xf numFmtId="1" fontId="0" fillId="2" borderId="5" xfId="0" applyNumberFormat="1" applyFill="1" applyBorder="1"/>
    <xf numFmtId="0" fontId="0" fillId="2" borderId="5" xfId="0" applyFill="1" applyBorder="1"/>
    <xf numFmtId="0" fontId="0" fillId="3" borderId="5" xfId="0" applyFill="1" applyBorder="1"/>
    <xf numFmtId="0" fontId="0" fillId="4" borderId="5" xfId="0" applyFill="1" applyBorder="1"/>
    <xf numFmtId="165" fontId="0" fillId="5" borderId="5" xfId="0" applyNumberFormat="1" applyFill="1" applyBorder="1"/>
    <xf numFmtId="165" fontId="0" fillId="4" borderId="5" xfId="0" applyNumberFormat="1" applyFill="1" applyBorder="1"/>
    <xf numFmtId="14" fontId="0" fillId="4" borderId="5" xfId="0" applyNumberFormat="1" applyFill="1" applyBorder="1"/>
    <xf numFmtId="14" fontId="0" fillId="3" borderId="5" xfId="0" applyNumberFormat="1" applyFill="1" applyBorder="1"/>
    <xf numFmtId="0" fontId="0" fillId="5" borderId="5" xfId="0" applyNumberFormat="1" applyFill="1" applyBorder="1"/>
    <xf numFmtId="0" fontId="0" fillId="3" borderId="6" xfId="0" applyFill="1" applyBorder="1"/>
    <xf numFmtId="0" fontId="0" fillId="0" borderId="0" xfId="0" applyFill="1"/>
    <xf numFmtId="14" fontId="0" fillId="6" borderId="5" xfId="0" applyNumberFormat="1" applyFill="1" applyBorder="1"/>
    <xf numFmtId="0" fontId="0" fillId="6" borderId="5" xfId="0" applyFill="1" applyBorder="1"/>
    <xf numFmtId="0" fontId="0" fillId="6" borderId="6" xfId="0" applyFill="1" applyBorder="1"/>
    <xf numFmtId="14" fontId="4" fillId="4" borderId="5" xfId="0" applyNumberFormat="1" applyFont="1" applyFill="1" applyBorder="1"/>
    <xf numFmtId="165" fontId="4" fillId="4" borderId="5" xfId="0" applyNumberFormat="1" applyFont="1" applyFill="1" applyBorder="1"/>
    <xf numFmtId="0" fontId="0" fillId="6" borderId="5" xfId="0" applyNumberFormat="1" applyFill="1" applyBorder="1"/>
    <xf numFmtId="1" fontId="0" fillId="0" borderId="0" xfId="0" applyNumberFormat="1" applyFill="1"/>
    <xf numFmtId="1" fontId="0" fillId="4" borderId="5" xfId="0" applyNumberFormat="1" applyFill="1" applyBorder="1"/>
    <xf numFmtId="1" fontId="0" fillId="2" borderId="7" xfId="0" applyNumberFormat="1" applyFill="1" applyBorder="1"/>
    <xf numFmtId="0" fontId="0" fillId="2" borderId="8" xfId="0" applyFill="1" applyBorder="1"/>
    <xf numFmtId="1" fontId="0" fillId="2" borderId="10" xfId="0" applyNumberFormat="1" applyFill="1" applyBorder="1"/>
    <xf numFmtId="0" fontId="0" fillId="2" borderId="11" xfId="0" applyFill="1" applyBorder="1"/>
    <xf numFmtId="0" fontId="0" fillId="2" borderId="0" xfId="0" applyFill="1"/>
    <xf numFmtId="0" fontId="0" fillId="2" borderId="0" xfId="0" applyFill="1" applyBorder="1"/>
    <xf numFmtId="1" fontId="0" fillId="2" borderId="0" xfId="0" applyNumberFormat="1" applyFill="1" applyBorder="1"/>
    <xf numFmtId="0" fontId="6" fillId="0" borderId="0" xfId="0" applyFont="1"/>
    <xf numFmtId="0" fontId="0" fillId="7" borderId="0" xfId="0" applyFill="1"/>
    <xf numFmtId="0" fontId="1" fillId="8" borderId="2" xfId="0" applyFont="1" applyFill="1" applyBorder="1"/>
    <xf numFmtId="14" fontId="0" fillId="8" borderId="5" xfId="0" applyNumberFormat="1" applyFill="1" applyBorder="1"/>
    <xf numFmtId="1" fontId="0" fillId="8" borderId="5" xfId="0" applyNumberFormat="1" applyFill="1" applyBorder="1"/>
    <xf numFmtId="0" fontId="5" fillId="0" borderId="0" xfId="0" applyFont="1"/>
    <xf numFmtId="0" fontId="5" fillId="0" borderId="5" xfId="0" applyFont="1" applyBorder="1"/>
    <xf numFmtId="0" fontId="0" fillId="0" borderId="5" xfId="0" applyBorder="1"/>
    <xf numFmtId="0" fontId="7" fillId="0" borderId="5" xfId="0" applyFont="1" applyBorder="1"/>
    <xf numFmtId="0" fontId="0" fillId="0" borderId="5" xfId="0" quotePrefix="1" applyBorder="1"/>
    <xf numFmtId="1" fontId="6" fillId="8" borderId="5" xfId="0" applyNumberFormat="1" applyFont="1" applyFill="1" applyBorder="1"/>
    <xf numFmtId="165" fontId="0" fillId="9" borderId="5" xfId="0" applyNumberFormat="1" applyFill="1" applyBorder="1"/>
    <xf numFmtId="0" fontId="1" fillId="9" borderId="5" xfId="0" applyFont="1" applyFill="1" applyBorder="1"/>
    <xf numFmtId="0" fontId="0" fillId="0" borderId="5" xfId="0" applyFont="1" applyBorder="1"/>
    <xf numFmtId="0" fontId="6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5" xfId="0" applyNumberFormat="1" applyFont="1" applyBorder="1" applyAlignment="1">
      <alignment horizontal="center" vertical="center"/>
    </xf>
    <xf numFmtId="164" fontId="1" fillId="8" borderId="2" xfId="0" applyNumberFormat="1" applyFont="1" applyFill="1" applyBorder="1"/>
    <xf numFmtId="164" fontId="1" fillId="9" borderId="2" xfId="0" applyNumberFormat="1" applyFont="1" applyFill="1" applyBorder="1"/>
    <xf numFmtId="2" fontId="0" fillId="9" borderId="5" xfId="0" applyNumberFormat="1" applyFill="1" applyBorder="1"/>
    <xf numFmtId="167" fontId="0" fillId="9" borderId="5" xfId="0" applyNumberFormat="1" applyFill="1" applyBorder="1"/>
    <xf numFmtId="166" fontId="0" fillId="8" borderId="5" xfId="0" applyNumberFormat="1" applyFill="1" applyBorder="1"/>
    <xf numFmtId="0" fontId="0" fillId="9" borderId="5" xfId="0" applyFill="1" applyBorder="1"/>
    <xf numFmtId="0" fontId="0" fillId="8" borderId="5" xfId="0" applyFill="1" applyBorder="1"/>
    <xf numFmtId="0" fontId="0" fillId="8" borderId="5" xfId="0" applyNumberFormat="1" applyFill="1" applyBorder="1"/>
    <xf numFmtId="0" fontId="0" fillId="10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4" fontId="3" fillId="0" borderId="5" xfId="0" applyNumberFormat="1" applyFont="1" applyFill="1" applyBorder="1" applyAlignment="1">
      <alignment horizontal="center"/>
    </xf>
    <xf numFmtId="0" fontId="0" fillId="2" borderId="12" xfId="0" applyFill="1" applyBorder="1"/>
    <xf numFmtId="14" fontId="0" fillId="0" borderId="0" xfId="0" applyNumberFormat="1"/>
    <xf numFmtId="2" fontId="0" fillId="0" borderId="5" xfId="0" applyNumberFormat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5" fillId="0" borderId="9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00"/>
      <color rgb="FF33CCCC"/>
      <color rgb="FFACEBEA"/>
      <color rgb="FF28A3A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à définir"/>
      <sheetName val="Feuil2"/>
      <sheetName val="Activité sportive cité de l'ill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348"/>
  <sheetViews>
    <sheetView tabSelected="1" zoomScale="115" zoomScaleNormal="115" workbookViewId="0">
      <pane ySplit="2" topLeftCell="A3" activePane="bottomLeft" state="frozen"/>
      <selection pane="bottomLeft" activeCell="C15" sqref="C15"/>
    </sheetView>
  </sheetViews>
  <sheetFormatPr baseColWidth="10" defaultRowHeight="15" x14ac:dyDescent="0.25"/>
  <cols>
    <col min="9" max="14" width="11.28515625" customWidth="1"/>
    <col min="16" max="16" width="12.85546875" customWidth="1"/>
    <col min="17" max="17" width="14.7109375" customWidth="1"/>
    <col min="18" max="18" width="12.7109375" style="35" customWidth="1"/>
    <col min="20" max="20" width="13.140625" style="35" customWidth="1"/>
    <col min="25" max="25" width="12.28515625" style="19" customWidth="1"/>
    <col min="33" max="35" width="11.140625" customWidth="1"/>
    <col min="37" max="37" width="12" style="19" customWidth="1"/>
    <col min="49" max="49" width="12" style="19" customWidth="1"/>
    <col min="61" max="61" width="12" style="19" customWidth="1"/>
    <col min="73" max="73" width="12" style="19" customWidth="1"/>
    <col min="85" max="85" width="12" style="19" customWidth="1"/>
    <col min="97" max="97" width="12" style="19" customWidth="1"/>
  </cols>
  <sheetData>
    <row r="1" spans="1:107" x14ac:dyDescent="0.25">
      <c r="I1" s="36" t="s">
        <v>42</v>
      </c>
      <c r="J1" s="36" t="s">
        <v>42</v>
      </c>
      <c r="K1" s="36" t="s">
        <v>42</v>
      </c>
      <c r="L1" s="36" t="s">
        <v>42</v>
      </c>
      <c r="M1" s="36" t="s">
        <v>42</v>
      </c>
      <c r="N1" s="36" t="s">
        <v>42</v>
      </c>
      <c r="R1" s="36" t="s">
        <v>42</v>
      </c>
      <c r="S1" s="36" t="s">
        <v>42</v>
      </c>
      <c r="T1" s="36" t="s">
        <v>42</v>
      </c>
      <c r="U1" s="36" t="s">
        <v>42</v>
      </c>
      <c r="Y1" s="36" t="s">
        <v>42</v>
      </c>
      <c r="AA1" s="36" t="s">
        <v>42</v>
      </c>
      <c r="AB1" s="36" t="s">
        <v>42</v>
      </c>
      <c r="AC1" s="36" t="s">
        <v>42</v>
      </c>
      <c r="AD1" s="36" t="s">
        <v>42</v>
      </c>
      <c r="AE1" s="36" t="s">
        <v>42</v>
      </c>
      <c r="AF1" s="36" t="s">
        <v>42</v>
      </c>
      <c r="AG1" s="36" t="s">
        <v>42</v>
      </c>
      <c r="AH1" s="36" t="s">
        <v>42</v>
      </c>
      <c r="AI1" s="36" t="s">
        <v>42</v>
      </c>
      <c r="AK1" s="36" t="s">
        <v>42</v>
      </c>
      <c r="AM1" s="36" t="s">
        <v>42</v>
      </c>
      <c r="AN1" s="36" t="s">
        <v>42</v>
      </c>
      <c r="AO1" s="36" t="s">
        <v>42</v>
      </c>
      <c r="AP1" s="36" t="s">
        <v>42</v>
      </c>
      <c r="AQ1" s="36" t="s">
        <v>42</v>
      </c>
      <c r="AR1" s="36" t="s">
        <v>42</v>
      </c>
      <c r="AS1" s="36" t="s">
        <v>42</v>
      </c>
      <c r="AT1" s="36" t="s">
        <v>42</v>
      </c>
      <c r="AU1" s="36" t="s">
        <v>42</v>
      </c>
      <c r="AW1" s="36" t="s">
        <v>42</v>
      </c>
      <c r="AY1" s="36" t="s">
        <v>42</v>
      </c>
      <c r="AZ1" s="36" t="s">
        <v>42</v>
      </c>
      <c r="BA1" s="36" t="s">
        <v>42</v>
      </c>
      <c r="BB1" s="36" t="s">
        <v>42</v>
      </c>
      <c r="BC1" s="36" t="s">
        <v>42</v>
      </c>
      <c r="BD1" s="36" t="s">
        <v>42</v>
      </c>
      <c r="BE1" s="36" t="s">
        <v>42</v>
      </c>
      <c r="BF1" s="36" t="s">
        <v>42</v>
      </c>
      <c r="BG1" s="36" t="s">
        <v>42</v>
      </c>
      <c r="BI1" s="36" t="s">
        <v>42</v>
      </c>
      <c r="BK1" s="36" t="s">
        <v>42</v>
      </c>
      <c r="BL1" s="36" t="s">
        <v>42</v>
      </c>
      <c r="BM1" s="36" t="s">
        <v>42</v>
      </c>
      <c r="BN1" s="36" t="s">
        <v>42</v>
      </c>
      <c r="BO1" s="36" t="s">
        <v>42</v>
      </c>
      <c r="BP1" s="36" t="s">
        <v>42</v>
      </c>
      <c r="BQ1" s="36" t="s">
        <v>42</v>
      </c>
      <c r="BR1" s="36" t="s">
        <v>42</v>
      </c>
      <c r="BS1" s="36" t="s">
        <v>42</v>
      </c>
      <c r="BU1" s="36" t="s">
        <v>42</v>
      </c>
      <c r="BW1" s="36" t="s">
        <v>42</v>
      </c>
      <c r="BX1" s="36" t="s">
        <v>42</v>
      </c>
      <c r="BY1" s="36" t="s">
        <v>42</v>
      </c>
      <c r="BZ1" s="36" t="s">
        <v>42</v>
      </c>
      <c r="CA1" s="36" t="s">
        <v>42</v>
      </c>
      <c r="CB1" s="36" t="s">
        <v>42</v>
      </c>
      <c r="CC1" s="36" t="s">
        <v>42</v>
      </c>
      <c r="CD1" s="36" t="s">
        <v>42</v>
      </c>
      <c r="CE1" s="36" t="s">
        <v>42</v>
      </c>
      <c r="CG1" s="36" t="s">
        <v>42</v>
      </c>
      <c r="CI1" s="36" t="s">
        <v>42</v>
      </c>
      <c r="CJ1" s="36" t="s">
        <v>42</v>
      </c>
      <c r="CK1" s="36" t="s">
        <v>42</v>
      </c>
      <c r="CL1" s="36" t="s">
        <v>42</v>
      </c>
      <c r="CM1" s="36" t="s">
        <v>42</v>
      </c>
      <c r="CN1" s="36" t="s">
        <v>42</v>
      </c>
      <c r="CO1" s="36" t="s">
        <v>42</v>
      </c>
      <c r="CP1" s="36" t="s">
        <v>42</v>
      </c>
      <c r="CQ1" s="36" t="s">
        <v>42</v>
      </c>
      <c r="CS1" s="36" t="s">
        <v>42</v>
      </c>
      <c r="CU1" s="36" t="s">
        <v>42</v>
      </c>
      <c r="CV1" s="36" t="s">
        <v>42</v>
      </c>
      <c r="CW1" s="36" t="s">
        <v>42</v>
      </c>
      <c r="CX1" s="36" t="s">
        <v>42</v>
      </c>
      <c r="CY1" s="36" t="s">
        <v>42</v>
      </c>
      <c r="CZ1" s="36" t="s">
        <v>42</v>
      </c>
      <c r="DA1" s="36" t="s">
        <v>42</v>
      </c>
      <c r="DB1" s="36" t="s">
        <v>42</v>
      </c>
      <c r="DC1" s="36" t="s">
        <v>42</v>
      </c>
    </row>
    <row r="2" spans="1:107" x14ac:dyDescent="0.25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  <c r="I2" s="47" t="s">
        <v>353</v>
      </c>
      <c r="J2" s="47" t="s">
        <v>354</v>
      </c>
      <c r="K2" s="53" t="s">
        <v>355</v>
      </c>
      <c r="L2" s="53" t="s">
        <v>356</v>
      </c>
      <c r="M2" s="53" t="s">
        <v>357</v>
      </c>
      <c r="N2" s="52" t="s">
        <v>8</v>
      </c>
      <c r="O2" s="3" t="s">
        <v>9</v>
      </c>
      <c r="P2" s="3" t="s">
        <v>10</v>
      </c>
      <c r="Q2" s="3" t="s">
        <v>11</v>
      </c>
      <c r="R2" s="37" t="s">
        <v>12</v>
      </c>
      <c r="S2" s="37" t="s">
        <v>13</v>
      </c>
      <c r="T2" s="37" t="s">
        <v>14</v>
      </c>
      <c r="U2" s="37" t="s">
        <v>15</v>
      </c>
      <c r="V2" s="5" t="s">
        <v>16</v>
      </c>
      <c r="W2" s="5" t="s">
        <v>17</v>
      </c>
      <c r="X2" s="6" t="s">
        <v>18</v>
      </c>
      <c r="Y2" s="37" t="s">
        <v>19</v>
      </c>
      <c r="Z2" s="5" t="s">
        <v>20</v>
      </c>
      <c r="AA2" s="47" t="s">
        <v>358</v>
      </c>
      <c r="AB2" s="47" t="s">
        <v>359</v>
      </c>
      <c r="AC2" s="53" t="s">
        <v>360</v>
      </c>
      <c r="AD2" s="53" t="s">
        <v>361</v>
      </c>
      <c r="AE2" s="53" t="s">
        <v>362</v>
      </c>
      <c r="AF2" s="52" t="s">
        <v>21</v>
      </c>
      <c r="AG2" s="52" t="s">
        <v>370</v>
      </c>
      <c r="AH2" s="52" t="s">
        <v>22</v>
      </c>
      <c r="AI2" s="37" t="s">
        <v>23</v>
      </c>
      <c r="AJ2" s="5" t="s">
        <v>24</v>
      </c>
      <c r="AK2" s="37" t="s">
        <v>40</v>
      </c>
      <c r="AL2" s="5" t="s">
        <v>25</v>
      </c>
      <c r="AM2" s="47" t="s">
        <v>364</v>
      </c>
      <c r="AN2" s="47" t="s">
        <v>365</v>
      </c>
      <c r="AO2" s="53" t="s">
        <v>366</v>
      </c>
      <c r="AP2" s="53" t="s">
        <v>367</v>
      </c>
      <c r="AQ2" s="53" t="s">
        <v>368</v>
      </c>
      <c r="AR2" s="52" t="s">
        <v>41</v>
      </c>
      <c r="AS2" s="52" t="s">
        <v>369</v>
      </c>
      <c r="AT2" s="52" t="s">
        <v>22</v>
      </c>
      <c r="AU2" s="37" t="s">
        <v>363</v>
      </c>
      <c r="AV2" s="5" t="s">
        <v>26</v>
      </c>
      <c r="AW2" s="37" t="s">
        <v>376</v>
      </c>
      <c r="AX2" s="5" t="s">
        <v>27</v>
      </c>
      <c r="AY2" s="47" t="s">
        <v>364</v>
      </c>
      <c r="AZ2" s="47" t="s">
        <v>365</v>
      </c>
      <c r="BA2" s="53" t="s">
        <v>366</v>
      </c>
      <c r="BB2" s="53" t="s">
        <v>367</v>
      </c>
      <c r="BC2" s="53" t="s">
        <v>368</v>
      </c>
      <c r="BD2" s="52" t="s">
        <v>41</v>
      </c>
      <c r="BE2" s="52" t="s">
        <v>369</v>
      </c>
      <c r="BF2" s="52" t="s">
        <v>22</v>
      </c>
      <c r="BG2" s="37" t="s">
        <v>363</v>
      </c>
      <c r="BH2" s="5" t="s">
        <v>28</v>
      </c>
      <c r="BI2" s="37" t="s">
        <v>377</v>
      </c>
      <c r="BJ2" s="5" t="s">
        <v>29</v>
      </c>
      <c r="BK2" s="47" t="s">
        <v>364</v>
      </c>
      <c r="BL2" s="47" t="s">
        <v>365</v>
      </c>
      <c r="BM2" s="53" t="s">
        <v>366</v>
      </c>
      <c r="BN2" s="53" t="s">
        <v>367</v>
      </c>
      <c r="BO2" s="53" t="s">
        <v>368</v>
      </c>
      <c r="BP2" s="52" t="s">
        <v>41</v>
      </c>
      <c r="BQ2" s="52" t="s">
        <v>369</v>
      </c>
      <c r="BR2" s="52" t="s">
        <v>22</v>
      </c>
      <c r="BS2" s="37" t="s">
        <v>363</v>
      </c>
      <c r="BT2" s="5" t="s">
        <v>30</v>
      </c>
      <c r="BU2" s="37" t="s">
        <v>378</v>
      </c>
      <c r="BV2" s="5" t="s">
        <v>31</v>
      </c>
      <c r="BW2" s="47" t="s">
        <v>364</v>
      </c>
      <c r="BX2" s="47" t="s">
        <v>365</v>
      </c>
      <c r="BY2" s="53" t="s">
        <v>366</v>
      </c>
      <c r="BZ2" s="53" t="s">
        <v>367</v>
      </c>
      <c r="CA2" s="53" t="s">
        <v>368</v>
      </c>
      <c r="CB2" s="52" t="s">
        <v>41</v>
      </c>
      <c r="CC2" s="52" t="s">
        <v>369</v>
      </c>
      <c r="CD2" s="52" t="s">
        <v>22</v>
      </c>
      <c r="CE2" s="37" t="s">
        <v>363</v>
      </c>
      <c r="CF2" s="5" t="s">
        <v>32</v>
      </c>
      <c r="CG2" s="37" t="s">
        <v>379</v>
      </c>
      <c r="CH2" s="5" t="s">
        <v>33</v>
      </c>
      <c r="CI2" s="47" t="s">
        <v>364</v>
      </c>
      <c r="CJ2" s="47" t="s">
        <v>365</v>
      </c>
      <c r="CK2" s="53" t="s">
        <v>366</v>
      </c>
      <c r="CL2" s="53" t="s">
        <v>367</v>
      </c>
      <c r="CM2" s="53" t="s">
        <v>368</v>
      </c>
      <c r="CN2" s="52" t="s">
        <v>41</v>
      </c>
      <c r="CO2" s="52" t="s">
        <v>369</v>
      </c>
      <c r="CP2" s="52" t="s">
        <v>22</v>
      </c>
      <c r="CQ2" s="37" t="s">
        <v>363</v>
      </c>
      <c r="CR2" s="5" t="s">
        <v>34</v>
      </c>
      <c r="CS2" s="37" t="s">
        <v>380</v>
      </c>
      <c r="CT2" s="7" t="s">
        <v>35</v>
      </c>
      <c r="CU2" s="47" t="s">
        <v>364</v>
      </c>
      <c r="CV2" s="47" t="s">
        <v>365</v>
      </c>
      <c r="CW2" s="53" t="s">
        <v>366</v>
      </c>
      <c r="CX2" s="53" t="s">
        <v>367</v>
      </c>
      <c r="CY2" s="53" t="s">
        <v>368</v>
      </c>
      <c r="CZ2" s="52" t="s">
        <v>41</v>
      </c>
      <c r="DA2" s="52" t="s">
        <v>369</v>
      </c>
      <c r="DB2" s="52" t="s">
        <v>22</v>
      </c>
      <c r="DC2" s="37" t="s">
        <v>363</v>
      </c>
    </row>
    <row r="3" spans="1:107" x14ac:dyDescent="0.25">
      <c r="A3" s="8">
        <v>1</v>
      </c>
      <c r="B3" s="10">
        <v>1</v>
      </c>
      <c r="C3" s="12"/>
      <c r="D3" s="12"/>
      <c r="E3" s="12"/>
      <c r="F3" s="12">
        <v>36</v>
      </c>
      <c r="G3" s="12">
        <v>1.3149999999999999</v>
      </c>
      <c r="H3" s="13">
        <v>20.818574795067157</v>
      </c>
      <c r="I3" s="46">
        <f>VLOOKUP(T3,Table_corresp!$E$3:$F$230,2,0)</f>
        <v>8.5</v>
      </c>
      <c r="J3" s="46" t="str">
        <f>CONCATENATE(B3," / ",I3)</f>
        <v>1 / 8,5</v>
      </c>
      <c r="K3" s="54">
        <f>VLOOKUP(J3,Table_corresp!$J$3:$M$70,2,0)</f>
        <v>15.89</v>
      </c>
      <c r="L3" s="54">
        <f>VLOOKUP(J3,Table_corresp!$J$3:$M$70,3,0)</f>
        <v>-0.66</v>
      </c>
      <c r="M3" s="55">
        <f>VLOOKUP(J3,Table_corresp!$J$3:$M$70,4,0)</f>
        <v>-5.9499999999999997E-2</v>
      </c>
      <c r="N3" s="56">
        <f>IF(H3&gt;0,((((H3/K3)^L3)-1)/M3),"")</f>
        <v>2.7447208741510574</v>
      </c>
      <c r="O3" s="14" t="s">
        <v>36</v>
      </c>
      <c r="P3" s="15">
        <v>41725</v>
      </c>
      <c r="Q3" s="15">
        <v>38596</v>
      </c>
      <c r="R3" s="45" t="str">
        <f t="shared" ref="R3:R66" ca="1" si="0">DATEDIF(Q3,TODAY(),"y")&amp;" ans "&amp;DATEDIF(Q3,TODAY(),"ym")&amp;" mois"</f>
        <v>12 ans 1 mois</v>
      </c>
      <c r="S3" s="39" t="str">
        <f ca="1">VLOOKUP(R3,Table_corresp!$A$3:$B$230,2,0)</f>
        <v>&gt; 12</v>
      </c>
      <c r="T3" s="45" t="str">
        <f>DATEDIF(Q3,P3,"y")&amp;" ans "&amp;DATEDIF(Q3,P3,"ym")&amp;" mois"</f>
        <v>8 ans 6 mois</v>
      </c>
      <c r="U3" s="39" t="str">
        <f>VLOOKUP(T3,Table_corresp!$A$3:$B$230,2,0)</f>
        <v>[6-9[</v>
      </c>
      <c r="V3" s="16"/>
      <c r="W3" s="11"/>
      <c r="X3" s="16"/>
      <c r="Y3" s="38" t="str">
        <f>IF(X3&lt;&gt;0,(DATEDIF(Q3,X3,"y")&amp;" ans "&amp;DATEDIF(Q3,X3,"ym")&amp;" mois"),"")</f>
        <v/>
      </c>
      <c r="Z3" s="11"/>
      <c r="AA3" s="57" t="str">
        <f>IF(Y3="","",(VLOOKUP(Y3,Table_corresp!$E$3:$F$230,2,0)))</f>
        <v/>
      </c>
      <c r="AB3" s="57" t="str">
        <f>IF(AA3="","",(CONCATENATE(B3," / ",AA3)))</f>
        <v/>
      </c>
      <c r="AC3" s="57" t="str">
        <f>IF(AB3="","",(VLOOKUP(AB3,Table_corresp!$J$3:$M$70,2,0)))</f>
        <v/>
      </c>
      <c r="AD3" s="57" t="str">
        <f>IF(AB3="","",(VLOOKUP(AB3,Table_corresp!$J$3:$M$70,3,0)))</f>
        <v/>
      </c>
      <c r="AE3" s="57" t="str">
        <f>IF(AB3="","",(VLOOKUP(AB3,Table_corresp!$J$3:$M$70,4,0)))</f>
        <v/>
      </c>
      <c r="AF3" s="58" t="str">
        <f>IF(Z3&gt;0,((((Z3/AC3)^AD3)-1)/AE3),"")</f>
        <v/>
      </c>
      <c r="AG3" s="58" t="str">
        <f>IF(AF3="","",N3-AF3)</f>
        <v/>
      </c>
      <c r="AH3" s="58" t="str">
        <f t="shared" ref="AH3:AH66" si="1">IF(AG3="","",IF(AG3&gt;0.25,"ralentissement",IF(AND(AG3&lt;=0.25,AG3&gt;=-0.25),"stable",IF(AG3&lt;-0.25,"accélération"))))</f>
        <v/>
      </c>
      <c r="AI3" s="17" t="str">
        <f>IF(X3&lt;&gt;0,((YEAR(X3)-YEAR(P3))*12+MONTH(X3)-MONTH(P3)),"")</f>
        <v/>
      </c>
      <c r="AJ3" s="16"/>
      <c r="AK3" s="39" t="str">
        <f>IF(AJ3&lt;&gt;0,(DATEDIF(Q3,AJ3,"y")&amp;" ans "&amp;DATEDIF(Q3,AJ3,"ym")&amp;" mois"),"")</f>
        <v/>
      </c>
      <c r="AL3" s="11"/>
      <c r="AM3" s="57" t="str">
        <f>IF(AK3="","",(VLOOKUP(AK3,Table_corresp!$E$3:$F$230,2,0)))</f>
        <v/>
      </c>
      <c r="AN3" s="57" t="str">
        <f>IF(AM3="","",(CONCATENATE(B3," / ",AM3)))</f>
        <v/>
      </c>
      <c r="AO3" s="57" t="str">
        <f>IF(AN3="","",(VLOOKUP(AN3,Table_corresp!$J$3:$M$70,2,0)))</f>
        <v/>
      </c>
      <c r="AP3" s="57" t="str">
        <f>IF(AN3="","",(VLOOKUP(AN3,Table_corresp!$J$3:$M$70,3,0)))</f>
        <v/>
      </c>
      <c r="AQ3" s="57" t="str">
        <f>IF(AN3="","",(VLOOKUP(AN3,Table_corresp!$J$3:$M$70,4,0)))</f>
        <v/>
      </c>
      <c r="AR3" s="58" t="str">
        <f>IF(AL3&gt;0,((((AL3/AO3)^AP3)-1)/AQ3),"")</f>
        <v/>
      </c>
      <c r="AS3" s="58" t="str">
        <f>IF(AR3="","",AF3-AR3)</f>
        <v/>
      </c>
      <c r="AT3" s="58" t="str">
        <f>IF(AS3="","",IF(AS3&gt;0.25,"ralentissement",IF(AND(AS3&lt;=0.25,AS3&gt;=-0.25),"stable",IF(AS3&lt;-0.25,"accélération"))))</f>
        <v/>
      </c>
      <c r="AU3" s="59" t="str">
        <f t="shared" ref="AU3:AU66" si="2">IF(AJ3&lt;&gt;0,((YEAR(AJ3)-YEAR(X3))*12+MONTH(AJ3)-MONTH(X3)),"")</f>
        <v/>
      </c>
      <c r="AV3" s="16"/>
      <c r="AW3" s="39" t="str">
        <f>IF(AV3&lt;&gt;0,(DATEDIF(AC3,AV3,"y")&amp;" ans "&amp;DATEDIF(AC3,AV3,"ym")&amp;" mois"),"")</f>
        <v/>
      </c>
      <c r="AX3" s="11"/>
      <c r="AY3" s="57" t="str">
        <f>IF(AU3="","",(VLOOKUP(AU3,Table_corresp!$E$3:$F$230,2,0)))</f>
        <v/>
      </c>
      <c r="AZ3" s="57" t="str">
        <f>IF(AY3="","",(CONCATENATE(L3," / ",AY3)))</f>
        <v/>
      </c>
      <c r="BA3" s="57" t="str">
        <f>IF(AZ3="","",(VLOOKUP(AZ3,Table_corresp!$J$3:$M$70,2,0)))</f>
        <v/>
      </c>
      <c r="BB3" s="57" t="str">
        <f>IF(AZ3="","",(VLOOKUP(AZ3,Table_corresp!$J$3:$M$70,3,0)))</f>
        <v/>
      </c>
      <c r="BC3" s="57" t="str">
        <f>IF(AZ3="","",(VLOOKUP(AZ3,Table_corresp!$J$3:$M$70,4,0)))</f>
        <v/>
      </c>
      <c r="BD3" s="58" t="str">
        <f>IF(AV3&gt;0,((((AV3/BA3)^BB3)-1)/BC3),"")</f>
        <v/>
      </c>
      <c r="BE3" s="58" t="str">
        <f>IF(BD3="","",AP3-BD3)</f>
        <v/>
      </c>
      <c r="BF3" s="58" t="str">
        <f>IF(BE3="","",IF(BE3&gt;0.25,"ralentissement",IF(AND(BE3&lt;=0.25,BE3&gt;=-0.25),"stable",IF(BE3&lt;-0.25,"accélération"))))</f>
        <v/>
      </c>
      <c r="BG3" s="59" t="e">
        <f t="shared" ref="BG3:BG66" si="3">IF(AT3&lt;&gt;0,((YEAR(AT3)-YEAR(AH3))*12+MONTH(AT3)-MONTH(AH3)),"")</f>
        <v>#VALUE!</v>
      </c>
      <c r="BH3" s="11"/>
      <c r="BI3" s="39" t="str">
        <f>IF(BH3&lt;&gt;0,(DATEDIF(AO3,BH3,"y")&amp;" ans "&amp;DATEDIF(AO3,BH3,"ym")&amp;" mois"),"")</f>
        <v/>
      </c>
      <c r="BJ3" s="11"/>
      <c r="BK3" s="57" t="e">
        <f>IF(BG3="","",(VLOOKUP(BG3,Table_corresp!$E$3:$F$230,2,0)))</f>
        <v>#VALUE!</v>
      </c>
      <c r="BL3" s="57" t="e">
        <f>IF(BK3="","",(CONCATENATE(V3," / ",BK3)))</f>
        <v>#VALUE!</v>
      </c>
      <c r="BM3" s="57" t="e">
        <f>IF(BL3="","",(VLOOKUP(BL3,Table_corresp!$J$3:$M$70,2,0)))</f>
        <v>#VALUE!</v>
      </c>
      <c r="BN3" s="57" t="e">
        <f>IF(BL3="","",(VLOOKUP(BL3,Table_corresp!$J$3:$M$70,3,0)))</f>
        <v>#VALUE!</v>
      </c>
      <c r="BO3" s="57" t="e">
        <f>IF(BL3="","",(VLOOKUP(BL3,Table_corresp!$J$3:$M$70,4,0)))</f>
        <v>#VALUE!</v>
      </c>
      <c r="BP3" s="58" t="str">
        <f>IF(BH3&gt;0,((((BH3/BM3)^BN3)-1)/BO3),"")</f>
        <v/>
      </c>
      <c r="BQ3" s="58" t="str">
        <f>IF(BP3="","",BB3-BP3)</f>
        <v/>
      </c>
      <c r="BR3" s="58" t="str">
        <f>IF(BQ3="","",IF(BQ3&gt;0.25,"ralentissement",IF(AND(BQ3&lt;=0.25,BQ3&gt;=-0.25),"stable",IF(BQ3&lt;-0.25,"accélération"))))</f>
        <v/>
      </c>
      <c r="BS3" s="59" t="e">
        <f t="shared" ref="BS3:BS66" si="4">IF(BF3&lt;&gt;0,((YEAR(BF3)-YEAR(AR3))*12+MONTH(BF3)-MONTH(AR3)),"")</f>
        <v>#VALUE!</v>
      </c>
      <c r="BT3" s="11"/>
      <c r="BU3" s="39" t="str">
        <f>IF(BT3&lt;&gt;0,(DATEDIF(BA3,BT3,"y")&amp;" ans "&amp;DATEDIF(BA3,BT3,"ym")&amp;" mois"),"")</f>
        <v/>
      </c>
      <c r="BV3" s="11"/>
      <c r="BW3" s="57" t="e">
        <f>IF(BS3="","",(VLOOKUP(BS3,Table_corresp!$E$3:$F$230,2,0)))</f>
        <v>#VALUE!</v>
      </c>
      <c r="BX3" s="57" t="e">
        <f>IF(BW3="","",(CONCATENATE(AF3," / ",BW3)))</f>
        <v>#VALUE!</v>
      </c>
      <c r="BY3" s="57" t="e">
        <f>IF(BX3="","",(VLOOKUP(BX3,Table_corresp!$J$3:$M$70,2,0)))</f>
        <v>#VALUE!</v>
      </c>
      <c r="BZ3" s="57" t="e">
        <f>IF(BX3="","",(VLOOKUP(BX3,Table_corresp!$J$3:$M$70,3,0)))</f>
        <v>#VALUE!</v>
      </c>
      <c r="CA3" s="57" t="e">
        <f>IF(BX3="","",(VLOOKUP(BX3,Table_corresp!$J$3:$M$70,4,0)))</f>
        <v>#VALUE!</v>
      </c>
      <c r="CB3" s="58" t="e">
        <f>IF(#REF!&gt;0,((((#REF!/BY3)^BZ3)-1)/CA3),"")</f>
        <v>#REF!</v>
      </c>
      <c r="CC3" s="58" t="e">
        <f>IF(CB3="","",BN3-CB3)</f>
        <v>#REF!</v>
      </c>
      <c r="CD3" s="58" t="e">
        <f>IF(CC3="","",IF(CC3&gt;0.25,"ralentissement",IF(AND(CC3&lt;=0.25,CC3&gt;=-0.25),"stable",IF(CC3&lt;-0.25,"accélération"))))</f>
        <v>#REF!</v>
      </c>
      <c r="CE3" s="59" t="e">
        <f>IF(BR3&lt;&gt;0,((YEAR(BR3)-YEAR(BD3))*12+MONTH(BR3)-MONTH(BD3)),"")</f>
        <v>#VALUE!</v>
      </c>
      <c r="CF3" s="11"/>
      <c r="CG3" s="39" t="str">
        <f>IF(CF3&lt;&gt;0,(DATEDIF(BM3,CF3,"y")&amp;" ans "&amp;DATEDIF(BM3,CF3,"ym")&amp;" mois"),"")</f>
        <v/>
      </c>
      <c r="CH3" s="11"/>
      <c r="CI3" s="57" t="e">
        <f>IF(CE3="","",(VLOOKUP(CE3,Table_corresp!$E$3:$F$230,2,0)))</f>
        <v>#VALUE!</v>
      </c>
      <c r="CJ3" s="57" t="e">
        <f>IF(CI3="","",(CONCATENATE(AP3," / ",CI3)))</f>
        <v>#VALUE!</v>
      </c>
      <c r="CK3" s="57" t="e">
        <f>IF(CJ3="","",(VLOOKUP(CJ3,Table_corresp!$J$3:$M$70,2,0)))</f>
        <v>#VALUE!</v>
      </c>
      <c r="CL3" s="57" t="e">
        <f>IF(CJ3="","",(VLOOKUP(CJ3,Table_corresp!$J$3:$M$70,3,0)))</f>
        <v>#VALUE!</v>
      </c>
      <c r="CM3" s="57" t="e">
        <f>IF(CJ3="","",(VLOOKUP(CJ3,Table_corresp!$J$3:$M$70,4,0)))</f>
        <v>#VALUE!</v>
      </c>
      <c r="CN3" s="58" t="e">
        <f>IF(#REF!&gt;0,((((#REF!/CK3)^CL3)-1)/CM3),"")</f>
        <v>#REF!</v>
      </c>
      <c r="CO3" s="58" t="e">
        <f>IF(CN3="","",BZ3-CN3)</f>
        <v>#REF!</v>
      </c>
      <c r="CP3" s="58" t="e">
        <f>IF(CO3="","",IF(CO3&gt;0.25,"ralentissement",IF(AND(CO3&lt;=0.25,CO3&gt;=-0.25),"stable",IF(CO3&lt;-0.25,"accélération"))))</f>
        <v>#REF!</v>
      </c>
      <c r="CQ3" s="59" t="e">
        <f>IF(CD3&lt;&gt;0,((YEAR(CD3)-YEAR(BP3))*12+MONTH(CD3)-MONTH(BP3)),"")</f>
        <v>#REF!</v>
      </c>
      <c r="CR3" s="11"/>
      <c r="CS3" s="39" t="str">
        <f>IF(CR3&lt;&gt;0,(DATEDIF(BY3,CR3,"y")&amp;" ans "&amp;DATEDIF(BY3,CR3,"ym")&amp;" mois"),"")</f>
        <v/>
      </c>
      <c r="CT3" s="18"/>
      <c r="CU3" s="57" t="e">
        <f>IF(CQ3="","",(VLOOKUP(CQ3,Table_corresp!$E$3:$F$230,2,0)))</f>
        <v>#REF!</v>
      </c>
      <c r="CV3" s="57" t="e">
        <f>IF(CU3="","",(CONCATENATE(BB3," / ",CU3)))</f>
        <v>#REF!</v>
      </c>
      <c r="CW3" s="57" t="e">
        <f>IF(CV3="","",(VLOOKUP(CV3,Table_corresp!$J$3:$M$70,2,0)))</f>
        <v>#REF!</v>
      </c>
      <c r="CX3" s="57" t="e">
        <f>IF(CV3="","",(VLOOKUP(CV3,Table_corresp!$J$3:$M$70,3,0)))</f>
        <v>#REF!</v>
      </c>
      <c r="CY3" s="57" t="e">
        <f>IF(CV3="","",(VLOOKUP(CV3,Table_corresp!$J$3:$M$70,4,0)))</f>
        <v>#REF!</v>
      </c>
      <c r="CZ3" s="58" t="e">
        <f>IF(#REF!&gt;0,((((#REF!/CW3)^CX3)-1)/CY3),"")</f>
        <v>#REF!</v>
      </c>
      <c r="DA3" s="58" t="e">
        <f>IF(CZ3="","",CL3-CZ3)</f>
        <v>#REF!</v>
      </c>
      <c r="DB3" s="58" t="e">
        <f>IF(DA3="","",IF(DA3&gt;0.25,"ralentissement",IF(AND(DA3&lt;=0.25,DA3&gt;=-0.25),"stable",IF(DA3&lt;-0.25,"accélération"))))</f>
        <v>#REF!</v>
      </c>
      <c r="DC3" s="59" t="e">
        <f>IF(CP3&lt;&gt;0,((YEAR(CP3)-YEAR(CB3))*12+MONTH(CP3)-MONTH(CB3)),"")</f>
        <v>#REF!</v>
      </c>
    </row>
    <row r="4" spans="1:107" x14ac:dyDescent="0.25">
      <c r="A4" s="8">
        <v>2</v>
      </c>
      <c r="B4" s="10">
        <v>1</v>
      </c>
      <c r="C4" s="12"/>
      <c r="D4" s="12"/>
      <c r="E4" s="12"/>
      <c r="F4" s="12">
        <v>65.5</v>
      </c>
      <c r="G4" s="12">
        <v>1.63</v>
      </c>
      <c r="H4" s="13">
        <v>24.652790846475217</v>
      </c>
      <c r="I4" s="46">
        <f>VLOOKUP(T4,Table_corresp!$E$3:$F$230,2,0)</f>
        <v>12</v>
      </c>
      <c r="J4" s="46" t="str">
        <f>CONCATENATE(B4," / ",I4)</f>
        <v>1 / 12</v>
      </c>
      <c r="K4" s="54">
        <f>VLOOKUP(J4,Table_corresp!$J$3:$M$70,2,0)</f>
        <v>17.2</v>
      </c>
      <c r="L4" s="54">
        <f>VLOOKUP(J4,Table_corresp!$J$3:$M$70,3,0)</f>
        <v>-0.93</v>
      </c>
      <c r="M4" s="55">
        <f>VLOOKUP(J4,Table_corresp!$J$3:$M$70,4,0)</f>
        <v>-9.7799999999999998E-2</v>
      </c>
      <c r="N4" s="56">
        <f t="shared" ref="N4:N67" si="5">IF(H4&gt;0,((((H4/K4)^L4)-1)/M4),"")</f>
        <v>2.9090593952487156</v>
      </c>
      <c r="O4" s="14" t="s">
        <v>36</v>
      </c>
      <c r="P4" s="15">
        <v>41738</v>
      </c>
      <c r="Q4" s="15">
        <v>37341</v>
      </c>
      <c r="R4" s="45" t="str">
        <f t="shared" ca="1" si="0"/>
        <v>15 ans 6 mois</v>
      </c>
      <c r="S4" s="39" t="str">
        <f ca="1">VLOOKUP(R4,Table_corresp!$A$3:$B$230,2,0)</f>
        <v>&gt; 12</v>
      </c>
      <c r="T4" s="45" t="str">
        <f>DATEDIF(Q4,P4,"y")&amp;" ans "&amp;DATEDIF(Q4,P4,"ym")&amp;" mois"</f>
        <v>12 ans 0 mois</v>
      </c>
      <c r="U4" s="39" t="str">
        <f>VLOOKUP(T4,Table_corresp!$A$3:$B$230,2,0)</f>
        <v>&gt; 12</v>
      </c>
      <c r="V4" s="16"/>
      <c r="W4" s="11"/>
      <c r="X4" s="16"/>
      <c r="Y4" s="38" t="str">
        <f>IF(X4&lt;&gt;0,(DATEDIF(Q4,X4,"y")&amp;" ans "&amp;DATEDIF(Q4,X4,"ym")&amp;" mois"),"")</f>
        <v/>
      </c>
      <c r="Z4" s="11"/>
      <c r="AA4" s="57" t="str">
        <f>IF(Y4="","",(VLOOKUP(Y4,Table_corresp!$E$3:$F$230,2,0)))</f>
        <v/>
      </c>
      <c r="AB4" s="57" t="str">
        <f>IF(AA4="","",(CONCATENATE(B4," / ",AA4)))</f>
        <v/>
      </c>
      <c r="AC4" s="57" t="str">
        <f>IF(AB4="","",(VLOOKUP(AB4,Table_corresp!$J$3:$M$70,2,0)))</f>
        <v/>
      </c>
      <c r="AD4" s="57" t="str">
        <f>IF(AB4="","",(VLOOKUP(AB4,Table_corresp!$J$3:$M$70,3,0)))</f>
        <v/>
      </c>
      <c r="AE4" s="57" t="str">
        <f>IF(AB4="","",(VLOOKUP(AB4,Table_corresp!$J$3:$M$70,4,0)))</f>
        <v/>
      </c>
      <c r="AF4" s="58" t="str">
        <f t="shared" ref="AF4:AF67" si="6">IF(Z4&gt;0,((((Z4/AC4)^AD4)-1)/AE4),"")</f>
        <v/>
      </c>
      <c r="AG4" s="58" t="str">
        <f>IF(AF4="","",N4-AF4)</f>
        <v/>
      </c>
      <c r="AH4" s="58" t="str">
        <f t="shared" si="1"/>
        <v/>
      </c>
      <c r="AI4" s="17" t="str">
        <f>IF(X4&lt;&gt;0,((YEAR(X4)-YEAR(P4))*12+MONTH(X4)-MONTH(P4)),"")</f>
        <v/>
      </c>
      <c r="AJ4" s="16"/>
      <c r="AK4" s="39" t="str">
        <f>IF(AJ4&lt;&gt;0,(DATEDIF(Q4,AJ4,"y")&amp;" ans "&amp;DATEDIF(Q4,AJ4,"ym")&amp;" mois"),"")</f>
        <v/>
      </c>
      <c r="AL4" s="11"/>
      <c r="AM4" s="57" t="str">
        <f>IF(AK4="","",(VLOOKUP(AK4,Table_corresp!$E$3:$F$230,2,0)))</f>
        <v/>
      </c>
      <c r="AN4" s="57" t="str">
        <f>IF(AM4="","",(CONCATENATE(B4," / ",AM4)))</f>
        <v/>
      </c>
      <c r="AO4" s="57" t="str">
        <f>IF(AN4="","",(VLOOKUP(AN4,Table_corresp!$J$3:$M$70,2,0)))</f>
        <v/>
      </c>
      <c r="AP4" s="57" t="str">
        <f>IF(AN4="","",(VLOOKUP(AN4,Table_corresp!$J$3:$M$70,3,0)))</f>
        <v/>
      </c>
      <c r="AQ4" s="57" t="str">
        <f>IF(AN4="","",(VLOOKUP(AN4,Table_corresp!$J$3:$M$70,4,0)))</f>
        <v/>
      </c>
      <c r="AR4" s="58" t="str">
        <f t="shared" ref="AR4:AR67" si="7">IF(AL4&gt;0,((((AL4/AO4)^AP4)-1)/AQ4),"")</f>
        <v/>
      </c>
      <c r="AS4" s="58" t="str">
        <f t="shared" ref="AS4:AS67" si="8">IF(AR4="","",AF4-AR4)</f>
        <v/>
      </c>
      <c r="AT4" s="58" t="str">
        <f t="shared" ref="AT4:AT67" si="9">IF(AS4="","",IF(AS4&gt;0.25,"ralentissement",IF(AND(AS4&lt;=0.25,AS4&gt;=-0.25),"stable",IF(AS4&lt;-0.25,"accélération"))))</f>
        <v/>
      </c>
      <c r="AU4" s="59" t="str">
        <f t="shared" si="2"/>
        <v/>
      </c>
      <c r="AV4" s="16"/>
      <c r="AW4" s="39" t="str">
        <f>IF(AV4&lt;&gt;0,(DATEDIF(AC4,AV4,"y")&amp;" ans "&amp;DATEDIF(AC4,AV4,"ym")&amp;" mois"),"")</f>
        <v/>
      </c>
      <c r="AX4" s="11"/>
      <c r="AY4" s="57" t="str">
        <f>IF(AU4="","",(VLOOKUP(AU4,Table_corresp!$E$3:$F$230,2,0)))</f>
        <v/>
      </c>
      <c r="AZ4" s="57" t="str">
        <f>IF(AY4="","",(CONCATENATE(L4," / ",AY4)))</f>
        <v/>
      </c>
      <c r="BA4" s="57" t="str">
        <f>IF(AZ4="","",(VLOOKUP(AZ4,Table_corresp!$J$3:$M$70,2,0)))</f>
        <v/>
      </c>
      <c r="BB4" s="57" t="str">
        <f>IF(AZ4="","",(VLOOKUP(AZ4,Table_corresp!$J$3:$M$70,3,0)))</f>
        <v/>
      </c>
      <c r="BC4" s="57" t="str">
        <f>IF(AZ4="","",(VLOOKUP(AZ4,Table_corresp!$J$3:$M$70,4,0)))</f>
        <v/>
      </c>
      <c r="BD4" s="58" t="str">
        <f t="shared" ref="BD4:BD67" si="10">IF(AV4&gt;0,((((AV4/BA4)^BB4)-1)/BC4),"")</f>
        <v/>
      </c>
      <c r="BE4" s="58" t="str">
        <f t="shared" ref="BE4:BE19" si="11">IF(BD4="","",AP4-BD4)</f>
        <v/>
      </c>
      <c r="BF4" s="58" t="str">
        <f t="shared" ref="BF4:BF67" si="12">IF(BE4="","",IF(BE4&gt;0.25,"ralentissement",IF(AND(BE4&lt;=0.25,BE4&gt;=-0.25),"stable",IF(BE4&lt;-0.25,"accélération"))))</f>
        <v/>
      </c>
      <c r="BG4" s="59" t="e">
        <f t="shared" si="3"/>
        <v>#VALUE!</v>
      </c>
      <c r="BH4" s="11"/>
      <c r="BI4" s="39" t="str">
        <f>IF(BH4&lt;&gt;0,(DATEDIF(AO4,BH4,"y")&amp;" ans "&amp;DATEDIF(AO4,BH4,"ym")&amp;" mois"),"")</f>
        <v/>
      </c>
      <c r="BJ4" s="11"/>
      <c r="BK4" s="57" t="e">
        <f>IF(BG4="","",(VLOOKUP(BG4,Table_corresp!$E$3:$F$230,2,0)))</f>
        <v>#VALUE!</v>
      </c>
      <c r="BL4" s="57" t="e">
        <f>IF(BK4="","",(CONCATENATE(V4," / ",BK4)))</f>
        <v>#VALUE!</v>
      </c>
      <c r="BM4" s="57" t="e">
        <f>IF(BL4="","",(VLOOKUP(BL4,Table_corresp!$J$3:$M$70,2,0)))</f>
        <v>#VALUE!</v>
      </c>
      <c r="BN4" s="57" t="e">
        <f>IF(BL4="","",(VLOOKUP(BL4,Table_corresp!$J$3:$M$70,3,0)))</f>
        <v>#VALUE!</v>
      </c>
      <c r="BO4" s="57" t="e">
        <f>IF(BL4="","",(VLOOKUP(BL4,Table_corresp!$J$3:$M$70,4,0)))</f>
        <v>#VALUE!</v>
      </c>
      <c r="BP4" s="58" t="str">
        <f t="shared" ref="BP4:BP67" si="13">IF(BH4&gt;0,((((BH4/BM4)^BN4)-1)/BO4),"")</f>
        <v/>
      </c>
      <c r="BQ4" s="58" t="str">
        <f t="shared" ref="BQ4:BQ19" si="14">IF(BP4="","",BB4-BP4)</f>
        <v/>
      </c>
      <c r="BR4" s="58" t="str">
        <f t="shared" ref="BR4:BR67" si="15">IF(BQ4="","",IF(BQ4&gt;0.25,"ralentissement",IF(AND(BQ4&lt;=0.25,BQ4&gt;=-0.25),"stable",IF(BQ4&lt;-0.25,"accélération"))))</f>
        <v/>
      </c>
      <c r="BS4" s="59" t="e">
        <f t="shared" si="4"/>
        <v>#VALUE!</v>
      </c>
      <c r="BT4" s="11"/>
      <c r="BU4" s="39" t="str">
        <f>IF(BT4&lt;&gt;0,(DATEDIF(BA4,BT4,"y")&amp;" ans "&amp;DATEDIF(BA4,BT4,"ym")&amp;" mois"),"")</f>
        <v/>
      </c>
      <c r="BV4" s="11"/>
      <c r="BW4" s="57" t="e">
        <f>IF(BS4="","",(VLOOKUP(BS4,Table_corresp!$E$3:$F$230,2,0)))</f>
        <v>#VALUE!</v>
      </c>
      <c r="BX4" s="57" t="e">
        <f>IF(BW4="","",(CONCATENATE(AF4," / ",BW4)))</f>
        <v>#VALUE!</v>
      </c>
      <c r="BY4" s="57" t="e">
        <f>IF(BX4="","",(VLOOKUP(BX4,Table_corresp!$J$3:$M$70,2,0)))</f>
        <v>#VALUE!</v>
      </c>
      <c r="BZ4" s="57" t="e">
        <f>IF(BX4="","",(VLOOKUP(BX4,Table_corresp!$J$3:$M$70,3,0)))</f>
        <v>#VALUE!</v>
      </c>
      <c r="CA4" s="57" t="e">
        <f>IF(BX4="","",(VLOOKUP(BX4,Table_corresp!$J$3:$M$70,4,0)))</f>
        <v>#VALUE!</v>
      </c>
      <c r="CB4" s="58" t="e">
        <f>IF(#REF!&gt;0,((((#REF!/BY4)^BZ4)-1)/CA4),"")</f>
        <v>#REF!</v>
      </c>
      <c r="CC4" s="58" t="e">
        <f>IF(CB4="","",BN4-CB4)</f>
        <v>#REF!</v>
      </c>
      <c r="CD4" s="58" t="e">
        <f t="shared" ref="CD4:CD67" si="16">IF(CC4="","",IF(CC4&gt;0.25,"ralentissement",IF(AND(CC4&lt;=0.25,CC4&gt;=-0.25),"stable",IF(CC4&lt;-0.25,"accélération"))))</f>
        <v>#REF!</v>
      </c>
      <c r="CE4" s="59" t="e">
        <f>IF(BR4&lt;&gt;0,((YEAR(BR4)-YEAR(BD4))*12+MONTH(BR4)-MONTH(BD4)),"")</f>
        <v>#VALUE!</v>
      </c>
      <c r="CF4" s="11"/>
      <c r="CG4" s="39" t="str">
        <f>IF(CF4&lt;&gt;0,(DATEDIF(BM4,CF4,"y")&amp;" ans "&amp;DATEDIF(BM4,CF4,"ym")&amp;" mois"),"")</f>
        <v/>
      </c>
      <c r="CH4" s="11"/>
      <c r="CI4" s="57" t="e">
        <f>IF(CE4="","",(VLOOKUP(CE4,Table_corresp!$E$3:$F$230,2,0)))</f>
        <v>#VALUE!</v>
      </c>
      <c r="CJ4" s="57" t="e">
        <f>IF(CI4="","",(CONCATENATE(AP4," / ",CI4)))</f>
        <v>#VALUE!</v>
      </c>
      <c r="CK4" s="57" t="e">
        <f>IF(CJ4="","",(VLOOKUP(CJ4,Table_corresp!$J$3:$M$70,2,0)))</f>
        <v>#VALUE!</v>
      </c>
      <c r="CL4" s="57" t="e">
        <f>IF(CJ4="","",(VLOOKUP(CJ4,Table_corresp!$J$3:$M$70,3,0)))</f>
        <v>#VALUE!</v>
      </c>
      <c r="CM4" s="57" t="e">
        <f>IF(CJ4="","",(VLOOKUP(CJ4,Table_corresp!$J$3:$M$70,4,0)))</f>
        <v>#VALUE!</v>
      </c>
      <c r="CN4" s="58" t="e">
        <f>IF(#REF!&gt;0,((((#REF!/CK4)^CL4)-1)/CM4),"")</f>
        <v>#REF!</v>
      </c>
      <c r="CO4" s="58" t="e">
        <f>IF(CN4="","",BZ4-CN4)</f>
        <v>#REF!</v>
      </c>
      <c r="CP4" s="58" t="e">
        <f t="shared" ref="CP4:CP67" si="17">IF(CO4="","",IF(CO4&gt;0.25,"ralentissement",IF(AND(CO4&lt;=0.25,CO4&gt;=-0.25),"stable",IF(CO4&lt;-0.25,"accélération"))))</f>
        <v>#REF!</v>
      </c>
      <c r="CQ4" s="59" t="e">
        <f>IF(CD4&lt;&gt;0,((YEAR(CD4)-YEAR(BP4))*12+MONTH(CD4)-MONTH(BP4)),"")</f>
        <v>#REF!</v>
      </c>
      <c r="CR4" s="11"/>
      <c r="CS4" s="39" t="str">
        <f>IF(CR4&lt;&gt;0,(DATEDIF(BY4,CR4,"y")&amp;" ans "&amp;DATEDIF(BY4,CR4,"ym")&amp;" mois"),"")</f>
        <v/>
      </c>
      <c r="CT4" s="18"/>
      <c r="CU4" s="57" t="e">
        <f>IF(CQ4="","",(VLOOKUP(CQ4,Table_corresp!$E$3:$F$230,2,0)))</f>
        <v>#REF!</v>
      </c>
      <c r="CV4" s="57" t="e">
        <f>IF(CU4="","",(CONCATENATE(BB4," / ",CU4)))</f>
        <v>#REF!</v>
      </c>
      <c r="CW4" s="57" t="e">
        <f>IF(CV4="","",(VLOOKUP(CV4,Table_corresp!$J$3:$M$70,2,0)))</f>
        <v>#REF!</v>
      </c>
      <c r="CX4" s="57" t="e">
        <f>IF(CV4="","",(VLOOKUP(CV4,Table_corresp!$J$3:$M$70,3,0)))</f>
        <v>#REF!</v>
      </c>
      <c r="CY4" s="57" t="e">
        <f>IF(CV4="","",(VLOOKUP(CV4,Table_corresp!$J$3:$M$70,4,0)))</f>
        <v>#REF!</v>
      </c>
      <c r="CZ4" s="58" t="e">
        <f>IF(#REF!&gt;0,((((#REF!/CW4)^CX4)-1)/CY4),"")</f>
        <v>#REF!</v>
      </c>
      <c r="DA4" s="58" t="e">
        <f>IF(CZ4="","",CL4-CZ4)</f>
        <v>#REF!</v>
      </c>
      <c r="DB4" s="58" t="e">
        <f t="shared" ref="DB4:DB67" si="18">IF(DA4="","",IF(DA4&gt;0.25,"ralentissement",IF(AND(DA4&lt;=0.25,DA4&gt;=-0.25),"stable",IF(DA4&lt;-0.25,"accélération"))))</f>
        <v>#REF!</v>
      </c>
      <c r="DC4" s="59" t="e">
        <f>IF(CP4&lt;&gt;0,((YEAR(CP4)-YEAR(CB4))*12+MONTH(CP4)-MONTH(CB4)),"")</f>
        <v>#REF!</v>
      </c>
    </row>
    <row r="5" spans="1:107" x14ac:dyDescent="0.25">
      <c r="A5" s="8">
        <v>3</v>
      </c>
      <c r="B5" s="10">
        <v>2</v>
      </c>
      <c r="C5" s="12"/>
      <c r="D5" s="12"/>
      <c r="E5" s="12"/>
      <c r="F5" s="12">
        <v>34</v>
      </c>
      <c r="G5" s="12">
        <v>1.1299999999999999</v>
      </c>
      <c r="H5" s="13">
        <v>26.626987234709066</v>
      </c>
      <c r="I5" s="46">
        <f>VLOOKUP(T5,Table_corresp!$E$3:$F$230,2,0)</f>
        <v>4</v>
      </c>
      <c r="J5" s="46" t="str">
        <f>CONCATENATE(B5," / ",I5)</f>
        <v>2 / 4</v>
      </c>
      <c r="K5" s="54">
        <f>VLOOKUP(J5,Table_corresp!$J$3:$M$70,2,0)</f>
        <v>15.45</v>
      </c>
      <c r="L5" s="54">
        <f>VLOOKUP(J5,Table_corresp!$J$3:$M$70,3,0)</f>
        <v>-0.17</v>
      </c>
      <c r="M5" s="55">
        <f>VLOOKUP(J5,Table_corresp!$J$3:$M$70,4,0)</f>
        <v>-1.3299999999999999E-2</v>
      </c>
      <c r="N5" s="56">
        <f t="shared" si="5"/>
        <v>6.6452307499994614</v>
      </c>
      <c r="O5" s="14" t="s">
        <v>39</v>
      </c>
      <c r="P5" s="15">
        <v>41738</v>
      </c>
      <c r="Q5" s="15">
        <v>40109</v>
      </c>
      <c r="R5" s="45" t="str">
        <f t="shared" ca="1" si="0"/>
        <v>7 ans 11 mois</v>
      </c>
      <c r="S5" s="39" t="str">
        <f ca="1">VLOOKUP(R5,Table_corresp!$A$3:$B$230,2,0)</f>
        <v>[6-9[</v>
      </c>
      <c r="T5" s="45" t="str">
        <f>DATEDIF(Q5,P5,"y")&amp;" ans "&amp;DATEDIF(Q5,P5,"ym")&amp;" mois"</f>
        <v>4 ans 5 mois</v>
      </c>
      <c r="U5" s="39" t="str">
        <f>VLOOKUP(T5,Table_corresp!$A$3:$B$230,2,0)</f>
        <v>[3-6[</v>
      </c>
      <c r="V5" s="16"/>
      <c r="W5" s="11"/>
      <c r="X5" s="16"/>
      <c r="Y5" s="38" t="str">
        <f>IF(X5&lt;&gt;0,(DATEDIF(Q5,X5,"y")&amp;" ans "&amp;DATEDIF(Q5,X5,"ym")&amp;" mois"),"")</f>
        <v/>
      </c>
      <c r="Z5" s="11"/>
      <c r="AA5" s="57" t="str">
        <f>IF(Y5="","",(VLOOKUP(Y5,Table_corresp!$E$3:$F$230,2,0)))</f>
        <v/>
      </c>
      <c r="AB5" s="57" t="str">
        <f>IF(AA5="","",(CONCATENATE(B5," / ",AA5)))</f>
        <v/>
      </c>
      <c r="AC5" s="57" t="str">
        <f>IF(AB5="","",(VLOOKUP(AB5,Table_corresp!$J$3:$M$70,2,0)))</f>
        <v/>
      </c>
      <c r="AD5" s="57" t="str">
        <f>IF(AB5="","",(VLOOKUP(AB5,Table_corresp!$J$3:$M$70,3,0)))</f>
        <v/>
      </c>
      <c r="AE5" s="57" t="str">
        <f>IF(AB5="","",(VLOOKUP(AB5,Table_corresp!$J$3:$M$70,4,0)))</f>
        <v/>
      </c>
      <c r="AF5" s="58" t="str">
        <f t="shared" si="6"/>
        <v/>
      </c>
      <c r="AG5" s="58" t="str">
        <f>IF(AF5="","",N5-AF5)</f>
        <v/>
      </c>
      <c r="AH5" s="58" t="str">
        <f t="shared" si="1"/>
        <v/>
      </c>
      <c r="AI5" s="17" t="str">
        <f>IF(X5&lt;&gt;0,((YEAR(X5)-YEAR(P5))*12+MONTH(X5)-MONTH(P5)),"")</f>
        <v/>
      </c>
      <c r="AJ5" s="16"/>
      <c r="AK5" s="39" t="str">
        <f>IF(AJ5&lt;&gt;0,(DATEDIF(Q5,AJ5,"y")&amp;" ans "&amp;DATEDIF(Q5,AJ5,"ym")&amp;" mois"),"")</f>
        <v/>
      </c>
      <c r="AL5" s="11"/>
      <c r="AM5" s="57" t="str">
        <f>IF(AK5="","",(VLOOKUP(AK5,Table_corresp!$E$3:$F$230,2,0)))</f>
        <v/>
      </c>
      <c r="AN5" s="57" t="str">
        <f>IF(AM5="","",(CONCATENATE(B5," / ",AM5)))</f>
        <v/>
      </c>
      <c r="AO5" s="57" t="str">
        <f>IF(AN5="","",(VLOOKUP(AN5,Table_corresp!$J$3:$M$70,2,0)))</f>
        <v/>
      </c>
      <c r="AP5" s="57" t="str">
        <f>IF(AN5="","",(VLOOKUP(AN5,Table_corresp!$J$3:$M$70,3,0)))</f>
        <v/>
      </c>
      <c r="AQ5" s="57" t="str">
        <f>IF(AN5="","",(VLOOKUP(AN5,Table_corresp!$J$3:$M$70,4,0)))</f>
        <v/>
      </c>
      <c r="AR5" s="58" t="str">
        <f t="shared" si="7"/>
        <v/>
      </c>
      <c r="AS5" s="58" t="str">
        <f t="shared" si="8"/>
        <v/>
      </c>
      <c r="AT5" s="58" t="str">
        <f t="shared" si="9"/>
        <v/>
      </c>
      <c r="AU5" s="59" t="str">
        <f t="shared" si="2"/>
        <v/>
      </c>
      <c r="AV5" s="16"/>
      <c r="AW5" s="39"/>
      <c r="AX5" s="11"/>
      <c r="AY5" s="57" t="str">
        <f>IF(AU5="","",(VLOOKUP(AU5,Table_corresp!$E$3:$F$230,2,0)))</f>
        <v/>
      </c>
      <c r="AZ5" s="57" t="str">
        <f>IF(AY5="","",(CONCATENATE(L5," / ",AY5)))</f>
        <v/>
      </c>
      <c r="BA5" s="57" t="str">
        <f>IF(AZ5="","",(VLOOKUP(AZ5,Table_corresp!$J$3:$M$70,2,0)))</f>
        <v/>
      </c>
      <c r="BB5" s="57" t="str">
        <f>IF(AZ5="","",(VLOOKUP(AZ5,Table_corresp!$J$3:$M$70,3,0)))</f>
        <v/>
      </c>
      <c r="BC5" s="57" t="str">
        <f>IF(AZ5="","",(VLOOKUP(AZ5,Table_corresp!$J$3:$M$70,4,0)))</f>
        <v/>
      </c>
      <c r="BD5" s="58" t="str">
        <f t="shared" si="10"/>
        <v/>
      </c>
      <c r="BE5" s="58" t="str">
        <f t="shared" si="11"/>
        <v/>
      </c>
      <c r="BF5" s="58" t="str">
        <f t="shared" si="12"/>
        <v/>
      </c>
      <c r="BG5" s="59" t="e">
        <f t="shared" si="3"/>
        <v>#VALUE!</v>
      </c>
      <c r="BH5" s="11"/>
      <c r="BI5" s="39"/>
      <c r="BJ5" s="11"/>
      <c r="BK5" s="57" t="e">
        <f>IF(BG5="","",(VLOOKUP(BG5,Table_corresp!$E$3:$F$230,2,0)))</f>
        <v>#VALUE!</v>
      </c>
      <c r="BL5" s="57" t="e">
        <f>IF(BK5="","",(CONCATENATE(V5," / ",BK5)))</f>
        <v>#VALUE!</v>
      </c>
      <c r="BM5" s="57" t="e">
        <f>IF(BL5="","",(VLOOKUP(BL5,Table_corresp!$J$3:$M$70,2,0)))</f>
        <v>#VALUE!</v>
      </c>
      <c r="BN5" s="57" t="e">
        <f>IF(BL5="","",(VLOOKUP(BL5,Table_corresp!$J$3:$M$70,3,0)))</f>
        <v>#VALUE!</v>
      </c>
      <c r="BO5" s="57" t="e">
        <f>IF(BL5="","",(VLOOKUP(BL5,Table_corresp!$J$3:$M$70,4,0)))</f>
        <v>#VALUE!</v>
      </c>
      <c r="BP5" s="58" t="str">
        <f t="shared" si="13"/>
        <v/>
      </c>
      <c r="BQ5" s="58" t="str">
        <f t="shared" si="14"/>
        <v/>
      </c>
      <c r="BR5" s="58" t="str">
        <f t="shared" si="15"/>
        <v/>
      </c>
      <c r="BS5" s="59" t="e">
        <f t="shared" si="4"/>
        <v>#VALUE!</v>
      </c>
      <c r="BT5" s="11"/>
      <c r="BU5" s="39"/>
      <c r="BV5" s="11"/>
      <c r="BW5" s="57" t="e">
        <f>IF(BS5="","",(VLOOKUP(BS5,Table_corresp!$E$3:$F$230,2,0)))</f>
        <v>#VALUE!</v>
      </c>
      <c r="BX5" s="57" t="e">
        <f>IF(BW5="","",(CONCATENATE(AF5," / ",BW5)))</f>
        <v>#VALUE!</v>
      </c>
      <c r="BY5" s="57" t="e">
        <f>IF(BX5="","",(VLOOKUP(BX5,Table_corresp!$J$3:$M$70,2,0)))</f>
        <v>#VALUE!</v>
      </c>
      <c r="BZ5" s="57" t="e">
        <f>IF(BX5="","",(VLOOKUP(BX5,Table_corresp!$J$3:$M$70,3,0)))</f>
        <v>#VALUE!</v>
      </c>
      <c r="CA5" s="57" t="e">
        <f>IF(BX5="","",(VLOOKUP(BX5,Table_corresp!$J$3:$M$70,4,0)))</f>
        <v>#VALUE!</v>
      </c>
      <c r="CB5" s="58" t="e">
        <f>IF(#REF!&gt;0,((((#REF!/BY5)^BZ5)-1)/CA5),"")</f>
        <v>#REF!</v>
      </c>
      <c r="CC5" s="58" t="e">
        <f>IF(CB5="","",BN5-CB5)</f>
        <v>#REF!</v>
      </c>
      <c r="CD5" s="58" t="e">
        <f t="shared" si="16"/>
        <v>#REF!</v>
      </c>
      <c r="CE5" s="59" t="e">
        <f>IF(BR5&lt;&gt;0,((YEAR(BR5)-YEAR(BD5))*12+MONTH(BR5)-MONTH(BD5)),"")</f>
        <v>#VALUE!</v>
      </c>
      <c r="CF5" s="11"/>
      <c r="CG5" s="39"/>
      <c r="CH5" s="11"/>
      <c r="CI5" s="57" t="e">
        <f>IF(CE5="","",(VLOOKUP(CE5,Table_corresp!$E$3:$F$230,2,0)))</f>
        <v>#VALUE!</v>
      </c>
      <c r="CJ5" s="57" t="e">
        <f>IF(CI5="","",(CONCATENATE(AP5," / ",CI5)))</f>
        <v>#VALUE!</v>
      </c>
      <c r="CK5" s="57" t="e">
        <f>IF(CJ5="","",(VLOOKUP(CJ5,Table_corresp!$J$3:$M$70,2,0)))</f>
        <v>#VALUE!</v>
      </c>
      <c r="CL5" s="57" t="e">
        <f>IF(CJ5="","",(VLOOKUP(CJ5,Table_corresp!$J$3:$M$70,3,0)))</f>
        <v>#VALUE!</v>
      </c>
      <c r="CM5" s="57" t="e">
        <f>IF(CJ5="","",(VLOOKUP(CJ5,Table_corresp!$J$3:$M$70,4,0)))</f>
        <v>#VALUE!</v>
      </c>
      <c r="CN5" s="58" t="e">
        <f>IF(#REF!&gt;0,((((#REF!/CK5)^CL5)-1)/CM5),"")</f>
        <v>#REF!</v>
      </c>
      <c r="CO5" s="58" t="e">
        <f>IF(CN5="","",BZ5-CN5)</f>
        <v>#REF!</v>
      </c>
      <c r="CP5" s="58" t="e">
        <f t="shared" si="17"/>
        <v>#REF!</v>
      </c>
      <c r="CQ5" s="59" t="e">
        <f>IF(CD5&lt;&gt;0,((YEAR(CD5)-YEAR(BP5))*12+MONTH(CD5)-MONTH(BP5)),"")</f>
        <v>#REF!</v>
      </c>
      <c r="CR5" s="11"/>
      <c r="CS5" s="39"/>
      <c r="CT5" s="18"/>
      <c r="CU5" s="57" t="e">
        <f>IF(CQ5="","",(VLOOKUP(CQ5,Table_corresp!$E$3:$F$230,2,0)))</f>
        <v>#REF!</v>
      </c>
      <c r="CV5" s="57" t="e">
        <f>IF(CU5="","",(CONCATENATE(BB5," / ",CU5)))</f>
        <v>#REF!</v>
      </c>
      <c r="CW5" s="57" t="e">
        <f>IF(CV5="","",(VLOOKUP(CV5,Table_corresp!$J$3:$M$70,2,0)))</f>
        <v>#REF!</v>
      </c>
      <c r="CX5" s="57" t="e">
        <f>IF(CV5="","",(VLOOKUP(CV5,Table_corresp!$J$3:$M$70,3,0)))</f>
        <v>#REF!</v>
      </c>
      <c r="CY5" s="57" t="e">
        <f>IF(CV5="","",(VLOOKUP(CV5,Table_corresp!$J$3:$M$70,4,0)))</f>
        <v>#REF!</v>
      </c>
      <c r="CZ5" s="58" t="e">
        <f>IF(#REF!&gt;0,((((#REF!/CW5)^CX5)-1)/CY5),"")</f>
        <v>#REF!</v>
      </c>
      <c r="DA5" s="58" t="e">
        <f>IF(CZ5="","",CL5-CZ5)</f>
        <v>#REF!</v>
      </c>
      <c r="DB5" s="58" t="e">
        <f t="shared" si="18"/>
        <v>#REF!</v>
      </c>
      <c r="DC5" s="59" t="e">
        <f>IF(CP5&lt;&gt;0,((YEAR(CP5)-YEAR(CB5))*12+MONTH(CP5)-MONTH(CB5)),"")</f>
        <v>#REF!</v>
      </c>
    </row>
    <row r="6" spans="1:107" x14ac:dyDescent="0.25">
      <c r="A6" s="8">
        <v>4</v>
      </c>
      <c r="B6" s="10">
        <v>2</v>
      </c>
      <c r="C6" s="12"/>
      <c r="D6" s="12"/>
      <c r="E6" s="12"/>
      <c r="F6" s="12">
        <v>47</v>
      </c>
      <c r="G6" s="12">
        <v>1.32</v>
      </c>
      <c r="H6" s="13">
        <v>26.974288337924698</v>
      </c>
      <c r="I6" s="46">
        <f>VLOOKUP(T6,Table_corresp!$E$3:$F$230,2,0)</f>
        <v>7.5</v>
      </c>
      <c r="J6" s="46" t="str">
        <f>CONCATENATE(B6," / ",I6)</f>
        <v>2 / 7,5</v>
      </c>
      <c r="K6" s="54">
        <f>VLOOKUP(J6,Table_corresp!$J$3:$M$70,2,0)</f>
        <v>15.32</v>
      </c>
      <c r="L6" s="54">
        <f>VLOOKUP(J6,Table_corresp!$J$3:$M$70,3,0)</f>
        <v>-0.5</v>
      </c>
      <c r="M6" s="55">
        <f>VLOOKUP(J6,Table_corresp!$J$3:$M$70,4,0)</f>
        <v>-4.3999999999999997E-2</v>
      </c>
      <c r="N6" s="56">
        <f t="shared" si="5"/>
        <v>5.5994677853760697</v>
      </c>
      <c r="O6" s="14" t="s">
        <v>39</v>
      </c>
      <c r="P6" s="15">
        <v>41757</v>
      </c>
      <c r="Q6" s="15">
        <v>38981</v>
      </c>
      <c r="R6" s="45" t="str">
        <f t="shared" ca="1" si="0"/>
        <v>11 ans 0 mois</v>
      </c>
      <c r="S6" s="39" t="str">
        <f ca="1">VLOOKUP(R6,Table_corresp!$A$3:$B$230,2,0)</f>
        <v>[9-12[</v>
      </c>
      <c r="T6" s="45" t="str">
        <f>DATEDIF(Q6,P6,"y")&amp;" ans "&amp;DATEDIF(Q6,P6,"ym")&amp;" mois"</f>
        <v>7 ans 7 mois</v>
      </c>
      <c r="U6" s="39" t="str">
        <f>VLOOKUP(T6,Table_corresp!$A$3:$B$230,2,0)</f>
        <v>[6-9[</v>
      </c>
      <c r="V6" s="20"/>
      <c r="W6" s="21"/>
      <c r="X6" s="20">
        <v>42115</v>
      </c>
      <c r="Y6" s="38" t="str">
        <f>IF(X6&lt;&gt;0,(DATEDIF(Q6,X6,"y")&amp;" ans "&amp;DATEDIF(Q6,X6,"ym")&amp;" mois"),"")</f>
        <v>8 ans 7 mois</v>
      </c>
      <c r="Z6" s="21">
        <v>28.4</v>
      </c>
      <c r="AA6" s="57">
        <f>IF(Y6="","",(VLOOKUP(Y6,Table_corresp!$E$3:$F$230,2,0)))</f>
        <v>8.5</v>
      </c>
      <c r="AB6" s="57" t="str">
        <f>IF(AA6="","",(CONCATENATE(B6," / ",AA6)))</f>
        <v>2 / 8,5</v>
      </c>
      <c r="AC6" s="57">
        <f>IF(AB6="","",(VLOOKUP(AB6,Table_corresp!$J$3:$M$70,2,0)))</f>
        <v>15.59</v>
      </c>
      <c r="AD6" s="57">
        <f>IF(AB6="","",(VLOOKUP(AB6,Table_corresp!$J$3:$M$70,3,0)))</f>
        <v>-0.56999999999999995</v>
      </c>
      <c r="AE6" s="57">
        <f>IF(AB6="","",(VLOOKUP(AB6,Table_corresp!$J$3:$M$70,4,0)))</f>
        <v>-5.3400000000000003E-2</v>
      </c>
      <c r="AF6" s="56">
        <f t="shared" si="6"/>
        <v>5.4223669510029806</v>
      </c>
      <c r="AG6" s="56">
        <f>IF(AF6="","",N6-AF6)</f>
        <v>0.1771008343730891</v>
      </c>
      <c r="AH6" s="58" t="str">
        <f t="shared" si="1"/>
        <v>stable</v>
      </c>
      <c r="AI6" s="17">
        <f>IF(X6&lt;&gt;0,((YEAR(X6)-YEAR(P6))*12+MONTH(X6)-MONTH(P6)),"")</f>
        <v>12</v>
      </c>
      <c r="AJ6" s="20">
        <v>42419</v>
      </c>
      <c r="AK6" s="39" t="str">
        <f>IF(AJ6&lt;&gt;0,(DATEDIF(Q6,AJ6,"y")&amp;" ans "&amp;DATEDIF(Q6,AJ6,"ym")&amp;" mois"),"")</f>
        <v>9 ans 4 mois</v>
      </c>
      <c r="AL6" s="21">
        <v>28.5</v>
      </c>
      <c r="AM6" s="57">
        <f>IF(AK6="","",(VLOOKUP(AK6,Table_corresp!$E$3:$F$230,2,0)))</f>
        <v>9</v>
      </c>
      <c r="AN6" s="57" t="str">
        <f>IF(AM6="","",(CONCATENATE(B6," / ",AM6)))</f>
        <v>2 / 9</v>
      </c>
      <c r="AO6" s="57">
        <f>IF(AN6="","",(VLOOKUP(AN6,Table_corresp!$J$3:$M$70,2,0)))</f>
        <v>15.76</v>
      </c>
      <c r="AP6" s="57">
        <f>IF(AN6="","",(VLOOKUP(AN6,Table_corresp!$J$3:$M$70,3,0)))</f>
        <v>-0.61</v>
      </c>
      <c r="AQ6" s="57">
        <f>IF(AN6="","",(VLOOKUP(AN6,Table_corresp!$J$3:$M$70,4,0)))</f>
        <v>-5.8999999999999997E-2</v>
      </c>
      <c r="AR6" s="56">
        <f t="shared" si="7"/>
        <v>5.1404573202048862</v>
      </c>
      <c r="AS6" s="56">
        <f t="shared" si="8"/>
        <v>0.28190963079809439</v>
      </c>
      <c r="AT6" s="58" t="str">
        <f t="shared" si="9"/>
        <v>ralentissement</v>
      </c>
      <c r="AU6" s="59">
        <f t="shared" si="2"/>
        <v>10</v>
      </c>
      <c r="AV6" s="20"/>
      <c r="AW6" s="39"/>
      <c r="AX6" s="21"/>
      <c r="AY6" s="57" t="e">
        <f>IF(AU6="","",(VLOOKUP(AU6,Table_corresp!$E$3:$F$230,2,0)))</f>
        <v>#N/A</v>
      </c>
      <c r="AZ6" s="57" t="e">
        <f>IF(AY6="","",(CONCATENATE(L6," / ",AY6)))</f>
        <v>#N/A</v>
      </c>
      <c r="BA6" s="57" t="e">
        <f>IF(AZ6="","",(VLOOKUP(AZ6,Table_corresp!$J$3:$M$70,2,0)))</f>
        <v>#N/A</v>
      </c>
      <c r="BB6" s="57" t="e">
        <f>IF(AZ6="","",(VLOOKUP(AZ6,Table_corresp!$J$3:$M$70,3,0)))</f>
        <v>#N/A</v>
      </c>
      <c r="BC6" s="57" t="e">
        <f>IF(AZ6="","",(VLOOKUP(AZ6,Table_corresp!$J$3:$M$70,4,0)))</f>
        <v>#N/A</v>
      </c>
      <c r="BD6" s="56" t="str">
        <f t="shared" si="10"/>
        <v/>
      </c>
      <c r="BE6" s="56" t="str">
        <f t="shared" si="11"/>
        <v/>
      </c>
      <c r="BF6" s="58" t="str">
        <f t="shared" si="12"/>
        <v/>
      </c>
      <c r="BG6" s="59" t="e">
        <f t="shared" si="3"/>
        <v>#VALUE!</v>
      </c>
      <c r="BH6" s="21"/>
      <c r="BI6" s="39"/>
      <c r="BJ6" s="21"/>
      <c r="BK6" s="57" t="e">
        <f>IF(BG6="","",(VLOOKUP(BG6,Table_corresp!$E$3:$F$230,2,0)))</f>
        <v>#VALUE!</v>
      </c>
      <c r="BL6" s="57" t="e">
        <f>IF(BK6="","",(CONCATENATE(V6," / ",BK6)))</f>
        <v>#VALUE!</v>
      </c>
      <c r="BM6" s="57" t="e">
        <f>IF(BL6="","",(VLOOKUP(BL6,Table_corresp!$J$3:$M$70,2,0)))</f>
        <v>#VALUE!</v>
      </c>
      <c r="BN6" s="57" t="e">
        <f>IF(BL6="","",(VLOOKUP(BL6,Table_corresp!$J$3:$M$70,3,0)))</f>
        <v>#VALUE!</v>
      </c>
      <c r="BO6" s="57" t="e">
        <f>IF(BL6="","",(VLOOKUP(BL6,Table_corresp!$J$3:$M$70,4,0)))</f>
        <v>#VALUE!</v>
      </c>
      <c r="BP6" s="56" t="str">
        <f t="shared" si="13"/>
        <v/>
      </c>
      <c r="BQ6" s="56" t="str">
        <f t="shared" si="14"/>
        <v/>
      </c>
      <c r="BR6" s="58" t="str">
        <f t="shared" si="15"/>
        <v/>
      </c>
      <c r="BS6" s="59" t="e">
        <f t="shared" si="4"/>
        <v>#VALUE!</v>
      </c>
      <c r="BT6" s="21"/>
      <c r="BU6" s="39"/>
      <c r="BV6" s="21"/>
      <c r="BW6" s="57" t="e">
        <f>IF(BS6="","",(VLOOKUP(BS6,Table_corresp!$E$3:$F$230,2,0)))</f>
        <v>#VALUE!</v>
      </c>
      <c r="BX6" s="57" t="e">
        <f>IF(BW6="","",(CONCATENATE(AF6," / ",BW6)))</f>
        <v>#VALUE!</v>
      </c>
      <c r="BY6" s="57" t="e">
        <f>IF(BX6="","",(VLOOKUP(BX6,Table_corresp!$J$3:$M$70,2,0)))</f>
        <v>#VALUE!</v>
      </c>
      <c r="BZ6" s="57" t="e">
        <f>IF(BX6="","",(VLOOKUP(BX6,Table_corresp!$J$3:$M$70,3,0)))</f>
        <v>#VALUE!</v>
      </c>
      <c r="CA6" s="57" t="e">
        <f>IF(BX6="","",(VLOOKUP(BX6,Table_corresp!$J$3:$M$70,4,0)))</f>
        <v>#VALUE!</v>
      </c>
      <c r="CB6" s="56" t="e">
        <f>IF(#REF!&gt;0,((((#REF!/BY6)^BZ6)-1)/CA6),"")</f>
        <v>#REF!</v>
      </c>
      <c r="CC6" s="56" t="e">
        <f>IF(CB6="","",BN6-CB6)</f>
        <v>#REF!</v>
      </c>
      <c r="CD6" s="58" t="e">
        <f t="shared" si="16"/>
        <v>#REF!</v>
      </c>
      <c r="CE6" s="59" t="e">
        <f>IF(BR6&lt;&gt;0,((YEAR(BR6)-YEAR(BD6))*12+MONTH(BR6)-MONTH(BD6)),"")</f>
        <v>#VALUE!</v>
      </c>
      <c r="CF6" s="21"/>
      <c r="CG6" s="39"/>
      <c r="CH6" s="21"/>
      <c r="CI6" s="57" t="e">
        <f>IF(CE6="","",(VLOOKUP(CE6,Table_corresp!$E$3:$F$230,2,0)))</f>
        <v>#VALUE!</v>
      </c>
      <c r="CJ6" s="57" t="e">
        <f>IF(CI6="","",(CONCATENATE(AP6," / ",CI6)))</f>
        <v>#VALUE!</v>
      </c>
      <c r="CK6" s="57" t="e">
        <f>IF(CJ6="","",(VLOOKUP(CJ6,Table_corresp!$J$3:$M$70,2,0)))</f>
        <v>#VALUE!</v>
      </c>
      <c r="CL6" s="57" t="e">
        <f>IF(CJ6="","",(VLOOKUP(CJ6,Table_corresp!$J$3:$M$70,3,0)))</f>
        <v>#VALUE!</v>
      </c>
      <c r="CM6" s="57" t="e">
        <f>IF(CJ6="","",(VLOOKUP(CJ6,Table_corresp!$J$3:$M$70,4,0)))</f>
        <v>#VALUE!</v>
      </c>
      <c r="CN6" s="56" t="e">
        <f>IF(#REF!&gt;0,((((#REF!/CK6)^CL6)-1)/CM6),"")</f>
        <v>#REF!</v>
      </c>
      <c r="CO6" s="56" t="e">
        <f>IF(CN6="","",BZ6-CN6)</f>
        <v>#REF!</v>
      </c>
      <c r="CP6" s="58" t="e">
        <f t="shared" si="17"/>
        <v>#REF!</v>
      </c>
      <c r="CQ6" s="59" t="e">
        <f>IF(CD6&lt;&gt;0,((YEAR(CD6)-YEAR(BP6))*12+MONTH(CD6)-MONTH(BP6)),"")</f>
        <v>#REF!</v>
      </c>
      <c r="CR6" s="21"/>
      <c r="CS6" s="39"/>
      <c r="CT6" s="22"/>
      <c r="CU6" s="57" t="e">
        <f>IF(CQ6="","",(VLOOKUP(CQ6,Table_corresp!$E$3:$F$230,2,0)))</f>
        <v>#REF!</v>
      </c>
      <c r="CV6" s="57" t="e">
        <f>IF(CU6="","",(CONCATENATE(BB6," / ",CU6)))</f>
        <v>#REF!</v>
      </c>
      <c r="CW6" s="57" t="e">
        <f>IF(CV6="","",(VLOOKUP(CV6,Table_corresp!$J$3:$M$70,2,0)))</f>
        <v>#REF!</v>
      </c>
      <c r="CX6" s="57" t="e">
        <f>IF(CV6="","",(VLOOKUP(CV6,Table_corresp!$J$3:$M$70,3,0)))</f>
        <v>#REF!</v>
      </c>
      <c r="CY6" s="57" t="e">
        <f>IF(CV6="","",(VLOOKUP(CV6,Table_corresp!$J$3:$M$70,4,0)))</f>
        <v>#REF!</v>
      </c>
      <c r="CZ6" s="56" t="e">
        <f>IF(#REF!&gt;0,((((#REF!/CW6)^CX6)-1)/CY6),"")</f>
        <v>#REF!</v>
      </c>
      <c r="DA6" s="56" t="e">
        <f>IF(CZ6="","",CL6-CZ6)</f>
        <v>#REF!</v>
      </c>
      <c r="DB6" s="58" t="e">
        <f t="shared" si="18"/>
        <v>#REF!</v>
      </c>
      <c r="DC6" s="59" t="e">
        <f>IF(CP6&lt;&gt;0,((YEAR(CP6)-YEAR(CB6))*12+MONTH(CP6)-MONTH(CB6)),"")</f>
        <v>#REF!</v>
      </c>
    </row>
    <row r="7" spans="1:107" x14ac:dyDescent="0.25">
      <c r="A7" s="8">
        <v>5</v>
      </c>
      <c r="B7" s="10">
        <v>2</v>
      </c>
      <c r="C7" s="12"/>
      <c r="D7" s="12"/>
      <c r="E7" s="12"/>
      <c r="F7" s="12">
        <v>36.6</v>
      </c>
      <c r="G7" s="12">
        <v>1.2450000000000001</v>
      </c>
      <c r="H7" s="13">
        <v>23.612522378671308</v>
      </c>
      <c r="I7" s="46">
        <f>VLOOKUP(T7,Table_corresp!$E$3:$F$230,2,0)</f>
        <v>5.5</v>
      </c>
      <c r="J7" s="46" t="str">
        <f>CONCATENATE(B7," / ",I7)</f>
        <v>2 / 5,5</v>
      </c>
      <c r="K7" s="54">
        <f>VLOOKUP(J7,Table_corresp!$J$3:$M$70,2,0)</f>
        <v>15.14</v>
      </c>
      <c r="L7" s="54">
        <f>VLOOKUP(J7,Table_corresp!$J$3:$M$70,3,0)</f>
        <v>-0.31</v>
      </c>
      <c r="M7" s="55">
        <f>VLOOKUP(J7,Table_corresp!$J$3:$M$70,4,0)</f>
        <v>-2.4899999999999999E-2</v>
      </c>
      <c r="N7" s="56">
        <f t="shared" si="5"/>
        <v>5.1689028229426883</v>
      </c>
      <c r="O7" s="14" t="s">
        <v>39</v>
      </c>
      <c r="P7" s="15">
        <v>41758</v>
      </c>
      <c r="Q7" s="15">
        <v>39705</v>
      </c>
      <c r="R7" s="45" t="str">
        <f t="shared" ca="1" si="0"/>
        <v>9 ans 1 mois</v>
      </c>
      <c r="S7" s="39" t="str">
        <f ca="1">VLOOKUP(R7,Table_corresp!$A$3:$B$230,2,0)</f>
        <v>[9-12[</v>
      </c>
      <c r="T7" s="45" t="str">
        <f>DATEDIF(Q7,P7,"y")&amp;" ans "&amp;DATEDIF(Q7,P7,"ym")&amp;" mois"</f>
        <v>5 ans 7 mois</v>
      </c>
      <c r="U7" s="39" t="str">
        <f>VLOOKUP(T7,Table_corresp!$A$3:$B$230,2,0)</f>
        <v>[3-6[</v>
      </c>
      <c r="V7" s="20"/>
      <c r="W7" s="21"/>
      <c r="X7" s="20">
        <v>42102</v>
      </c>
      <c r="Y7" s="38" t="str">
        <f>IF(X7&lt;&gt;0,(DATEDIF(Q7,X7,"y")&amp;" ans "&amp;DATEDIF(Q7,X7,"ym")&amp;" mois"),"")</f>
        <v>6 ans 6 mois</v>
      </c>
      <c r="Z7" s="21">
        <v>23.6</v>
      </c>
      <c r="AA7" s="57">
        <f>IF(Y7="","",(VLOOKUP(Y7,Table_corresp!$E$3:$F$230,2,0)))</f>
        <v>6.5</v>
      </c>
      <c r="AB7" s="57" t="str">
        <f>IF(AA7="","",(CONCATENATE(B7," / ",AA7)))</f>
        <v>2 / 6,5</v>
      </c>
      <c r="AC7" s="57">
        <f>IF(AB7="","",(VLOOKUP(AB7,Table_corresp!$J$3:$M$70,2,0)))</f>
        <v>15.16</v>
      </c>
      <c r="AD7" s="57">
        <f>IF(AB7="","",(VLOOKUP(AB7,Table_corresp!$J$3:$M$70,3,0)))</f>
        <v>-0.41</v>
      </c>
      <c r="AE7" s="57">
        <f>IF(AB7="","",(VLOOKUP(AB7,Table_corresp!$J$3:$M$70,4,0)))</f>
        <v>-3.4200000000000001E-2</v>
      </c>
      <c r="AF7" s="56">
        <f t="shared" si="6"/>
        <v>4.8523018602771586</v>
      </c>
      <c r="AG7" s="56">
        <f>IF(AF7="","",N7-AF7)</f>
        <v>0.31660096266552973</v>
      </c>
      <c r="AH7" s="58" t="str">
        <f t="shared" si="1"/>
        <v>ralentissement</v>
      </c>
      <c r="AI7" s="17">
        <f>IF(X7&lt;&gt;0,((YEAR(X7)-YEAR(P7))*12+MONTH(X7)-MONTH(P7)),"")</f>
        <v>12</v>
      </c>
      <c r="AJ7" s="20">
        <v>42382</v>
      </c>
      <c r="AK7" s="39" t="str">
        <f>IF(AJ7&lt;&gt;0,(DATEDIF(Q7,AJ7,"y")&amp;" ans "&amp;DATEDIF(Q7,AJ7,"ym")&amp;" mois"),"")</f>
        <v>7 ans 3 mois</v>
      </c>
      <c r="AL7" s="21">
        <v>26.5</v>
      </c>
      <c r="AM7" s="57">
        <f>IF(AK7="","",(VLOOKUP(AK7,Table_corresp!$E$3:$F$230,2,0)))</f>
        <v>7</v>
      </c>
      <c r="AN7" s="57" t="str">
        <f>IF(AM7="","",(CONCATENATE(B7," / ",AM7)))</f>
        <v>2 / 7</v>
      </c>
      <c r="AO7" s="57">
        <f>IF(AN7="","",(VLOOKUP(AN7,Table_corresp!$J$3:$M$70,2,0)))</f>
        <v>15.22</v>
      </c>
      <c r="AP7" s="57">
        <f>IF(AN7="","",(VLOOKUP(AN7,Table_corresp!$J$3:$M$70,3,0)))</f>
        <v>-0.45</v>
      </c>
      <c r="AQ7" s="57">
        <f>IF(AN7="","",(VLOOKUP(AN7,Table_corresp!$J$3:$M$70,4,0)))</f>
        <v>-3.85E-2</v>
      </c>
      <c r="AR7" s="56">
        <f t="shared" si="7"/>
        <v>5.7361364503467538</v>
      </c>
      <c r="AS7" s="56">
        <f t="shared" si="8"/>
        <v>-0.88383459006959519</v>
      </c>
      <c r="AT7" s="58" t="str">
        <f t="shared" si="9"/>
        <v>accélération</v>
      </c>
      <c r="AU7" s="59">
        <f t="shared" si="2"/>
        <v>9</v>
      </c>
      <c r="AV7" s="20"/>
      <c r="AW7" s="39"/>
      <c r="AX7" s="21"/>
      <c r="AY7" s="57" t="e">
        <f>IF(AU7="","",(VLOOKUP(AU7,Table_corresp!$E$3:$F$230,2,0)))</f>
        <v>#N/A</v>
      </c>
      <c r="AZ7" s="57" t="e">
        <f>IF(AY7="","",(CONCATENATE(L7," / ",AY7)))</f>
        <v>#N/A</v>
      </c>
      <c r="BA7" s="57" t="e">
        <f>IF(AZ7="","",(VLOOKUP(AZ7,Table_corresp!$J$3:$M$70,2,0)))</f>
        <v>#N/A</v>
      </c>
      <c r="BB7" s="57" t="e">
        <f>IF(AZ7="","",(VLOOKUP(AZ7,Table_corresp!$J$3:$M$70,3,0)))</f>
        <v>#N/A</v>
      </c>
      <c r="BC7" s="57" t="e">
        <f>IF(AZ7="","",(VLOOKUP(AZ7,Table_corresp!$J$3:$M$70,4,0)))</f>
        <v>#N/A</v>
      </c>
      <c r="BD7" s="56" t="str">
        <f t="shared" si="10"/>
        <v/>
      </c>
      <c r="BE7" s="56" t="str">
        <f t="shared" si="11"/>
        <v/>
      </c>
      <c r="BF7" s="58" t="str">
        <f t="shared" si="12"/>
        <v/>
      </c>
      <c r="BG7" s="59" t="e">
        <f t="shared" si="3"/>
        <v>#VALUE!</v>
      </c>
      <c r="BH7" s="21"/>
      <c r="BI7" s="39"/>
      <c r="BJ7" s="21"/>
      <c r="BK7" s="57" t="e">
        <f>IF(BG7="","",(VLOOKUP(BG7,Table_corresp!$E$3:$F$230,2,0)))</f>
        <v>#VALUE!</v>
      </c>
      <c r="BL7" s="57" t="e">
        <f>IF(BK7="","",(CONCATENATE(V7," / ",BK7)))</f>
        <v>#VALUE!</v>
      </c>
      <c r="BM7" s="57" t="e">
        <f>IF(BL7="","",(VLOOKUP(BL7,Table_corresp!$J$3:$M$70,2,0)))</f>
        <v>#VALUE!</v>
      </c>
      <c r="BN7" s="57" t="e">
        <f>IF(BL7="","",(VLOOKUP(BL7,Table_corresp!$J$3:$M$70,3,0)))</f>
        <v>#VALUE!</v>
      </c>
      <c r="BO7" s="57" t="e">
        <f>IF(BL7="","",(VLOOKUP(BL7,Table_corresp!$J$3:$M$70,4,0)))</f>
        <v>#VALUE!</v>
      </c>
      <c r="BP7" s="56" t="str">
        <f t="shared" si="13"/>
        <v/>
      </c>
      <c r="BQ7" s="56" t="str">
        <f t="shared" si="14"/>
        <v/>
      </c>
      <c r="BR7" s="58" t="str">
        <f t="shared" si="15"/>
        <v/>
      </c>
      <c r="BS7" s="59" t="e">
        <f t="shared" si="4"/>
        <v>#VALUE!</v>
      </c>
      <c r="BT7" s="21"/>
      <c r="BU7" s="39"/>
      <c r="BV7" s="21"/>
      <c r="BW7" s="57" t="e">
        <f>IF(BS7="","",(VLOOKUP(BS7,Table_corresp!$E$3:$F$230,2,0)))</f>
        <v>#VALUE!</v>
      </c>
      <c r="BX7" s="57" t="e">
        <f>IF(BW7="","",(CONCATENATE(AF7," / ",BW7)))</f>
        <v>#VALUE!</v>
      </c>
      <c r="BY7" s="57" t="e">
        <f>IF(BX7="","",(VLOOKUP(BX7,Table_corresp!$J$3:$M$70,2,0)))</f>
        <v>#VALUE!</v>
      </c>
      <c r="BZ7" s="57" t="e">
        <f>IF(BX7="","",(VLOOKUP(BX7,Table_corresp!$J$3:$M$70,3,0)))</f>
        <v>#VALUE!</v>
      </c>
      <c r="CA7" s="57" t="e">
        <f>IF(BX7="","",(VLOOKUP(BX7,Table_corresp!$J$3:$M$70,4,0)))</f>
        <v>#VALUE!</v>
      </c>
      <c r="CB7" s="56" t="e">
        <f>IF(#REF!&gt;0,((((#REF!/BY7)^BZ7)-1)/CA7),"")</f>
        <v>#REF!</v>
      </c>
      <c r="CC7" s="56" t="e">
        <f>IF(CB7="","",BN7-CB7)</f>
        <v>#REF!</v>
      </c>
      <c r="CD7" s="58" t="e">
        <f t="shared" si="16"/>
        <v>#REF!</v>
      </c>
      <c r="CE7" s="59" t="e">
        <f>IF(BR7&lt;&gt;0,((YEAR(BR7)-YEAR(BD7))*12+MONTH(BR7)-MONTH(BD7)),"")</f>
        <v>#VALUE!</v>
      </c>
      <c r="CF7" s="21"/>
      <c r="CG7" s="39"/>
      <c r="CH7" s="21"/>
      <c r="CI7" s="57" t="e">
        <f>IF(CE7="","",(VLOOKUP(CE7,Table_corresp!$E$3:$F$230,2,0)))</f>
        <v>#VALUE!</v>
      </c>
      <c r="CJ7" s="57" t="e">
        <f>IF(CI7="","",(CONCATENATE(AP7," / ",CI7)))</f>
        <v>#VALUE!</v>
      </c>
      <c r="CK7" s="57" t="e">
        <f>IF(CJ7="","",(VLOOKUP(CJ7,Table_corresp!$J$3:$M$70,2,0)))</f>
        <v>#VALUE!</v>
      </c>
      <c r="CL7" s="57" t="e">
        <f>IF(CJ7="","",(VLOOKUP(CJ7,Table_corresp!$J$3:$M$70,3,0)))</f>
        <v>#VALUE!</v>
      </c>
      <c r="CM7" s="57" t="e">
        <f>IF(CJ7="","",(VLOOKUP(CJ7,Table_corresp!$J$3:$M$70,4,0)))</f>
        <v>#VALUE!</v>
      </c>
      <c r="CN7" s="56" t="e">
        <f>IF(#REF!&gt;0,((((#REF!/CK7)^CL7)-1)/CM7),"")</f>
        <v>#REF!</v>
      </c>
      <c r="CO7" s="56" t="e">
        <f>IF(CN7="","",BZ7-CN7)</f>
        <v>#REF!</v>
      </c>
      <c r="CP7" s="58" t="e">
        <f t="shared" si="17"/>
        <v>#REF!</v>
      </c>
      <c r="CQ7" s="59" t="e">
        <f>IF(CD7&lt;&gt;0,((YEAR(CD7)-YEAR(BP7))*12+MONTH(CD7)-MONTH(BP7)),"")</f>
        <v>#REF!</v>
      </c>
      <c r="CR7" s="21"/>
      <c r="CS7" s="39"/>
      <c r="CT7" s="22"/>
      <c r="CU7" s="57" t="e">
        <f>IF(CQ7="","",(VLOOKUP(CQ7,Table_corresp!$E$3:$F$230,2,0)))</f>
        <v>#REF!</v>
      </c>
      <c r="CV7" s="57" t="e">
        <f>IF(CU7="","",(CONCATENATE(BB7," / ",CU7)))</f>
        <v>#REF!</v>
      </c>
      <c r="CW7" s="57" t="e">
        <f>IF(CV7="","",(VLOOKUP(CV7,Table_corresp!$J$3:$M$70,2,0)))</f>
        <v>#REF!</v>
      </c>
      <c r="CX7" s="57" t="e">
        <f>IF(CV7="","",(VLOOKUP(CV7,Table_corresp!$J$3:$M$70,3,0)))</f>
        <v>#REF!</v>
      </c>
      <c r="CY7" s="57" t="e">
        <f>IF(CV7="","",(VLOOKUP(CV7,Table_corresp!$J$3:$M$70,4,0)))</f>
        <v>#REF!</v>
      </c>
      <c r="CZ7" s="56" t="e">
        <f>IF(#REF!&gt;0,((((#REF!/CW7)^CX7)-1)/CY7),"")</f>
        <v>#REF!</v>
      </c>
      <c r="DA7" s="56" t="e">
        <f>IF(CZ7="","",CL7-CZ7)</f>
        <v>#REF!</v>
      </c>
      <c r="DB7" s="58" t="e">
        <f t="shared" si="18"/>
        <v>#REF!</v>
      </c>
      <c r="DC7" s="59" t="e">
        <f>IF(CP7&lt;&gt;0,((YEAR(CP7)-YEAR(CB7))*12+MONTH(CP7)-MONTH(CB7)),"")</f>
        <v>#REF!</v>
      </c>
    </row>
    <row r="8" spans="1:107" x14ac:dyDescent="0.25">
      <c r="A8" s="8">
        <v>6</v>
      </c>
      <c r="B8" s="10">
        <v>2</v>
      </c>
      <c r="C8" s="12"/>
      <c r="D8" s="12"/>
      <c r="E8" s="12"/>
      <c r="F8" s="12">
        <v>32</v>
      </c>
      <c r="G8" s="12">
        <v>1.2949999999999999</v>
      </c>
      <c r="H8" s="13">
        <v>19.081409042799006</v>
      </c>
      <c r="I8" s="46">
        <f>VLOOKUP(T8,Table_corresp!$E$3:$F$230,2,0)</f>
        <v>7</v>
      </c>
      <c r="J8" s="46" t="str">
        <f>CONCATENATE(B8," / ",I8)</f>
        <v>2 / 7</v>
      </c>
      <c r="K8" s="54">
        <f>VLOOKUP(J8,Table_corresp!$J$3:$M$70,2,0)</f>
        <v>15.22</v>
      </c>
      <c r="L8" s="54">
        <f>VLOOKUP(J8,Table_corresp!$J$3:$M$70,3,0)</f>
        <v>-0.45</v>
      </c>
      <c r="M8" s="55">
        <f>VLOOKUP(J8,Table_corresp!$J$3:$M$70,4,0)</f>
        <v>-3.85E-2</v>
      </c>
      <c r="N8" s="56">
        <f t="shared" si="5"/>
        <v>2.5127749963571242</v>
      </c>
      <c r="O8" s="14" t="s">
        <v>36</v>
      </c>
      <c r="P8" s="15">
        <v>41759</v>
      </c>
      <c r="Q8" s="15">
        <v>39170</v>
      </c>
      <c r="R8" s="45" t="str">
        <f t="shared" ca="1" si="0"/>
        <v>10 ans 6 mois</v>
      </c>
      <c r="S8" s="39" t="str">
        <f ca="1">VLOOKUP(R8,Table_corresp!$A$3:$B$230,2,0)</f>
        <v>[9-12[</v>
      </c>
      <c r="T8" s="45" t="str">
        <f>DATEDIF(Q8,P8,"y")&amp;" ans "&amp;DATEDIF(Q8,P8,"ym")&amp;" mois"</f>
        <v>7 ans 1 mois</v>
      </c>
      <c r="U8" s="39" t="str">
        <f>VLOOKUP(T8,Table_corresp!$A$3:$B$230,2,0)</f>
        <v>[6-9[</v>
      </c>
      <c r="V8" s="16"/>
      <c r="W8" s="11"/>
      <c r="X8" s="16"/>
      <c r="Y8" s="38" t="str">
        <f>IF(X8&lt;&gt;0,(DATEDIF(Q8,X8,"y")&amp;" ans "&amp;DATEDIF(Q8,X8,"ym")&amp;" mois"),"")</f>
        <v/>
      </c>
      <c r="Z8" s="11"/>
      <c r="AA8" s="57" t="str">
        <f>IF(Y8="","",(VLOOKUP(Y8,Table_corresp!$E$3:$F$230,2,0)))</f>
        <v/>
      </c>
      <c r="AB8" s="57" t="str">
        <f>IF(AA8="","",(CONCATENATE(B8," / ",AA8)))</f>
        <v/>
      </c>
      <c r="AC8" s="57" t="str">
        <f>IF(AB8="","",(VLOOKUP(AB8,Table_corresp!$J$3:$M$70,2,0)))</f>
        <v/>
      </c>
      <c r="AD8" s="57" t="str">
        <f>IF(AB8="","",(VLOOKUP(AB8,Table_corresp!$J$3:$M$70,3,0)))</f>
        <v/>
      </c>
      <c r="AE8" s="57" t="str">
        <f>IF(AB8="","",(VLOOKUP(AB8,Table_corresp!$J$3:$M$70,4,0)))</f>
        <v/>
      </c>
      <c r="AF8" s="56" t="str">
        <f t="shared" si="6"/>
        <v/>
      </c>
      <c r="AG8" s="56" t="str">
        <f>IF(AF8="","",N8-AF8)</f>
        <v/>
      </c>
      <c r="AH8" s="58" t="str">
        <f t="shared" si="1"/>
        <v/>
      </c>
      <c r="AI8" s="17" t="str">
        <f>IF(X8&lt;&gt;0,((YEAR(X8)-YEAR(P8))*12+MONTH(X8)-MONTH(P8)),"")</f>
        <v/>
      </c>
      <c r="AJ8" s="16"/>
      <c r="AK8" s="39" t="str">
        <f>IF(AJ8&lt;&gt;0,(DATEDIF(Q8,AJ8,"y")&amp;" ans "&amp;DATEDIF(Q8,AJ8,"ym")&amp;" mois"),"")</f>
        <v/>
      </c>
      <c r="AL8" s="11"/>
      <c r="AM8" s="57" t="str">
        <f>IF(AK8="","",(VLOOKUP(AK8,Table_corresp!$E$3:$F$230,2,0)))</f>
        <v/>
      </c>
      <c r="AN8" s="57" t="str">
        <f>IF(AM8="","",(CONCATENATE(B8," / ",AM8)))</f>
        <v/>
      </c>
      <c r="AO8" s="57" t="str">
        <f>IF(AN8="","",(VLOOKUP(AN8,Table_corresp!$J$3:$M$70,2,0)))</f>
        <v/>
      </c>
      <c r="AP8" s="57" t="str">
        <f>IF(AN8="","",(VLOOKUP(AN8,Table_corresp!$J$3:$M$70,3,0)))</f>
        <v/>
      </c>
      <c r="AQ8" s="57" t="str">
        <f>IF(AN8="","",(VLOOKUP(AN8,Table_corresp!$J$3:$M$70,4,0)))</f>
        <v/>
      </c>
      <c r="AR8" s="56" t="str">
        <f t="shared" si="7"/>
        <v/>
      </c>
      <c r="AS8" s="56" t="str">
        <f t="shared" si="8"/>
        <v/>
      </c>
      <c r="AT8" s="58" t="str">
        <f t="shared" si="9"/>
        <v/>
      </c>
      <c r="AU8" s="59" t="str">
        <f t="shared" si="2"/>
        <v/>
      </c>
      <c r="AV8" s="16"/>
      <c r="AW8" s="39"/>
      <c r="AX8" s="11"/>
      <c r="AY8" s="57" t="str">
        <f>IF(AU8="","",(VLOOKUP(AU8,Table_corresp!$E$3:$F$230,2,0)))</f>
        <v/>
      </c>
      <c r="AZ8" s="57" t="str">
        <f>IF(AY8="","",(CONCATENATE(L8," / ",AY8)))</f>
        <v/>
      </c>
      <c r="BA8" s="57" t="str">
        <f>IF(AZ8="","",(VLOOKUP(AZ8,Table_corresp!$J$3:$M$70,2,0)))</f>
        <v/>
      </c>
      <c r="BB8" s="57" t="str">
        <f>IF(AZ8="","",(VLOOKUP(AZ8,Table_corresp!$J$3:$M$70,3,0)))</f>
        <v/>
      </c>
      <c r="BC8" s="57" t="str">
        <f>IF(AZ8="","",(VLOOKUP(AZ8,Table_corresp!$J$3:$M$70,4,0)))</f>
        <v/>
      </c>
      <c r="BD8" s="56" t="str">
        <f t="shared" si="10"/>
        <v/>
      </c>
      <c r="BE8" s="56" t="str">
        <f t="shared" si="11"/>
        <v/>
      </c>
      <c r="BF8" s="58" t="str">
        <f t="shared" si="12"/>
        <v/>
      </c>
      <c r="BG8" s="59" t="e">
        <f t="shared" si="3"/>
        <v>#VALUE!</v>
      </c>
      <c r="BH8" s="11"/>
      <c r="BI8" s="39"/>
      <c r="BJ8" s="11"/>
      <c r="BK8" s="57" t="e">
        <f>IF(BG8="","",(VLOOKUP(BG8,Table_corresp!$E$3:$F$230,2,0)))</f>
        <v>#VALUE!</v>
      </c>
      <c r="BL8" s="57" t="e">
        <f>IF(BK8="","",(CONCATENATE(V8," / ",BK8)))</f>
        <v>#VALUE!</v>
      </c>
      <c r="BM8" s="57" t="e">
        <f>IF(BL8="","",(VLOOKUP(BL8,Table_corresp!$J$3:$M$70,2,0)))</f>
        <v>#VALUE!</v>
      </c>
      <c r="BN8" s="57" t="e">
        <f>IF(BL8="","",(VLOOKUP(BL8,Table_corresp!$J$3:$M$70,3,0)))</f>
        <v>#VALUE!</v>
      </c>
      <c r="BO8" s="57" t="e">
        <f>IF(BL8="","",(VLOOKUP(BL8,Table_corresp!$J$3:$M$70,4,0)))</f>
        <v>#VALUE!</v>
      </c>
      <c r="BP8" s="56" t="str">
        <f t="shared" si="13"/>
        <v/>
      </c>
      <c r="BQ8" s="56" t="str">
        <f t="shared" si="14"/>
        <v/>
      </c>
      <c r="BR8" s="58" t="str">
        <f t="shared" si="15"/>
        <v/>
      </c>
      <c r="BS8" s="59" t="e">
        <f t="shared" si="4"/>
        <v>#VALUE!</v>
      </c>
      <c r="BT8" s="11"/>
      <c r="BU8" s="39"/>
      <c r="BV8" s="11"/>
      <c r="BW8" s="57" t="e">
        <f>IF(BS8="","",(VLOOKUP(BS8,Table_corresp!$E$3:$F$230,2,0)))</f>
        <v>#VALUE!</v>
      </c>
      <c r="BX8" s="57" t="e">
        <f>IF(BW8="","",(CONCATENATE(AF8," / ",BW8)))</f>
        <v>#VALUE!</v>
      </c>
      <c r="BY8" s="57" t="e">
        <f>IF(BX8="","",(VLOOKUP(BX8,Table_corresp!$J$3:$M$70,2,0)))</f>
        <v>#VALUE!</v>
      </c>
      <c r="BZ8" s="57" t="e">
        <f>IF(BX8="","",(VLOOKUP(BX8,Table_corresp!$J$3:$M$70,3,0)))</f>
        <v>#VALUE!</v>
      </c>
      <c r="CA8" s="57" t="e">
        <f>IF(BX8="","",(VLOOKUP(BX8,Table_corresp!$J$3:$M$70,4,0)))</f>
        <v>#VALUE!</v>
      </c>
      <c r="CB8" s="56" t="e">
        <f>IF(#REF!&gt;0,((((#REF!/BY8)^BZ8)-1)/CA8),"")</f>
        <v>#REF!</v>
      </c>
      <c r="CC8" s="56" t="e">
        <f>IF(CB8="","",BN8-CB8)</f>
        <v>#REF!</v>
      </c>
      <c r="CD8" s="58" t="e">
        <f t="shared" si="16"/>
        <v>#REF!</v>
      </c>
      <c r="CE8" s="59" t="e">
        <f>IF(BR8&lt;&gt;0,((YEAR(BR8)-YEAR(BD8))*12+MONTH(BR8)-MONTH(BD8)),"")</f>
        <v>#VALUE!</v>
      </c>
      <c r="CF8" s="11"/>
      <c r="CG8" s="39"/>
      <c r="CH8" s="11"/>
      <c r="CI8" s="57" t="e">
        <f>IF(CE8="","",(VLOOKUP(CE8,Table_corresp!$E$3:$F$230,2,0)))</f>
        <v>#VALUE!</v>
      </c>
      <c r="CJ8" s="57" t="e">
        <f>IF(CI8="","",(CONCATENATE(AP8," / ",CI8)))</f>
        <v>#VALUE!</v>
      </c>
      <c r="CK8" s="57" t="e">
        <f>IF(CJ8="","",(VLOOKUP(CJ8,Table_corresp!$J$3:$M$70,2,0)))</f>
        <v>#VALUE!</v>
      </c>
      <c r="CL8" s="57" t="e">
        <f>IF(CJ8="","",(VLOOKUP(CJ8,Table_corresp!$J$3:$M$70,3,0)))</f>
        <v>#VALUE!</v>
      </c>
      <c r="CM8" s="57" t="e">
        <f>IF(CJ8="","",(VLOOKUP(CJ8,Table_corresp!$J$3:$M$70,4,0)))</f>
        <v>#VALUE!</v>
      </c>
      <c r="CN8" s="56" t="e">
        <f>IF(#REF!&gt;0,((((#REF!/CK8)^CL8)-1)/CM8),"")</f>
        <v>#REF!</v>
      </c>
      <c r="CO8" s="56" t="e">
        <f>IF(CN8="","",BZ8-CN8)</f>
        <v>#REF!</v>
      </c>
      <c r="CP8" s="58" t="e">
        <f t="shared" si="17"/>
        <v>#REF!</v>
      </c>
      <c r="CQ8" s="59" t="e">
        <f>IF(CD8&lt;&gt;0,((YEAR(CD8)-YEAR(BP8))*12+MONTH(CD8)-MONTH(BP8)),"")</f>
        <v>#REF!</v>
      </c>
      <c r="CR8" s="11"/>
      <c r="CS8" s="39"/>
      <c r="CT8" s="18"/>
      <c r="CU8" s="57" t="e">
        <f>IF(CQ8="","",(VLOOKUP(CQ8,Table_corresp!$E$3:$F$230,2,0)))</f>
        <v>#REF!</v>
      </c>
      <c r="CV8" s="57" t="e">
        <f>IF(CU8="","",(CONCATENATE(BB8," / ",CU8)))</f>
        <v>#REF!</v>
      </c>
      <c r="CW8" s="57" t="e">
        <f>IF(CV8="","",(VLOOKUP(CV8,Table_corresp!$J$3:$M$70,2,0)))</f>
        <v>#REF!</v>
      </c>
      <c r="CX8" s="57" t="e">
        <f>IF(CV8="","",(VLOOKUP(CV8,Table_corresp!$J$3:$M$70,3,0)))</f>
        <v>#REF!</v>
      </c>
      <c r="CY8" s="57" t="e">
        <f>IF(CV8="","",(VLOOKUP(CV8,Table_corresp!$J$3:$M$70,4,0)))</f>
        <v>#REF!</v>
      </c>
      <c r="CZ8" s="56" t="e">
        <f>IF(#REF!&gt;0,((((#REF!/CW8)^CX8)-1)/CY8),"")</f>
        <v>#REF!</v>
      </c>
      <c r="DA8" s="56" t="e">
        <f>IF(CZ8="","",CL8-CZ8)</f>
        <v>#REF!</v>
      </c>
      <c r="DB8" s="58" t="e">
        <f t="shared" si="18"/>
        <v>#REF!</v>
      </c>
      <c r="DC8" s="59" t="e">
        <f>IF(CP8&lt;&gt;0,((YEAR(CP8)-YEAR(CB8))*12+MONTH(CP8)-MONTH(CB8)),"")</f>
        <v>#REF!</v>
      </c>
    </row>
    <row r="9" spans="1:107" x14ac:dyDescent="0.25">
      <c r="A9" s="8">
        <v>7</v>
      </c>
      <c r="B9" s="10">
        <v>2</v>
      </c>
      <c r="C9" s="12"/>
      <c r="D9" s="12"/>
      <c r="E9" s="12"/>
      <c r="F9" s="12">
        <v>60</v>
      </c>
      <c r="G9" s="12">
        <v>1.39</v>
      </c>
      <c r="H9" s="13">
        <v>31.054293256042651</v>
      </c>
      <c r="I9" s="46">
        <f>VLOOKUP(T9,Table_corresp!$E$3:$F$230,2,0)</f>
        <v>8.5</v>
      </c>
      <c r="J9" s="46" t="str">
        <f>CONCATENATE(B9," / ",I9)</f>
        <v>2 / 8,5</v>
      </c>
      <c r="K9" s="54">
        <f>VLOOKUP(J9,Table_corresp!$J$3:$M$70,2,0)</f>
        <v>15.59</v>
      </c>
      <c r="L9" s="54">
        <f>VLOOKUP(J9,Table_corresp!$J$3:$M$70,3,0)</f>
        <v>-0.56999999999999995</v>
      </c>
      <c r="M9" s="55">
        <f>VLOOKUP(J9,Table_corresp!$J$3:$M$70,4,0)</f>
        <v>-5.3400000000000003E-2</v>
      </c>
      <c r="N9" s="56">
        <f t="shared" si="5"/>
        <v>6.0829643824875586</v>
      </c>
      <c r="O9" s="14" t="s">
        <v>39</v>
      </c>
      <c r="P9" s="15">
        <v>41759</v>
      </c>
      <c r="Q9" s="15">
        <v>38577</v>
      </c>
      <c r="R9" s="45" t="str">
        <f t="shared" ca="1" si="0"/>
        <v>12 ans 2 mois</v>
      </c>
      <c r="S9" s="39" t="str">
        <f ca="1">VLOOKUP(R9,Table_corresp!$A$3:$B$230,2,0)</f>
        <v>&gt; 12</v>
      </c>
      <c r="T9" s="45" t="str">
        <f>DATEDIF(Q9,P9,"y")&amp;" ans "&amp;DATEDIF(Q9,P9,"ym")&amp;" mois"</f>
        <v>8 ans 8 mois</v>
      </c>
      <c r="U9" s="39" t="str">
        <f>VLOOKUP(T9,Table_corresp!$A$3:$B$230,2,0)</f>
        <v>[6-9[</v>
      </c>
      <c r="V9" s="16"/>
      <c r="W9" s="11"/>
      <c r="X9" s="16"/>
      <c r="Y9" s="38" t="str">
        <f>IF(X9&lt;&gt;0,(DATEDIF(Q9,X9,"y")&amp;" ans "&amp;DATEDIF(Q9,X9,"ym")&amp;" mois"),"")</f>
        <v/>
      </c>
      <c r="Z9" s="11"/>
      <c r="AA9" s="57" t="str">
        <f>IF(Y9="","",(VLOOKUP(Y9,Table_corresp!$E$3:$F$230,2,0)))</f>
        <v/>
      </c>
      <c r="AB9" s="57" t="str">
        <f>IF(AA9="","",(CONCATENATE(B9," / ",AA9)))</f>
        <v/>
      </c>
      <c r="AC9" s="57" t="str">
        <f>IF(AB9="","",(VLOOKUP(AB9,Table_corresp!$J$3:$M$70,2,0)))</f>
        <v/>
      </c>
      <c r="AD9" s="57" t="str">
        <f>IF(AB9="","",(VLOOKUP(AB9,Table_corresp!$J$3:$M$70,3,0)))</f>
        <v/>
      </c>
      <c r="AE9" s="57" t="str">
        <f>IF(AB9="","",(VLOOKUP(AB9,Table_corresp!$J$3:$M$70,4,0)))</f>
        <v/>
      </c>
      <c r="AF9" s="56" t="str">
        <f t="shared" si="6"/>
        <v/>
      </c>
      <c r="AG9" s="56" t="str">
        <f>IF(AF9="","",N9-AF9)</f>
        <v/>
      </c>
      <c r="AH9" s="58" t="str">
        <f t="shared" si="1"/>
        <v/>
      </c>
      <c r="AI9" s="17" t="str">
        <f>IF(X9&lt;&gt;0,((YEAR(X9)-YEAR(P9))*12+MONTH(X9)-MONTH(P9)),"")</f>
        <v/>
      </c>
      <c r="AJ9" s="16"/>
      <c r="AK9" s="39" t="str">
        <f>IF(AJ9&lt;&gt;0,(DATEDIF(Q9,AJ9,"y")&amp;" ans "&amp;DATEDIF(Q9,AJ9,"ym")&amp;" mois"),"")</f>
        <v/>
      </c>
      <c r="AL9" s="11"/>
      <c r="AM9" s="57" t="str">
        <f>IF(AK9="","",(VLOOKUP(AK9,Table_corresp!$E$3:$F$230,2,0)))</f>
        <v/>
      </c>
      <c r="AN9" s="57" t="str">
        <f>IF(AM9="","",(CONCATENATE(B9," / ",AM9)))</f>
        <v/>
      </c>
      <c r="AO9" s="57" t="str">
        <f>IF(AN9="","",(VLOOKUP(AN9,Table_corresp!$J$3:$M$70,2,0)))</f>
        <v/>
      </c>
      <c r="AP9" s="57" t="str">
        <f>IF(AN9="","",(VLOOKUP(AN9,Table_corresp!$J$3:$M$70,3,0)))</f>
        <v/>
      </c>
      <c r="AQ9" s="57" t="str">
        <f>IF(AN9="","",(VLOOKUP(AN9,Table_corresp!$J$3:$M$70,4,0)))</f>
        <v/>
      </c>
      <c r="AR9" s="56" t="str">
        <f t="shared" si="7"/>
        <v/>
      </c>
      <c r="AS9" s="56" t="str">
        <f t="shared" si="8"/>
        <v/>
      </c>
      <c r="AT9" s="58" t="str">
        <f t="shared" si="9"/>
        <v/>
      </c>
      <c r="AU9" s="59" t="str">
        <f t="shared" si="2"/>
        <v/>
      </c>
      <c r="AV9" s="16"/>
      <c r="AW9" s="39"/>
      <c r="AX9" s="11"/>
      <c r="AY9" s="57" t="str">
        <f>IF(AU9="","",(VLOOKUP(AU9,Table_corresp!$E$3:$F$230,2,0)))</f>
        <v/>
      </c>
      <c r="AZ9" s="57" t="str">
        <f>IF(AY9="","",(CONCATENATE(L9," / ",AY9)))</f>
        <v/>
      </c>
      <c r="BA9" s="57" t="str">
        <f>IF(AZ9="","",(VLOOKUP(AZ9,Table_corresp!$J$3:$M$70,2,0)))</f>
        <v/>
      </c>
      <c r="BB9" s="57" t="str">
        <f>IF(AZ9="","",(VLOOKUP(AZ9,Table_corresp!$J$3:$M$70,3,0)))</f>
        <v/>
      </c>
      <c r="BC9" s="57" t="str">
        <f>IF(AZ9="","",(VLOOKUP(AZ9,Table_corresp!$J$3:$M$70,4,0)))</f>
        <v/>
      </c>
      <c r="BD9" s="56" t="str">
        <f t="shared" si="10"/>
        <v/>
      </c>
      <c r="BE9" s="56" t="str">
        <f t="shared" si="11"/>
        <v/>
      </c>
      <c r="BF9" s="58" t="str">
        <f t="shared" si="12"/>
        <v/>
      </c>
      <c r="BG9" s="59" t="e">
        <f t="shared" si="3"/>
        <v>#VALUE!</v>
      </c>
      <c r="BH9" s="11"/>
      <c r="BI9" s="39"/>
      <c r="BJ9" s="11"/>
      <c r="BK9" s="57" t="e">
        <f>IF(BG9="","",(VLOOKUP(BG9,Table_corresp!$E$3:$F$230,2,0)))</f>
        <v>#VALUE!</v>
      </c>
      <c r="BL9" s="57" t="e">
        <f>IF(BK9="","",(CONCATENATE(V9," / ",BK9)))</f>
        <v>#VALUE!</v>
      </c>
      <c r="BM9" s="57" t="e">
        <f>IF(BL9="","",(VLOOKUP(BL9,Table_corresp!$J$3:$M$70,2,0)))</f>
        <v>#VALUE!</v>
      </c>
      <c r="BN9" s="57" t="e">
        <f>IF(BL9="","",(VLOOKUP(BL9,Table_corresp!$J$3:$M$70,3,0)))</f>
        <v>#VALUE!</v>
      </c>
      <c r="BO9" s="57" t="e">
        <f>IF(BL9="","",(VLOOKUP(BL9,Table_corresp!$J$3:$M$70,4,0)))</f>
        <v>#VALUE!</v>
      </c>
      <c r="BP9" s="56" t="str">
        <f t="shared" si="13"/>
        <v/>
      </c>
      <c r="BQ9" s="56" t="str">
        <f t="shared" si="14"/>
        <v/>
      </c>
      <c r="BR9" s="58" t="str">
        <f t="shared" si="15"/>
        <v/>
      </c>
      <c r="BS9" s="59" t="e">
        <f t="shared" si="4"/>
        <v>#VALUE!</v>
      </c>
      <c r="BT9" s="11"/>
      <c r="BU9" s="39"/>
      <c r="BV9" s="11"/>
      <c r="BW9" s="57" t="e">
        <f>IF(BS9="","",(VLOOKUP(BS9,Table_corresp!$E$3:$F$230,2,0)))</f>
        <v>#VALUE!</v>
      </c>
      <c r="BX9" s="57" t="e">
        <f>IF(BW9="","",(CONCATENATE(AF9," / ",BW9)))</f>
        <v>#VALUE!</v>
      </c>
      <c r="BY9" s="57" t="e">
        <f>IF(BX9="","",(VLOOKUP(BX9,Table_corresp!$J$3:$M$70,2,0)))</f>
        <v>#VALUE!</v>
      </c>
      <c r="BZ9" s="57" t="e">
        <f>IF(BX9="","",(VLOOKUP(BX9,Table_corresp!$J$3:$M$70,3,0)))</f>
        <v>#VALUE!</v>
      </c>
      <c r="CA9" s="57" t="e">
        <f>IF(BX9="","",(VLOOKUP(BX9,Table_corresp!$J$3:$M$70,4,0)))</f>
        <v>#VALUE!</v>
      </c>
      <c r="CB9" s="56" t="e">
        <f>IF(#REF!&gt;0,((((#REF!/BY9)^BZ9)-1)/CA9),"")</f>
        <v>#REF!</v>
      </c>
      <c r="CC9" s="56" t="e">
        <f>IF(CB9="","",BN9-CB9)</f>
        <v>#REF!</v>
      </c>
      <c r="CD9" s="58" t="e">
        <f t="shared" si="16"/>
        <v>#REF!</v>
      </c>
      <c r="CE9" s="59" t="e">
        <f>IF(BR9&lt;&gt;0,((YEAR(BR9)-YEAR(BD9))*12+MONTH(BR9)-MONTH(BD9)),"")</f>
        <v>#VALUE!</v>
      </c>
      <c r="CF9" s="11"/>
      <c r="CG9" s="39"/>
      <c r="CH9" s="11"/>
      <c r="CI9" s="57" t="e">
        <f>IF(CE9="","",(VLOOKUP(CE9,Table_corresp!$E$3:$F$230,2,0)))</f>
        <v>#VALUE!</v>
      </c>
      <c r="CJ9" s="57" t="e">
        <f>IF(CI9="","",(CONCATENATE(AP9," / ",CI9)))</f>
        <v>#VALUE!</v>
      </c>
      <c r="CK9" s="57" t="e">
        <f>IF(CJ9="","",(VLOOKUP(CJ9,Table_corresp!$J$3:$M$70,2,0)))</f>
        <v>#VALUE!</v>
      </c>
      <c r="CL9" s="57" t="e">
        <f>IF(CJ9="","",(VLOOKUP(CJ9,Table_corresp!$J$3:$M$70,3,0)))</f>
        <v>#VALUE!</v>
      </c>
      <c r="CM9" s="57" t="e">
        <f>IF(CJ9="","",(VLOOKUP(CJ9,Table_corresp!$J$3:$M$70,4,0)))</f>
        <v>#VALUE!</v>
      </c>
      <c r="CN9" s="56" t="e">
        <f>IF(#REF!&gt;0,((((#REF!/CK9)^CL9)-1)/CM9),"")</f>
        <v>#REF!</v>
      </c>
      <c r="CO9" s="56" t="e">
        <f>IF(CN9="","",BZ9-CN9)</f>
        <v>#REF!</v>
      </c>
      <c r="CP9" s="58" t="e">
        <f t="shared" si="17"/>
        <v>#REF!</v>
      </c>
      <c r="CQ9" s="59" t="e">
        <f>IF(CD9&lt;&gt;0,((YEAR(CD9)-YEAR(BP9))*12+MONTH(CD9)-MONTH(BP9)),"")</f>
        <v>#REF!</v>
      </c>
      <c r="CR9" s="11"/>
      <c r="CS9" s="39"/>
      <c r="CT9" s="18"/>
      <c r="CU9" s="57" t="e">
        <f>IF(CQ9="","",(VLOOKUP(CQ9,Table_corresp!$E$3:$F$230,2,0)))</f>
        <v>#REF!</v>
      </c>
      <c r="CV9" s="57" t="e">
        <f>IF(CU9="","",(CONCATENATE(BB9," / ",CU9)))</f>
        <v>#REF!</v>
      </c>
      <c r="CW9" s="57" t="e">
        <f>IF(CV9="","",(VLOOKUP(CV9,Table_corresp!$J$3:$M$70,2,0)))</f>
        <v>#REF!</v>
      </c>
      <c r="CX9" s="57" t="e">
        <f>IF(CV9="","",(VLOOKUP(CV9,Table_corresp!$J$3:$M$70,3,0)))</f>
        <v>#REF!</v>
      </c>
      <c r="CY9" s="57" t="e">
        <f>IF(CV9="","",(VLOOKUP(CV9,Table_corresp!$J$3:$M$70,4,0)))</f>
        <v>#REF!</v>
      </c>
      <c r="CZ9" s="56" t="e">
        <f>IF(#REF!&gt;0,((((#REF!/CW9)^CX9)-1)/CY9),"")</f>
        <v>#REF!</v>
      </c>
      <c r="DA9" s="56" t="e">
        <f>IF(CZ9="","",CL9-CZ9)</f>
        <v>#REF!</v>
      </c>
      <c r="DB9" s="58" t="e">
        <f t="shared" si="18"/>
        <v>#REF!</v>
      </c>
      <c r="DC9" s="59" t="e">
        <f>IF(CP9&lt;&gt;0,((YEAR(CP9)-YEAR(CB9))*12+MONTH(CP9)-MONTH(CB9)),"")</f>
        <v>#REF!</v>
      </c>
    </row>
    <row r="10" spans="1:107" x14ac:dyDescent="0.25">
      <c r="A10" s="8">
        <v>8</v>
      </c>
      <c r="B10" s="10">
        <v>2</v>
      </c>
      <c r="C10" s="12"/>
      <c r="D10" s="12"/>
      <c r="E10" s="12"/>
      <c r="F10" s="12">
        <v>82</v>
      </c>
      <c r="G10" s="12">
        <v>1.63</v>
      </c>
      <c r="H10" s="13">
        <v>30.863035868869737</v>
      </c>
      <c r="I10" s="46">
        <f>VLOOKUP(T10,Table_corresp!$E$3:$F$230,2,0)</f>
        <v>11.5</v>
      </c>
      <c r="J10" s="46" t="str">
        <f>CONCATENATE(B10," / ",I10)</f>
        <v>2 / 11,5</v>
      </c>
      <c r="K10" s="54">
        <f>VLOOKUP(J10,Table_corresp!$J$3:$M$70,2,0)</f>
        <v>17.04</v>
      </c>
      <c r="L10" s="54">
        <f>VLOOKUP(J10,Table_corresp!$J$3:$M$70,3,0)</f>
        <v>-0.73</v>
      </c>
      <c r="M10" s="55">
        <f>VLOOKUP(J10,Table_corresp!$J$3:$M$70,4,0)</f>
        <v>-8.1799999999999998E-2</v>
      </c>
      <c r="N10" s="56">
        <f t="shared" si="5"/>
        <v>4.3012158277971135</v>
      </c>
      <c r="O10" s="14" t="s">
        <v>39</v>
      </c>
      <c r="P10" s="15">
        <v>41759</v>
      </c>
      <c r="Q10" s="15">
        <v>37496</v>
      </c>
      <c r="R10" s="45" t="str">
        <f t="shared" ca="1" si="0"/>
        <v>15 ans 1 mois</v>
      </c>
      <c r="S10" s="39" t="str">
        <f ca="1">VLOOKUP(R10,Table_corresp!$A$3:$B$230,2,0)</f>
        <v>&gt; 12</v>
      </c>
      <c r="T10" s="45" t="str">
        <f>DATEDIF(Q10,P10,"y")&amp;" ans "&amp;DATEDIF(Q10,P10,"ym")&amp;" mois"</f>
        <v>11 ans 8 mois</v>
      </c>
      <c r="U10" s="39" t="str">
        <f>VLOOKUP(T10,Table_corresp!$A$3:$B$230,2,0)</f>
        <v>[9-12[</v>
      </c>
      <c r="V10" s="16"/>
      <c r="W10" s="11"/>
      <c r="X10" s="16">
        <v>42081</v>
      </c>
      <c r="Y10" s="38" t="str">
        <f>IF(X10&lt;&gt;0,(DATEDIF(Q10,X10,"y")&amp;" ans "&amp;DATEDIF(Q10,X10,"ym")&amp;" mois"),"")</f>
        <v>12 ans 6 mois</v>
      </c>
      <c r="Z10" s="11">
        <v>31.5</v>
      </c>
      <c r="AA10" s="57">
        <f>IF(Y10="","",(VLOOKUP(Y10,Table_corresp!$E$3:$F$230,2,0)))</f>
        <v>12.5</v>
      </c>
      <c r="AB10" s="57" t="str">
        <f>IF(AA10="","",(CONCATENATE(B10," / ",AA10)))</f>
        <v>2 / 12,5</v>
      </c>
      <c r="AC10" s="57">
        <f>IF(AB10="","",(VLOOKUP(AB10,Table_corresp!$J$3:$M$70,2,0)))</f>
        <v>17.739999999999998</v>
      </c>
      <c r="AD10" s="57">
        <f>IF(AB10="","",(VLOOKUP(AB10,Table_corresp!$J$3:$M$70,3,0)))</f>
        <v>-0.77</v>
      </c>
      <c r="AE10" s="57">
        <f>IF(AB10="","",(VLOOKUP(AB10,Table_corresp!$J$3:$M$70,4,0)))</f>
        <v>-8.9599999999999999E-2</v>
      </c>
      <c r="AF10" s="56">
        <f t="shared" si="6"/>
        <v>3.9879402763754532</v>
      </c>
      <c r="AG10" s="56">
        <f>IF(AF10="","",N10-AF10)</f>
        <v>0.3132755514216603</v>
      </c>
      <c r="AH10" s="58" t="str">
        <f t="shared" si="1"/>
        <v>ralentissement</v>
      </c>
      <c r="AI10" s="17">
        <f>IF(X10&lt;&gt;0,((YEAR(X10)-YEAR(P10))*12+MONTH(X10)-MONTH(P10)),"")</f>
        <v>11</v>
      </c>
      <c r="AJ10" s="16"/>
      <c r="AK10" s="39" t="str">
        <f>IF(AJ10&lt;&gt;0,(DATEDIF(Q10,AJ10,"y")&amp;" ans "&amp;DATEDIF(Q10,AJ10,"ym")&amp;" mois"),"")</f>
        <v/>
      </c>
      <c r="AL10" s="11"/>
      <c r="AM10" s="57" t="str">
        <f>IF(AK10="","",(VLOOKUP(AK10,Table_corresp!$E$3:$F$230,2,0)))</f>
        <v/>
      </c>
      <c r="AN10" s="57" t="str">
        <f>IF(AM10="","",(CONCATENATE(B10," / ",AM10)))</f>
        <v/>
      </c>
      <c r="AO10" s="57" t="str">
        <f>IF(AN10="","",(VLOOKUP(AN10,Table_corresp!$J$3:$M$70,2,0)))</f>
        <v/>
      </c>
      <c r="AP10" s="57" t="str">
        <f>IF(AN10="","",(VLOOKUP(AN10,Table_corresp!$J$3:$M$70,3,0)))</f>
        <v/>
      </c>
      <c r="AQ10" s="57" t="str">
        <f>IF(AN10="","",(VLOOKUP(AN10,Table_corresp!$J$3:$M$70,4,0)))</f>
        <v/>
      </c>
      <c r="AR10" s="56" t="str">
        <f t="shared" si="7"/>
        <v/>
      </c>
      <c r="AS10" s="56" t="str">
        <f t="shared" si="8"/>
        <v/>
      </c>
      <c r="AT10" s="58" t="str">
        <f t="shared" si="9"/>
        <v/>
      </c>
      <c r="AU10" s="59" t="str">
        <f t="shared" si="2"/>
        <v/>
      </c>
      <c r="AV10" s="16"/>
      <c r="AW10" s="39"/>
      <c r="AX10" s="11"/>
      <c r="AY10" s="57" t="str">
        <f>IF(AU10="","",(VLOOKUP(AU10,Table_corresp!$E$3:$F$230,2,0)))</f>
        <v/>
      </c>
      <c r="AZ10" s="57" t="str">
        <f>IF(AY10="","",(CONCATENATE(L10," / ",AY10)))</f>
        <v/>
      </c>
      <c r="BA10" s="57" t="str">
        <f>IF(AZ10="","",(VLOOKUP(AZ10,Table_corresp!$J$3:$M$70,2,0)))</f>
        <v/>
      </c>
      <c r="BB10" s="57" t="str">
        <f>IF(AZ10="","",(VLOOKUP(AZ10,Table_corresp!$J$3:$M$70,3,0)))</f>
        <v/>
      </c>
      <c r="BC10" s="57" t="str">
        <f>IF(AZ10="","",(VLOOKUP(AZ10,Table_corresp!$J$3:$M$70,4,0)))</f>
        <v/>
      </c>
      <c r="BD10" s="56" t="str">
        <f t="shared" si="10"/>
        <v/>
      </c>
      <c r="BE10" s="56" t="str">
        <f t="shared" si="11"/>
        <v/>
      </c>
      <c r="BF10" s="58" t="str">
        <f t="shared" si="12"/>
        <v/>
      </c>
      <c r="BG10" s="59" t="e">
        <f t="shared" si="3"/>
        <v>#VALUE!</v>
      </c>
      <c r="BH10" s="11"/>
      <c r="BI10" s="39"/>
      <c r="BJ10" s="11"/>
      <c r="BK10" s="57" t="e">
        <f>IF(BG10="","",(VLOOKUP(BG10,Table_corresp!$E$3:$F$230,2,0)))</f>
        <v>#VALUE!</v>
      </c>
      <c r="BL10" s="57" t="e">
        <f>IF(BK10="","",(CONCATENATE(V10," / ",BK10)))</f>
        <v>#VALUE!</v>
      </c>
      <c r="BM10" s="57" t="e">
        <f>IF(BL10="","",(VLOOKUP(BL10,Table_corresp!$J$3:$M$70,2,0)))</f>
        <v>#VALUE!</v>
      </c>
      <c r="BN10" s="57" t="e">
        <f>IF(BL10="","",(VLOOKUP(BL10,Table_corresp!$J$3:$M$70,3,0)))</f>
        <v>#VALUE!</v>
      </c>
      <c r="BO10" s="57" t="e">
        <f>IF(BL10="","",(VLOOKUP(BL10,Table_corresp!$J$3:$M$70,4,0)))</f>
        <v>#VALUE!</v>
      </c>
      <c r="BP10" s="56" t="str">
        <f t="shared" si="13"/>
        <v/>
      </c>
      <c r="BQ10" s="56" t="str">
        <f t="shared" si="14"/>
        <v/>
      </c>
      <c r="BR10" s="58" t="str">
        <f t="shared" si="15"/>
        <v/>
      </c>
      <c r="BS10" s="59" t="e">
        <f t="shared" si="4"/>
        <v>#VALUE!</v>
      </c>
      <c r="BT10" s="11"/>
      <c r="BU10" s="39"/>
      <c r="BV10" s="11"/>
      <c r="BW10" s="57" t="e">
        <f>IF(BS10="","",(VLOOKUP(BS10,Table_corresp!$E$3:$F$230,2,0)))</f>
        <v>#VALUE!</v>
      </c>
      <c r="BX10" s="57" t="e">
        <f>IF(BW10="","",(CONCATENATE(AF10," / ",BW10)))</f>
        <v>#VALUE!</v>
      </c>
      <c r="BY10" s="57" t="e">
        <f>IF(BX10="","",(VLOOKUP(BX10,Table_corresp!$J$3:$M$70,2,0)))</f>
        <v>#VALUE!</v>
      </c>
      <c r="BZ10" s="57" t="e">
        <f>IF(BX10="","",(VLOOKUP(BX10,Table_corresp!$J$3:$M$70,3,0)))</f>
        <v>#VALUE!</v>
      </c>
      <c r="CA10" s="57" t="e">
        <f>IF(BX10="","",(VLOOKUP(BX10,Table_corresp!$J$3:$M$70,4,0)))</f>
        <v>#VALUE!</v>
      </c>
      <c r="CB10" s="56" t="e">
        <f>IF(#REF!&gt;0,((((#REF!/BY10)^BZ10)-1)/CA10),"")</f>
        <v>#REF!</v>
      </c>
      <c r="CC10" s="56" t="e">
        <f>IF(CB10="","",BN10-CB10)</f>
        <v>#REF!</v>
      </c>
      <c r="CD10" s="58" t="e">
        <f t="shared" si="16"/>
        <v>#REF!</v>
      </c>
      <c r="CE10" s="59" t="e">
        <f>IF(BR10&lt;&gt;0,((YEAR(BR10)-YEAR(BD10))*12+MONTH(BR10)-MONTH(BD10)),"")</f>
        <v>#VALUE!</v>
      </c>
      <c r="CF10" s="11"/>
      <c r="CG10" s="39"/>
      <c r="CH10" s="11"/>
      <c r="CI10" s="57" t="e">
        <f>IF(CE10="","",(VLOOKUP(CE10,Table_corresp!$E$3:$F$230,2,0)))</f>
        <v>#VALUE!</v>
      </c>
      <c r="CJ10" s="57" t="e">
        <f>IF(CI10="","",(CONCATENATE(AP10," / ",CI10)))</f>
        <v>#VALUE!</v>
      </c>
      <c r="CK10" s="57" t="e">
        <f>IF(CJ10="","",(VLOOKUP(CJ10,Table_corresp!$J$3:$M$70,2,0)))</f>
        <v>#VALUE!</v>
      </c>
      <c r="CL10" s="57" t="e">
        <f>IF(CJ10="","",(VLOOKUP(CJ10,Table_corresp!$J$3:$M$70,3,0)))</f>
        <v>#VALUE!</v>
      </c>
      <c r="CM10" s="57" t="e">
        <f>IF(CJ10="","",(VLOOKUP(CJ10,Table_corresp!$J$3:$M$70,4,0)))</f>
        <v>#VALUE!</v>
      </c>
      <c r="CN10" s="56" t="e">
        <f>IF(#REF!&gt;0,((((#REF!/CK10)^CL10)-1)/CM10),"")</f>
        <v>#REF!</v>
      </c>
      <c r="CO10" s="56" t="e">
        <f>IF(CN10="","",BZ10-CN10)</f>
        <v>#REF!</v>
      </c>
      <c r="CP10" s="58" t="e">
        <f t="shared" si="17"/>
        <v>#REF!</v>
      </c>
      <c r="CQ10" s="59" t="e">
        <f>IF(CD10&lt;&gt;0,((YEAR(CD10)-YEAR(BP10))*12+MONTH(CD10)-MONTH(BP10)),"")</f>
        <v>#REF!</v>
      </c>
      <c r="CR10" s="11"/>
      <c r="CS10" s="39"/>
      <c r="CT10" s="18"/>
      <c r="CU10" s="57" t="e">
        <f>IF(CQ10="","",(VLOOKUP(CQ10,Table_corresp!$E$3:$F$230,2,0)))</f>
        <v>#REF!</v>
      </c>
      <c r="CV10" s="57" t="e">
        <f>IF(CU10="","",(CONCATENATE(BB10," / ",CU10)))</f>
        <v>#REF!</v>
      </c>
      <c r="CW10" s="57" t="e">
        <f>IF(CV10="","",(VLOOKUP(CV10,Table_corresp!$J$3:$M$70,2,0)))</f>
        <v>#REF!</v>
      </c>
      <c r="CX10" s="57" t="e">
        <f>IF(CV10="","",(VLOOKUP(CV10,Table_corresp!$J$3:$M$70,3,0)))</f>
        <v>#REF!</v>
      </c>
      <c r="CY10" s="57" t="e">
        <f>IF(CV10="","",(VLOOKUP(CV10,Table_corresp!$J$3:$M$70,4,0)))</f>
        <v>#REF!</v>
      </c>
      <c r="CZ10" s="56" t="e">
        <f>IF(#REF!&gt;0,((((#REF!/CW10)^CX10)-1)/CY10),"")</f>
        <v>#REF!</v>
      </c>
      <c r="DA10" s="56" t="e">
        <f>IF(CZ10="","",CL10-CZ10)</f>
        <v>#REF!</v>
      </c>
      <c r="DB10" s="58" t="e">
        <f t="shared" si="18"/>
        <v>#REF!</v>
      </c>
      <c r="DC10" s="59" t="e">
        <f>IF(CP10&lt;&gt;0,((YEAR(CP10)-YEAR(CB10))*12+MONTH(CP10)-MONTH(CB10)),"")</f>
        <v>#REF!</v>
      </c>
    </row>
    <row r="11" spans="1:107" x14ac:dyDescent="0.25">
      <c r="A11" s="8">
        <v>9</v>
      </c>
      <c r="B11" s="10">
        <v>2</v>
      </c>
      <c r="C11" s="12"/>
      <c r="D11" s="12"/>
      <c r="E11" s="12"/>
      <c r="F11" s="12">
        <v>62</v>
      </c>
      <c r="G11" s="12">
        <v>1.5</v>
      </c>
      <c r="H11" s="13">
        <v>27.555555555555557</v>
      </c>
      <c r="I11" s="46">
        <f>VLOOKUP(T11,Table_corresp!$E$3:$F$230,2,0)</f>
        <v>9</v>
      </c>
      <c r="J11" s="46" t="str">
        <f>CONCATENATE(B11," / ",I11)</f>
        <v>2 / 9</v>
      </c>
      <c r="K11" s="54">
        <f>VLOOKUP(J11,Table_corresp!$J$3:$M$70,2,0)</f>
        <v>15.76</v>
      </c>
      <c r="L11" s="54">
        <f>VLOOKUP(J11,Table_corresp!$J$3:$M$70,3,0)</f>
        <v>-0.61</v>
      </c>
      <c r="M11" s="55">
        <f>VLOOKUP(J11,Table_corresp!$J$3:$M$70,4,0)</f>
        <v>-5.8999999999999997E-2</v>
      </c>
      <c r="N11" s="56">
        <f t="shared" si="5"/>
        <v>4.8951942668340465</v>
      </c>
      <c r="O11" s="14" t="s">
        <v>39</v>
      </c>
      <c r="P11" s="15">
        <v>41759</v>
      </c>
      <c r="Q11" s="15">
        <v>38375</v>
      </c>
      <c r="R11" s="45" t="str">
        <f t="shared" ca="1" si="0"/>
        <v>12 ans 8 mois</v>
      </c>
      <c r="S11" s="39" t="str">
        <f ca="1">VLOOKUP(R11,Table_corresp!$A$3:$B$230,2,0)</f>
        <v>&gt; 12</v>
      </c>
      <c r="T11" s="45" t="str">
        <f>DATEDIF(Q11,P11,"y")&amp;" ans "&amp;DATEDIF(Q11,P11,"ym")&amp;" mois"</f>
        <v>9 ans 3 mois</v>
      </c>
      <c r="U11" s="39" t="str">
        <f>VLOOKUP(T11,Table_corresp!$A$3:$B$230,2,0)</f>
        <v>[9-12[</v>
      </c>
      <c r="V11" s="16"/>
      <c r="W11" s="11"/>
      <c r="X11" s="16">
        <v>42011</v>
      </c>
      <c r="Y11" s="38" t="str">
        <f>IF(X11&lt;&gt;0,(DATEDIF(Q11,X11,"y")&amp;" ans "&amp;DATEDIF(Q11,X11,"ym")&amp;" mois"),"")</f>
        <v>9 ans 11 mois</v>
      </c>
      <c r="Z11" s="11">
        <v>31.19</v>
      </c>
      <c r="AA11" s="57">
        <f>IF(Y11="","",(VLOOKUP(Y11,Table_corresp!$E$3:$F$230,2,0)))</f>
        <v>9.5</v>
      </c>
      <c r="AB11" s="57" t="str">
        <f>IF(AA11="","",(CONCATENATE(B11," / ",AA11)))</f>
        <v>2 / 9,5</v>
      </c>
      <c r="AC11" s="57">
        <f>IF(AB11="","",(VLOOKUP(AB11,Table_corresp!$J$3:$M$70,2,0)))</f>
        <v>15.96</v>
      </c>
      <c r="AD11" s="57">
        <f>IF(AB11="","",(VLOOKUP(AB11,Table_corresp!$J$3:$M$70,3,0)))</f>
        <v>-0.64</v>
      </c>
      <c r="AE11" s="57">
        <f>IF(AB11="","",(VLOOKUP(AB11,Table_corresp!$J$3:$M$70,4,0)))</f>
        <v>-6.4100000000000004E-2</v>
      </c>
      <c r="AF11" s="56">
        <f t="shared" si="6"/>
        <v>5.4401685195737768</v>
      </c>
      <c r="AG11" s="56">
        <f>IF(AF11="","",N11-AF11)</f>
        <v>-0.54497425273973032</v>
      </c>
      <c r="AH11" s="58" t="str">
        <f t="shared" si="1"/>
        <v>accélération</v>
      </c>
      <c r="AI11" s="17">
        <f>IF(X11&lt;&gt;0,((YEAR(X11)-YEAR(P11))*12+MONTH(X11)-MONTH(P11)),"")</f>
        <v>9</v>
      </c>
      <c r="AJ11" s="16">
        <v>42193</v>
      </c>
      <c r="AK11" s="39" t="str">
        <f>IF(AJ11&lt;&gt;0,(DATEDIF(Q11,AJ11,"y")&amp;" ans "&amp;DATEDIF(Q11,AJ11,"ym")&amp;" mois"),"")</f>
        <v>10 ans 5 mois</v>
      </c>
      <c r="AL11" s="11">
        <v>30.5</v>
      </c>
      <c r="AM11" s="57">
        <f>IF(AK11="","",(VLOOKUP(AK11,Table_corresp!$E$3:$F$230,2,0)))</f>
        <v>10</v>
      </c>
      <c r="AN11" s="57" t="str">
        <f>IF(AM11="","",(CONCATENATE(B11," / ",AM11)))</f>
        <v>2 / 10</v>
      </c>
      <c r="AO11" s="57">
        <f>IF(AN11="","",(VLOOKUP(AN11,Table_corresp!$J$3:$M$70,2,0)))</f>
        <v>16.18</v>
      </c>
      <c r="AP11" s="57">
        <f>IF(AN11="","",(VLOOKUP(AN11,Table_corresp!$J$3:$M$70,3,0)))</f>
        <v>-0.67</v>
      </c>
      <c r="AQ11" s="57">
        <f>IF(AN11="","",(VLOOKUP(AN11,Table_corresp!$J$3:$M$70,4,0)))</f>
        <v>-6.9199999999999998E-2</v>
      </c>
      <c r="AR11" s="56">
        <f t="shared" si="7"/>
        <v>5.0009364372193446</v>
      </c>
      <c r="AS11" s="56">
        <f t="shared" si="8"/>
        <v>0.43923208235443223</v>
      </c>
      <c r="AT11" s="58" t="str">
        <f t="shared" si="9"/>
        <v>ralentissement</v>
      </c>
      <c r="AU11" s="59">
        <f t="shared" si="2"/>
        <v>6</v>
      </c>
      <c r="AV11" s="16">
        <v>42404</v>
      </c>
      <c r="AW11" s="39"/>
      <c r="AX11" s="11">
        <v>25.72</v>
      </c>
      <c r="AY11" s="57" t="e">
        <f>IF(AU11="","",(VLOOKUP(AU11,Table_corresp!$E$3:$F$230,2,0)))</f>
        <v>#N/A</v>
      </c>
      <c r="AZ11" s="57" t="e">
        <f>IF(AY11="","",(CONCATENATE(L11," / ",AY11)))</f>
        <v>#N/A</v>
      </c>
      <c r="BA11" s="57" t="e">
        <f>IF(AZ11="","",(VLOOKUP(AZ11,Table_corresp!$J$3:$M$70,2,0)))</f>
        <v>#N/A</v>
      </c>
      <c r="BB11" s="57" t="e">
        <f>IF(AZ11="","",(VLOOKUP(AZ11,Table_corresp!$J$3:$M$70,3,0)))</f>
        <v>#N/A</v>
      </c>
      <c r="BC11" s="57" t="e">
        <f>IF(AZ11="","",(VLOOKUP(AZ11,Table_corresp!$J$3:$M$70,4,0)))</f>
        <v>#N/A</v>
      </c>
      <c r="BD11" s="56" t="e">
        <f t="shared" si="10"/>
        <v>#N/A</v>
      </c>
      <c r="BE11" s="56" t="e">
        <f t="shared" si="11"/>
        <v>#N/A</v>
      </c>
      <c r="BF11" s="58" t="e">
        <f t="shared" si="12"/>
        <v>#N/A</v>
      </c>
      <c r="BG11" s="59" t="e">
        <f t="shared" si="3"/>
        <v>#VALUE!</v>
      </c>
      <c r="BH11" s="11"/>
      <c r="BI11" s="39"/>
      <c r="BJ11" s="11"/>
      <c r="BK11" s="57" t="e">
        <f>IF(BG11="","",(VLOOKUP(BG11,Table_corresp!$E$3:$F$230,2,0)))</f>
        <v>#VALUE!</v>
      </c>
      <c r="BL11" s="57" t="e">
        <f>IF(BK11="","",(CONCATENATE(V11," / ",BK11)))</f>
        <v>#VALUE!</v>
      </c>
      <c r="BM11" s="57" t="e">
        <f>IF(BL11="","",(VLOOKUP(BL11,Table_corresp!$J$3:$M$70,2,0)))</f>
        <v>#VALUE!</v>
      </c>
      <c r="BN11" s="57" t="e">
        <f>IF(BL11="","",(VLOOKUP(BL11,Table_corresp!$J$3:$M$70,3,0)))</f>
        <v>#VALUE!</v>
      </c>
      <c r="BO11" s="57" t="e">
        <f>IF(BL11="","",(VLOOKUP(BL11,Table_corresp!$J$3:$M$70,4,0)))</f>
        <v>#VALUE!</v>
      </c>
      <c r="BP11" s="56" t="str">
        <f t="shared" si="13"/>
        <v/>
      </c>
      <c r="BQ11" s="56" t="str">
        <f t="shared" si="14"/>
        <v/>
      </c>
      <c r="BR11" s="58" t="str">
        <f t="shared" si="15"/>
        <v/>
      </c>
      <c r="BS11" s="59" t="e">
        <f t="shared" si="4"/>
        <v>#N/A</v>
      </c>
      <c r="BT11" s="11"/>
      <c r="BU11" s="39"/>
      <c r="BV11" s="11"/>
      <c r="BW11" s="57" t="e">
        <f>IF(BS11="","",(VLOOKUP(BS11,Table_corresp!$E$3:$F$230,2,0)))</f>
        <v>#N/A</v>
      </c>
      <c r="BX11" s="57" t="e">
        <f>IF(BW11="","",(CONCATENATE(AF11," / ",BW11)))</f>
        <v>#N/A</v>
      </c>
      <c r="BY11" s="57" t="e">
        <f>IF(BX11="","",(VLOOKUP(BX11,Table_corresp!$J$3:$M$70,2,0)))</f>
        <v>#N/A</v>
      </c>
      <c r="BZ11" s="57" t="e">
        <f>IF(BX11="","",(VLOOKUP(BX11,Table_corresp!$J$3:$M$70,3,0)))</f>
        <v>#N/A</v>
      </c>
      <c r="CA11" s="57" t="e">
        <f>IF(BX11="","",(VLOOKUP(BX11,Table_corresp!$J$3:$M$70,4,0)))</f>
        <v>#N/A</v>
      </c>
      <c r="CB11" s="56" t="e">
        <f>IF(#REF!&gt;0,((((#REF!/BY11)^BZ11)-1)/CA11),"")</f>
        <v>#REF!</v>
      </c>
      <c r="CC11" s="56" t="e">
        <f>IF(CB11="","",BN11-CB11)</f>
        <v>#REF!</v>
      </c>
      <c r="CD11" s="58" t="e">
        <f t="shared" si="16"/>
        <v>#REF!</v>
      </c>
      <c r="CE11" s="59" t="e">
        <f>IF(BR11&lt;&gt;0,((YEAR(BR11)-YEAR(BD11))*12+MONTH(BR11)-MONTH(BD11)),"")</f>
        <v>#VALUE!</v>
      </c>
      <c r="CF11" s="11"/>
      <c r="CG11" s="39"/>
      <c r="CH11" s="11"/>
      <c r="CI11" s="57" t="e">
        <f>IF(CE11="","",(VLOOKUP(CE11,Table_corresp!$E$3:$F$230,2,0)))</f>
        <v>#VALUE!</v>
      </c>
      <c r="CJ11" s="57" t="e">
        <f>IF(CI11="","",(CONCATENATE(AP11," / ",CI11)))</f>
        <v>#VALUE!</v>
      </c>
      <c r="CK11" s="57" t="e">
        <f>IF(CJ11="","",(VLOOKUP(CJ11,Table_corresp!$J$3:$M$70,2,0)))</f>
        <v>#VALUE!</v>
      </c>
      <c r="CL11" s="57" t="e">
        <f>IF(CJ11="","",(VLOOKUP(CJ11,Table_corresp!$J$3:$M$70,3,0)))</f>
        <v>#VALUE!</v>
      </c>
      <c r="CM11" s="57" t="e">
        <f>IF(CJ11="","",(VLOOKUP(CJ11,Table_corresp!$J$3:$M$70,4,0)))</f>
        <v>#VALUE!</v>
      </c>
      <c r="CN11" s="56" t="e">
        <f>IF(#REF!&gt;0,((((#REF!/CK11)^CL11)-1)/CM11),"")</f>
        <v>#REF!</v>
      </c>
      <c r="CO11" s="56" t="e">
        <f>IF(CN11="","",BZ11-CN11)</f>
        <v>#REF!</v>
      </c>
      <c r="CP11" s="58" t="e">
        <f t="shared" si="17"/>
        <v>#REF!</v>
      </c>
      <c r="CQ11" s="59" t="e">
        <f>IF(CD11&lt;&gt;0,((YEAR(CD11)-YEAR(BP11))*12+MONTH(CD11)-MONTH(BP11)),"")</f>
        <v>#REF!</v>
      </c>
      <c r="CR11" s="11"/>
      <c r="CS11" s="39"/>
      <c r="CT11" s="18"/>
      <c r="CU11" s="57" t="e">
        <f>IF(CQ11="","",(VLOOKUP(CQ11,Table_corresp!$E$3:$F$230,2,0)))</f>
        <v>#REF!</v>
      </c>
      <c r="CV11" s="57" t="e">
        <f>IF(CU11="","",(CONCATENATE(BB11," / ",CU11)))</f>
        <v>#REF!</v>
      </c>
      <c r="CW11" s="57" t="e">
        <f>IF(CV11="","",(VLOOKUP(CV11,Table_corresp!$J$3:$M$70,2,0)))</f>
        <v>#REF!</v>
      </c>
      <c r="CX11" s="57" t="e">
        <f>IF(CV11="","",(VLOOKUP(CV11,Table_corresp!$J$3:$M$70,3,0)))</f>
        <v>#REF!</v>
      </c>
      <c r="CY11" s="57" t="e">
        <f>IF(CV11="","",(VLOOKUP(CV11,Table_corresp!$J$3:$M$70,4,0)))</f>
        <v>#REF!</v>
      </c>
      <c r="CZ11" s="56" t="e">
        <f>IF(#REF!&gt;0,((((#REF!/CW11)^CX11)-1)/CY11),"")</f>
        <v>#REF!</v>
      </c>
      <c r="DA11" s="56" t="e">
        <f>IF(CZ11="","",CL11-CZ11)</f>
        <v>#REF!</v>
      </c>
      <c r="DB11" s="58" t="e">
        <f t="shared" si="18"/>
        <v>#REF!</v>
      </c>
      <c r="DC11" s="59" t="e">
        <f>IF(CP11&lt;&gt;0,((YEAR(CP11)-YEAR(CB11))*12+MONTH(CP11)-MONTH(CB11)),"")</f>
        <v>#REF!</v>
      </c>
    </row>
    <row r="12" spans="1:107" x14ac:dyDescent="0.25">
      <c r="A12" s="8">
        <v>10</v>
      </c>
      <c r="B12" s="10">
        <v>2</v>
      </c>
      <c r="C12" s="12"/>
      <c r="D12" s="12"/>
      <c r="E12" s="12"/>
      <c r="F12" s="12">
        <v>20</v>
      </c>
      <c r="G12" s="12">
        <v>0.99</v>
      </c>
      <c r="H12" s="13">
        <v>20.40608101214162</v>
      </c>
      <c r="I12" s="46">
        <f>VLOOKUP(T12,Table_corresp!$E$3:$F$230,2,0)</f>
        <v>2.5</v>
      </c>
      <c r="J12" s="46" t="str">
        <f>CONCATENATE(B12," / ",I12)</f>
        <v>2 / 2,5</v>
      </c>
      <c r="K12" s="54">
        <f>VLOOKUP(J12,Table_corresp!$J$3:$M$70,2,0)</f>
        <v>16.12</v>
      </c>
      <c r="L12" s="54">
        <f>VLOOKUP(J12,Table_corresp!$J$3:$M$70,3,0)</f>
        <v>-0.06</v>
      </c>
      <c r="M12" s="55">
        <f>VLOOKUP(J12,Table_corresp!$J$3:$M$70,4,0)</f>
        <v>-4.7000000000000002E-3</v>
      </c>
      <c r="N12" s="56">
        <f t="shared" si="5"/>
        <v>2.9886687850796894</v>
      </c>
      <c r="O12" s="14" t="s">
        <v>39</v>
      </c>
      <c r="P12" s="15">
        <v>41759</v>
      </c>
      <c r="Q12" s="15">
        <v>40787</v>
      </c>
      <c r="R12" s="45" t="str">
        <f t="shared" ca="1" si="0"/>
        <v>6 ans 1 mois</v>
      </c>
      <c r="S12" s="39" t="str">
        <f ca="1">VLOOKUP(R12,Table_corresp!$A$3:$B$230,2,0)</f>
        <v>[6-9[</v>
      </c>
      <c r="T12" s="45" t="str">
        <f>DATEDIF(Q12,P12,"y")&amp;" ans "&amp;DATEDIF(Q12,P12,"ym")&amp;" mois"</f>
        <v>2 ans 7 mois</v>
      </c>
      <c r="U12" s="39" t="str">
        <f>VLOOKUP(T12,Table_corresp!$A$3:$B$230,2,0)</f>
        <v xml:space="preserve">&lt; 3 </v>
      </c>
      <c r="V12" s="16"/>
      <c r="W12" s="11"/>
      <c r="X12" s="16">
        <v>42011</v>
      </c>
      <c r="Y12" s="38" t="str">
        <f>IF(X12&lt;&gt;0,(DATEDIF(Q12,X12,"y")&amp;" ans "&amp;DATEDIF(Q12,X12,"ym")&amp;" mois"),"")</f>
        <v>3 ans 4 mois</v>
      </c>
      <c r="Z12" s="11">
        <v>21.08</v>
      </c>
      <c r="AA12" s="57">
        <f>IF(Y12="","",(VLOOKUP(Y12,Table_corresp!$E$3:$F$230,2,0)))</f>
        <v>3</v>
      </c>
      <c r="AB12" s="57" t="str">
        <f>IF(AA12="","",(CONCATENATE(B12," / ",AA12)))</f>
        <v>2 / 3</v>
      </c>
      <c r="AC12" s="57">
        <f>IF(AB12="","",(VLOOKUP(AB12,Table_corresp!$J$3:$M$70,2,0)))</f>
        <v>15.86</v>
      </c>
      <c r="AD12" s="57">
        <f>IF(AB12="","",(VLOOKUP(AB12,Table_corresp!$J$3:$M$70,3,0)))</f>
        <v>-0.09</v>
      </c>
      <c r="AE12" s="57">
        <f>IF(AB12="","",(VLOOKUP(AB12,Table_corresp!$J$3:$M$70,4,0)))</f>
        <v>-7.0000000000000001E-3</v>
      </c>
      <c r="AF12" s="56">
        <f t="shared" si="6"/>
        <v>3.6117317029734957</v>
      </c>
      <c r="AG12" s="56">
        <f>IF(AF12="","",N12-AF12)</f>
        <v>-0.6230629178938063</v>
      </c>
      <c r="AH12" s="58" t="str">
        <f t="shared" si="1"/>
        <v>accélération</v>
      </c>
      <c r="AI12" s="17">
        <f>IF(X12&lt;&gt;0,((YEAR(X12)-YEAR(P12))*12+MONTH(X12)-MONTH(P12)),"")</f>
        <v>9</v>
      </c>
      <c r="AJ12" s="16">
        <v>42193</v>
      </c>
      <c r="AK12" s="39" t="str">
        <f>IF(AJ12&lt;&gt;0,(DATEDIF(Q12,AJ12,"y")&amp;" ans "&amp;DATEDIF(Q12,AJ12,"ym")&amp;" mois"),"")</f>
        <v>3 ans 10 mois</v>
      </c>
      <c r="AL12" s="11">
        <v>20.6</v>
      </c>
      <c r="AM12" s="57">
        <f>IF(AK12="","",(VLOOKUP(AK12,Table_corresp!$E$3:$F$230,2,0)))</f>
        <v>3.5</v>
      </c>
      <c r="AN12" s="57" t="str">
        <f>IF(AM12="","",(CONCATENATE(B12," / ",AM12)))</f>
        <v>2 / 3,5</v>
      </c>
      <c r="AO12" s="57">
        <f>IF(AN12="","",(VLOOKUP(AN12,Table_corresp!$J$3:$M$70,2,0)))</f>
        <v>15.64</v>
      </c>
      <c r="AP12" s="57">
        <f>IF(AN12="","",(VLOOKUP(AN12,Table_corresp!$J$3:$M$70,3,0)))</f>
        <v>-0.13</v>
      </c>
      <c r="AQ12" s="57">
        <f>IF(AN12="","",(VLOOKUP(AN12,Table_corresp!$J$3:$M$70,4,0)))</f>
        <v>-1.01E-2</v>
      </c>
      <c r="AR12" s="56">
        <f t="shared" si="7"/>
        <v>3.4827853254177197</v>
      </c>
      <c r="AS12" s="56">
        <f t="shared" si="8"/>
        <v>0.12894637755577598</v>
      </c>
      <c r="AT12" s="58" t="str">
        <f t="shared" si="9"/>
        <v>stable</v>
      </c>
      <c r="AU12" s="59">
        <f t="shared" si="2"/>
        <v>6</v>
      </c>
      <c r="AV12" s="16"/>
      <c r="AW12" s="39"/>
      <c r="AX12" s="11"/>
      <c r="AY12" s="57" t="e">
        <f>IF(AU12="","",(VLOOKUP(AU12,Table_corresp!$E$3:$F$230,2,0)))</f>
        <v>#N/A</v>
      </c>
      <c r="AZ12" s="57" t="e">
        <f>IF(AY12="","",(CONCATENATE(L12," / ",AY12)))</f>
        <v>#N/A</v>
      </c>
      <c r="BA12" s="57" t="e">
        <f>IF(AZ12="","",(VLOOKUP(AZ12,Table_corresp!$J$3:$M$70,2,0)))</f>
        <v>#N/A</v>
      </c>
      <c r="BB12" s="57" t="e">
        <f>IF(AZ12="","",(VLOOKUP(AZ12,Table_corresp!$J$3:$M$70,3,0)))</f>
        <v>#N/A</v>
      </c>
      <c r="BC12" s="57" t="e">
        <f>IF(AZ12="","",(VLOOKUP(AZ12,Table_corresp!$J$3:$M$70,4,0)))</f>
        <v>#N/A</v>
      </c>
      <c r="BD12" s="56" t="str">
        <f t="shared" si="10"/>
        <v/>
      </c>
      <c r="BE12" s="56" t="str">
        <f t="shared" si="11"/>
        <v/>
      </c>
      <c r="BF12" s="58" t="str">
        <f t="shared" si="12"/>
        <v/>
      </c>
      <c r="BG12" s="59" t="e">
        <f t="shared" si="3"/>
        <v>#VALUE!</v>
      </c>
      <c r="BH12" s="11"/>
      <c r="BI12" s="39"/>
      <c r="BJ12" s="11"/>
      <c r="BK12" s="57" t="e">
        <f>IF(BG12="","",(VLOOKUP(BG12,Table_corresp!$E$3:$F$230,2,0)))</f>
        <v>#VALUE!</v>
      </c>
      <c r="BL12" s="57" t="e">
        <f>IF(BK12="","",(CONCATENATE(V12," / ",BK12)))</f>
        <v>#VALUE!</v>
      </c>
      <c r="BM12" s="57" t="e">
        <f>IF(BL12="","",(VLOOKUP(BL12,Table_corresp!$J$3:$M$70,2,0)))</f>
        <v>#VALUE!</v>
      </c>
      <c r="BN12" s="57" t="e">
        <f>IF(BL12="","",(VLOOKUP(BL12,Table_corresp!$J$3:$M$70,3,0)))</f>
        <v>#VALUE!</v>
      </c>
      <c r="BO12" s="57" t="e">
        <f>IF(BL12="","",(VLOOKUP(BL12,Table_corresp!$J$3:$M$70,4,0)))</f>
        <v>#VALUE!</v>
      </c>
      <c r="BP12" s="56" t="str">
        <f t="shared" si="13"/>
        <v/>
      </c>
      <c r="BQ12" s="56" t="str">
        <f t="shared" si="14"/>
        <v/>
      </c>
      <c r="BR12" s="58" t="str">
        <f t="shared" si="15"/>
        <v/>
      </c>
      <c r="BS12" s="59" t="e">
        <f t="shared" si="4"/>
        <v>#VALUE!</v>
      </c>
      <c r="BT12" s="11"/>
      <c r="BU12" s="39"/>
      <c r="BV12" s="11"/>
      <c r="BW12" s="57" t="e">
        <f>IF(BS12="","",(VLOOKUP(BS12,Table_corresp!$E$3:$F$230,2,0)))</f>
        <v>#VALUE!</v>
      </c>
      <c r="BX12" s="57" t="e">
        <f>IF(BW12="","",(CONCATENATE(AF12," / ",BW12)))</f>
        <v>#VALUE!</v>
      </c>
      <c r="BY12" s="57" t="e">
        <f>IF(BX12="","",(VLOOKUP(BX12,Table_corresp!$J$3:$M$70,2,0)))</f>
        <v>#VALUE!</v>
      </c>
      <c r="BZ12" s="57" t="e">
        <f>IF(BX12="","",(VLOOKUP(BX12,Table_corresp!$J$3:$M$70,3,0)))</f>
        <v>#VALUE!</v>
      </c>
      <c r="CA12" s="57" t="e">
        <f>IF(BX12="","",(VLOOKUP(BX12,Table_corresp!$J$3:$M$70,4,0)))</f>
        <v>#VALUE!</v>
      </c>
      <c r="CB12" s="56" t="e">
        <f>IF(#REF!&gt;0,((((#REF!/BY12)^BZ12)-1)/CA12),"")</f>
        <v>#REF!</v>
      </c>
      <c r="CC12" s="56" t="e">
        <f>IF(CB12="","",BN12-CB12)</f>
        <v>#REF!</v>
      </c>
      <c r="CD12" s="58" t="e">
        <f t="shared" si="16"/>
        <v>#REF!</v>
      </c>
      <c r="CE12" s="59" t="e">
        <f>IF(BR12&lt;&gt;0,((YEAR(BR12)-YEAR(BD12))*12+MONTH(BR12)-MONTH(BD12)),"")</f>
        <v>#VALUE!</v>
      </c>
      <c r="CF12" s="11"/>
      <c r="CG12" s="39"/>
      <c r="CH12" s="11"/>
      <c r="CI12" s="57" t="e">
        <f>IF(CE12="","",(VLOOKUP(CE12,Table_corresp!$E$3:$F$230,2,0)))</f>
        <v>#VALUE!</v>
      </c>
      <c r="CJ12" s="57" t="e">
        <f>IF(CI12="","",(CONCATENATE(AP12," / ",CI12)))</f>
        <v>#VALUE!</v>
      </c>
      <c r="CK12" s="57" t="e">
        <f>IF(CJ12="","",(VLOOKUP(CJ12,Table_corresp!$J$3:$M$70,2,0)))</f>
        <v>#VALUE!</v>
      </c>
      <c r="CL12" s="57" t="e">
        <f>IF(CJ12="","",(VLOOKUP(CJ12,Table_corresp!$J$3:$M$70,3,0)))</f>
        <v>#VALUE!</v>
      </c>
      <c r="CM12" s="57" t="e">
        <f>IF(CJ12="","",(VLOOKUP(CJ12,Table_corresp!$J$3:$M$70,4,0)))</f>
        <v>#VALUE!</v>
      </c>
      <c r="CN12" s="56" t="e">
        <f>IF(#REF!&gt;0,((((#REF!/CK12)^CL12)-1)/CM12),"")</f>
        <v>#REF!</v>
      </c>
      <c r="CO12" s="56" t="e">
        <f>IF(CN12="","",BZ12-CN12)</f>
        <v>#REF!</v>
      </c>
      <c r="CP12" s="58" t="e">
        <f t="shared" si="17"/>
        <v>#REF!</v>
      </c>
      <c r="CQ12" s="59" t="e">
        <f>IF(CD12&lt;&gt;0,((YEAR(CD12)-YEAR(BP12))*12+MONTH(CD12)-MONTH(BP12)),"")</f>
        <v>#REF!</v>
      </c>
      <c r="CR12" s="11"/>
      <c r="CS12" s="39"/>
      <c r="CT12" s="18"/>
      <c r="CU12" s="57" t="e">
        <f>IF(CQ12="","",(VLOOKUP(CQ12,Table_corresp!$E$3:$F$230,2,0)))</f>
        <v>#REF!</v>
      </c>
      <c r="CV12" s="57" t="e">
        <f>IF(CU12="","",(CONCATENATE(BB12," / ",CU12)))</f>
        <v>#REF!</v>
      </c>
      <c r="CW12" s="57" t="e">
        <f>IF(CV12="","",(VLOOKUP(CV12,Table_corresp!$J$3:$M$70,2,0)))</f>
        <v>#REF!</v>
      </c>
      <c r="CX12" s="57" t="e">
        <f>IF(CV12="","",(VLOOKUP(CV12,Table_corresp!$J$3:$M$70,3,0)))</f>
        <v>#REF!</v>
      </c>
      <c r="CY12" s="57" t="e">
        <f>IF(CV12="","",(VLOOKUP(CV12,Table_corresp!$J$3:$M$70,4,0)))</f>
        <v>#REF!</v>
      </c>
      <c r="CZ12" s="56" t="e">
        <f>IF(#REF!&gt;0,((((#REF!/CW12)^CX12)-1)/CY12),"")</f>
        <v>#REF!</v>
      </c>
      <c r="DA12" s="56" t="e">
        <f>IF(CZ12="","",CL12-CZ12)</f>
        <v>#REF!</v>
      </c>
      <c r="DB12" s="58" t="e">
        <f t="shared" si="18"/>
        <v>#REF!</v>
      </c>
      <c r="DC12" s="59" t="e">
        <f>IF(CP12&lt;&gt;0,((YEAR(CP12)-YEAR(CB12))*12+MONTH(CP12)-MONTH(CB12)),"")</f>
        <v>#REF!</v>
      </c>
    </row>
    <row r="13" spans="1:107" x14ac:dyDescent="0.25">
      <c r="A13" s="8">
        <v>11</v>
      </c>
      <c r="B13" s="10">
        <v>2</v>
      </c>
      <c r="C13" s="12"/>
      <c r="D13" s="12"/>
      <c r="E13" s="12"/>
      <c r="F13" s="12">
        <v>58</v>
      </c>
      <c r="G13" s="12">
        <v>1.3</v>
      </c>
      <c r="H13" s="13">
        <v>34.319526627218934</v>
      </c>
      <c r="I13" s="46">
        <f>VLOOKUP(T13,Table_corresp!$E$3:$F$230,2,0)</f>
        <v>7.5</v>
      </c>
      <c r="J13" s="46" t="str">
        <f>CONCATENATE(B13," / ",I13)</f>
        <v>2 / 7,5</v>
      </c>
      <c r="K13" s="54">
        <f>VLOOKUP(J13,Table_corresp!$J$3:$M$70,2,0)</f>
        <v>15.32</v>
      </c>
      <c r="L13" s="54">
        <f>VLOOKUP(J13,Table_corresp!$J$3:$M$70,3,0)</f>
        <v>-0.5</v>
      </c>
      <c r="M13" s="55">
        <f>VLOOKUP(J13,Table_corresp!$J$3:$M$70,4,0)</f>
        <v>-4.3999999999999997E-2</v>
      </c>
      <c r="N13" s="56">
        <f t="shared" si="5"/>
        <v>7.5425781261870126</v>
      </c>
      <c r="O13" s="14" t="s">
        <v>39</v>
      </c>
      <c r="P13" s="15">
        <v>41766</v>
      </c>
      <c r="Q13" s="15">
        <v>39005</v>
      </c>
      <c r="R13" s="45" t="str">
        <f t="shared" ca="1" si="0"/>
        <v>11 ans 0 mois</v>
      </c>
      <c r="S13" s="39" t="str">
        <f ca="1">VLOOKUP(R13,Table_corresp!$A$3:$B$230,2,0)</f>
        <v>[9-12[</v>
      </c>
      <c r="T13" s="45" t="str">
        <f>DATEDIF(Q13,P13,"y")&amp;" ans "&amp;DATEDIF(Q13,P13,"ym")&amp;" mois"</f>
        <v>7 ans 6 mois</v>
      </c>
      <c r="U13" s="39" t="str">
        <f>VLOOKUP(T13,Table_corresp!$A$3:$B$230,2,0)</f>
        <v>[6-9[</v>
      </c>
      <c r="V13" s="20"/>
      <c r="W13" s="21"/>
      <c r="X13" s="20"/>
      <c r="Y13" s="38" t="str">
        <f>IF(X13&lt;&gt;0,(DATEDIF(Q13,X13,"y")&amp;" ans "&amp;DATEDIF(Q13,X13,"ym")&amp;" mois"),"")</f>
        <v/>
      </c>
      <c r="Z13" s="21"/>
      <c r="AA13" s="57" t="str">
        <f>IF(Y13="","",(VLOOKUP(Y13,Table_corresp!$E$3:$F$230,2,0)))</f>
        <v/>
      </c>
      <c r="AB13" s="57" t="str">
        <f>IF(AA13="","",(CONCATENATE(B13," / ",AA13)))</f>
        <v/>
      </c>
      <c r="AC13" s="57" t="str">
        <f>IF(AB13="","",(VLOOKUP(AB13,Table_corresp!$J$3:$M$70,2,0)))</f>
        <v/>
      </c>
      <c r="AD13" s="57" t="str">
        <f>IF(AB13="","",(VLOOKUP(AB13,Table_corresp!$J$3:$M$70,3,0)))</f>
        <v/>
      </c>
      <c r="AE13" s="57" t="str">
        <f>IF(AB13="","",(VLOOKUP(AB13,Table_corresp!$J$3:$M$70,4,0)))</f>
        <v/>
      </c>
      <c r="AF13" s="56" t="str">
        <f t="shared" si="6"/>
        <v/>
      </c>
      <c r="AG13" s="56" t="str">
        <f>IF(AF13="","",N13-AF13)</f>
        <v/>
      </c>
      <c r="AH13" s="58" t="str">
        <f t="shared" si="1"/>
        <v/>
      </c>
      <c r="AI13" s="17" t="str">
        <f>IF(X13&lt;&gt;0,((YEAR(X13)-YEAR(P13))*12+MONTH(X13)-MONTH(P13)),"")</f>
        <v/>
      </c>
      <c r="AJ13" s="20"/>
      <c r="AK13" s="39" t="str">
        <f>IF(AJ13&lt;&gt;0,(DATEDIF(Q13,AJ13,"y")&amp;" ans "&amp;DATEDIF(Q13,AJ13,"ym")&amp;" mois"),"")</f>
        <v/>
      </c>
      <c r="AL13" s="21"/>
      <c r="AM13" s="57" t="str">
        <f>IF(AK13="","",(VLOOKUP(AK13,Table_corresp!$E$3:$F$230,2,0)))</f>
        <v/>
      </c>
      <c r="AN13" s="57" t="str">
        <f>IF(AM13="","",(CONCATENATE(B13," / ",AM13)))</f>
        <v/>
      </c>
      <c r="AO13" s="57" t="str">
        <f>IF(AN13="","",(VLOOKUP(AN13,Table_corresp!$J$3:$M$70,2,0)))</f>
        <v/>
      </c>
      <c r="AP13" s="57" t="str">
        <f>IF(AN13="","",(VLOOKUP(AN13,Table_corresp!$J$3:$M$70,3,0)))</f>
        <v/>
      </c>
      <c r="AQ13" s="57" t="str">
        <f>IF(AN13="","",(VLOOKUP(AN13,Table_corresp!$J$3:$M$70,4,0)))</f>
        <v/>
      </c>
      <c r="AR13" s="56" t="str">
        <f t="shared" si="7"/>
        <v/>
      </c>
      <c r="AS13" s="56" t="str">
        <f t="shared" si="8"/>
        <v/>
      </c>
      <c r="AT13" s="58" t="str">
        <f t="shared" si="9"/>
        <v/>
      </c>
      <c r="AU13" s="59" t="str">
        <f t="shared" si="2"/>
        <v/>
      </c>
      <c r="AV13" s="20"/>
      <c r="AW13" s="39"/>
      <c r="AX13" s="21"/>
      <c r="AY13" s="57" t="str">
        <f>IF(AU13="","",(VLOOKUP(AU13,Table_corresp!$E$3:$F$230,2,0)))</f>
        <v/>
      </c>
      <c r="AZ13" s="57" t="str">
        <f>IF(AY13="","",(CONCATENATE(L13," / ",AY13)))</f>
        <v/>
      </c>
      <c r="BA13" s="57" t="str">
        <f>IF(AZ13="","",(VLOOKUP(AZ13,Table_corresp!$J$3:$M$70,2,0)))</f>
        <v/>
      </c>
      <c r="BB13" s="57" t="str">
        <f>IF(AZ13="","",(VLOOKUP(AZ13,Table_corresp!$J$3:$M$70,3,0)))</f>
        <v/>
      </c>
      <c r="BC13" s="57" t="str">
        <f>IF(AZ13="","",(VLOOKUP(AZ13,Table_corresp!$J$3:$M$70,4,0)))</f>
        <v/>
      </c>
      <c r="BD13" s="56" t="str">
        <f t="shared" si="10"/>
        <v/>
      </c>
      <c r="BE13" s="56" t="str">
        <f t="shared" si="11"/>
        <v/>
      </c>
      <c r="BF13" s="58" t="str">
        <f t="shared" si="12"/>
        <v/>
      </c>
      <c r="BG13" s="59" t="e">
        <f t="shared" si="3"/>
        <v>#VALUE!</v>
      </c>
      <c r="BH13" s="21"/>
      <c r="BI13" s="39"/>
      <c r="BJ13" s="21"/>
      <c r="BK13" s="57" t="e">
        <f>IF(BG13="","",(VLOOKUP(BG13,Table_corresp!$E$3:$F$230,2,0)))</f>
        <v>#VALUE!</v>
      </c>
      <c r="BL13" s="57" t="e">
        <f>IF(BK13="","",(CONCATENATE(V13," / ",BK13)))</f>
        <v>#VALUE!</v>
      </c>
      <c r="BM13" s="57" t="e">
        <f>IF(BL13="","",(VLOOKUP(BL13,Table_corresp!$J$3:$M$70,2,0)))</f>
        <v>#VALUE!</v>
      </c>
      <c r="BN13" s="57" t="e">
        <f>IF(BL13="","",(VLOOKUP(BL13,Table_corresp!$J$3:$M$70,3,0)))</f>
        <v>#VALUE!</v>
      </c>
      <c r="BO13" s="57" t="e">
        <f>IF(BL13="","",(VLOOKUP(BL13,Table_corresp!$J$3:$M$70,4,0)))</f>
        <v>#VALUE!</v>
      </c>
      <c r="BP13" s="56" t="str">
        <f t="shared" si="13"/>
        <v/>
      </c>
      <c r="BQ13" s="56" t="str">
        <f t="shared" si="14"/>
        <v/>
      </c>
      <c r="BR13" s="58" t="str">
        <f t="shared" si="15"/>
        <v/>
      </c>
      <c r="BS13" s="59" t="e">
        <f t="shared" si="4"/>
        <v>#VALUE!</v>
      </c>
      <c r="BT13" s="21"/>
      <c r="BU13" s="39"/>
      <c r="BV13" s="21"/>
      <c r="BW13" s="57" t="e">
        <f>IF(BS13="","",(VLOOKUP(BS13,Table_corresp!$E$3:$F$230,2,0)))</f>
        <v>#VALUE!</v>
      </c>
      <c r="BX13" s="57" t="e">
        <f>IF(BW13="","",(CONCATENATE(AF13," / ",BW13)))</f>
        <v>#VALUE!</v>
      </c>
      <c r="BY13" s="57" t="e">
        <f>IF(BX13="","",(VLOOKUP(BX13,Table_corresp!$J$3:$M$70,2,0)))</f>
        <v>#VALUE!</v>
      </c>
      <c r="BZ13" s="57" t="e">
        <f>IF(BX13="","",(VLOOKUP(BX13,Table_corresp!$J$3:$M$70,3,0)))</f>
        <v>#VALUE!</v>
      </c>
      <c r="CA13" s="57" t="e">
        <f>IF(BX13="","",(VLOOKUP(BX13,Table_corresp!$J$3:$M$70,4,0)))</f>
        <v>#VALUE!</v>
      </c>
      <c r="CB13" s="56" t="e">
        <f>IF(#REF!&gt;0,((((#REF!/BY13)^BZ13)-1)/CA13),"")</f>
        <v>#REF!</v>
      </c>
      <c r="CC13" s="56" t="e">
        <f>IF(CB13="","",BN13-CB13)</f>
        <v>#REF!</v>
      </c>
      <c r="CD13" s="58" t="e">
        <f t="shared" si="16"/>
        <v>#REF!</v>
      </c>
      <c r="CE13" s="59" t="e">
        <f>IF(BR13&lt;&gt;0,((YEAR(BR13)-YEAR(BD13))*12+MONTH(BR13)-MONTH(BD13)),"")</f>
        <v>#VALUE!</v>
      </c>
      <c r="CF13" s="21"/>
      <c r="CG13" s="39"/>
      <c r="CH13" s="21"/>
      <c r="CI13" s="57" t="e">
        <f>IF(CE13="","",(VLOOKUP(CE13,Table_corresp!$E$3:$F$230,2,0)))</f>
        <v>#VALUE!</v>
      </c>
      <c r="CJ13" s="57" t="e">
        <f>IF(CI13="","",(CONCATENATE(AP13," / ",CI13)))</f>
        <v>#VALUE!</v>
      </c>
      <c r="CK13" s="57" t="e">
        <f>IF(CJ13="","",(VLOOKUP(CJ13,Table_corresp!$J$3:$M$70,2,0)))</f>
        <v>#VALUE!</v>
      </c>
      <c r="CL13" s="57" t="e">
        <f>IF(CJ13="","",(VLOOKUP(CJ13,Table_corresp!$J$3:$M$70,3,0)))</f>
        <v>#VALUE!</v>
      </c>
      <c r="CM13" s="57" t="e">
        <f>IF(CJ13="","",(VLOOKUP(CJ13,Table_corresp!$J$3:$M$70,4,0)))</f>
        <v>#VALUE!</v>
      </c>
      <c r="CN13" s="56" t="e">
        <f>IF(#REF!&gt;0,((((#REF!/CK13)^CL13)-1)/CM13),"")</f>
        <v>#REF!</v>
      </c>
      <c r="CO13" s="56" t="e">
        <f>IF(CN13="","",BZ13-CN13)</f>
        <v>#REF!</v>
      </c>
      <c r="CP13" s="58" t="e">
        <f t="shared" si="17"/>
        <v>#REF!</v>
      </c>
      <c r="CQ13" s="59" t="e">
        <f>IF(CD13&lt;&gt;0,((YEAR(CD13)-YEAR(BP13))*12+MONTH(CD13)-MONTH(BP13)),"")</f>
        <v>#REF!</v>
      </c>
      <c r="CR13" s="21"/>
      <c r="CS13" s="39"/>
      <c r="CT13" s="22"/>
      <c r="CU13" s="57" t="e">
        <f>IF(CQ13="","",(VLOOKUP(CQ13,Table_corresp!$E$3:$F$230,2,0)))</f>
        <v>#REF!</v>
      </c>
      <c r="CV13" s="57" t="e">
        <f>IF(CU13="","",(CONCATENATE(BB13," / ",CU13)))</f>
        <v>#REF!</v>
      </c>
      <c r="CW13" s="57" t="e">
        <f>IF(CV13="","",(VLOOKUP(CV13,Table_corresp!$J$3:$M$70,2,0)))</f>
        <v>#REF!</v>
      </c>
      <c r="CX13" s="57" t="e">
        <f>IF(CV13="","",(VLOOKUP(CV13,Table_corresp!$J$3:$M$70,3,0)))</f>
        <v>#REF!</v>
      </c>
      <c r="CY13" s="57" t="e">
        <f>IF(CV13="","",(VLOOKUP(CV13,Table_corresp!$J$3:$M$70,4,0)))</f>
        <v>#REF!</v>
      </c>
      <c r="CZ13" s="56" t="e">
        <f>IF(#REF!&gt;0,((((#REF!/CW13)^CX13)-1)/CY13),"")</f>
        <v>#REF!</v>
      </c>
      <c r="DA13" s="56" t="e">
        <f>IF(CZ13="","",CL13-CZ13)</f>
        <v>#REF!</v>
      </c>
      <c r="DB13" s="58" t="e">
        <f t="shared" si="18"/>
        <v>#REF!</v>
      </c>
      <c r="DC13" s="59" t="e">
        <f>IF(CP13&lt;&gt;0,((YEAR(CP13)-YEAR(CB13))*12+MONTH(CP13)-MONTH(CB13)),"")</f>
        <v>#REF!</v>
      </c>
    </row>
    <row r="14" spans="1:107" x14ac:dyDescent="0.25">
      <c r="A14" s="8">
        <v>12</v>
      </c>
      <c r="B14" s="10">
        <v>2</v>
      </c>
      <c r="C14" s="12"/>
      <c r="D14" s="12"/>
      <c r="E14" s="12"/>
      <c r="F14" s="12">
        <v>30</v>
      </c>
      <c r="G14" s="12">
        <v>1.2</v>
      </c>
      <c r="H14" s="13">
        <v>20.833333333333336</v>
      </c>
      <c r="I14" s="46">
        <f>VLOOKUP(T14,Table_corresp!$E$3:$F$230,2,0)</f>
        <v>5</v>
      </c>
      <c r="J14" s="46" t="str">
        <f>CONCATENATE(B14," / ",I14)</f>
        <v>2 / 5</v>
      </c>
      <c r="K14" s="54">
        <f>VLOOKUP(J14,Table_corresp!$J$3:$M$70,2,0)</f>
        <v>15.2</v>
      </c>
      <c r="L14" s="54">
        <f>VLOOKUP(J14,Table_corresp!$J$3:$M$70,3,0)</f>
        <v>-0.27</v>
      </c>
      <c r="M14" s="55">
        <f>VLOOKUP(J14,Table_corresp!$J$3:$M$70,4,0)</f>
        <v>-2.1399999999999999E-2</v>
      </c>
      <c r="N14" s="56">
        <f t="shared" si="5"/>
        <v>3.8129825491392366</v>
      </c>
      <c r="O14" s="14" t="s">
        <v>39</v>
      </c>
      <c r="P14" s="15">
        <v>41766</v>
      </c>
      <c r="Q14" s="15">
        <v>39764</v>
      </c>
      <c r="R14" s="45" t="str">
        <f t="shared" ca="1" si="0"/>
        <v>8 ans 11 mois</v>
      </c>
      <c r="S14" s="39" t="str">
        <f ca="1">VLOOKUP(R14,Table_corresp!$A$3:$B$230,2,0)</f>
        <v>[6-9[</v>
      </c>
      <c r="T14" s="45" t="str">
        <f>DATEDIF(Q14,P14,"y")&amp;" ans "&amp;DATEDIF(Q14,P14,"ym")&amp;" mois"</f>
        <v>5 ans 5 mois</v>
      </c>
      <c r="U14" s="39" t="str">
        <f>VLOOKUP(T14,Table_corresp!$A$3:$B$230,2,0)</f>
        <v>[3-6[</v>
      </c>
      <c r="V14" s="16"/>
      <c r="W14" s="11"/>
      <c r="X14" s="16"/>
      <c r="Y14" s="38" t="str">
        <f>IF(X14&lt;&gt;0,(DATEDIF(Q14,X14,"y")&amp;" ans "&amp;DATEDIF(Q14,X14,"ym")&amp;" mois"),"")</f>
        <v/>
      </c>
      <c r="Z14" s="11"/>
      <c r="AA14" s="57" t="str">
        <f>IF(Y14="","",(VLOOKUP(Y14,Table_corresp!$E$3:$F$230,2,0)))</f>
        <v/>
      </c>
      <c r="AB14" s="57" t="str">
        <f>IF(AA14="","",(CONCATENATE(B14," / ",AA14)))</f>
        <v/>
      </c>
      <c r="AC14" s="57" t="str">
        <f>IF(AB14="","",(VLOOKUP(AB14,Table_corresp!$J$3:$M$70,2,0)))</f>
        <v/>
      </c>
      <c r="AD14" s="57" t="str">
        <f>IF(AB14="","",(VLOOKUP(AB14,Table_corresp!$J$3:$M$70,3,0)))</f>
        <v/>
      </c>
      <c r="AE14" s="57" t="str">
        <f>IF(AB14="","",(VLOOKUP(AB14,Table_corresp!$J$3:$M$70,4,0)))</f>
        <v/>
      </c>
      <c r="AF14" s="56" t="str">
        <f t="shared" si="6"/>
        <v/>
      </c>
      <c r="AG14" s="56" t="str">
        <f>IF(AF14="","",N14-AF14)</f>
        <v/>
      </c>
      <c r="AH14" s="58" t="str">
        <f t="shared" si="1"/>
        <v/>
      </c>
      <c r="AI14" s="17" t="str">
        <f>IF(X14&lt;&gt;0,((YEAR(X14)-YEAR(P14))*12+MONTH(X14)-MONTH(P14)),"")</f>
        <v/>
      </c>
      <c r="AJ14" s="16"/>
      <c r="AK14" s="39" t="str">
        <f>IF(AJ14&lt;&gt;0,(DATEDIF(Q14,AJ14,"y")&amp;" ans "&amp;DATEDIF(Q14,AJ14,"ym")&amp;" mois"),"")</f>
        <v/>
      </c>
      <c r="AL14" s="11"/>
      <c r="AM14" s="57" t="str">
        <f>IF(AK14="","",(VLOOKUP(AK14,Table_corresp!$E$3:$F$230,2,0)))</f>
        <v/>
      </c>
      <c r="AN14" s="57" t="str">
        <f>IF(AM14="","",(CONCATENATE(B14," / ",AM14)))</f>
        <v/>
      </c>
      <c r="AO14" s="57" t="str">
        <f>IF(AN14="","",(VLOOKUP(AN14,Table_corresp!$J$3:$M$70,2,0)))</f>
        <v/>
      </c>
      <c r="AP14" s="57" t="str">
        <f>IF(AN14="","",(VLOOKUP(AN14,Table_corresp!$J$3:$M$70,3,0)))</f>
        <v/>
      </c>
      <c r="AQ14" s="57" t="str">
        <f>IF(AN14="","",(VLOOKUP(AN14,Table_corresp!$J$3:$M$70,4,0)))</f>
        <v/>
      </c>
      <c r="AR14" s="56" t="str">
        <f t="shared" si="7"/>
        <v/>
      </c>
      <c r="AS14" s="56" t="str">
        <f t="shared" si="8"/>
        <v/>
      </c>
      <c r="AT14" s="58" t="str">
        <f t="shared" si="9"/>
        <v/>
      </c>
      <c r="AU14" s="59" t="str">
        <f t="shared" si="2"/>
        <v/>
      </c>
      <c r="AV14" s="16"/>
      <c r="AW14" s="39"/>
      <c r="AX14" s="11"/>
      <c r="AY14" s="57" t="str">
        <f>IF(AU14="","",(VLOOKUP(AU14,Table_corresp!$E$3:$F$230,2,0)))</f>
        <v/>
      </c>
      <c r="AZ14" s="57" t="str">
        <f>IF(AY14="","",(CONCATENATE(L14," / ",AY14)))</f>
        <v/>
      </c>
      <c r="BA14" s="57" t="str">
        <f>IF(AZ14="","",(VLOOKUP(AZ14,Table_corresp!$J$3:$M$70,2,0)))</f>
        <v/>
      </c>
      <c r="BB14" s="57" t="str">
        <f>IF(AZ14="","",(VLOOKUP(AZ14,Table_corresp!$J$3:$M$70,3,0)))</f>
        <v/>
      </c>
      <c r="BC14" s="57" t="str">
        <f>IF(AZ14="","",(VLOOKUP(AZ14,Table_corresp!$J$3:$M$70,4,0)))</f>
        <v/>
      </c>
      <c r="BD14" s="56" t="str">
        <f t="shared" si="10"/>
        <v/>
      </c>
      <c r="BE14" s="56" t="str">
        <f t="shared" si="11"/>
        <v/>
      </c>
      <c r="BF14" s="58" t="str">
        <f t="shared" si="12"/>
        <v/>
      </c>
      <c r="BG14" s="59" t="e">
        <f t="shared" si="3"/>
        <v>#VALUE!</v>
      </c>
      <c r="BH14" s="11"/>
      <c r="BI14" s="39"/>
      <c r="BJ14" s="11"/>
      <c r="BK14" s="57" t="e">
        <f>IF(BG14="","",(VLOOKUP(BG14,Table_corresp!$E$3:$F$230,2,0)))</f>
        <v>#VALUE!</v>
      </c>
      <c r="BL14" s="57" t="e">
        <f>IF(BK14="","",(CONCATENATE(V14," / ",BK14)))</f>
        <v>#VALUE!</v>
      </c>
      <c r="BM14" s="57" t="e">
        <f>IF(BL14="","",(VLOOKUP(BL14,Table_corresp!$J$3:$M$70,2,0)))</f>
        <v>#VALUE!</v>
      </c>
      <c r="BN14" s="57" t="e">
        <f>IF(BL14="","",(VLOOKUP(BL14,Table_corresp!$J$3:$M$70,3,0)))</f>
        <v>#VALUE!</v>
      </c>
      <c r="BO14" s="57" t="e">
        <f>IF(BL14="","",(VLOOKUP(BL14,Table_corresp!$J$3:$M$70,4,0)))</f>
        <v>#VALUE!</v>
      </c>
      <c r="BP14" s="56" t="str">
        <f t="shared" si="13"/>
        <v/>
      </c>
      <c r="BQ14" s="56" t="str">
        <f t="shared" si="14"/>
        <v/>
      </c>
      <c r="BR14" s="58" t="str">
        <f t="shared" si="15"/>
        <v/>
      </c>
      <c r="BS14" s="59" t="e">
        <f t="shared" si="4"/>
        <v>#VALUE!</v>
      </c>
      <c r="BT14" s="11"/>
      <c r="BU14" s="39"/>
      <c r="BV14" s="11"/>
      <c r="BW14" s="57" t="e">
        <f>IF(BS14="","",(VLOOKUP(BS14,Table_corresp!$E$3:$F$230,2,0)))</f>
        <v>#VALUE!</v>
      </c>
      <c r="BX14" s="57" t="e">
        <f>IF(BW14="","",(CONCATENATE(AF14," / ",BW14)))</f>
        <v>#VALUE!</v>
      </c>
      <c r="BY14" s="57" t="e">
        <f>IF(BX14="","",(VLOOKUP(BX14,Table_corresp!$J$3:$M$70,2,0)))</f>
        <v>#VALUE!</v>
      </c>
      <c r="BZ14" s="57" t="e">
        <f>IF(BX14="","",(VLOOKUP(BX14,Table_corresp!$J$3:$M$70,3,0)))</f>
        <v>#VALUE!</v>
      </c>
      <c r="CA14" s="57" t="e">
        <f>IF(BX14="","",(VLOOKUP(BX14,Table_corresp!$J$3:$M$70,4,0)))</f>
        <v>#VALUE!</v>
      </c>
      <c r="CB14" s="56" t="e">
        <f>IF(#REF!&gt;0,((((#REF!/BY14)^BZ14)-1)/CA14),"")</f>
        <v>#REF!</v>
      </c>
      <c r="CC14" s="56" t="e">
        <f>IF(CB14="","",BN14-CB14)</f>
        <v>#REF!</v>
      </c>
      <c r="CD14" s="58" t="e">
        <f t="shared" si="16"/>
        <v>#REF!</v>
      </c>
      <c r="CE14" s="59" t="e">
        <f>IF(BR14&lt;&gt;0,((YEAR(BR14)-YEAR(BD14))*12+MONTH(BR14)-MONTH(BD14)),"")</f>
        <v>#VALUE!</v>
      </c>
      <c r="CF14" s="11"/>
      <c r="CG14" s="39"/>
      <c r="CH14" s="11"/>
      <c r="CI14" s="57" t="e">
        <f>IF(CE14="","",(VLOOKUP(CE14,Table_corresp!$E$3:$F$230,2,0)))</f>
        <v>#VALUE!</v>
      </c>
      <c r="CJ14" s="57" t="e">
        <f>IF(CI14="","",(CONCATENATE(AP14," / ",CI14)))</f>
        <v>#VALUE!</v>
      </c>
      <c r="CK14" s="57" t="e">
        <f>IF(CJ14="","",(VLOOKUP(CJ14,Table_corresp!$J$3:$M$70,2,0)))</f>
        <v>#VALUE!</v>
      </c>
      <c r="CL14" s="57" t="e">
        <f>IF(CJ14="","",(VLOOKUP(CJ14,Table_corresp!$J$3:$M$70,3,0)))</f>
        <v>#VALUE!</v>
      </c>
      <c r="CM14" s="57" t="e">
        <f>IF(CJ14="","",(VLOOKUP(CJ14,Table_corresp!$J$3:$M$70,4,0)))</f>
        <v>#VALUE!</v>
      </c>
      <c r="CN14" s="56" t="e">
        <f>IF(#REF!&gt;0,((((#REF!/CK14)^CL14)-1)/CM14),"")</f>
        <v>#REF!</v>
      </c>
      <c r="CO14" s="56" t="e">
        <f>IF(CN14="","",BZ14-CN14)</f>
        <v>#REF!</v>
      </c>
      <c r="CP14" s="58" t="e">
        <f t="shared" si="17"/>
        <v>#REF!</v>
      </c>
      <c r="CQ14" s="59" t="e">
        <f>IF(CD14&lt;&gt;0,((YEAR(CD14)-YEAR(BP14))*12+MONTH(CD14)-MONTH(BP14)),"")</f>
        <v>#REF!</v>
      </c>
      <c r="CR14" s="11"/>
      <c r="CS14" s="39"/>
      <c r="CT14" s="18"/>
      <c r="CU14" s="57" t="e">
        <f>IF(CQ14="","",(VLOOKUP(CQ14,Table_corresp!$E$3:$F$230,2,0)))</f>
        <v>#REF!</v>
      </c>
      <c r="CV14" s="57" t="e">
        <f>IF(CU14="","",(CONCATENATE(BB14," / ",CU14)))</f>
        <v>#REF!</v>
      </c>
      <c r="CW14" s="57" t="e">
        <f>IF(CV14="","",(VLOOKUP(CV14,Table_corresp!$J$3:$M$70,2,0)))</f>
        <v>#REF!</v>
      </c>
      <c r="CX14" s="57" t="e">
        <f>IF(CV14="","",(VLOOKUP(CV14,Table_corresp!$J$3:$M$70,3,0)))</f>
        <v>#REF!</v>
      </c>
      <c r="CY14" s="57" t="e">
        <f>IF(CV14="","",(VLOOKUP(CV14,Table_corresp!$J$3:$M$70,4,0)))</f>
        <v>#REF!</v>
      </c>
      <c r="CZ14" s="56" t="e">
        <f>IF(#REF!&gt;0,((((#REF!/CW14)^CX14)-1)/CY14),"")</f>
        <v>#REF!</v>
      </c>
      <c r="DA14" s="56" t="e">
        <f>IF(CZ14="","",CL14-CZ14)</f>
        <v>#REF!</v>
      </c>
      <c r="DB14" s="58" t="e">
        <f t="shared" si="18"/>
        <v>#REF!</v>
      </c>
      <c r="DC14" s="59" t="e">
        <f>IF(CP14&lt;&gt;0,((YEAR(CP14)-YEAR(CB14))*12+MONTH(CP14)-MONTH(CB14)),"")</f>
        <v>#REF!</v>
      </c>
    </row>
    <row r="15" spans="1:107" x14ac:dyDescent="0.25">
      <c r="A15" s="8">
        <v>13</v>
      </c>
      <c r="B15" s="10">
        <v>2</v>
      </c>
      <c r="C15" s="12"/>
      <c r="D15" s="12"/>
      <c r="E15" s="12"/>
      <c r="F15" s="12">
        <v>24.5</v>
      </c>
      <c r="G15" s="12">
        <v>1.1200000000000001</v>
      </c>
      <c r="H15" s="13">
        <v>19.53125</v>
      </c>
      <c r="I15" s="46">
        <f>VLOOKUP(T15,Table_corresp!$E$3:$F$230,2,0)</f>
        <v>6</v>
      </c>
      <c r="J15" s="46" t="str">
        <f>CONCATENATE(B15," / ",I15)</f>
        <v>2 / 6</v>
      </c>
      <c r="K15" s="54">
        <f>VLOOKUP(J15,Table_corresp!$J$3:$M$70,2,0)</f>
        <v>15.13</v>
      </c>
      <c r="L15" s="54">
        <f>VLOOKUP(J15,Table_corresp!$J$3:$M$70,3,0)</f>
        <v>-0.36</v>
      </c>
      <c r="M15" s="55">
        <f>VLOOKUP(J15,Table_corresp!$J$3:$M$70,4,0)</f>
        <v>-2.9399999999999999E-2</v>
      </c>
      <c r="N15" s="56">
        <f t="shared" si="5"/>
        <v>2.9871709787603207</v>
      </c>
      <c r="O15" s="14" t="s">
        <v>36</v>
      </c>
      <c r="P15" s="15">
        <v>41766</v>
      </c>
      <c r="Q15" s="15">
        <v>39567</v>
      </c>
      <c r="R15" s="45" t="str">
        <f t="shared" ca="1" si="0"/>
        <v>9 ans 5 mois</v>
      </c>
      <c r="S15" s="39" t="str">
        <f ca="1">VLOOKUP(R15,Table_corresp!$A$3:$B$230,2,0)</f>
        <v>[9-12[</v>
      </c>
      <c r="T15" s="45" t="str">
        <f>DATEDIF(Q15,P15,"y")&amp;" ans "&amp;DATEDIF(Q15,P15,"ym")&amp;" mois"</f>
        <v>6 ans 0 mois</v>
      </c>
      <c r="U15" s="39" t="str">
        <f>VLOOKUP(T15,Table_corresp!$A$3:$B$230,2,0)</f>
        <v>[6-9[</v>
      </c>
      <c r="V15" s="20"/>
      <c r="W15" s="21"/>
      <c r="X15" s="20">
        <v>42102</v>
      </c>
      <c r="Y15" s="38" t="str">
        <f>IF(X15&lt;&gt;0,(DATEDIF(Q15,X15,"y")&amp;" ans "&amp;DATEDIF(Q15,X15,"ym")&amp;" mois"),"")</f>
        <v>6 ans 11 mois</v>
      </c>
      <c r="Z15" s="21">
        <v>21.3</v>
      </c>
      <c r="AA15" s="57">
        <f>IF(Y15="","",(VLOOKUP(Y15,Table_corresp!$E$3:$F$230,2,0)))</f>
        <v>6.5</v>
      </c>
      <c r="AB15" s="57" t="str">
        <f>IF(AA15="","",(CONCATENATE(B15," / ",AA15)))</f>
        <v>2 / 6,5</v>
      </c>
      <c r="AC15" s="57">
        <f>IF(AB15="","",(VLOOKUP(AB15,Table_corresp!$J$3:$M$70,2,0)))</f>
        <v>15.16</v>
      </c>
      <c r="AD15" s="57">
        <f>IF(AB15="","",(VLOOKUP(AB15,Table_corresp!$J$3:$M$70,3,0)))</f>
        <v>-0.41</v>
      </c>
      <c r="AE15" s="57">
        <f>IF(AB15="","",(VLOOKUP(AB15,Table_corresp!$J$3:$M$70,4,0)))</f>
        <v>-3.4200000000000001E-2</v>
      </c>
      <c r="AF15" s="56">
        <f t="shared" si="6"/>
        <v>3.8051650848769736</v>
      </c>
      <c r="AG15" s="56">
        <f>IF(AF15="","",N15-AF15)</f>
        <v>-0.81799410611665291</v>
      </c>
      <c r="AH15" s="58" t="str">
        <f t="shared" si="1"/>
        <v>accélération</v>
      </c>
      <c r="AI15" s="17">
        <f>IF(X15&lt;&gt;0,((YEAR(X15)-YEAR(P15))*12+MONTH(X15)-MONTH(P15)),"")</f>
        <v>11</v>
      </c>
      <c r="AJ15" s="20">
        <v>42270</v>
      </c>
      <c r="AK15" s="39" t="str">
        <f>IF(AJ15&lt;&gt;0,(DATEDIF(Q15,AJ15,"y")&amp;" ans "&amp;DATEDIF(Q15,AJ15,"ym")&amp;" mois"),"")</f>
        <v>7 ans 4 mois</v>
      </c>
      <c r="AL15" s="21">
        <v>21.4</v>
      </c>
      <c r="AM15" s="57">
        <f>IF(AK15="","",(VLOOKUP(AK15,Table_corresp!$E$3:$F$230,2,0)))</f>
        <v>7</v>
      </c>
      <c r="AN15" s="57" t="str">
        <f>IF(AM15="","",(CONCATENATE(B15," / ",AM15)))</f>
        <v>2 / 7</v>
      </c>
      <c r="AO15" s="57">
        <f>IF(AN15="","",(VLOOKUP(AN15,Table_corresp!$J$3:$M$70,2,0)))</f>
        <v>15.22</v>
      </c>
      <c r="AP15" s="57">
        <f>IF(AN15="","",(VLOOKUP(AN15,Table_corresp!$J$3:$M$70,3,0)))</f>
        <v>-0.45</v>
      </c>
      <c r="AQ15" s="57">
        <f>IF(AN15="","",(VLOOKUP(AN15,Table_corresp!$J$3:$M$70,4,0)))</f>
        <v>-3.85E-2</v>
      </c>
      <c r="AR15" s="56">
        <f t="shared" si="7"/>
        <v>3.6927700972026996</v>
      </c>
      <c r="AS15" s="56">
        <f t="shared" si="8"/>
        <v>0.11239498767427403</v>
      </c>
      <c r="AT15" s="58" t="str">
        <f t="shared" si="9"/>
        <v>stable</v>
      </c>
      <c r="AU15" s="59">
        <f t="shared" si="2"/>
        <v>5</v>
      </c>
      <c r="AV15" s="20"/>
      <c r="AW15" s="39"/>
      <c r="AX15" s="21"/>
      <c r="AY15" s="57" t="e">
        <f>IF(AU15="","",(VLOOKUP(AU15,Table_corresp!$E$3:$F$230,2,0)))</f>
        <v>#N/A</v>
      </c>
      <c r="AZ15" s="57" t="e">
        <f>IF(AY15="","",(CONCATENATE(L15," / ",AY15)))</f>
        <v>#N/A</v>
      </c>
      <c r="BA15" s="57" t="e">
        <f>IF(AZ15="","",(VLOOKUP(AZ15,Table_corresp!$J$3:$M$70,2,0)))</f>
        <v>#N/A</v>
      </c>
      <c r="BB15" s="57" t="e">
        <f>IF(AZ15="","",(VLOOKUP(AZ15,Table_corresp!$J$3:$M$70,3,0)))</f>
        <v>#N/A</v>
      </c>
      <c r="BC15" s="57" t="e">
        <f>IF(AZ15="","",(VLOOKUP(AZ15,Table_corresp!$J$3:$M$70,4,0)))</f>
        <v>#N/A</v>
      </c>
      <c r="BD15" s="56" t="str">
        <f t="shared" si="10"/>
        <v/>
      </c>
      <c r="BE15" s="56" t="str">
        <f t="shared" si="11"/>
        <v/>
      </c>
      <c r="BF15" s="58" t="str">
        <f t="shared" si="12"/>
        <v/>
      </c>
      <c r="BG15" s="59" t="e">
        <f t="shared" si="3"/>
        <v>#VALUE!</v>
      </c>
      <c r="BH15" s="21"/>
      <c r="BI15" s="39"/>
      <c r="BJ15" s="21"/>
      <c r="BK15" s="57" t="e">
        <f>IF(BG15="","",(VLOOKUP(BG15,Table_corresp!$E$3:$F$230,2,0)))</f>
        <v>#VALUE!</v>
      </c>
      <c r="BL15" s="57" t="e">
        <f>IF(BK15="","",(CONCATENATE(V15," / ",BK15)))</f>
        <v>#VALUE!</v>
      </c>
      <c r="BM15" s="57" t="e">
        <f>IF(BL15="","",(VLOOKUP(BL15,Table_corresp!$J$3:$M$70,2,0)))</f>
        <v>#VALUE!</v>
      </c>
      <c r="BN15" s="57" t="e">
        <f>IF(BL15="","",(VLOOKUP(BL15,Table_corresp!$J$3:$M$70,3,0)))</f>
        <v>#VALUE!</v>
      </c>
      <c r="BO15" s="57" t="e">
        <f>IF(BL15="","",(VLOOKUP(BL15,Table_corresp!$J$3:$M$70,4,0)))</f>
        <v>#VALUE!</v>
      </c>
      <c r="BP15" s="56" t="str">
        <f t="shared" si="13"/>
        <v/>
      </c>
      <c r="BQ15" s="56" t="str">
        <f t="shared" si="14"/>
        <v/>
      </c>
      <c r="BR15" s="58" t="str">
        <f t="shared" si="15"/>
        <v/>
      </c>
      <c r="BS15" s="59" t="e">
        <f t="shared" si="4"/>
        <v>#VALUE!</v>
      </c>
      <c r="BT15" s="21"/>
      <c r="BU15" s="39"/>
      <c r="BV15" s="21"/>
      <c r="BW15" s="57" t="e">
        <f>IF(BS15="","",(VLOOKUP(BS15,Table_corresp!$E$3:$F$230,2,0)))</f>
        <v>#VALUE!</v>
      </c>
      <c r="BX15" s="57" t="e">
        <f>IF(BW15="","",(CONCATENATE(AF15," / ",BW15)))</f>
        <v>#VALUE!</v>
      </c>
      <c r="BY15" s="57" t="e">
        <f>IF(BX15="","",(VLOOKUP(BX15,Table_corresp!$J$3:$M$70,2,0)))</f>
        <v>#VALUE!</v>
      </c>
      <c r="BZ15" s="57" t="e">
        <f>IF(BX15="","",(VLOOKUP(BX15,Table_corresp!$J$3:$M$70,3,0)))</f>
        <v>#VALUE!</v>
      </c>
      <c r="CA15" s="57" t="e">
        <f>IF(BX15="","",(VLOOKUP(BX15,Table_corresp!$J$3:$M$70,4,0)))</f>
        <v>#VALUE!</v>
      </c>
      <c r="CB15" s="56" t="e">
        <f>IF(#REF!&gt;0,((((#REF!/BY15)^BZ15)-1)/CA15),"")</f>
        <v>#REF!</v>
      </c>
      <c r="CC15" s="56" t="e">
        <f>IF(CB15="","",BN15-CB15)</f>
        <v>#REF!</v>
      </c>
      <c r="CD15" s="58" t="e">
        <f t="shared" si="16"/>
        <v>#REF!</v>
      </c>
      <c r="CE15" s="59" t="e">
        <f>IF(BR15&lt;&gt;0,((YEAR(BR15)-YEAR(BD15))*12+MONTH(BR15)-MONTH(BD15)),"")</f>
        <v>#VALUE!</v>
      </c>
      <c r="CF15" s="21"/>
      <c r="CG15" s="39"/>
      <c r="CH15" s="21"/>
      <c r="CI15" s="57" t="e">
        <f>IF(CE15="","",(VLOOKUP(CE15,Table_corresp!$E$3:$F$230,2,0)))</f>
        <v>#VALUE!</v>
      </c>
      <c r="CJ15" s="57" t="e">
        <f>IF(CI15="","",(CONCATENATE(AP15," / ",CI15)))</f>
        <v>#VALUE!</v>
      </c>
      <c r="CK15" s="57" t="e">
        <f>IF(CJ15="","",(VLOOKUP(CJ15,Table_corresp!$J$3:$M$70,2,0)))</f>
        <v>#VALUE!</v>
      </c>
      <c r="CL15" s="57" t="e">
        <f>IF(CJ15="","",(VLOOKUP(CJ15,Table_corresp!$J$3:$M$70,3,0)))</f>
        <v>#VALUE!</v>
      </c>
      <c r="CM15" s="57" t="e">
        <f>IF(CJ15="","",(VLOOKUP(CJ15,Table_corresp!$J$3:$M$70,4,0)))</f>
        <v>#VALUE!</v>
      </c>
      <c r="CN15" s="56" t="e">
        <f>IF(#REF!&gt;0,((((#REF!/CK15)^CL15)-1)/CM15),"")</f>
        <v>#REF!</v>
      </c>
      <c r="CO15" s="56" t="e">
        <f>IF(CN15="","",BZ15-CN15)</f>
        <v>#REF!</v>
      </c>
      <c r="CP15" s="58" t="e">
        <f t="shared" si="17"/>
        <v>#REF!</v>
      </c>
      <c r="CQ15" s="59" t="e">
        <f>IF(CD15&lt;&gt;0,((YEAR(CD15)-YEAR(BP15))*12+MONTH(CD15)-MONTH(BP15)),"")</f>
        <v>#REF!</v>
      </c>
      <c r="CR15" s="21"/>
      <c r="CS15" s="39"/>
      <c r="CT15" s="22"/>
      <c r="CU15" s="57" t="e">
        <f>IF(CQ15="","",(VLOOKUP(CQ15,Table_corresp!$E$3:$F$230,2,0)))</f>
        <v>#REF!</v>
      </c>
      <c r="CV15" s="57" t="e">
        <f>IF(CU15="","",(CONCATENATE(BB15," / ",CU15)))</f>
        <v>#REF!</v>
      </c>
      <c r="CW15" s="57" t="e">
        <f>IF(CV15="","",(VLOOKUP(CV15,Table_corresp!$J$3:$M$70,2,0)))</f>
        <v>#REF!</v>
      </c>
      <c r="CX15" s="57" t="e">
        <f>IF(CV15="","",(VLOOKUP(CV15,Table_corresp!$J$3:$M$70,3,0)))</f>
        <v>#REF!</v>
      </c>
      <c r="CY15" s="57" t="e">
        <f>IF(CV15="","",(VLOOKUP(CV15,Table_corresp!$J$3:$M$70,4,0)))</f>
        <v>#REF!</v>
      </c>
      <c r="CZ15" s="56" t="e">
        <f>IF(#REF!&gt;0,((((#REF!/CW15)^CX15)-1)/CY15),"")</f>
        <v>#REF!</v>
      </c>
      <c r="DA15" s="56" t="e">
        <f>IF(CZ15="","",CL15-CZ15)</f>
        <v>#REF!</v>
      </c>
      <c r="DB15" s="58" t="e">
        <f t="shared" si="18"/>
        <v>#REF!</v>
      </c>
      <c r="DC15" s="59" t="e">
        <f>IF(CP15&lt;&gt;0,((YEAR(CP15)-YEAR(CB15))*12+MONTH(CP15)-MONTH(CB15)),"")</f>
        <v>#REF!</v>
      </c>
    </row>
    <row r="16" spans="1:107" x14ac:dyDescent="0.25">
      <c r="A16" s="8">
        <v>14</v>
      </c>
      <c r="B16" s="10">
        <v>2</v>
      </c>
      <c r="C16" s="12"/>
      <c r="D16" s="12"/>
      <c r="E16" s="12"/>
      <c r="F16" s="12">
        <v>83</v>
      </c>
      <c r="G16" s="12">
        <v>1.55</v>
      </c>
      <c r="H16" s="13">
        <v>34.54734651404786</v>
      </c>
      <c r="I16" s="46">
        <f>VLOOKUP(T16,Table_corresp!$E$3:$F$230,2,0)</f>
        <v>10.5</v>
      </c>
      <c r="J16" s="46" t="str">
        <f>CONCATENATE(B16," / ",I16)</f>
        <v>2 / 10,5</v>
      </c>
      <c r="K16" s="54">
        <f>VLOOKUP(J16,Table_corresp!$J$3:$M$70,2,0)</f>
        <v>16.440000000000001</v>
      </c>
      <c r="L16" s="54">
        <f>VLOOKUP(J16,Table_corresp!$J$3:$M$70,3,0)</f>
        <v>-0.69</v>
      </c>
      <c r="M16" s="55">
        <f>VLOOKUP(J16,Table_corresp!$J$3:$M$70,4,0)</f>
        <v>-7.3400000000000007E-2</v>
      </c>
      <c r="N16" s="56">
        <f t="shared" si="5"/>
        <v>5.4624769619159936</v>
      </c>
      <c r="O16" s="14" t="s">
        <v>39</v>
      </c>
      <c r="P16" s="15">
        <v>41766</v>
      </c>
      <c r="Q16" s="15">
        <v>37884</v>
      </c>
      <c r="R16" s="45" t="str">
        <f t="shared" ca="1" si="0"/>
        <v>14 ans 0 mois</v>
      </c>
      <c r="S16" s="39" t="str">
        <f ca="1">VLOOKUP(R16,Table_corresp!$A$3:$B$230,2,0)</f>
        <v>&gt; 12</v>
      </c>
      <c r="T16" s="45" t="str">
        <f>DATEDIF(Q16,P16,"y")&amp;" ans "&amp;DATEDIF(Q16,P16,"ym")&amp;" mois"</f>
        <v>10 ans 7 mois</v>
      </c>
      <c r="U16" s="39" t="str">
        <f>VLOOKUP(T16,Table_corresp!$A$3:$B$230,2,0)</f>
        <v>[9-12[</v>
      </c>
      <c r="V16" s="16"/>
      <c r="W16" s="11"/>
      <c r="X16" s="16"/>
      <c r="Y16" s="38" t="str">
        <f>IF(X16&lt;&gt;0,(DATEDIF(Q16,X16,"y")&amp;" ans "&amp;DATEDIF(Q16,X16,"ym")&amp;" mois"),"")</f>
        <v/>
      </c>
      <c r="Z16" s="11"/>
      <c r="AA16" s="57" t="str">
        <f>IF(Y16="","",(VLOOKUP(Y16,Table_corresp!$E$3:$F$230,2,0)))</f>
        <v/>
      </c>
      <c r="AB16" s="57" t="str">
        <f>IF(AA16="","",(CONCATENATE(B16," / ",AA16)))</f>
        <v/>
      </c>
      <c r="AC16" s="57" t="str">
        <f>IF(AB16="","",(VLOOKUP(AB16,Table_corresp!$J$3:$M$70,2,0)))</f>
        <v/>
      </c>
      <c r="AD16" s="57" t="str">
        <f>IF(AB16="","",(VLOOKUP(AB16,Table_corresp!$J$3:$M$70,3,0)))</f>
        <v/>
      </c>
      <c r="AE16" s="57" t="str">
        <f>IF(AB16="","",(VLOOKUP(AB16,Table_corresp!$J$3:$M$70,4,0)))</f>
        <v/>
      </c>
      <c r="AF16" s="56" t="str">
        <f t="shared" si="6"/>
        <v/>
      </c>
      <c r="AG16" s="56" t="str">
        <f>IF(AF16="","",N16-AF16)</f>
        <v/>
      </c>
      <c r="AH16" s="58" t="str">
        <f t="shared" si="1"/>
        <v/>
      </c>
      <c r="AI16" s="17" t="str">
        <f>IF(X16&lt;&gt;0,((YEAR(X16)-YEAR(P16))*12+MONTH(X16)-MONTH(P16)),"")</f>
        <v/>
      </c>
      <c r="AJ16" s="16"/>
      <c r="AK16" s="39" t="str">
        <f>IF(AJ16&lt;&gt;0,(DATEDIF(Q16,AJ16,"y")&amp;" ans "&amp;DATEDIF(Q16,AJ16,"ym")&amp;" mois"),"")</f>
        <v/>
      </c>
      <c r="AL16" s="11"/>
      <c r="AM16" s="57" t="str">
        <f>IF(AK16="","",(VLOOKUP(AK16,Table_corresp!$E$3:$F$230,2,0)))</f>
        <v/>
      </c>
      <c r="AN16" s="57" t="str">
        <f>IF(AM16="","",(CONCATENATE(B16," / ",AM16)))</f>
        <v/>
      </c>
      <c r="AO16" s="57" t="str">
        <f>IF(AN16="","",(VLOOKUP(AN16,Table_corresp!$J$3:$M$70,2,0)))</f>
        <v/>
      </c>
      <c r="AP16" s="57" t="str">
        <f>IF(AN16="","",(VLOOKUP(AN16,Table_corresp!$J$3:$M$70,3,0)))</f>
        <v/>
      </c>
      <c r="AQ16" s="57" t="str">
        <f>IF(AN16="","",(VLOOKUP(AN16,Table_corresp!$J$3:$M$70,4,0)))</f>
        <v/>
      </c>
      <c r="AR16" s="56" t="str">
        <f t="shared" si="7"/>
        <v/>
      </c>
      <c r="AS16" s="56" t="str">
        <f t="shared" si="8"/>
        <v/>
      </c>
      <c r="AT16" s="58" t="str">
        <f t="shared" si="9"/>
        <v/>
      </c>
      <c r="AU16" s="59" t="str">
        <f t="shared" si="2"/>
        <v/>
      </c>
      <c r="AV16" s="16"/>
      <c r="AW16" s="39"/>
      <c r="AX16" s="11"/>
      <c r="AY16" s="57" t="str">
        <f>IF(AU16="","",(VLOOKUP(AU16,Table_corresp!$E$3:$F$230,2,0)))</f>
        <v/>
      </c>
      <c r="AZ16" s="57" t="str">
        <f>IF(AY16="","",(CONCATENATE(L16," / ",AY16)))</f>
        <v/>
      </c>
      <c r="BA16" s="57" t="str">
        <f>IF(AZ16="","",(VLOOKUP(AZ16,Table_corresp!$J$3:$M$70,2,0)))</f>
        <v/>
      </c>
      <c r="BB16" s="57" t="str">
        <f>IF(AZ16="","",(VLOOKUP(AZ16,Table_corresp!$J$3:$M$70,3,0)))</f>
        <v/>
      </c>
      <c r="BC16" s="57" t="str">
        <f>IF(AZ16="","",(VLOOKUP(AZ16,Table_corresp!$J$3:$M$70,4,0)))</f>
        <v/>
      </c>
      <c r="BD16" s="56" t="str">
        <f t="shared" si="10"/>
        <v/>
      </c>
      <c r="BE16" s="56" t="str">
        <f t="shared" si="11"/>
        <v/>
      </c>
      <c r="BF16" s="58" t="str">
        <f t="shared" si="12"/>
        <v/>
      </c>
      <c r="BG16" s="59" t="e">
        <f t="shared" si="3"/>
        <v>#VALUE!</v>
      </c>
      <c r="BH16" s="11"/>
      <c r="BI16" s="39"/>
      <c r="BJ16" s="11"/>
      <c r="BK16" s="57" t="e">
        <f>IF(BG16="","",(VLOOKUP(BG16,Table_corresp!$E$3:$F$230,2,0)))</f>
        <v>#VALUE!</v>
      </c>
      <c r="BL16" s="57" t="e">
        <f>IF(BK16="","",(CONCATENATE(V16," / ",BK16)))</f>
        <v>#VALUE!</v>
      </c>
      <c r="BM16" s="57" t="e">
        <f>IF(BL16="","",(VLOOKUP(BL16,Table_corresp!$J$3:$M$70,2,0)))</f>
        <v>#VALUE!</v>
      </c>
      <c r="BN16" s="57" t="e">
        <f>IF(BL16="","",(VLOOKUP(BL16,Table_corresp!$J$3:$M$70,3,0)))</f>
        <v>#VALUE!</v>
      </c>
      <c r="BO16" s="57" t="e">
        <f>IF(BL16="","",(VLOOKUP(BL16,Table_corresp!$J$3:$M$70,4,0)))</f>
        <v>#VALUE!</v>
      </c>
      <c r="BP16" s="56" t="str">
        <f t="shared" si="13"/>
        <v/>
      </c>
      <c r="BQ16" s="56" t="str">
        <f t="shared" si="14"/>
        <v/>
      </c>
      <c r="BR16" s="58" t="str">
        <f t="shared" si="15"/>
        <v/>
      </c>
      <c r="BS16" s="59" t="e">
        <f t="shared" si="4"/>
        <v>#VALUE!</v>
      </c>
      <c r="BT16" s="11"/>
      <c r="BU16" s="39"/>
      <c r="BV16" s="11"/>
      <c r="BW16" s="57" t="e">
        <f>IF(BS16="","",(VLOOKUP(BS16,Table_corresp!$E$3:$F$230,2,0)))</f>
        <v>#VALUE!</v>
      </c>
      <c r="BX16" s="57" t="e">
        <f>IF(BW16="","",(CONCATENATE(AF16," / ",BW16)))</f>
        <v>#VALUE!</v>
      </c>
      <c r="BY16" s="57" t="e">
        <f>IF(BX16="","",(VLOOKUP(BX16,Table_corresp!$J$3:$M$70,2,0)))</f>
        <v>#VALUE!</v>
      </c>
      <c r="BZ16" s="57" t="e">
        <f>IF(BX16="","",(VLOOKUP(BX16,Table_corresp!$J$3:$M$70,3,0)))</f>
        <v>#VALUE!</v>
      </c>
      <c r="CA16" s="57" t="e">
        <f>IF(BX16="","",(VLOOKUP(BX16,Table_corresp!$J$3:$M$70,4,0)))</f>
        <v>#VALUE!</v>
      </c>
      <c r="CB16" s="56" t="e">
        <f>IF(#REF!&gt;0,((((#REF!/BY16)^BZ16)-1)/CA16),"")</f>
        <v>#REF!</v>
      </c>
      <c r="CC16" s="56" t="e">
        <f>IF(CB16="","",BN16-CB16)</f>
        <v>#REF!</v>
      </c>
      <c r="CD16" s="58" t="e">
        <f t="shared" si="16"/>
        <v>#REF!</v>
      </c>
      <c r="CE16" s="59" t="e">
        <f>IF(BR16&lt;&gt;0,((YEAR(BR16)-YEAR(BD16))*12+MONTH(BR16)-MONTH(BD16)),"")</f>
        <v>#VALUE!</v>
      </c>
      <c r="CF16" s="11"/>
      <c r="CG16" s="39"/>
      <c r="CH16" s="11"/>
      <c r="CI16" s="57" t="e">
        <f>IF(CE16="","",(VLOOKUP(CE16,Table_corresp!$E$3:$F$230,2,0)))</f>
        <v>#VALUE!</v>
      </c>
      <c r="CJ16" s="57" t="e">
        <f>IF(CI16="","",(CONCATENATE(AP16," / ",CI16)))</f>
        <v>#VALUE!</v>
      </c>
      <c r="CK16" s="57" t="e">
        <f>IF(CJ16="","",(VLOOKUP(CJ16,Table_corresp!$J$3:$M$70,2,0)))</f>
        <v>#VALUE!</v>
      </c>
      <c r="CL16" s="57" t="e">
        <f>IF(CJ16="","",(VLOOKUP(CJ16,Table_corresp!$J$3:$M$70,3,0)))</f>
        <v>#VALUE!</v>
      </c>
      <c r="CM16" s="57" t="e">
        <f>IF(CJ16="","",(VLOOKUP(CJ16,Table_corresp!$J$3:$M$70,4,0)))</f>
        <v>#VALUE!</v>
      </c>
      <c r="CN16" s="56" t="e">
        <f>IF(#REF!&gt;0,((((#REF!/CK16)^CL16)-1)/CM16),"")</f>
        <v>#REF!</v>
      </c>
      <c r="CO16" s="56" t="e">
        <f>IF(CN16="","",BZ16-CN16)</f>
        <v>#REF!</v>
      </c>
      <c r="CP16" s="58" t="e">
        <f t="shared" si="17"/>
        <v>#REF!</v>
      </c>
      <c r="CQ16" s="59" t="e">
        <f>IF(CD16&lt;&gt;0,((YEAR(CD16)-YEAR(BP16))*12+MONTH(CD16)-MONTH(BP16)),"")</f>
        <v>#REF!</v>
      </c>
      <c r="CR16" s="11"/>
      <c r="CS16" s="39"/>
      <c r="CT16" s="18"/>
      <c r="CU16" s="57" t="e">
        <f>IF(CQ16="","",(VLOOKUP(CQ16,Table_corresp!$E$3:$F$230,2,0)))</f>
        <v>#REF!</v>
      </c>
      <c r="CV16" s="57" t="e">
        <f>IF(CU16="","",(CONCATENATE(BB16," / ",CU16)))</f>
        <v>#REF!</v>
      </c>
      <c r="CW16" s="57" t="e">
        <f>IF(CV16="","",(VLOOKUP(CV16,Table_corresp!$J$3:$M$70,2,0)))</f>
        <v>#REF!</v>
      </c>
      <c r="CX16" s="57" t="e">
        <f>IF(CV16="","",(VLOOKUP(CV16,Table_corresp!$J$3:$M$70,3,0)))</f>
        <v>#REF!</v>
      </c>
      <c r="CY16" s="57" t="e">
        <f>IF(CV16="","",(VLOOKUP(CV16,Table_corresp!$J$3:$M$70,4,0)))</f>
        <v>#REF!</v>
      </c>
      <c r="CZ16" s="56" t="e">
        <f>IF(#REF!&gt;0,((((#REF!/CW16)^CX16)-1)/CY16),"")</f>
        <v>#REF!</v>
      </c>
      <c r="DA16" s="56" t="e">
        <f>IF(CZ16="","",CL16-CZ16)</f>
        <v>#REF!</v>
      </c>
      <c r="DB16" s="58" t="e">
        <f t="shared" si="18"/>
        <v>#REF!</v>
      </c>
      <c r="DC16" s="59" t="e">
        <f>IF(CP16&lt;&gt;0,((YEAR(CP16)-YEAR(CB16))*12+MONTH(CP16)-MONTH(CB16)),"")</f>
        <v>#REF!</v>
      </c>
    </row>
    <row r="17" spans="1:107" x14ac:dyDescent="0.25">
      <c r="A17" s="8">
        <v>15</v>
      </c>
      <c r="B17" s="10">
        <v>1</v>
      </c>
      <c r="C17" s="12"/>
      <c r="D17" s="12"/>
      <c r="E17" s="12"/>
      <c r="F17" s="12">
        <v>27</v>
      </c>
      <c r="G17" s="12">
        <v>1.2</v>
      </c>
      <c r="H17" s="13">
        <v>18.75</v>
      </c>
      <c r="I17" s="46">
        <f>VLOOKUP(T17,Table_corresp!$E$3:$F$230,2,0)</f>
        <v>5.5</v>
      </c>
      <c r="J17" s="46" t="str">
        <f>CONCATENATE(B17," / ",I17)</f>
        <v>1 / 5,5</v>
      </c>
      <c r="K17" s="54">
        <f>VLOOKUP(J17,Table_corresp!$J$3:$M$70,2,0)</f>
        <v>15.46</v>
      </c>
      <c r="L17" s="54">
        <f>VLOOKUP(J17,Table_corresp!$J$3:$M$70,3,0)</f>
        <v>-0.33</v>
      </c>
      <c r="M17" s="55">
        <f>VLOOKUP(J17,Table_corresp!$J$3:$M$70,4,0)</f>
        <v>-2.5000000000000001E-2</v>
      </c>
      <c r="N17" s="56">
        <f t="shared" si="5"/>
        <v>2.4673954435139889</v>
      </c>
      <c r="O17" s="14" t="s">
        <v>36</v>
      </c>
      <c r="P17" s="15">
        <v>41773</v>
      </c>
      <c r="Q17" s="15">
        <v>39634</v>
      </c>
      <c r="R17" s="45" t="str">
        <f t="shared" ca="1" si="0"/>
        <v>9 ans 3 mois</v>
      </c>
      <c r="S17" s="39" t="str">
        <f ca="1">VLOOKUP(R17,Table_corresp!$A$3:$B$230,2,0)</f>
        <v>[9-12[</v>
      </c>
      <c r="T17" s="45" t="str">
        <f>DATEDIF(Q17,P17,"y")&amp;" ans "&amp;DATEDIF(Q17,P17,"ym")&amp;" mois"</f>
        <v>5 ans 10 mois</v>
      </c>
      <c r="U17" s="39" t="str">
        <f>VLOOKUP(T17,Table_corresp!$A$3:$B$230,2,0)</f>
        <v>[3-6[</v>
      </c>
      <c r="V17" s="16"/>
      <c r="W17" s="11"/>
      <c r="X17" s="16"/>
      <c r="Y17" s="38" t="str">
        <f>IF(X17&lt;&gt;0,(DATEDIF(Q17,X17,"y")&amp;" ans "&amp;DATEDIF(Q17,X17,"ym")&amp;" mois"),"")</f>
        <v/>
      </c>
      <c r="Z17" s="11"/>
      <c r="AA17" s="57" t="str">
        <f>IF(Y17="","",(VLOOKUP(Y17,Table_corresp!$E$3:$F$230,2,0)))</f>
        <v/>
      </c>
      <c r="AB17" s="57" t="str">
        <f>IF(AA17="","",(CONCATENATE(B17," / ",AA17)))</f>
        <v/>
      </c>
      <c r="AC17" s="57" t="str">
        <f>IF(AB17="","",(VLOOKUP(AB17,Table_corresp!$J$3:$M$70,2,0)))</f>
        <v/>
      </c>
      <c r="AD17" s="57" t="str">
        <f>IF(AB17="","",(VLOOKUP(AB17,Table_corresp!$J$3:$M$70,3,0)))</f>
        <v/>
      </c>
      <c r="AE17" s="57" t="str">
        <f>IF(AB17="","",(VLOOKUP(AB17,Table_corresp!$J$3:$M$70,4,0)))</f>
        <v/>
      </c>
      <c r="AF17" s="56" t="str">
        <f t="shared" si="6"/>
        <v/>
      </c>
      <c r="AG17" s="56" t="str">
        <f>IF(AF17="","",N17-AF17)</f>
        <v/>
      </c>
      <c r="AH17" s="58" t="str">
        <f t="shared" si="1"/>
        <v/>
      </c>
      <c r="AI17" s="17" t="str">
        <f>IF(X17&lt;&gt;0,((YEAR(X17)-YEAR(P17))*12+MONTH(X17)-MONTH(P17)),"")</f>
        <v/>
      </c>
      <c r="AJ17" s="16"/>
      <c r="AK17" s="39" t="str">
        <f>IF(AJ17&lt;&gt;0,(DATEDIF(Q17,AJ17,"y")&amp;" ans "&amp;DATEDIF(Q17,AJ17,"ym")&amp;" mois"),"")</f>
        <v/>
      </c>
      <c r="AL17" s="11"/>
      <c r="AM17" s="57" t="str">
        <f>IF(AK17="","",(VLOOKUP(AK17,Table_corresp!$E$3:$F$230,2,0)))</f>
        <v/>
      </c>
      <c r="AN17" s="57" t="str">
        <f>IF(AM17="","",(CONCATENATE(B17," / ",AM17)))</f>
        <v/>
      </c>
      <c r="AO17" s="57" t="str">
        <f>IF(AN17="","",(VLOOKUP(AN17,Table_corresp!$J$3:$M$70,2,0)))</f>
        <v/>
      </c>
      <c r="AP17" s="57" t="str">
        <f>IF(AN17="","",(VLOOKUP(AN17,Table_corresp!$J$3:$M$70,3,0)))</f>
        <v/>
      </c>
      <c r="AQ17" s="57" t="str">
        <f>IF(AN17="","",(VLOOKUP(AN17,Table_corresp!$J$3:$M$70,4,0)))</f>
        <v/>
      </c>
      <c r="AR17" s="56" t="str">
        <f t="shared" si="7"/>
        <v/>
      </c>
      <c r="AS17" s="56" t="str">
        <f t="shared" si="8"/>
        <v/>
      </c>
      <c r="AT17" s="58" t="str">
        <f t="shared" si="9"/>
        <v/>
      </c>
      <c r="AU17" s="59" t="str">
        <f t="shared" si="2"/>
        <v/>
      </c>
      <c r="AV17" s="16"/>
      <c r="AW17" s="39"/>
      <c r="AX17" s="11"/>
      <c r="AY17" s="57" t="str">
        <f>IF(AU17="","",(VLOOKUP(AU17,Table_corresp!$E$3:$F$230,2,0)))</f>
        <v/>
      </c>
      <c r="AZ17" s="57" t="str">
        <f>IF(AY17="","",(CONCATENATE(L17," / ",AY17)))</f>
        <v/>
      </c>
      <c r="BA17" s="57" t="str">
        <f>IF(AZ17="","",(VLOOKUP(AZ17,Table_corresp!$J$3:$M$70,2,0)))</f>
        <v/>
      </c>
      <c r="BB17" s="57" t="str">
        <f>IF(AZ17="","",(VLOOKUP(AZ17,Table_corresp!$J$3:$M$70,3,0)))</f>
        <v/>
      </c>
      <c r="BC17" s="57" t="str">
        <f>IF(AZ17="","",(VLOOKUP(AZ17,Table_corresp!$J$3:$M$70,4,0)))</f>
        <v/>
      </c>
      <c r="BD17" s="56" t="str">
        <f t="shared" si="10"/>
        <v/>
      </c>
      <c r="BE17" s="56" t="str">
        <f t="shared" si="11"/>
        <v/>
      </c>
      <c r="BF17" s="58" t="str">
        <f t="shared" si="12"/>
        <v/>
      </c>
      <c r="BG17" s="59" t="e">
        <f t="shared" si="3"/>
        <v>#VALUE!</v>
      </c>
      <c r="BH17" s="11"/>
      <c r="BI17" s="39"/>
      <c r="BJ17" s="11"/>
      <c r="BK17" s="57" t="e">
        <f>IF(BG17="","",(VLOOKUP(BG17,Table_corresp!$E$3:$F$230,2,0)))</f>
        <v>#VALUE!</v>
      </c>
      <c r="BL17" s="57" t="e">
        <f>IF(BK17="","",(CONCATENATE(V17," / ",BK17)))</f>
        <v>#VALUE!</v>
      </c>
      <c r="BM17" s="57" t="e">
        <f>IF(BL17="","",(VLOOKUP(BL17,Table_corresp!$J$3:$M$70,2,0)))</f>
        <v>#VALUE!</v>
      </c>
      <c r="BN17" s="57" t="e">
        <f>IF(BL17="","",(VLOOKUP(BL17,Table_corresp!$J$3:$M$70,3,0)))</f>
        <v>#VALUE!</v>
      </c>
      <c r="BO17" s="57" t="e">
        <f>IF(BL17="","",(VLOOKUP(BL17,Table_corresp!$J$3:$M$70,4,0)))</f>
        <v>#VALUE!</v>
      </c>
      <c r="BP17" s="56" t="str">
        <f t="shared" si="13"/>
        <v/>
      </c>
      <c r="BQ17" s="56" t="str">
        <f t="shared" si="14"/>
        <v/>
      </c>
      <c r="BR17" s="58" t="str">
        <f t="shared" si="15"/>
        <v/>
      </c>
      <c r="BS17" s="59" t="e">
        <f t="shared" si="4"/>
        <v>#VALUE!</v>
      </c>
      <c r="BT17" s="11"/>
      <c r="BU17" s="39"/>
      <c r="BV17" s="11"/>
      <c r="BW17" s="57" t="e">
        <f>IF(BS17="","",(VLOOKUP(BS17,Table_corresp!$E$3:$F$230,2,0)))</f>
        <v>#VALUE!</v>
      </c>
      <c r="BX17" s="57" t="e">
        <f>IF(BW17="","",(CONCATENATE(AF17," / ",BW17)))</f>
        <v>#VALUE!</v>
      </c>
      <c r="BY17" s="57" t="e">
        <f>IF(BX17="","",(VLOOKUP(BX17,Table_corresp!$J$3:$M$70,2,0)))</f>
        <v>#VALUE!</v>
      </c>
      <c r="BZ17" s="57" t="e">
        <f>IF(BX17="","",(VLOOKUP(BX17,Table_corresp!$J$3:$M$70,3,0)))</f>
        <v>#VALUE!</v>
      </c>
      <c r="CA17" s="57" t="e">
        <f>IF(BX17="","",(VLOOKUP(BX17,Table_corresp!$J$3:$M$70,4,0)))</f>
        <v>#VALUE!</v>
      </c>
      <c r="CB17" s="56" t="e">
        <f>IF(#REF!&gt;0,((((#REF!/BY17)^BZ17)-1)/CA17),"")</f>
        <v>#REF!</v>
      </c>
      <c r="CC17" s="56" t="e">
        <f>IF(CB17="","",BN17-CB17)</f>
        <v>#REF!</v>
      </c>
      <c r="CD17" s="58" t="e">
        <f t="shared" si="16"/>
        <v>#REF!</v>
      </c>
      <c r="CE17" s="59" t="e">
        <f>IF(BR17&lt;&gt;0,((YEAR(BR17)-YEAR(BD17))*12+MONTH(BR17)-MONTH(BD17)),"")</f>
        <v>#VALUE!</v>
      </c>
      <c r="CF17" s="11"/>
      <c r="CG17" s="39"/>
      <c r="CH17" s="11"/>
      <c r="CI17" s="57" t="e">
        <f>IF(CE17="","",(VLOOKUP(CE17,Table_corresp!$E$3:$F$230,2,0)))</f>
        <v>#VALUE!</v>
      </c>
      <c r="CJ17" s="57" t="e">
        <f>IF(CI17="","",(CONCATENATE(AP17," / ",CI17)))</f>
        <v>#VALUE!</v>
      </c>
      <c r="CK17" s="57" t="e">
        <f>IF(CJ17="","",(VLOOKUP(CJ17,Table_corresp!$J$3:$M$70,2,0)))</f>
        <v>#VALUE!</v>
      </c>
      <c r="CL17" s="57" t="e">
        <f>IF(CJ17="","",(VLOOKUP(CJ17,Table_corresp!$J$3:$M$70,3,0)))</f>
        <v>#VALUE!</v>
      </c>
      <c r="CM17" s="57" t="e">
        <f>IF(CJ17="","",(VLOOKUP(CJ17,Table_corresp!$J$3:$M$70,4,0)))</f>
        <v>#VALUE!</v>
      </c>
      <c r="CN17" s="56" t="e">
        <f>IF(#REF!&gt;0,((((#REF!/CK17)^CL17)-1)/CM17),"")</f>
        <v>#REF!</v>
      </c>
      <c r="CO17" s="56" t="e">
        <f>IF(CN17="","",BZ17-CN17)</f>
        <v>#REF!</v>
      </c>
      <c r="CP17" s="58" t="e">
        <f t="shared" si="17"/>
        <v>#REF!</v>
      </c>
      <c r="CQ17" s="59" t="e">
        <f>IF(CD17&lt;&gt;0,((YEAR(CD17)-YEAR(BP17))*12+MONTH(CD17)-MONTH(BP17)),"")</f>
        <v>#REF!</v>
      </c>
      <c r="CR17" s="11"/>
      <c r="CS17" s="39"/>
      <c r="CT17" s="18"/>
      <c r="CU17" s="57" t="e">
        <f>IF(CQ17="","",(VLOOKUP(CQ17,Table_corresp!$E$3:$F$230,2,0)))</f>
        <v>#REF!</v>
      </c>
      <c r="CV17" s="57" t="e">
        <f>IF(CU17="","",(CONCATENATE(BB17," / ",CU17)))</f>
        <v>#REF!</v>
      </c>
      <c r="CW17" s="57" t="e">
        <f>IF(CV17="","",(VLOOKUP(CV17,Table_corresp!$J$3:$M$70,2,0)))</f>
        <v>#REF!</v>
      </c>
      <c r="CX17" s="57" t="e">
        <f>IF(CV17="","",(VLOOKUP(CV17,Table_corresp!$J$3:$M$70,3,0)))</f>
        <v>#REF!</v>
      </c>
      <c r="CY17" s="57" t="e">
        <f>IF(CV17="","",(VLOOKUP(CV17,Table_corresp!$J$3:$M$70,4,0)))</f>
        <v>#REF!</v>
      </c>
      <c r="CZ17" s="56" t="e">
        <f>IF(#REF!&gt;0,((((#REF!/CW17)^CX17)-1)/CY17),"")</f>
        <v>#REF!</v>
      </c>
      <c r="DA17" s="56" t="e">
        <f>IF(CZ17="","",CL17-CZ17)</f>
        <v>#REF!</v>
      </c>
      <c r="DB17" s="58" t="e">
        <f t="shared" si="18"/>
        <v>#REF!</v>
      </c>
      <c r="DC17" s="59" t="e">
        <f>IF(CP17&lt;&gt;0,((YEAR(CP17)-YEAR(CB17))*12+MONTH(CP17)-MONTH(CB17)),"")</f>
        <v>#REF!</v>
      </c>
    </row>
    <row r="18" spans="1:107" x14ac:dyDescent="0.25">
      <c r="A18" s="8">
        <v>16</v>
      </c>
      <c r="B18" s="10">
        <v>1</v>
      </c>
      <c r="C18" s="12"/>
      <c r="D18" s="12"/>
      <c r="E18" s="12"/>
      <c r="F18" s="12">
        <v>26</v>
      </c>
      <c r="G18" s="12">
        <v>1.1200000000000001</v>
      </c>
      <c r="H18" s="13">
        <v>20.727040816326529</v>
      </c>
      <c r="I18" s="46">
        <f>VLOOKUP(T18,Table_corresp!$E$3:$F$230,2,0)</f>
        <v>3.5</v>
      </c>
      <c r="J18" s="46" t="str">
        <f>CONCATENATE(B18," / ",I18)</f>
        <v>1 / 3,5</v>
      </c>
      <c r="K18" s="54">
        <f>VLOOKUP(J18,Table_corresp!$J$3:$M$70,2,0)</f>
        <v>15.81</v>
      </c>
      <c r="L18" s="54">
        <f>VLOOKUP(J18,Table_corresp!$J$3:$M$70,3,0)</f>
        <v>-0.32</v>
      </c>
      <c r="M18" s="55">
        <f>VLOOKUP(J18,Table_corresp!$J$3:$M$70,4,0)</f>
        <v>-2.29E-2</v>
      </c>
      <c r="N18" s="56">
        <f t="shared" si="5"/>
        <v>3.624737594726354</v>
      </c>
      <c r="O18" s="14" t="s">
        <v>39</v>
      </c>
      <c r="P18" s="15">
        <v>41773</v>
      </c>
      <c r="Q18" s="15">
        <v>40335</v>
      </c>
      <c r="R18" s="45" t="str">
        <f t="shared" ca="1" si="0"/>
        <v>7 ans 4 mois</v>
      </c>
      <c r="S18" s="39" t="str">
        <f ca="1">VLOOKUP(R18,Table_corresp!$A$3:$B$230,2,0)</f>
        <v>[6-9[</v>
      </c>
      <c r="T18" s="45" t="str">
        <f>DATEDIF(Q18,P18,"y")&amp;" ans "&amp;DATEDIF(Q18,P18,"ym")&amp;" mois"</f>
        <v>3 ans 11 mois</v>
      </c>
      <c r="U18" s="39" t="str">
        <f>VLOOKUP(T18,Table_corresp!$A$3:$B$230,2,0)</f>
        <v>[3-6[</v>
      </c>
      <c r="V18" s="16"/>
      <c r="W18" s="11"/>
      <c r="X18" s="16"/>
      <c r="Y18" s="38" t="str">
        <f>IF(X18&lt;&gt;0,(DATEDIF(Q18,X18,"y")&amp;" ans "&amp;DATEDIF(Q18,X18,"ym")&amp;" mois"),"")</f>
        <v/>
      </c>
      <c r="Z18" s="11"/>
      <c r="AA18" s="57" t="str">
        <f>IF(Y18="","",(VLOOKUP(Y18,Table_corresp!$E$3:$F$230,2,0)))</f>
        <v/>
      </c>
      <c r="AB18" s="57" t="str">
        <f>IF(AA18="","",(CONCATENATE(B18," / ",AA18)))</f>
        <v/>
      </c>
      <c r="AC18" s="57" t="str">
        <f>IF(AB18="","",(VLOOKUP(AB18,Table_corresp!$J$3:$M$70,2,0)))</f>
        <v/>
      </c>
      <c r="AD18" s="57" t="str">
        <f>IF(AB18="","",(VLOOKUP(AB18,Table_corresp!$J$3:$M$70,3,0)))</f>
        <v/>
      </c>
      <c r="AE18" s="57" t="str">
        <f>IF(AB18="","",(VLOOKUP(AB18,Table_corresp!$J$3:$M$70,4,0)))</f>
        <v/>
      </c>
      <c r="AF18" s="56" t="str">
        <f t="shared" si="6"/>
        <v/>
      </c>
      <c r="AG18" s="56" t="str">
        <f>IF(AF18="","",N18-AF18)</f>
        <v/>
      </c>
      <c r="AH18" s="58" t="str">
        <f t="shared" si="1"/>
        <v/>
      </c>
      <c r="AI18" s="17" t="str">
        <f>IF(X18&lt;&gt;0,((YEAR(X18)-YEAR(P18))*12+MONTH(X18)-MONTH(P18)),"")</f>
        <v/>
      </c>
      <c r="AJ18" s="16"/>
      <c r="AK18" s="39" t="str">
        <f>IF(AJ18&lt;&gt;0,(DATEDIF(Q18,AJ18,"y")&amp;" ans "&amp;DATEDIF(Q18,AJ18,"ym")&amp;" mois"),"")</f>
        <v/>
      </c>
      <c r="AL18" s="11"/>
      <c r="AM18" s="57" t="str">
        <f>IF(AK18="","",(VLOOKUP(AK18,Table_corresp!$E$3:$F$230,2,0)))</f>
        <v/>
      </c>
      <c r="AN18" s="57" t="str">
        <f>IF(AM18="","",(CONCATENATE(B18," / ",AM18)))</f>
        <v/>
      </c>
      <c r="AO18" s="57" t="str">
        <f>IF(AN18="","",(VLOOKUP(AN18,Table_corresp!$J$3:$M$70,2,0)))</f>
        <v/>
      </c>
      <c r="AP18" s="57" t="str">
        <f>IF(AN18="","",(VLOOKUP(AN18,Table_corresp!$J$3:$M$70,3,0)))</f>
        <v/>
      </c>
      <c r="AQ18" s="57" t="str">
        <f>IF(AN18="","",(VLOOKUP(AN18,Table_corresp!$J$3:$M$70,4,0)))</f>
        <v/>
      </c>
      <c r="AR18" s="56" t="str">
        <f t="shared" si="7"/>
        <v/>
      </c>
      <c r="AS18" s="56" t="str">
        <f t="shared" si="8"/>
        <v/>
      </c>
      <c r="AT18" s="58" t="str">
        <f t="shared" si="9"/>
        <v/>
      </c>
      <c r="AU18" s="59" t="str">
        <f t="shared" si="2"/>
        <v/>
      </c>
      <c r="AV18" s="16"/>
      <c r="AW18" s="39"/>
      <c r="AX18" s="11"/>
      <c r="AY18" s="57" t="str">
        <f>IF(AU18="","",(VLOOKUP(AU18,Table_corresp!$E$3:$F$230,2,0)))</f>
        <v/>
      </c>
      <c r="AZ18" s="57" t="str">
        <f>IF(AY18="","",(CONCATENATE(L18," / ",AY18)))</f>
        <v/>
      </c>
      <c r="BA18" s="57" t="str">
        <f>IF(AZ18="","",(VLOOKUP(AZ18,Table_corresp!$J$3:$M$70,2,0)))</f>
        <v/>
      </c>
      <c r="BB18" s="57" t="str">
        <f>IF(AZ18="","",(VLOOKUP(AZ18,Table_corresp!$J$3:$M$70,3,0)))</f>
        <v/>
      </c>
      <c r="BC18" s="57" t="str">
        <f>IF(AZ18="","",(VLOOKUP(AZ18,Table_corresp!$J$3:$M$70,4,0)))</f>
        <v/>
      </c>
      <c r="BD18" s="56" t="str">
        <f t="shared" si="10"/>
        <v/>
      </c>
      <c r="BE18" s="56" t="str">
        <f t="shared" si="11"/>
        <v/>
      </c>
      <c r="BF18" s="58" t="str">
        <f t="shared" si="12"/>
        <v/>
      </c>
      <c r="BG18" s="59" t="e">
        <f t="shared" si="3"/>
        <v>#VALUE!</v>
      </c>
      <c r="BH18" s="11"/>
      <c r="BI18" s="39"/>
      <c r="BJ18" s="11"/>
      <c r="BK18" s="57" t="e">
        <f>IF(BG18="","",(VLOOKUP(BG18,Table_corresp!$E$3:$F$230,2,0)))</f>
        <v>#VALUE!</v>
      </c>
      <c r="BL18" s="57" t="e">
        <f>IF(BK18="","",(CONCATENATE(V18," / ",BK18)))</f>
        <v>#VALUE!</v>
      </c>
      <c r="BM18" s="57" t="e">
        <f>IF(BL18="","",(VLOOKUP(BL18,Table_corresp!$J$3:$M$70,2,0)))</f>
        <v>#VALUE!</v>
      </c>
      <c r="BN18" s="57" t="e">
        <f>IF(BL18="","",(VLOOKUP(BL18,Table_corresp!$J$3:$M$70,3,0)))</f>
        <v>#VALUE!</v>
      </c>
      <c r="BO18" s="57" t="e">
        <f>IF(BL18="","",(VLOOKUP(BL18,Table_corresp!$J$3:$M$70,4,0)))</f>
        <v>#VALUE!</v>
      </c>
      <c r="BP18" s="56" t="str">
        <f t="shared" si="13"/>
        <v/>
      </c>
      <c r="BQ18" s="56" t="str">
        <f t="shared" si="14"/>
        <v/>
      </c>
      <c r="BR18" s="58" t="str">
        <f t="shared" si="15"/>
        <v/>
      </c>
      <c r="BS18" s="59" t="e">
        <f t="shared" si="4"/>
        <v>#VALUE!</v>
      </c>
      <c r="BT18" s="11"/>
      <c r="BU18" s="39"/>
      <c r="BV18" s="11"/>
      <c r="BW18" s="57" t="e">
        <f>IF(BS18="","",(VLOOKUP(BS18,Table_corresp!$E$3:$F$230,2,0)))</f>
        <v>#VALUE!</v>
      </c>
      <c r="BX18" s="57" t="e">
        <f>IF(BW18="","",(CONCATENATE(AF18," / ",BW18)))</f>
        <v>#VALUE!</v>
      </c>
      <c r="BY18" s="57" t="e">
        <f>IF(BX18="","",(VLOOKUP(BX18,Table_corresp!$J$3:$M$70,2,0)))</f>
        <v>#VALUE!</v>
      </c>
      <c r="BZ18" s="57" t="e">
        <f>IF(BX18="","",(VLOOKUP(BX18,Table_corresp!$J$3:$M$70,3,0)))</f>
        <v>#VALUE!</v>
      </c>
      <c r="CA18" s="57" t="e">
        <f>IF(BX18="","",(VLOOKUP(BX18,Table_corresp!$J$3:$M$70,4,0)))</f>
        <v>#VALUE!</v>
      </c>
      <c r="CB18" s="56" t="e">
        <f>IF(#REF!&gt;0,((((#REF!/BY18)^BZ18)-1)/CA18),"")</f>
        <v>#REF!</v>
      </c>
      <c r="CC18" s="56" t="e">
        <f>IF(CB18="","",BN18-CB18)</f>
        <v>#REF!</v>
      </c>
      <c r="CD18" s="58" t="e">
        <f t="shared" si="16"/>
        <v>#REF!</v>
      </c>
      <c r="CE18" s="59" t="e">
        <f>IF(BR18&lt;&gt;0,((YEAR(BR18)-YEAR(BD18))*12+MONTH(BR18)-MONTH(BD18)),"")</f>
        <v>#VALUE!</v>
      </c>
      <c r="CF18" s="11"/>
      <c r="CG18" s="39"/>
      <c r="CH18" s="11"/>
      <c r="CI18" s="57" t="e">
        <f>IF(CE18="","",(VLOOKUP(CE18,Table_corresp!$E$3:$F$230,2,0)))</f>
        <v>#VALUE!</v>
      </c>
      <c r="CJ18" s="57" t="e">
        <f>IF(CI18="","",(CONCATENATE(AP18," / ",CI18)))</f>
        <v>#VALUE!</v>
      </c>
      <c r="CK18" s="57" t="e">
        <f>IF(CJ18="","",(VLOOKUP(CJ18,Table_corresp!$J$3:$M$70,2,0)))</f>
        <v>#VALUE!</v>
      </c>
      <c r="CL18" s="57" t="e">
        <f>IF(CJ18="","",(VLOOKUP(CJ18,Table_corresp!$J$3:$M$70,3,0)))</f>
        <v>#VALUE!</v>
      </c>
      <c r="CM18" s="57" t="e">
        <f>IF(CJ18="","",(VLOOKUP(CJ18,Table_corresp!$J$3:$M$70,4,0)))</f>
        <v>#VALUE!</v>
      </c>
      <c r="CN18" s="56" t="e">
        <f>IF(#REF!&gt;0,((((#REF!/CK18)^CL18)-1)/CM18),"")</f>
        <v>#REF!</v>
      </c>
      <c r="CO18" s="56" t="e">
        <f>IF(CN18="","",BZ18-CN18)</f>
        <v>#REF!</v>
      </c>
      <c r="CP18" s="58" t="e">
        <f t="shared" si="17"/>
        <v>#REF!</v>
      </c>
      <c r="CQ18" s="59" t="e">
        <f>IF(CD18&lt;&gt;0,((YEAR(CD18)-YEAR(BP18))*12+MONTH(CD18)-MONTH(BP18)),"")</f>
        <v>#REF!</v>
      </c>
      <c r="CR18" s="11"/>
      <c r="CS18" s="39"/>
      <c r="CT18" s="18"/>
      <c r="CU18" s="57" t="e">
        <f>IF(CQ18="","",(VLOOKUP(CQ18,Table_corresp!$E$3:$F$230,2,0)))</f>
        <v>#REF!</v>
      </c>
      <c r="CV18" s="57" t="e">
        <f>IF(CU18="","",(CONCATENATE(BB18," / ",CU18)))</f>
        <v>#REF!</v>
      </c>
      <c r="CW18" s="57" t="e">
        <f>IF(CV18="","",(VLOOKUP(CV18,Table_corresp!$J$3:$M$70,2,0)))</f>
        <v>#REF!</v>
      </c>
      <c r="CX18" s="57" t="e">
        <f>IF(CV18="","",(VLOOKUP(CV18,Table_corresp!$J$3:$M$70,3,0)))</f>
        <v>#REF!</v>
      </c>
      <c r="CY18" s="57" t="e">
        <f>IF(CV18="","",(VLOOKUP(CV18,Table_corresp!$J$3:$M$70,4,0)))</f>
        <v>#REF!</v>
      </c>
      <c r="CZ18" s="56" t="e">
        <f>IF(#REF!&gt;0,((((#REF!/CW18)^CX18)-1)/CY18),"")</f>
        <v>#REF!</v>
      </c>
      <c r="DA18" s="56" t="e">
        <f>IF(CZ18="","",CL18-CZ18)</f>
        <v>#REF!</v>
      </c>
      <c r="DB18" s="58" t="e">
        <f t="shared" si="18"/>
        <v>#REF!</v>
      </c>
      <c r="DC18" s="59" t="e">
        <f>IF(CP18&lt;&gt;0,((YEAR(CP18)-YEAR(CB18))*12+MONTH(CP18)-MONTH(CB18)),"")</f>
        <v>#REF!</v>
      </c>
    </row>
    <row r="19" spans="1:107" x14ac:dyDescent="0.25">
      <c r="A19" s="8">
        <v>17</v>
      </c>
      <c r="B19" s="10">
        <v>2</v>
      </c>
      <c r="C19" s="12"/>
      <c r="D19" s="12"/>
      <c r="E19" s="12"/>
      <c r="F19" s="12">
        <v>59</v>
      </c>
      <c r="G19" s="12">
        <v>1.41</v>
      </c>
      <c r="H19" s="13">
        <v>29.676575624968567</v>
      </c>
      <c r="I19" s="46">
        <f>VLOOKUP(T19,Table_corresp!$E$3:$F$230,2,0)</f>
        <v>10.5</v>
      </c>
      <c r="J19" s="46" t="str">
        <f>CONCATENATE(B19," / ",I19)</f>
        <v>2 / 10,5</v>
      </c>
      <c r="K19" s="54">
        <f>VLOOKUP(J19,Table_corresp!$J$3:$M$70,2,0)</f>
        <v>16.440000000000001</v>
      </c>
      <c r="L19" s="54">
        <f>VLOOKUP(J19,Table_corresp!$J$3:$M$70,3,0)</f>
        <v>-0.69</v>
      </c>
      <c r="M19" s="55">
        <f>VLOOKUP(J19,Table_corresp!$J$3:$M$70,4,0)</f>
        <v>-7.3400000000000007E-2</v>
      </c>
      <c r="N19" s="56">
        <f t="shared" si="5"/>
        <v>4.5601705898575622</v>
      </c>
      <c r="O19" s="14" t="s">
        <v>39</v>
      </c>
      <c r="P19" s="15">
        <v>41773</v>
      </c>
      <c r="Q19" s="15">
        <v>37831</v>
      </c>
      <c r="R19" s="45" t="str">
        <f t="shared" ca="1" si="0"/>
        <v>14 ans 2 mois</v>
      </c>
      <c r="S19" s="39" t="str">
        <f ca="1">VLOOKUP(R19,Table_corresp!$A$3:$B$230,2,0)</f>
        <v>&gt; 12</v>
      </c>
      <c r="T19" s="45" t="str">
        <f>DATEDIF(Q19,P19,"y")&amp;" ans "&amp;DATEDIF(Q19,P19,"ym")&amp;" mois"</f>
        <v>10 ans 9 mois</v>
      </c>
      <c r="U19" s="39" t="str">
        <f>VLOOKUP(T19,Table_corresp!$A$3:$B$230,2,0)</f>
        <v>[9-12[</v>
      </c>
      <c r="V19" s="16"/>
      <c r="W19" s="11"/>
      <c r="X19" s="16"/>
      <c r="Y19" s="38" t="str">
        <f>IF(X19&lt;&gt;0,(DATEDIF(Q19,X19,"y")&amp;" ans "&amp;DATEDIF(Q19,X19,"ym")&amp;" mois"),"")</f>
        <v/>
      </c>
      <c r="Z19" s="11"/>
      <c r="AA19" s="57" t="str">
        <f>IF(Y19="","",(VLOOKUP(Y19,Table_corresp!$E$3:$F$230,2,0)))</f>
        <v/>
      </c>
      <c r="AB19" s="57" t="str">
        <f>IF(AA19="","",(CONCATENATE(B19," / ",AA19)))</f>
        <v/>
      </c>
      <c r="AC19" s="57" t="str">
        <f>IF(AB19="","",(VLOOKUP(AB19,Table_corresp!$J$3:$M$70,2,0)))</f>
        <v/>
      </c>
      <c r="AD19" s="57" t="str">
        <f>IF(AB19="","",(VLOOKUP(AB19,Table_corresp!$J$3:$M$70,3,0)))</f>
        <v/>
      </c>
      <c r="AE19" s="57" t="str">
        <f>IF(AB19="","",(VLOOKUP(AB19,Table_corresp!$J$3:$M$70,4,0)))</f>
        <v/>
      </c>
      <c r="AF19" s="56" t="str">
        <f t="shared" si="6"/>
        <v/>
      </c>
      <c r="AG19" s="56" t="str">
        <f>IF(AF19="","",N19-AF19)</f>
        <v/>
      </c>
      <c r="AH19" s="58" t="str">
        <f t="shared" si="1"/>
        <v/>
      </c>
      <c r="AI19" s="17" t="str">
        <f>IF(X19&lt;&gt;0,((YEAR(X19)-YEAR(P19))*12+MONTH(X19)-MONTH(P19)),"")</f>
        <v/>
      </c>
      <c r="AJ19" s="16"/>
      <c r="AK19" s="39" t="str">
        <f>IF(AJ19&lt;&gt;0,(DATEDIF(Q19,AJ19,"y")&amp;" ans "&amp;DATEDIF(Q19,AJ19,"ym")&amp;" mois"),"")</f>
        <v/>
      </c>
      <c r="AL19" s="11"/>
      <c r="AM19" s="57" t="str">
        <f>IF(AK19="","",(VLOOKUP(AK19,Table_corresp!$E$3:$F$230,2,0)))</f>
        <v/>
      </c>
      <c r="AN19" s="57" t="str">
        <f>IF(AM19="","",(CONCATENATE(B19," / ",AM19)))</f>
        <v/>
      </c>
      <c r="AO19" s="57" t="str">
        <f>IF(AN19="","",(VLOOKUP(AN19,Table_corresp!$J$3:$M$70,2,0)))</f>
        <v/>
      </c>
      <c r="AP19" s="57" t="str">
        <f>IF(AN19="","",(VLOOKUP(AN19,Table_corresp!$J$3:$M$70,3,0)))</f>
        <v/>
      </c>
      <c r="AQ19" s="57" t="str">
        <f>IF(AN19="","",(VLOOKUP(AN19,Table_corresp!$J$3:$M$70,4,0)))</f>
        <v/>
      </c>
      <c r="AR19" s="56" t="str">
        <f t="shared" si="7"/>
        <v/>
      </c>
      <c r="AS19" s="56" t="str">
        <f t="shared" si="8"/>
        <v/>
      </c>
      <c r="AT19" s="58" t="str">
        <f t="shared" si="9"/>
        <v/>
      </c>
      <c r="AU19" s="59" t="str">
        <f t="shared" si="2"/>
        <v/>
      </c>
      <c r="AV19" s="16"/>
      <c r="AW19" s="39"/>
      <c r="AX19" s="11"/>
      <c r="AY19" s="57" t="str">
        <f>IF(AU19="","",(VLOOKUP(AU19,Table_corresp!$E$3:$F$230,2,0)))</f>
        <v/>
      </c>
      <c r="AZ19" s="57" t="str">
        <f>IF(AY19="","",(CONCATENATE(L19," / ",AY19)))</f>
        <v/>
      </c>
      <c r="BA19" s="57" t="str">
        <f>IF(AZ19="","",(VLOOKUP(AZ19,Table_corresp!$J$3:$M$70,2,0)))</f>
        <v/>
      </c>
      <c r="BB19" s="57" t="str">
        <f>IF(AZ19="","",(VLOOKUP(AZ19,Table_corresp!$J$3:$M$70,3,0)))</f>
        <v/>
      </c>
      <c r="BC19" s="57" t="str">
        <f>IF(AZ19="","",(VLOOKUP(AZ19,Table_corresp!$J$3:$M$70,4,0)))</f>
        <v/>
      </c>
      <c r="BD19" s="56" t="str">
        <f t="shared" si="10"/>
        <v/>
      </c>
      <c r="BE19" s="56" t="str">
        <f t="shared" si="11"/>
        <v/>
      </c>
      <c r="BF19" s="58" t="str">
        <f t="shared" si="12"/>
        <v/>
      </c>
      <c r="BG19" s="59" t="e">
        <f t="shared" si="3"/>
        <v>#VALUE!</v>
      </c>
      <c r="BH19" s="11"/>
      <c r="BI19" s="39"/>
      <c r="BJ19" s="11"/>
      <c r="BK19" s="57" t="e">
        <f>IF(BG19="","",(VLOOKUP(BG19,Table_corresp!$E$3:$F$230,2,0)))</f>
        <v>#VALUE!</v>
      </c>
      <c r="BL19" s="57" t="e">
        <f>IF(BK19="","",(CONCATENATE(V19," / ",BK19)))</f>
        <v>#VALUE!</v>
      </c>
      <c r="BM19" s="57" t="e">
        <f>IF(BL19="","",(VLOOKUP(BL19,Table_corresp!$J$3:$M$70,2,0)))</f>
        <v>#VALUE!</v>
      </c>
      <c r="BN19" s="57" t="e">
        <f>IF(BL19="","",(VLOOKUP(BL19,Table_corresp!$J$3:$M$70,3,0)))</f>
        <v>#VALUE!</v>
      </c>
      <c r="BO19" s="57" t="e">
        <f>IF(BL19="","",(VLOOKUP(BL19,Table_corresp!$J$3:$M$70,4,0)))</f>
        <v>#VALUE!</v>
      </c>
      <c r="BP19" s="56" t="str">
        <f t="shared" si="13"/>
        <v/>
      </c>
      <c r="BQ19" s="56" t="str">
        <f t="shared" si="14"/>
        <v/>
      </c>
      <c r="BR19" s="58" t="str">
        <f t="shared" si="15"/>
        <v/>
      </c>
      <c r="BS19" s="59" t="e">
        <f t="shared" si="4"/>
        <v>#VALUE!</v>
      </c>
      <c r="BT19" s="11"/>
      <c r="BU19" s="39"/>
      <c r="BV19" s="11"/>
      <c r="BW19" s="57" t="e">
        <f>IF(BS19="","",(VLOOKUP(BS19,Table_corresp!$E$3:$F$230,2,0)))</f>
        <v>#VALUE!</v>
      </c>
      <c r="BX19" s="57" t="e">
        <f>IF(BW19="","",(CONCATENATE(AF19," / ",BW19)))</f>
        <v>#VALUE!</v>
      </c>
      <c r="BY19" s="57" t="e">
        <f>IF(BX19="","",(VLOOKUP(BX19,Table_corresp!$J$3:$M$70,2,0)))</f>
        <v>#VALUE!</v>
      </c>
      <c r="BZ19" s="57" t="e">
        <f>IF(BX19="","",(VLOOKUP(BX19,Table_corresp!$J$3:$M$70,3,0)))</f>
        <v>#VALUE!</v>
      </c>
      <c r="CA19" s="57" t="e">
        <f>IF(BX19="","",(VLOOKUP(BX19,Table_corresp!$J$3:$M$70,4,0)))</f>
        <v>#VALUE!</v>
      </c>
      <c r="CB19" s="56" t="e">
        <f>IF(#REF!&gt;0,((((#REF!/BY19)^BZ19)-1)/CA19),"")</f>
        <v>#REF!</v>
      </c>
      <c r="CC19" s="56" t="e">
        <f>IF(CB19="","",BN19-CB19)</f>
        <v>#REF!</v>
      </c>
      <c r="CD19" s="58" t="e">
        <f t="shared" si="16"/>
        <v>#REF!</v>
      </c>
      <c r="CE19" s="59" t="e">
        <f>IF(BR19&lt;&gt;0,((YEAR(BR19)-YEAR(BD19))*12+MONTH(BR19)-MONTH(BD19)),"")</f>
        <v>#VALUE!</v>
      </c>
      <c r="CF19" s="11"/>
      <c r="CG19" s="39"/>
      <c r="CH19" s="11"/>
      <c r="CI19" s="57" t="e">
        <f>IF(CE19="","",(VLOOKUP(CE19,Table_corresp!$E$3:$F$230,2,0)))</f>
        <v>#VALUE!</v>
      </c>
      <c r="CJ19" s="57" t="e">
        <f>IF(CI19="","",(CONCATENATE(AP19," / ",CI19)))</f>
        <v>#VALUE!</v>
      </c>
      <c r="CK19" s="57" t="e">
        <f>IF(CJ19="","",(VLOOKUP(CJ19,Table_corresp!$J$3:$M$70,2,0)))</f>
        <v>#VALUE!</v>
      </c>
      <c r="CL19" s="57" t="e">
        <f>IF(CJ19="","",(VLOOKUP(CJ19,Table_corresp!$J$3:$M$70,3,0)))</f>
        <v>#VALUE!</v>
      </c>
      <c r="CM19" s="57" t="e">
        <f>IF(CJ19="","",(VLOOKUP(CJ19,Table_corresp!$J$3:$M$70,4,0)))</f>
        <v>#VALUE!</v>
      </c>
      <c r="CN19" s="56" t="e">
        <f>IF(#REF!&gt;0,((((#REF!/CK19)^CL19)-1)/CM19),"")</f>
        <v>#REF!</v>
      </c>
      <c r="CO19" s="56" t="e">
        <f>IF(CN19="","",BZ19-CN19)</f>
        <v>#REF!</v>
      </c>
      <c r="CP19" s="58" t="e">
        <f t="shared" si="17"/>
        <v>#REF!</v>
      </c>
      <c r="CQ19" s="59" t="e">
        <f>IF(CD19&lt;&gt;0,((YEAR(CD19)-YEAR(BP19))*12+MONTH(CD19)-MONTH(BP19)),"")</f>
        <v>#REF!</v>
      </c>
      <c r="CR19" s="11"/>
      <c r="CS19" s="39"/>
      <c r="CT19" s="18"/>
      <c r="CU19" s="57" t="e">
        <f>IF(CQ19="","",(VLOOKUP(CQ19,Table_corresp!$E$3:$F$230,2,0)))</f>
        <v>#REF!</v>
      </c>
      <c r="CV19" s="57" t="e">
        <f>IF(CU19="","",(CONCATENATE(BB19," / ",CU19)))</f>
        <v>#REF!</v>
      </c>
      <c r="CW19" s="57" t="e">
        <f>IF(CV19="","",(VLOOKUP(CV19,Table_corresp!$J$3:$M$70,2,0)))</f>
        <v>#REF!</v>
      </c>
      <c r="CX19" s="57" t="e">
        <f>IF(CV19="","",(VLOOKUP(CV19,Table_corresp!$J$3:$M$70,3,0)))</f>
        <v>#REF!</v>
      </c>
      <c r="CY19" s="57" t="e">
        <f>IF(CV19="","",(VLOOKUP(CV19,Table_corresp!$J$3:$M$70,4,0)))</f>
        <v>#REF!</v>
      </c>
      <c r="CZ19" s="56" t="e">
        <f>IF(#REF!&gt;0,((((#REF!/CW19)^CX19)-1)/CY19),"")</f>
        <v>#REF!</v>
      </c>
      <c r="DA19" s="56" t="e">
        <f>IF(CZ19="","",CL19-CZ19)</f>
        <v>#REF!</v>
      </c>
      <c r="DB19" s="58" t="e">
        <f t="shared" si="18"/>
        <v>#REF!</v>
      </c>
      <c r="DC19" s="59" t="e">
        <f>IF(CP19&lt;&gt;0,((YEAR(CP19)-YEAR(CB19))*12+MONTH(CP19)-MONTH(CB19)),"")</f>
        <v>#REF!</v>
      </c>
    </row>
    <row r="20" spans="1:107" x14ac:dyDescent="0.25">
      <c r="A20" s="8">
        <v>18</v>
      </c>
      <c r="B20" s="10">
        <v>1</v>
      </c>
      <c r="C20" s="12"/>
      <c r="D20" s="12"/>
      <c r="E20" s="12"/>
      <c r="F20" s="12">
        <v>44</v>
      </c>
      <c r="G20" s="12">
        <v>1.3</v>
      </c>
      <c r="H20" s="13">
        <v>26.03550295857988</v>
      </c>
      <c r="I20" s="46">
        <f>VLOOKUP(T20,Table_corresp!$E$3:$F$230,2,0)</f>
        <v>6</v>
      </c>
      <c r="J20" s="46" t="str">
        <f>CONCATENATE(B20," / ",I20)</f>
        <v>1 / 6</v>
      </c>
      <c r="K20" s="54">
        <f>VLOOKUP(J20,Table_corresp!$J$3:$M$70,2,0)</f>
        <v>15.44</v>
      </c>
      <c r="L20" s="54">
        <f>VLOOKUP(J20,Table_corresp!$J$3:$M$70,3,0)</f>
        <v>-0.37</v>
      </c>
      <c r="M20" s="55">
        <f>VLOOKUP(J20,Table_corresp!$J$3:$M$70,4,0)</f>
        <v>-2.8799999999999999E-2</v>
      </c>
      <c r="N20" s="56">
        <f t="shared" si="5"/>
        <v>6.10367378125353</v>
      </c>
      <c r="O20" s="14" t="s">
        <v>39</v>
      </c>
      <c r="P20" s="15">
        <v>41773</v>
      </c>
      <c r="Q20" s="15">
        <v>39491</v>
      </c>
      <c r="R20" s="45" t="str">
        <f t="shared" ca="1" si="0"/>
        <v>9 ans 8 mois</v>
      </c>
      <c r="S20" s="39" t="str">
        <f ca="1">VLOOKUP(R20,Table_corresp!$A$3:$B$230,2,0)</f>
        <v>[9-12[</v>
      </c>
      <c r="T20" s="45" t="str">
        <f>DATEDIF(Q20,P20,"y")&amp;" ans "&amp;DATEDIF(Q20,P20,"ym")&amp;" mois"</f>
        <v>6 ans 3 mois</v>
      </c>
      <c r="U20" s="39" t="str">
        <f>VLOOKUP(T20,Table_corresp!$A$3:$B$230,2,0)</f>
        <v>[6-9[</v>
      </c>
      <c r="V20" s="20"/>
      <c r="W20" s="21"/>
      <c r="X20" s="20">
        <v>42053</v>
      </c>
      <c r="Y20" s="38" t="str">
        <f>IF(X20&lt;&gt;0,(DATEDIF(Q20,X20,"y")&amp;" ans "&amp;DATEDIF(Q20,X20,"ym")&amp;" mois"),"")</f>
        <v>7 ans 0 mois</v>
      </c>
      <c r="Z20" s="21"/>
      <c r="AA20" s="57">
        <f>IF(Y20="","",(VLOOKUP(Y20,Table_corresp!$E$3:$F$230,2,0)))</f>
        <v>7</v>
      </c>
      <c r="AB20" s="57" t="str">
        <f>IF(AA20="","",(CONCATENATE(B20," / ",AA20)))</f>
        <v>1 / 7</v>
      </c>
      <c r="AC20" s="57">
        <f>IF(AB20="","",(VLOOKUP(AB20,Table_corresp!$J$3:$M$70,2,0)))</f>
        <v>15.53</v>
      </c>
      <c r="AD20" s="57">
        <f>IF(AB20="","",(VLOOKUP(AB20,Table_corresp!$J$3:$M$70,3,0)))</f>
        <v>-0.47</v>
      </c>
      <c r="AE20" s="57">
        <f>IF(AB20="","",(VLOOKUP(AB20,Table_corresp!$J$3:$M$70,4,0)))</f>
        <v>-3.8800000000000001E-2</v>
      </c>
      <c r="AF20" s="56" t="str">
        <f t="shared" si="6"/>
        <v/>
      </c>
      <c r="AG20" s="56" t="str">
        <f>IF(AF20="","",N20-AF20)</f>
        <v/>
      </c>
      <c r="AH20" s="58" t="str">
        <f t="shared" si="1"/>
        <v/>
      </c>
      <c r="AI20" s="17">
        <f>IF(X20&lt;&gt;0,((YEAR(X20)-YEAR(P20))*12+MONTH(X20)-MONTH(P20)),"")</f>
        <v>9</v>
      </c>
      <c r="AJ20" s="20">
        <v>42212</v>
      </c>
      <c r="AK20" s="39" t="str">
        <f>IF(AJ20&lt;&gt;0,(DATEDIF(Q20,AJ20,"y")&amp;" ans "&amp;DATEDIF(Q20,AJ20,"ym")&amp;" mois"),"")</f>
        <v>7 ans 5 mois</v>
      </c>
      <c r="AL20" s="21">
        <v>27.1</v>
      </c>
      <c r="AM20" s="57">
        <f>IF(AK20="","",(VLOOKUP(AK20,Table_corresp!$E$3:$F$230,2,0)))</f>
        <v>7</v>
      </c>
      <c r="AN20" s="57" t="str">
        <f>IF(AM20="","",(CONCATENATE(B20," / ",AM20)))</f>
        <v>1 / 7</v>
      </c>
      <c r="AO20" s="57">
        <f>IF(AN20="","",(VLOOKUP(AN20,Table_corresp!$J$3:$M$70,2,0)))</f>
        <v>15.53</v>
      </c>
      <c r="AP20" s="57">
        <f>IF(AN20="","",(VLOOKUP(AN20,Table_corresp!$J$3:$M$70,3,0)))</f>
        <v>-0.47</v>
      </c>
      <c r="AQ20" s="57">
        <f>IF(AN20="","",(VLOOKUP(AN20,Table_corresp!$J$3:$M$70,4,0)))</f>
        <v>-3.8800000000000001E-2</v>
      </c>
      <c r="AR20" s="56">
        <f t="shared" si="7"/>
        <v>5.9340353314777312</v>
      </c>
      <c r="AS20" s="56" t="e">
        <f>IF(AR20="","",AF20-AR20)</f>
        <v>#VALUE!</v>
      </c>
      <c r="AT20" s="58" t="e">
        <f t="shared" si="9"/>
        <v>#VALUE!</v>
      </c>
      <c r="AU20" s="59">
        <f t="shared" si="2"/>
        <v>5</v>
      </c>
      <c r="AV20" s="20">
        <v>42249</v>
      </c>
      <c r="AW20" s="39"/>
      <c r="AX20" s="21">
        <v>26.8</v>
      </c>
      <c r="AY20" s="57" t="e">
        <f>IF(AU20="","",(VLOOKUP(AU20,Table_corresp!$E$3:$F$230,2,0)))</f>
        <v>#N/A</v>
      </c>
      <c r="AZ20" s="57" t="e">
        <f>IF(AY20="","",(CONCATENATE(L20," / ",AY20)))</f>
        <v>#N/A</v>
      </c>
      <c r="BA20" s="57" t="e">
        <f>IF(AZ20="","",(VLOOKUP(AZ20,Table_corresp!$J$3:$M$70,2,0)))</f>
        <v>#N/A</v>
      </c>
      <c r="BB20" s="57" t="e">
        <f>IF(AZ20="","",(VLOOKUP(AZ20,Table_corresp!$J$3:$M$70,3,0)))</f>
        <v>#N/A</v>
      </c>
      <c r="BC20" s="57" t="e">
        <f>IF(AZ20="","",(VLOOKUP(AZ20,Table_corresp!$J$3:$M$70,4,0)))</f>
        <v>#N/A</v>
      </c>
      <c r="BD20" s="56" t="e">
        <f t="shared" si="10"/>
        <v>#N/A</v>
      </c>
      <c r="BE20" s="56" t="e">
        <f>IF(BD20="","",AP20-BD20)</f>
        <v>#N/A</v>
      </c>
      <c r="BF20" s="58" t="e">
        <f t="shared" si="12"/>
        <v>#N/A</v>
      </c>
      <c r="BG20" s="59" t="e">
        <f t="shared" si="3"/>
        <v>#VALUE!</v>
      </c>
      <c r="BH20" s="20"/>
      <c r="BI20" s="39"/>
      <c r="BJ20" s="21">
        <v>26.4</v>
      </c>
      <c r="BK20" s="57" t="e">
        <f>IF(BG20="","",(VLOOKUP(BG20,Table_corresp!$E$3:$F$230,2,0)))</f>
        <v>#VALUE!</v>
      </c>
      <c r="BL20" s="57" t="e">
        <f>IF(BK20="","",(CONCATENATE(V20," / ",BK20)))</f>
        <v>#VALUE!</v>
      </c>
      <c r="BM20" s="57" t="e">
        <f>IF(BL20="","",(VLOOKUP(BL20,Table_corresp!$J$3:$M$70,2,0)))</f>
        <v>#VALUE!</v>
      </c>
      <c r="BN20" s="57" t="e">
        <f>IF(BL20="","",(VLOOKUP(BL20,Table_corresp!$J$3:$M$70,3,0)))</f>
        <v>#VALUE!</v>
      </c>
      <c r="BO20" s="57" t="e">
        <f>IF(BL20="","",(VLOOKUP(BL20,Table_corresp!$J$3:$M$70,4,0)))</f>
        <v>#VALUE!</v>
      </c>
      <c r="BP20" s="56" t="str">
        <f t="shared" si="13"/>
        <v/>
      </c>
      <c r="BQ20" s="56" t="str">
        <f>IF(BP20="","",BB20-BP20)</f>
        <v/>
      </c>
      <c r="BR20" s="58" t="str">
        <f t="shared" si="15"/>
        <v/>
      </c>
      <c r="BS20" s="59" t="e">
        <f t="shared" si="4"/>
        <v>#N/A</v>
      </c>
      <c r="BT20" s="21"/>
      <c r="BU20" s="39"/>
      <c r="BV20" s="21"/>
      <c r="BW20" s="57" t="e">
        <f>IF(BS20="","",(VLOOKUP(BS20,Table_corresp!$E$3:$F$230,2,0)))</f>
        <v>#N/A</v>
      </c>
      <c r="BX20" s="57" t="e">
        <f>IF(BW20="","",(CONCATENATE(AF20," / ",BW20)))</f>
        <v>#N/A</v>
      </c>
      <c r="BY20" s="57" t="e">
        <f>IF(BX20="","",(VLOOKUP(BX20,Table_corresp!$J$3:$M$70,2,0)))</f>
        <v>#N/A</v>
      </c>
      <c r="BZ20" s="57" t="e">
        <f>IF(BX20="","",(VLOOKUP(BX20,Table_corresp!$J$3:$M$70,3,0)))</f>
        <v>#N/A</v>
      </c>
      <c r="CA20" s="57" t="e">
        <f>IF(BX20="","",(VLOOKUP(BX20,Table_corresp!$J$3:$M$70,4,0)))</f>
        <v>#N/A</v>
      </c>
      <c r="CB20" s="56" t="e">
        <f>IF(#REF!&gt;0,((((#REF!/BY20)^BZ20)-1)/CA20),"")</f>
        <v>#REF!</v>
      </c>
      <c r="CC20" s="56" t="e">
        <f>IF(CB20="","",BN20-CB20)</f>
        <v>#REF!</v>
      </c>
      <c r="CD20" s="58" t="e">
        <f t="shared" si="16"/>
        <v>#REF!</v>
      </c>
      <c r="CE20" s="59" t="e">
        <f>IF(BR20&lt;&gt;0,((YEAR(BR20)-YEAR(BD20))*12+MONTH(BR20)-MONTH(BD20)),"")</f>
        <v>#VALUE!</v>
      </c>
      <c r="CF20" s="21"/>
      <c r="CG20" s="39"/>
      <c r="CH20" s="21"/>
      <c r="CI20" s="57" t="e">
        <f>IF(CE20="","",(VLOOKUP(CE20,Table_corresp!$E$3:$F$230,2,0)))</f>
        <v>#VALUE!</v>
      </c>
      <c r="CJ20" s="57" t="e">
        <f>IF(CI20="","",(CONCATENATE(AP20," / ",CI20)))</f>
        <v>#VALUE!</v>
      </c>
      <c r="CK20" s="57" t="e">
        <f>IF(CJ20="","",(VLOOKUP(CJ20,Table_corresp!$J$3:$M$70,2,0)))</f>
        <v>#VALUE!</v>
      </c>
      <c r="CL20" s="57" t="e">
        <f>IF(CJ20="","",(VLOOKUP(CJ20,Table_corresp!$J$3:$M$70,3,0)))</f>
        <v>#VALUE!</v>
      </c>
      <c r="CM20" s="57" t="e">
        <f>IF(CJ20="","",(VLOOKUP(CJ20,Table_corresp!$J$3:$M$70,4,0)))</f>
        <v>#VALUE!</v>
      </c>
      <c r="CN20" s="56" t="e">
        <f>IF(#REF!&gt;0,((((#REF!/CK20)^CL20)-1)/CM20),"")</f>
        <v>#REF!</v>
      </c>
      <c r="CO20" s="56" t="e">
        <f>IF(CN20="","",BZ20-CN20)</f>
        <v>#REF!</v>
      </c>
      <c r="CP20" s="58" t="e">
        <f t="shared" si="17"/>
        <v>#REF!</v>
      </c>
      <c r="CQ20" s="59" t="e">
        <f>IF(CD20&lt;&gt;0,((YEAR(CD20)-YEAR(BP20))*12+MONTH(CD20)-MONTH(BP20)),"")</f>
        <v>#REF!</v>
      </c>
      <c r="CR20" s="21"/>
      <c r="CS20" s="39"/>
      <c r="CT20" s="22"/>
      <c r="CU20" s="57" t="e">
        <f>IF(CQ20="","",(VLOOKUP(CQ20,Table_corresp!$E$3:$F$230,2,0)))</f>
        <v>#REF!</v>
      </c>
      <c r="CV20" s="57" t="e">
        <f>IF(CU20="","",(CONCATENATE(BB20," / ",CU20)))</f>
        <v>#REF!</v>
      </c>
      <c r="CW20" s="57" t="e">
        <f>IF(CV20="","",(VLOOKUP(CV20,Table_corresp!$J$3:$M$70,2,0)))</f>
        <v>#REF!</v>
      </c>
      <c r="CX20" s="57" t="e">
        <f>IF(CV20="","",(VLOOKUP(CV20,Table_corresp!$J$3:$M$70,3,0)))</f>
        <v>#REF!</v>
      </c>
      <c r="CY20" s="57" t="e">
        <f>IF(CV20="","",(VLOOKUP(CV20,Table_corresp!$J$3:$M$70,4,0)))</f>
        <v>#REF!</v>
      </c>
      <c r="CZ20" s="56" t="e">
        <f>IF(#REF!&gt;0,((((#REF!/CW20)^CX20)-1)/CY20),"")</f>
        <v>#REF!</v>
      </c>
      <c r="DA20" s="56" t="e">
        <f>IF(CZ20="","",CL20-CZ20)</f>
        <v>#REF!</v>
      </c>
      <c r="DB20" s="58" t="e">
        <f t="shared" si="18"/>
        <v>#REF!</v>
      </c>
      <c r="DC20" s="59" t="e">
        <f>IF(CP20&lt;&gt;0,((YEAR(CP20)-YEAR(CB20))*12+MONTH(CP20)-MONTH(CB20)),"")</f>
        <v>#REF!</v>
      </c>
    </row>
    <row r="21" spans="1:107" x14ac:dyDescent="0.25">
      <c r="A21" s="8">
        <v>19</v>
      </c>
      <c r="B21" s="10">
        <v>2</v>
      </c>
      <c r="C21" s="12"/>
      <c r="D21" s="12"/>
      <c r="E21" s="12"/>
      <c r="F21" s="12">
        <v>41.5</v>
      </c>
      <c r="G21" s="12">
        <v>1.35</v>
      </c>
      <c r="H21" s="13">
        <v>22.77091906721536</v>
      </c>
      <c r="I21" s="46">
        <f>VLOOKUP(T21,Table_corresp!$E$3:$F$230,2,0)</f>
        <v>7.5</v>
      </c>
      <c r="J21" s="46" t="str">
        <f>CONCATENATE(B21," / ",I21)</f>
        <v>2 / 7,5</v>
      </c>
      <c r="K21" s="54">
        <f>VLOOKUP(J21,Table_corresp!$J$3:$M$70,2,0)</f>
        <v>15.32</v>
      </c>
      <c r="L21" s="54">
        <f>VLOOKUP(J21,Table_corresp!$J$3:$M$70,3,0)</f>
        <v>-0.5</v>
      </c>
      <c r="M21" s="55">
        <f>VLOOKUP(J21,Table_corresp!$J$3:$M$70,4,0)</f>
        <v>-4.3999999999999997E-2</v>
      </c>
      <c r="N21" s="56">
        <f t="shared" si="5"/>
        <v>4.0855335938936435</v>
      </c>
      <c r="O21" s="14" t="s">
        <v>39</v>
      </c>
      <c r="P21" s="15">
        <v>41775</v>
      </c>
      <c r="Q21" s="15">
        <v>38856</v>
      </c>
      <c r="R21" s="45" t="str">
        <f t="shared" ca="1" si="0"/>
        <v>11 ans 5 mois</v>
      </c>
      <c r="S21" s="39" t="str">
        <f ca="1">VLOOKUP(R21,Table_corresp!$A$3:$B$230,2,0)</f>
        <v>[9-12[</v>
      </c>
      <c r="T21" s="45" t="str">
        <f>DATEDIF(Q21,P21,"y")&amp;" ans "&amp;DATEDIF(Q21,P21,"ym")&amp;" mois"</f>
        <v>7 ans 11 mois</v>
      </c>
      <c r="U21" s="39" t="str">
        <f>VLOOKUP(T21,Table_corresp!$A$3:$B$230,2,0)</f>
        <v>[6-9[</v>
      </c>
      <c r="V21" s="16"/>
      <c r="W21" s="11"/>
      <c r="X21" s="16"/>
      <c r="Y21" s="38" t="str">
        <f>IF(X21&lt;&gt;0,(DATEDIF(Q21,X21,"y")&amp;" ans "&amp;DATEDIF(Q21,X21,"ym")&amp;" mois"),"")</f>
        <v/>
      </c>
      <c r="Z21" s="11"/>
      <c r="AA21" s="57" t="str">
        <f>IF(Y21="","",(VLOOKUP(Y21,Table_corresp!$E$3:$F$230,2,0)))</f>
        <v/>
      </c>
      <c r="AB21" s="57" t="str">
        <f>IF(AA21="","",(CONCATENATE(B21," / ",AA21)))</f>
        <v/>
      </c>
      <c r="AC21" s="57" t="str">
        <f>IF(AB21="","",(VLOOKUP(AB21,Table_corresp!$J$3:$M$70,2,0)))</f>
        <v/>
      </c>
      <c r="AD21" s="57" t="str">
        <f>IF(AB21="","",(VLOOKUP(AB21,Table_corresp!$J$3:$M$70,3,0)))</f>
        <v/>
      </c>
      <c r="AE21" s="57" t="str">
        <f>IF(AB21="","",(VLOOKUP(AB21,Table_corresp!$J$3:$M$70,4,0)))</f>
        <v/>
      </c>
      <c r="AF21" s="56" t="str">
        <f t="shared" si="6"/>
        <v/>
      </c>
      <c r="AG21" s="56" t="str">
        <f>IF(AF21="","",N21-AF21)</f>
        <v/>
      </c>
      <c r="AH21" s="58" t="str">
        <f t="shared" si="1"/>
        <v/>
      </c>
      <c r="AI21" s="17" t="str">
        <f>IF(X21&lt;&gt;0,((YEAR(X21)-YEAR(P21))*12+MONTH(X21)-MONTH(P21)),"")</f>
        <v/>
      </c>
      <c r="AJ21" s="16"/>
      <c r="AK21" s="39" t="str">
        <f>IF(AJ21&lt;&gt;0,(DATEDIF(Q21,AJ21,"y")&amp;" ans "&amp;DATEDIF(Q21,AJ21,"ym")&amp;" mois"),"")</f>
        <v/>
      </c>
      <c r="AL21" s="11"/>
      <c r="AM21" s="57" t="str">
        <f>IF(AK21="","",(VLOOKUP(AK21,Table_corresp!$E$3:$F$230,2,0)))</f>
        <v/>
      </c>
      <c r="AN21" s="57" t="str">
        <f>IF(AM21="","",(CONCATENATE(B21," / ",AM21)))</f>
        <v/>
      </c>
      <c r="AO21" s="57" t="str">
        <f>IF(AN21="","",(VLOOKUP(AN21,Table_corresp!$J$3:$M$70,2,0)))</f>
        <v/>
      </c>
      <c r="AP21" s="57" t="str">
        <f>IF(AN21="","",(VLOOKUP(AN21,Table_corresp!$J$3:$M$70,3,0)))</f>
        <v/>
      </c>
      <c r="AQ21" s="57" t="str">
        <f>IF(AN21="","",(VLOOKUP(AN21,Table_corresp!$J$3:$M$70,4,0)))</f>
        <v/>
      </c>
      <c r="AR21" s="56" t="str">
        <f t="shared" si="7"/>
        <v/>
      </c>
      <c r="AS21" s="56" t="str">
        <f t="shared" si="8"/>
        <v/>
      </c>
      <c r="AT21" s="58" t="str">
        <f t="shared" si="9"/>
        <v/>
      </c>
      <c r="AU21" s="59" t="str">
        <f t="shared" si="2"/>
        <v/>
      </c>
      <c r="AV21" s="16"/>
      <c r="AW21" s="39"/>
      <c r="AX21" s="11"/>
      <c r="AY21" s="57" t="str">
        <f>IF(AU21="","",(VLOOKUP(AU21,Table_corresp!$E$3:$F$230,2,0)))</f>
        <v/>
      </c>
      <c r="AZ21" s="57" t="str">
        <f>IF(AY21="","",(CONCATENATE(L21," / ",AY21)))</f>
        <v/>
      </c>
      <c r="BA21" s="57" t="str">
        <f>IF(AZ21="","",(VLOOKUP(AZ21,Table_corresp!$J$3:$M$70,2,0)))</f>
        <v/>
      </c>
      <c r="BB21" s="57" t="str">
        <f>IF(AZ21="","",(VLOOKUP(AZ21,Table_corresp!$J$3:$M$70,3,0)))</f>
        <v/>
      </c>
      <c r="BC21" s="57" t="str">
        <f>IF(AZ21="","",(VLOOKUP(AZ21,Table_corresp!$J$3:$M$70,4,0)))</f>
        <v/>
      </c>
      <c r="BD21" s="56" t="str">
        <f t="shared" si="10"/>
        <v/>
      </c>
      <c r="BE21" s="56" t="str">
        <f t="shared" ref="BE21:BE84" si="19">IF(BD21="","",AP21-BD21)</f>
        <v/>
      </c>
      <c r="BF21" s="58" t="str">
        <f t="shared" si="12"/>
        <v/>
      </c>
      <c r="BG21" s="59" t="e">
        <f t="shared" si="3"/>
        <v>#VALUE!</v>
      </c>
      <c r="BH21" s="11"/>
      <c r="BI21" s="39"/>
      <c r="BJ21" s="11"/>
      <c r="BK21" s="57" t="e">
        <f>IF(BG21="","",(VLOOKUP(BG21,Table_corresp!$E$3:$F$230,2,0)))</f>
        <v>#VALUE!</v>
      </c>
      <c r="BL21" s="57" t="e">
        <f>IF(BK21="","",(CONCATENATE(V21," / ",BK21)))</f>
        <v>#VALUE!</v>
      </c>
      <c r="BM21" s="57" t="e">
        <f>IF(BL21="","",(VLOOKUP(BL21,Table_corresp!$J$3:$M$70,2,0)))</f>
        <v>#VALUE!</v>
      </c>
      <c r="BN21" s="57" t="e">
        <f>IF(BL21="","",(VLOOKUP(BL21,Table_corresp!$J$3:$M$70,3,0)))</f>
        <v>#VALUE!</v>
      </c>
      <c r="BO21" s="57" t="e">
        <f>IF(BL21="","",(VLOOKUP(BL21,Table_corresp!$J$3:$M$70,4,0)))</f>
        <v>#VALUE!</v>
      </c>
      <c r="BP21" s="56" t="str">
        <f t="shared" si="13"/>
        <v/>
      </c>
      <c r="BQ21" s="56" t="str">
        <f t="shared" ref="BQ21:BQ84" si="20">IF(BP21="","",BB21-BP21)</f>
        <v/>
      </c>
      <c r="BR21" s="58" t="str">
        <f t="shared" si="15"/>
        <v/>
      </c>
      <c r="BS21" s="59" t="e">
        <f t="shared" si="4"/>
        <v>#VALUE!</v>
      </c>
      <c r="BT21" s="11"/>
      <c r="BU21" s="39"/>
      <c r="BV21" s="11"/>
      <c r="BW21" s="57" t="e">
        <f>IF(BS21="","",(VLOOKUP(BS21,Table_corresp!$E$3:$F$230,2,0)))</f>
        <v>#VALUE!</v>
      </c>
      <c r="BX21" s="57" t="e">
        <f>IF(BW21="","",(CONCATENATE(AF21," / ",BW21)))</f>
        <v>#VALUE!</v>
      </c>
      <c r="BY21" s="57" t="e">
        <f>IF(BX21="","",(VLOOKUP(BX21,Table_corresp!$J$3:$M$70,2,0)))</f>
        <v>#VALUE!</v>
      </c>
      <c r="BZ21" s="57" t="e">
        <f>IF(BX21="","",(VLOOKUP(BX21,Table_corresp!$J$3:$M$70,3,0)))</f>
        <v>#VALUE!</v>
      </c>
      <c r="CA21" s="57" t="e">
        <f>IF(BX21="","",(VLOOKUP(BX21,Table_corresp!$J$3:$M$70,4,0)))</f>
        <v>#VALUE!</v>
      </c>
      <c r="CB21" s="56" t="e">
        <f>IF(#REF!&gt;0,((((#REF!/BY21)^BZ21)-1)/CA21),"")</f>
        <v>#REF!</v>
      </c>
      <c r="CC21" s="56" t="e">
        <f>IF(CB21="","",BN21-CB21)</f>
        <v>#REF!</v>
      </c>
      <c r="CD21" s="58" t="e">
        <f t="shared" si="16"/>
        <v>#REF!</v>
      </c>
      <c r="CE21" s="59" t="e">
        <f>IF(BR21&lt;&gt;0,((YEAR(BR21)-YEAR(BD21))*12+MONTH(BR21)-MONTH(BD21)),"")</f>
        <v>#VALUE!</v>
      </c>
      <c r="CF21" s="11"/>
      <c r="CG21" s="39"/>
      <c r="CH21" s="11"/>
      <c r="CI21" s="57" t="e">
        <f>IF(CE21="","",(VLOOKUP(CE21,Table_corresp!$E$3:$F$230,2,0)))</f>
        <v>#VALUE!</v>
      </c>
      <c r="CJ21" s="57" t="e">
        <f>IF(CI21="","",(CONCATENATE(AP21," / ",CI21)))</f>
        <v>#VALUE!</v>
      </c>
      <c r="CK21" s="57" t="e">
        <f>IF(CJ21="","",(VLOOKUP(CJ21,Table_corresp!$J$3:$M$70,2,0)))</f>
        <v>#VALUE!</v>
      </c>
      <c r="CL21" s="57" t="e">
        <f>IF(CJ21="","",(VLOOKUP(CJ21,Table_corresp!$J$3:$M$70,3,0)))</f>
        <v>#VALUE!</v>
      </c>
      <c r="CM21" s="57" t="e">
        <f>IF(CJ21="","",(VLOOKUP(CJ21,Table_corresp!$J$3:$M$70,4,0)))</f>
        <v>#VALUE!</v>
      </c>
      <c r="CN21" s="56" t="e">
        <f>IF(#REF!&gt;0,((((#REF!/CK21)^CL21)-1)/CM21),"")</f>
        <v>#REF!</v>
      </c>
      <c r="CO21" s="56" t="e">
        <f>IF(CN21="","",BZ21-CN21)</f>
        <v>#REF!</v>
      </c>
      <c r="CP21" s="58" t="e">
        <f t="shared" si="17"/>
        <v>#REF!</v>
      </c>
      <c r="CQ21" s="59" t="e">
        <f>IF(CD21&lt;&gt;0,((YEAR(CD21)-YEAR(BP21))*12+MONTH(CD21)-MONTH(BP21)),"")</f>
        <v>#REF!</v>
      </c>
      <c r="CR21" s="11"/>
      <c r="CS21" s="39"/>
      <c r="CT21" s="18"/>
      <c r="CU21" s="57" t="e">
        <f>IF(CQ21="","",(VLOOKUP(CQ21,Table_corresp!$E$3:$F$230,2,0)))</f>
        <v>#REF!</v>
      </c>
      <c r="CV21" s="57" t="e">
        <f>IF(CU21="","",(CONCATENATE(BB21," / ",CU21)))</f>
        <v>#REF!</v>
      </c>
      <c r="CW21" s="57" t="e">
        <f>IF(CV21="","",(VLOOKUP(CV21,Table_corresp!$J$3:$M$70,2,0)))</f>
        <v>#REF!</v>
      </c>
      <c r="CX21" s="57" t="e">
        <f>IF(CV21="","",(VLOOKUP(CV21,Table_corresp!$J$3:$M$70,3,0)))</f>
        <v>#REF!</v>
      </c>
      <c r="CY21" s="57" t="e">
        <f>IF(CV21="","",(VLOOKUP(CV21,Table_corresp!$J$3:$M$70,4,0)))</f>
        <v>#REF!</v>
      </c>
      <c r="CZ21" s="56" t="e">
        <f>IF(#REF!&gt;0,((((#REF!/CW21)^CX21)-1)/CY21),"")</f>
        <v>#REF!</v>
      </c>
      <c r="DA21" s="56" t="e">
        <f>IF(CZ21="","",CL21-CZ21)</f>
        <v>#REF!</v>
      </c>
      <c r="DB21" s="58" t="e">
        <f t="shared" si="18"/>
        <v>#REF!</v>
      </c>
      <c r="DC21" s="59" t="e">
        <f>IF(CP21&lt;&gt;0,((YEAR(CP21)-YEAR(CB21))*12+MONTH(CP21)-MONTH(CB21)),"")</f>
        <v>#REF!</v>
      </c>
    </row>
    <row r="22" spans="1:107" x14ac:dyDescent="0.25">
      <c r="A22" s="8">
        <v>20</v>
      </c>
      <c r="B22" s="10">
        <v>1</v>
      </c>
      <c r="C22" s="12"/>
      <c r="D22" s="12"/>
      <c r="E22" s="12"/>
      <c r="F22" s="12">
        <v>68</v>
      </c>
      <c r="G22" s="12">
        <v>1.45</v>
      </c>
      <c r="H22" s="13">
        <v>32.342449464922709</v>
      </c>
      <c r="I22" s="46">
        <f>VLOOKUP(T22,Table_corresp!$E$3:$F$230,2,0)</f>
        <v>12</v>
      </c>
      <c r="J22" s="46" t="str">
        <f>CONCATENATE(B22," / ",I22)</f>
        <v>1 / 12</v>
      </c>
      <c r="K22" s="54">
        <f>VLOOKUP(J22,Table_corresp!$J$3:$M$70,2,0)</f>
        <v>17.2</v>
      </c>
      <c r="L22" s="54">
        <f>VLOOKUP(J22,Table_corresp!$J$3:$M$70,3,0)</f>
        <v>-0.93</v>
      </c>
      <c r="M22" s="55">
        <f>VLOOKUP(J22,Table_corresp!$J$3:$M$70,4,0)</f>
        <v>-9.7799999999999998E-2</v>
      </c>
      <c r="N22" s="56">
        <f t="shared" si="5"/>
        <v>4.5414759405897964</v>
      </c>
      <c r="O22" s="14" t="s">
        <v>39</v>
      </c>
      <c r="P22" s="15">
        <v>41780</v>
      </c>
      <c r="Q22" s="15">
        <v>37346</v>
      </c>
      <c r="R22" s="45" t="str">
        <f t="shared" ca="1" si="0"/>
        <v>15 ans 6 mois</v>
      </c>
      <c r="S22" s="39" t="str">
        <f ca="1">VLOOKUP(R22,Table_corresp!$A$3:$B$230,2,0)</f>
        <v>&gt; 12</v>
      </c>
      <c r="T22" s="45" t="str">
        <f>DATEDIF(Q22,P22,"y")&amp;" ans "&amp;DATEDIF(Q22,P22,"ym")&amp;" mois"</f>
        <v>12 ans 1 mois</v>
      </c>
      <c r="U22" s="39" t="str">
        <f>VLOOKUP(T22,Table_corresp!$A$3:$B$230,2,0)</f>
        <v>&gt; 12</v>
      </c>
      <c r="V22" s="16"/>
      <c r="W22" s="11"/>
      <c r="X22" s="16"/>
      <c r="Y22" s="38" t="str">
        <f>IF(X22&lt;&gt;0,(DATEDIF(Q22,X22,"y")&amp;" ans "&amp;DATEDIF(Q22,X22,"ym")&amp;" mois"),"")</f>
        <v/>
      </c>
      <c r="Z22" s="11"/>
      <c r="AA22" s="57" t="str">
        <f>IF(Y22="","",(VLOOKUP(Y22,Table_corresp!$E$3:$F$230,2,0)))</f>
        <v/>
      </c>
      <c r="AB22" s="57" t="str">
        <f>IF(AA22="","",(CONCATENATE(B22," / ",AA22)))</f>
        <v/>
      </c>
      <c r="AC22" s="57" t="str">
        <f>IF(AB22="","",(VLOOKUP(AB22,Table_corresp!$J$3:$M$70,2,0)))</f>
        <v/>
      </c>
      <c r="AD22" s="57" t="str">
        <f>IF(AB22="","",(VLOOKUP(AB22,Table_corresp!$J$3:$M$70,3,0)))</f>
        <v/>
      </c>
      <c r="AE22" s="57" t="str">
        <f>IF(AB22="","",(VLOOKUP(AB22,Table_corresp!$J$3:$M$70,4,0)))</f>
        <v/>
      </c>
      <c r="AF22" s="56" t="str">
        <f t="shared" si="6"/>
        <v/>
      </c>
      <c r="AG22" s="56" t="str">
        <f>IF(AF22="","",N22-AF22)</f>
        <v/>
      </c>
      <c r="AH22" s="58" t="str">
        <f t="shared" si="1"/>
        <v/>
      </c>
      <c r="AI22" s="17" t="str">
        <f>IF(X22&lt;&gt;0,((YEAR(X22)-YEAR(P22))*12+MONTH(X22)-MONTH(P22)),"")</f>
        <v/>
      </c>
      <c r="AJ22" s="16"/>
      <c r="AK22" s="39" t="str">
        <f>IF(AJ22&lt;&gt;0,(DATEDIF(Q22,AJ22,"y")&amp;" ans "&amp;DATEDIF(Q22,AJ22,"ym")&amp;" mois"),"")</f>
        <v/>
      </c>
      <c r="AL22" s="11"/>
      <c r="AM22" s="57" t="str">
        <f>IF(AK22="","",(VLOOKUP(AK22,Table_corresp!$E$3:$F$230,2,0)))</f>
        <v/>
      </c>
      <c r="AN22" s="57" t="str">
        <f>IF(AM22="","",(CONCATENATE(B22," / ",AM22)))</f>
        <v/>
      </c>
      <c r="AO22" s="57" t="str">
        <f>IF(AN22="","",(VLOOKUP(AN22,Table_corresp!$J$3:$M$70,2,0)))</f>
        <v/>
      </c>
      <c r="AP22" s="57" t="str">
        <f>IF(AN22="","",(VLOOKUP(AN22,Table_corresp!$J$3:$M$70,3,0)))</f>
        <v/>
      </c>
      <c r="AQ22" s="57" t="str">
        <f>IF(AN22="","",(VLOOKUP(AN22,Table_corresp!$J$3:$M$70,4,0)))</f>
        <v/>
      </c>
      <c r="AR22" s="56" t="str">
        <f t="shared" si="7"/>
        <v/>
      </c>
      <c r="AS22" s="56" t="str">
        <f t="shared" si="8"/>
        <v/>
      </c>
      <c r="AT22" s="58" t="str">
        <f t="shared" si="9"/>
        <v/>
      </c>
      <c r="AU22" s="59" t="str">
        <f t="shared" si="2"/>
        <v/>
      </c>
      <c r="AV22" s="16"/>
      <c r="AW22" s="39"/>
      <c r="AX22" s="11"/>
      <c r="AY22" s="57" t="str">
        <f>IF(AU22="","",(VLOOKUP(AU22,Table_corresp!$E$3:$F$230,2,0)))</f>
        <v/>
      </c>
      <c r="AZ22" s="57" t="str">
        <f>IF(AY22="","",(CONCATENATE(L22," / ",AY22)))</f>
        <v/>
      </c>
      <c r="BA22" s="57" t="str">
        <f>IF(AZ22="","",(VLOOKUP(AZ22,Table_corresp!$J$3:$M$70,2,0)))</f>
        <v/>
      </c>
      <c r="BB22" s="57" t="str">
        <f>IF(AZ22="","",(VLOOKUP(AZ22,Table_corresp!$J$3:$M$70,3,0)))</f>
        <v/>
      </c>
      <c r="BC22" s="57" t="str">
        <f>IF(AZ22="","",(VLOOKUP(AZ22,Table_corresp!$J$3:$M$70,4,0)))</f>
        <v/>
      </c>
      <c r="BD22" s="56" t="str">
        <f t="shared" si="10"/>
        <v/>
      </c>
      <c r="BE22" s="56" t="str">
        <f t="shared" si="19"/>
        <v/>
      </c>
      <c r="BF22" s="58" t="str">
        <f t="shared" si="12"/>
        <v/>
      </c>
      <c r="BG22" s="59" t="e">
        <f t="shared" si="3"/>
        <v>#VALUE!</v>
      </c>
      <c r="BH22" s="11"/>
      <c r="BI22" s="39"/>
      <c r="BJ22" s="11"/>
      <c r="BK22" s="57" t="e">
        <f>IF(BG22="","",(VLOOKUP(BG22,Table_corresp!$E$3:$F$230,2,0)))</f>
        <v>#VALUE!</v>
      </c>
      <c r="BL22" s="57" t="e">
        <f>IF(BK22="","",(CONCATENATE(V22," / ",BK22)))</f>
        <v>#VALUE!</v>
      </c>
      <c r="BM22" s="57" t="e">
        <f>IF(BL22="","",(VLOOKUP(BL22,Table_corresp!$J$3:$M$70,2,0)))</f>
        <v>#VALUE!</v>
      </c>
      <c r="BN22" s="57" t="e">
        <f>IF(BL22="","",(VLOOKUP(BL22,Table_corresp!$J$3:$M$70,3,0)))</f>
        <v>#VALUE!</v>
      </c>
      <c r="BO22" s="57" t="e">
        <f>IF(BL22="","",(VLOOKUP(BL22,Table_corresp!$J$3:$M$70,4,0)))</f>
        <v>#VALUE!</v>
      </c>
      <c r="BP22" s="56" t="str">
        <f t="shared" si="13"/>
        <v/>
      </c>
      <c r="BQ22" s="56" t="str">
        <f t="shared" si="20"/>
        <v/>
      </c>
      <c r="BR22" s="58" t="str">
        <f t="shared" si="15"/>
        <v/>
      </c>
      <c r="BS22" s="59" t="e">
        <f t="shared" si="4"/>
        <v>#VALUE!</v>
      </c>
      <c r="BT22" s="11"/>
      <c r="BU22" s="39"/>
      <c r="BV22" s="11"/>
      <c r="BW22" s="57" t="e">
        <f>IF(BS22="","",(VLOOKUP(BS22,Table_corresp!$E$3:$F$230,2,0)))</f>
        <v>#VALUE!</v>
      </c>
      <c r="BX22" s="57" t="e">
        <f>IF(BW22="","",(CONCATENATE(AF22," / ",BW22)))</f>
        <v>#VALUE!</v>
      </c>
      <c r="BY22" s="57" t="e">
        <f>IF(BX22="","",(VLOOKUP(BX22,Table_corresp!$J$3:$M$70,2,0)))</f>
        <v>#VALUE!</v>
      </c>
      <c r="BZ22" s="57" t="e">
        <f>IF(BX22="","",(VLOOKUP(BX22,Table_corresp!$J$3:$M$70,3,0)))</f>
        <v>#VALUE!</v>
      </c>
      <c r="CA22" s="57" t="e">
        <f>IF(BX22="","",(VLOOKUP(BX22,Table_corresp!$J$3:$M$70,4,0)))</f>
        <v>#VALUE!</v>
      </c>
      <c r="CB22" s="56" t="e">
        <f>IF(#REF!&gt;0,((((#REF!/BY22)^BZ22)-1)/CA22),"")</f>
        <v>#REF!</v>
      </c>
      <c r="CC22" s="56" t="e">
        <f>IF(CB22="","",BN22-CB22)</f>
        <v>#REF!</v>
      </c>
      <c r="CD22" s="58" t="e">
        <f t="shared" si="16"/>
        <v>#REF!</v>
      </c>
      <c r="CE22" s="59" t="e">
        <f>IF(BR22&lt;&gt;0,((YEAR(BR22)-YEAR(BD22))*12+MONTH(BR22)-MONTH(BD22)),"")</f>
        <v>#VALUE!</v>
      </c>
      <c r="CF22" s="11"/>
      <c r="CG22" s="39"/>
      <c r="CH22" s="11"/>
      <c r="CI22" s="57" t="e">
        <f>IF(CE22="","",(VLOOKUP(CE22,Table_corresp!$E$3:$F$230,2,0)))</f>
        <v>#VALUE!</v>
      </c>
      <c r="CJ22" s="57" t="e">
        <f>IF(CI22="","",(CONCATENATE(AP22," / ",CI22)))</f>
        <v>#VALUE!</v>
      </c>
      <c r="CK22" s="57" t="e">
        <f>IF(CJ22="","",(VLOOKUP(CJ22,Table_corresp!$J$3:$M$70,2,0)))</f>
        <v>#VALUE!</v>
      </c>
      <c r="CL22" s="57" t="e">
        <f>IF(CJ22="","",(VLOOKUP(CJ22,Table_corresp!$J$3:$M$70,3,0)))</f>
        <v>#VALUE!</v>
      </c>
      <c r="CM22" s="57" t="e">
        <f>IF(CJ22="","",(VLOOKUP(CJ22,Table_corresp!$J$3:$M$70,4,0)))</f>
        <v>#VALUE!</v>
      </c>
      <c r="CN22" s="56" t="e">
        <f>IF(#REF!&gt;0,((((#REF!/CK22)^CL22)-1)/CM22),"")</f>
        <v>#REF!</v>
      </c>
      <c r="CO22" s="56" t="e">
        <f>IF(CN22="","",BZ22-CN22)</f>
        <v>#REF!</v>
      </c>
      <c r="CP22" s="58" t="e">
        <f t="shared" si="17"/>
        <v>#REF!</v>
      </c>
      <c r="CQ22" s="59" t="e">
        <f>IF(CD22&lt;&gt;0,((YEAR(CD22)-YEAR(BP22))*12+MONTH(CD22)-MONTH(BP22)),"")</f>
        <v>#REF!</v>
      </c>
      <c r="CR22" s="11"/>
      <c r="CS22" s="39"/>
      <c r="CT22" s="18"/>
      <c r="CU22" s="57" t="e">
        <f>IF(CQ22="","",(VLOOKUP(CQ22,Table_corresp!$E$3:$F$230,2,0)))</f>
        <v>#REF!</v>
      </c>
      <c r="CV22" s="57" t="e">
        <f>IF(CU22="","",(CONCATENATE(BB22," / ",CU22)))</f>
        <v>#REF!</v>
      </c>
      <c r="CW22" s="57" t="e">
        <f>IF(CV22="","",(VLOOKUP(CV22,Table_corresp!$J$3:$M$70,2,0)))</f>
        <v>#REF!</v>
      </c>
      <c r="CX22" s="57" t="e">
        <f>IF(CV22="","",(VLOOKUP(CV22,Table_corresp!$J$3:$M$70,3,0)))</f>
        <v>#REF!</v>
      </c>
      <c r="CY22" s="57" t="e">
        <f>IF(CV22="","",(VLOOKUP(CV22,Table_corresp!$J$3:$M$70,4,0)))</f>
        <v>#REF!</v>
      </c>
      <c r="CZ22" s="56" t="e">
        <f>IF(#REF!&gt;0,((((#REF!/CW22)^CX22)-1)/CY22),"")</f>
        <v>#REF!</v>
      </c>
      <c r="DA22" s="56" t="e">
        <f>IF(CZ22="","",CL22-CZ22)</f>
        <v>#REF!</v>
      </c>
      <c r="DB22" s="58" t="e">
        <f t="shared" si="18"/>
        <v>#REF!</v>
      </c>
      <c r="DC22" s="59" t="e">
        <f>IF(CP22&lt;&gt;0,((YEAR(CP22)-YEAR(CB22))*12+MONTH(CP22)-MONTH(CB22)),"")</f>
        <v>#REF!</v>
      </c>
    </row>
    <row r="23" spans="1:107" x14ac:dyDescent="0.25">
      <c r="A23" s="8">
        <v>21</v>
      </c>
      <c r="B23" s="10">
        <v>2</v>
      </c>
      <c r="C23" s="12"/>
      <c r="D23" s="12"/>
      <c r="E23" s="12"/>
      <c r="F23" s="12">
        <v>27.5</v>
      </c>
      <c r="G23" s="12">
        <v>1.2050000000000001</v>
      </c>
      <c r="H23" s="13">
        <v>18.939067853514917</v>
      </c>
      <c r="I23" s="46">
        <f>VLOOKUP(T23,Table_corresp!$E$3:$F$230,2,0)</f>
        <v>7</v>
      </c>
      <c r="J23" s="46" t="str">
        <f>CONCATENATE(B23," / ",I23)</f>
        <v>2 / 7</v>
      </c>
      <c r="K23" s="54">
        <f>VLOOKUP(J23,Table_corresp!$J$3:$M$70,2,0)</f>
        <v>15.22</v>
      </c>
      <c r="L23" s="54">
        <f>VLOOKUP(J23,Table_corresp!$J$3:$M$70,3,0)</f>
        <v>-0.45</v>
      </c>
      <c r="M23" s="55">
        <f>VLOOKUP(J23,Table_corresp!$J$3:$M$70,4,0)</f>
        <v>-3.85E-2</v>
      </c>
      <c r="N23" s="56">
        <f t="shared" si="5"/>
        <v>2.4335904188612529</v>
      </c>
      <c r="O23" s="14" t="s">
        <v>36</v>
      </c>
      <c r="P23" s="15">
        <v>41780</v>
      </c>
      <c r="Q23" s="15">
        <v>39213</v>
      </c>
      <c r="R23" s="45" t="str">
        <f t="shared" ca="1" si="0"/>
        <v>10 ans 5 mois</v>
      </c>
      <c r="S23" s="39" t="str">
        <f ca="1">VLOOKUP(R23,Table_corresp!$A$3:$B$230,2,0)</f>
        <v>[9-12[</v>
      </c>
      <c r="T23" s="45" t="str">
        <f>DATEDIF(Q23,P23,"y")&amp;" ans "&amp;DATEDIF(Q23,P23,"ym")&amp;" mois"</f>
        <v>7 ans 0 mois</v>
      </c>
      <c r="U23" s="39" t="str">
        <f>VLOOKUP(T23,Table_corresp!$A$3:$B$230,2,0)</f>
        <v>[6-9[</v>
      </c>
      <c r="V23" s="20"/>
      <c r="W23" s="21"/>
      <c r="X23" s="20"/>
      <c r="Y23" s="38" t="str">
        <f>IF(X23&lt;&gt;0,(DATEDIF(Q23,X23,"y")&amp;" ans "&amp;DATEDIF(Q23,X23,"ym")&amp;" mois"),"")</f>
        <v/>
      </c>
      <c r="Z23" s="21"/>
      <c r="AA23" s="57" t="str">
        <f>IF(Y23="","",(VLOOKUP(Y23,Table_corresp!$E$3:$F$230,2,0)))</f>
        <v/>
      </c>
      <c r="AB23" s="57" t="str">
        <f>IF(AA23="","",(CONCATENATE(B23," / ",AA23)))</f>
        <v/>
      </c>
      <c r="AC23" s="57" t="str">
        <f>IF(AB23="","",(VLOOKUP(AB23,Table_corresp!$J$3:$M$70,2,0)))</f>
        <v/>
      </c>
      <c r="AD23" s="57" t="str">
        <f>IF(AB23="","",(VLOOKUP(AB23,Table_corresp!$J$3:$M$70,3,0)))</f>
        <v/>
      </c>
      <c r="AE23" s="57" t="str">
        <f>IF(AB23="","",(VLOOKUP(AB23,Table_corresp!$J$3:$M$70,4,0)))</f>
        <v/>
      </c>
      <c r="AF23" s="56" t="str">
        <f t="shared" si="6"/>
        <v/>
      </c>
      <c r="AG23" s="56" t="str">
        <f>IF(AF23="","",N23-AF23)</f>
        <v/>
      </c>
      <c r="AH23" s="58" t="str">
        <f t="shared" si="1"/>
        <v/>
      </c>
      <c r="AI23" s="17" t="str">
        <f>IF(X23&lt;&gt;0,((YEAR(X23)-YEAR(P23))*12+MONTH(X23)-MONTH(P23)),"")</f>
        <v/>
      </c>
      <c r="AJ23" s="20"/>
      <c r="AK23" s="39" t="str">
        <f>IF(AJ23&lt;&gt;0,(DATEDIF(Q23,AJ23,"y")&amp;" ans "&amp;DATEDIF(Q23,AJ23,"ym")&amp;" mois"),"")</f>
        <v/>
      </c>
      <c r="AL23" s="21"/>
      <c r="AM23" s="57" t="str">
        <f>IF(AK23="","",(VLOOKUP(AK23,Table_corresp!$E$3:$F$230,2,0)))</f>
        <v/>
      </c>
      <c r="AN23" s="57" t="str">
        <f>IF(AM23="","",(CONCATENATE(B23," / ",AM23)))</f>
        <v/>
      </c>
      <c r="AO23" s="57" t="str">
        <f>IF(AN23="","",(VLOOKUP(AN23,Table_corresp!$J$3:$M$70,2,0)))</f>
        <v/>
      </c>
      <c r="AP23" s="57" t="str">
        <f>IF(AN23="","",(VLOOKUP(AN23,Table_corresp!$J$3:$M$70,3,0)))</f>
        <v/>
      </c>
      <c r="AQ23" s="57" t="str">
        <f>IF(AN23="","",(VLOOKUP(AN23,Table_corresp!$J$3:$M$70,4,0)))</f>
        <v/>
      </c>
      <c r="AR23" s="56" t="str">
        <f t="shared" si="7"/>
        <v/>
      </c>
      <c r="AS23" s="56" t="str">
        <f t="shared" si="8"/>
        <v/>
      </c>
      <c r="AT23" s="58" t="str">
        <f t="shared" si="9"/>
        <v/>
      </c>
      <c r="AU23" s="59" t="str">
        <f t="shared" si="2"/>
        <v/>
      </c>
      <c r="AV23" s="20"/>
      <c r="AW23" s="39"/>
      <c r="AX23" s="21"/>
      <c r="AY23" s="57" t="str">
        <f>IF(AU23="","",(VLOOKUP(AU23,Table_corresp!$E$3:$F$230,2,0)))</f>
        <v/>
      </c>
      <c r="AZ23" s="57" t="str">
        <f>IF(AY23="","",(CONCATENATE(L23," / ",AY23)))</f>
        <v/>
      </c>
      <c r="BA23" s="57" t="str">
        <f>IF(AZ23="","",(VLOOKUP(AZ23,Table_corresp!$J$3:$M$70,2,0)))</f>
        <v/>
      </c>
      <c r="BB23" s="57" t="str">
        <f>IF(AZ23="","",(VLOOKUP(AZ23,Table_corresp!$J$3:$M$70,3,0)))</f>
        <v/>
      </c>
      <c r="BC23" s="57" t="str">
        <f>IF(AZ23="","",(VLOOKUP(AZ23,Table_corresp!$J$3:$M$70,4,0)))</f>
        <v/>
      </c>
      <c r="BD23" s="56" t="str">
        <f t="shared" si="10"/>
        <v/>
      </c>
      <c r="BE23" s="56" t="str">
        <f t="shared" si="19"/>
        <v/>
      </c>
      <c r="BF23" s="58" t="str">
        <f t="shared" si="12"/>
        <v/>
      </c>
      <c r="BG23" s="59" t="e">
        <f t="shared" si="3"/>
        <v>#VALUE!</v>
      </c>
      <c r="BH23" s="21"/>
      <c r="BI23" s="39"/>
      <c r="BJ23" s="21"/>
      <c r="BK23" s="57" t="e">
        <f>IF(BG23="","",(VLOOKUP(BG23,Table_corresp!$E$3:$F$230,2,0)))</f>
        <v>#VALUE!</v>
      </c>
      <c r="BL23" s="57" t="e">
        <f>IF(BK23="","",(CONCATENATE(V23," / ",BK23)))</f>
        <v>#VALUE!</v>
      </c>
      <c r="BM23" s="57" t="e">
        <f>IF(BL23="","",(VLOOKUP(BL23,Table_corresp!$J$3:$M$70,2,0)))</f>
        <v>#VALUE!</v>
      </c>
      <c r="BN23" s="57" t="e">
        <f>IF(BL23="","",(VLOOKUP(BL23,Table_corresp!$J$3:$M$70,3,0)))</f>
        <v>#VALUE!</v>
      </c>
      <c r="BO23" s="57" t="e">
        <f>IF(BL23="","",(VLOOKUP(BL23,Table_corresp!$J$3:$M$70,4,0)))</f>
        <v>#VALUE!</v>
      </c>
      <c r="BP23" s="56" t="str">
        <f t="shared" si="13"/>
        <v/>
      </c>
      <c r="BQ23" s="56" t="str">
        <f t="shared" si="20"/>
        <v/>
      </c>
      <c r="BR23" s="58" t="str">
        <f t="shared" si="15"/>
        <v/>
      </c>
      <c r="BS23" s="59" t="e">
        <f t="shared" si="4"/>
        <v>#VALUE!</v>
      </c>
      <c r="BT23" s="21"/>
      <c r="BU23" s="39"/>
      <c r="BV23" s="21"/>
      <c r="BW23" s="57" t="e">
        <f>IF(BS23="","",(VLOOKUP(BS23,Table_corresp!$E$3:$F$230,2,0)))</f>
        <v>#VALUE!</v>
      </c>
      <c r="BX23" s="57" t="e">
        <f>IF(BW23="","",(CONCATENATE(AF23," / ",BW23)))</f>
        <v>#VALUE!</v>
      </c>
      <c r="BY23" s="57" t="e">
        <f>IF(BX23="","",(VLOOKUP(BX23,Table_corresp!$J$3:$M$70,2,0)))</f>
        <v>#VALUE!</v>
      </c>
      <c r="BZ23" s="57" t="e">
        <f>IF(BX23="","",(VLOOKUP(BX23,Table_corresp!$J$3:$M$70,3,0)))</f>
        <v>#VALUE!</v>
      </c>
      <c r="CA23" s="57" t="e">
        <f>IF(BX23="","",(VLOOKUP(BX23,Table_corresp!$J$3:$M$70,4,0)))</f>
        <v>#VALUE!</v>
      </c>
      <c r="CB23" s="56" t="e">
        <f>IF(#REF!&gt;0,((((#REF!/BY23)^BZ23)-1)/CA23),"")</f>
        <v>#REF!</v>
      </c>
      <c r="CC23" s="56" t="e">
        <f>IF(CB23="","",BN23-CB23)</f>
        <v>#REF!</v>
      </c>
      <c r="CD23" s="58" t="e">
        <f t="shared" si="16"/>
        <v>#REF!</v>
      </c>
      <c r="CE23" s="59" t="e">
        <f>IF(BR23&lt;&gt;0,((YEAR(BR23)-YEAR(BD23))*12+MONTH(BR23)-MONTH(BD23)),"")</f>
        <v>#VALUE!</v>
      </c>
      <c r="CF23" s="21"/>
      <c r="CG23" s="39"/>
      <c r="CH23" s="21"/>
      <c r="CI23" s="57" t="e">
        <f>IF(CE23="","",(VLOOKUP(CE23,Table_corresp!$E$3:$F$230,2,0)))</f>
        <v>#VALUE!</v>
      </c>
      <c r="CJ23" s="57" t="e">
        <f>IF(CI23="","",(CONCATENATE(AP23," / ",CI23)))</f>
        <v>#VALUE!</v>
      </c>
      <c r="CK23" s="57" t="e">
        <f>IF(CJ23="","",(VLOOKUP(CJ23,Table_corresp!$J$3:$M$70,2,0)))</f>
        <v>#VALUE!</v>
      </c>
      <c r="CL23" s="57" t="e">
        <f>IF(CJ23="","",(VLOOKUP(CJ23,Table_corresp!$J$3:$M$70,3,0)))</f>
        <v>#VALUE!</v>
      </c>
      <c r="CM23" s="57" t="e">
        <f>IF(CJ23="","",(VLOOKUP(CJ23,Table_corresp!$J$3:$M$70,4,0)))</f>
        <v>#VALUE!</v>
      </c>
      <c r="CN23" s="56" t="e">
        <f>IF(#REF!&gt;0,((((#REF!/CK23)^CL23)-1)/CM23),"")</f>
        <v>#REF!</v>
      </c>
      <c r="CO23" s="56" t="e">
        <f>IF(CN23="","",BZ23-CN23)</f>
        <v>#REF!</v>
      </c>
      <c r="CP23" s="58" t="e">
        <f t="shared" si="17"/>
        <v>#REF!</v>
      </c>
      <c r="CQ23" s="59" t="e">
        <f>IF(CD23&lt;&gt;0,((YEAR(CD23)-YEAR(BP23))*12+MONTH(CD23)-MONTH(BP23)),"")</f>
        <v>#REF!</v>
      </c>
      <c r="CR23" s="21"/>
      <c r="CS23" s="39"/>
      <c r="CT23" s="22"/>
      <c r="CU23" s="57" t="e">
        <f>IF(CQ23="","",(VLOOKUP(CQ23,Table_corresp!$E$3:$F$230,2,0)))</f>
        <v>#REF!</v>
      </c>
      <c r="CV23" s="57" t="e">
        <f>IF(CU23="","",(CONCATENATE(BB23," / ",CU23)))</f>
        <v>#REF!</v>
      </c>
      <c r="CW23" s="57" t="e">
        <f>IF(CV23="","",(VLOOKUP(CV23,Table_corresp!$J$3:$M$70,2,0)))</f>
        <v>#REF!</v>
      </c>
      <c r="CX23" s="57" t="e">
        <f>IF(CV23="","",(VLOOKUP(CV23,Table_corresp!$J$3:$M$70,3,0)))</f>
        <v>#REF!</v>
      </c>
      <c r="CY23" s="57" t="e">
        <f>IF(CV23="","",(VLOOKUP(CV23,Table_corresp!$J$3:$M$70,4,0)))</f>
        <v>#REF!</v>
      </c>
      <c r="CZ23" s="56" t="e">
        <f>IF(#REF!&gt;0,((((#REF!/CW23)^CX23)-1)/CY23),"")</f>
        <v>#REF!</v>
      </c>
      <c r="DA23" s="56" t="e">
        <f>IF(CZ23="","",CL23-CZ23)</f>
        <v>#REF!</v>
      </c>
      <c r="DB23" s="58" t="e">
        <f t="shared" si="18"/>
        <v>#REF!</v>
      </c>
      <c r="DC23" s="59" t="e">
        <f>IF(CP23&lt;&gt;0,((YEAR(CP23)-YEAR(CB23))*12+MONTH(CP23)-MONTH(CB23)),"")</f>
        <v>#REF!</v>
      </c>
    </row>
    <row r="24" spans="1:107" x14ac:dyDescent="0.25">
      <c r="A24" s="8">
        <v>22</v>
      </c>
      <c r="B24" s="10">
        <v>2</v>
      </c>
      <c r="C24" s="12"/>
      <c r="D24" s="12"/>
      <c r="E24" s="12"/>
      <c r="F24" s="12">
        <v>52</v>
      </c>
      <c r="G24" s="12">
        <v>1.49</v>
      </c>
      <c r="H24" s="13">
        <v>23.422368361785505</v>
      </c>
      <c r="I24" s="46">
        <f>VLOOKUP(T24,Table_corresp!$E$3:$F$230,2,0)</f>
        <v>10.5</v>
      </c>
      <c r="J24" s="46" t="str">
        <f>CONCATENATE(B24," / ",I24)</f>
        <v>2 / 10,5</v>
      </c>
      <c r="K24" s="54">
        <f>VLOOKUP(J24,Table_corresp!$J$3:$M$70,2,0)</f>
        <v>16.440000000000001</v>
      </c>
      <c r="L24" s="54">
        <f>VLOOKUP(J24,Table_corresp!$J$3:$M$70,3,0)</f>
        <v>-0.69</v>
      </c>
      <c r="M24" s="55">
        <f>VLOOKUP(J24,Table_corresp!$J$3:$M$70,4,0)</f>
        <v>-7.3400000000000007E-2</v>
      </c>
      <c r="N24" s="56">
        <f t="shared" si="5"/>
        <v>2.9523438954427674</v>
      </c>
      <c r="O24" s="14" t="s">
        <v>36</v>
      </c>
      <c r="P24" s="15">
        <v>41780</v>
      </c>
      <c r="Q24" s="15">
        <v>37945</v>
      </c>
      <c r="R24" s="45" t="str">
        <f t="shared" ca="1" si="0"/>
        <v>13 ans 10 mois</v>
      </c>
      <c r="S24" s="39" t="str">
        <f ca="1">VLOOKUP(R24,Table_corresp!$A$3:$B$230,2,0)</f>
        <v>&gt; 12</v>
      </c>
      <c r="T24" s="45" t="str">
        <f>DATEDIF(Q24,P24,"y")&amp;" ans "&amp;DATEDIF(Q24,P24,"ym")&amp;" mois"</f>
        <v>10 ans 6 mois</v>
      </c>
      <c r="U24" s="39" t="str">
        <f>VLOOKUP(T24,Table_corresp!$A$3:$B$230,2,0)</f>
        <v>[9-12[</v>
      </c>
      <c r="V24" s="20"/>
      <c r="W24" s="21"/>
      <c r="X24" s="20">
        <v>42270</v>
      </c>
      <c r="Y24" s="38" t="str">
        <f>IF(X24&lt;&gt;0,(DATEDIF(Q24,X24,"y")&amp;" ans "&amp;DATEDIF(Q24,X24,"ym")&amp;" mois"),"")</f>
        <v>11 ans 10 mois</v>
      </c>
      <c r="Z24" s="21">
        <v>23.6</v>
      </c>
      <c r="AA24" s="57">
        <f>IF(Y24="","",(VLOOKUP(Y24,Table_corresp!$E$3:$F$230,2,0)))</f>
        <v>11.5</v>
      </c>
      <c r="AB24" s="57" t="str">
        <f>IF(AA24="","",(CONCATENATE(B24," / ",AA24)))</f>
        <v>2 / 11,5</v>
      </c>
      <c r="AC24" s="57">
        <f>IF(AB24="","",(VLOOKUP(AB24,Table_corresp!$J$3:$M$70,2,0)))</f>
        <v>17.04</v>
      </c>
      <c r="AD24" s="57">
        <f>IF(AB24="","",(VLOOKUP(AB24,Table_corresp!$J$3:$M$70,3,0)))</f>
        <v>-0.73</v>
      </c>
      <c r="AE24" s="57">
        <f>IF(AB24="","",(VLOOKUP(AB24,Table_corresp!$J$3:$M$70,4,0)))</f>
        <v>-8.1799999999999998E-2</v>
      </c>
      <c r="AF24" s="56">
        <f t="shared" si="6"/>
        <v>2.5867876732227617</v>
      </c>
      <c r="AG24" s="56">
        <f>IF(AF24="","",N24-AF24)</f>
        <v>0.36555622222000572</v>
      </c>
      <c r="AH24" s="58" t="str">
        <f t="shared" si="1"/>
        <v>ralentissement</v>
      </c>
      <c r="AI24" s="17">
        <f>IF(X24&lt;&gt;0,((YEAR(X24)-YEAR(P24))*12+MONTH(X24)-MONTH(P24)),"")</f>
        <v>16</v>
      </c>
      <c r="AJ24" s="20"/>
      <c r="AK24" s="39" t="str">
        <f>IF(AJ24&lt;&gt;0,(DATEDIF(Q24,AJ24,"y")&amp;" ans "&amp;DATEDIF(Q24,AJ24,"ym")&amp;" mois"),"")</f>
        <v/>
      </c>
      <c r="AL24" s="21"/>
      <c r="AM24" s="57" t="str">
        <f>IF(AK24="","",(VLOOKUP(AK24,Table_corresp!$E$3:$F$230,2,0)))</f>
        <v/>
      </c>
      <c r="AN24" s="57" t="str">
        <f>IF(AM24="","",(CONCATENATE(B24," / ",AM24)))</f>
        <v/>
      </c>
      <c r="AO24" s="57" t="str">
        <f>IF(AN24="","",(VLOOKUP(AN24,Table_corresp!$J$3:$M$70,2,0)))</f>
        <v/>
      </c>
      <c r="AP24" s="57" t="str">
        <f>IF(AN24="","",(VLOOKUP(AN24,Table_corresp!$J$3:$M$70,3,0)))</f>
        <v/>
      </c>
      <c r="AQ24" s="57" t="str">
        <f>IF(AN24="","",(VLOOKUP(AN24,Table_corresp!$J$3:$M$70,4,0)))</f>
        <v/>
      </c>
      <c r="AR24" s="56" t="str">
        <f t="shared" si="7"/>
        <v/>
      </c>
      <c r="AS24" s="56" t="str">
        <f t="shared" si="8"/>
        <v/>
      </c>
      <c r="AT24" s="58" t="str">
        <f t="shared" si="9"/>
        <v/>
      </c>
      <c r="AU24" s="59" t="str">
        <f t="shared" si="2"/>
        <v/>
      </c>
      <c r="AV24" s="20"/>
      <c r="AW24" s="39"/>
      <c r="AX24" s="21"/>
      <c r="AY24" s="57" t="str">
        <f>IF(AU24="","",(VLOOKUP(AU24,Table_corresp!$E$3:$F$230,2,0)))</f>
        <v/>
      </c>
      <c r="AZ24" s="57" t="str">
        <f>IF(AY24="","",(CONCATENATE(L24," / ",AY24)))</f>
        <v/>
      </c>
      <c r="BA24" s="57" t="str">
        <f>IF(AZ24="","",(VLOOKUP(AZ24,Table_corresp!$J$3:$M$70,2,0)))</f>
        <v/>
      </c>
      <c r="BB24" s="57" t="str">
        <f>IF(AZ24="","",(VLOOKUP(AZ24,Table_corresp!$J$3:$M$70,3,0)))</f>
        <v/>
      </c>
      <c r="BC24" s="57" t="str">
        <f>IF(AZ24="","",(VLOOKUP(AZ24,Table_corresp!$J$3:$M$70,4,0)))</f>
        <v/>
      </c>
      <c r="BD24" s="56" t="str">
        <f t="shared" si="10"/>
        <v/>
      </c>
      <c r="BE24" s="56" t="str">
        <f t="shared" si="19"/>
        <v/>
      </c>
      <c r="BF24" s="58" t="str">
        <f t="shared" si="12"/>
        <v/>
      </c>
      <c r="BG24" s="59" t="e">
        <f t="shared" si="3"/>
        <v>#VALUE!</v>
      </c>
      <c r="BH24" s="21"/>
      <c r="BI24" s="39"/>
      <c r="BJ24" s="21"/>
      <c r="BK24" s="57" t="e">
        <f>IF(BG24="","",(VLOOKUP(BG24,Table_corresp!$E$3:$F$230,2,0)))</f>
        <v>#VALUE!</v>
      </c>
      <c r="BL24" s="57" t="e">
        <f>IF(BK24="","",(CONCATENATE(V24," / ",BK24)))</f>
        <v>#VALUE!</v>
      </c>
      <c r="BM24" s="57" t="e">
        <f>IF(BL24="","",(VLOOKUP(BL24,Table_corresp!$J$3:$M$70,2,0)))</f>
        <v>#VALUE!</v>
      </c>
      <c r="BN24" s="57" t="e">
        <f>IF(BL24="","",(VLOOKUP(BL24,Table_corresp!$J$3:$M$70,3,0)))</f>
        <v>#VALUE!</v>
      </c>
      <c r="BO24" s="57" t="e">
        <f>IF(BL24="","",(VLOOKUP(BL24,Table_corresp!$J$3:$M$70,4,0)))</f>
        <v>#VALUE!</v>
      </c>
      <c r="BP24" s="56" t="str">
        <f t="shared" si="13"/>
        <v/>
      </c>
      <c r="BQ24" s="56" t="str">
        <f t="shared" si="20"/>
        <v/>
      </c>
      <c r="BR24" s="58" t="str">
        <f t="shared" si="15"/>
        <v/>
      </c>
      <c r="BS24" s="59" t="e">
        <f t="shared" si="4"/>
        <v>#VALUE!</v>
      </c>
      <c r="BT24" s="21"/>
      <c r="BU24" s="39"/>
      <c r="BV24" s="21"/>
      <c r="BW24" s="57" t="e">
        <f>IF(BS24="","",(VLOOKUP(BS24,Table_corresp!$E$3:$F$230,2,0)))</f>
        <v>#VALUE!</v>
      </c>
      <c r="BX24" s="57" t="e">
        <f>IF(BW24="","",(CONCATENATE(AF24," / ",BW24)))</f>
        <v>#VALUE!</v>
      </c>
      <c r="BY24" s="57" t="e">
        <f>IF(BX24="","",(VLOOKUP(BX24,Table_corresp!$J$3:$M$70,2,0)))</f>
        <v>#VALUE!</v>
      </c>
      <c r="BZ24" s="57" t="e">
        <f>IF(BX24="","",(VLOOKUP(BX24,Table_corresp!$J$3:$M$70,3,0)))</f>
        <v>#VALUE!</v>
      </c>
      <c r="CA24" s="57" t="e">
        <f>IF(BX24="","",(VLOOKUP(BX24,Table_corresp!$J$3:$M$70,4,0)))</f>
        <v>#VALUE!</v>
      </c>
      <c r="CB24" s="56" t="e">
        <f>IF(#REF!&gt;0,((((#REF!/BY24)^BZ24)-1)/CA24),"")</f>
        <v>#REF!</v>
      </c>
      <c r="CC24" s="56" t="e">
        <f>IF(CB24="","",BN24-CB24)</f>
        <v>#REF!</v>
      </c>
      <c r="CD24" s="58" t="e">
        <f t="shared" si="16"/>
        <v>#REF!</v>
      </c>
      <c r="CE24" s="59" t="e">
        <f>IF(BR24&lt;&gt;0,((YEAR(BR24)-YEAR(BD24))*12+MONTH(BR24)-MONTH(BD24)),"")</f>
        <v>#VALUE!</v>
      </c>
      <c r="CF24" s="21"/>
      <c r="CG24" s="39"/>
      <c r="CH24" s="21"/>
      <c r="CI24" s="57" t="e">
        <f>IF(CE24="","",(VLOOKUP(CE24,Table_corresp!$E$3:$F$230,2,0)))</f>
        <v>#VALUE!</v>
      </c>
      <c r="CJ24" s="57" t="e">
        <f>IF(CI24="","",(CONCATENATE(AP24," / ",CI24)))</f>
        <v>#VALUE!</v>
      </c>
      <c r="CK24" s="57" t="e">
        <f>IF(CJ24="","",(VLOOKUP(CJ24,Table_corresp!$J$3:$M$70,2,0)))</f>
        <v>#VALUE!</v>
      </c>
      <c r="CL24" s="57" t="e">
        <f>IF(CJ24="","",(VLOOKUP(CJ24,Table_corresp!$J$3:$M$70,3,0)))</f>
        <v>#VALUE!</v>
      </c>
      <c r="CM24" s="57" t="e">
        <f>IF(CJ24="","",(VLOOKUP(CJ24,Table_corresp!$J$3:$M$70,4,0)))</f>
        <v>#VALUE!</v>
      </c>
      <c r="CN24" s="56" t="e">
        <f>IF(#REF!&gt;0,((((#REF!/CK24)^CL24)-1)/CM24),"")</f>
        <v>#REF!</v>
      </c>
      <c r="CO24" s="56" t="e">
        <f>IF(CN24="","",BZ24-CN24)</f>
        <v>#REF!</v>
      </c>
      <c r="CP24" s="58" t="e">
        <f t="shared" si="17"/>
        <v>#REF!</v>
      </c>
      <c r="CQ24" s="59" t="e">
        <f>IF(CD24&lt;&gt;0,((YEAR(CD24)-YEAR(BP24))*12+MONTH(CD24)-MONTH(BP24)),"")</f>
        <v>#REF!</v>
      </c>
      <c r="CR24" s="21"/>
      <c r="CS24" s="39"/>
      <c r="CT24" s="22"/>
      <c r="CU24" s="57" t="e">
        <f>IF(CQ24="","",(VLOOKUP(CQ24,Table_corresp!$E$3:$F$230,2,0)))</f>
        <v>#REF!</v>
      </c>
      <c r="CV24" s="57" t="e">
        <f>IF(CU24="","",(CONCATENATE(BB24," / ",CU24)))</f>
        <v>#REF!</v>
      </c>
      <c r="CW24" s="57" t="e">
        <f>IF(CV24="","",(VLOOKUP(CV24,Table_corresp!$J$3:$M$70,2,0)))</f>
        <v>#REF!</v>
      </c>
      <c r="CX24" s="57" t="e">
        <f>IF(CV24="","",(VLOOKUP(CV24,Table_corresp!$J$3:$M$70,3,0)))</f>
        <v>#REF!</v>
      </c>
      <c r="CY24" s="57" t="e">
        <f>IF(CV24="","",(VLOOKUP(CV24,Table_corresp!$J$3:$M$70,4,0)))</f>
        <v>#REF!</v>
      </c>
      <c r="CZ24" s="56" t="e">
        <f>IF(#REF!&gt;0,((((#REF!/CW24)^CX24)-1)/CY24),"")</f>
        <v>#REF!</v>
      </c>
      <c r="DA24" s="56" t="e">
        <f>IF(CZ24="","",CL24-CZ24)</f>
        <v>#REF!</v>
      </c>
      <c r="DB24" s="58" t="e">
        <f t="shared" si="18"/>
        <v>#REF!</v>
      </c>
      <c r="DC24" s="59" t="e">
        <f>IF(CP24&lt;&gt;0,((YEAR(CP24)-YEAR(CB24))*12+MONTH(CP24)-MONTH(CB24)),"")</f>
        <v>#REF!</v>
      </c>
    </row>
    <row r="25" spans="1:107" x14ac:dyDescent="0.25">
      <c r="A25" s="8">
        <v>23</v>
      </c>
      <c r="B25" s="10">
        <v>2</v>
      </c>
      <c r="C25" s="12"/>
      <c r="D25" s="12"/>
      <c r="E25" s="12"/>
      <c r="F25" s="12">
        <v>39</v>
      </c>
      <c r="G25" s="12">
        <v>1.31</v>
      </c>
      <c r="H25" s="13">
        <v>22.72594837130703</v>
      </c>
      <c r="I25" s="46">
        <f>VLOOKUP(T25,Table_corresp!$E$3:$F$230,2,0)</f>
        <v>6</v>
      </c>
      <c r="J25" s="46" t="str">
        <f>CONCATENATE(B25," / ",I25)</f>
        <v>2 / 6</v>
      </c>
      <c r="K25" s="54">
        <f>VLOOKUP(J25,Table_corresp!$J$3:$M$70,2,0)</f>
        <v>15.13</v>
      </c>
      <c r="L25" s="54">
        <f>VLOOKUP(J25,Table_corresp!$J$3:$M$70,3,0)</f>
        <v>-0.36</v>
      </c>
      <c r="M25" s="55">
        <f>VLOOKUP(J25,Table_corresp!$J$3:$M$70,4,0)</f>
        <v>-2.9399999999999999E-2</v>
      </c>
      <c r="N25" s="56">
        <f t="shared" si="5"/>
        <v>4.6339459518594417</v>
      </c>
      <c r="O25" s="14" t="s">
        <v>39</v>
      </c>
      <c r="P25" s="15">
        <v>41786</v>
      </c>
      <c r="Q25" s="15">
        <v>39533</v>
      </c>
      <c r="R25" s="45" t="str">
        <f t="shared" ca="1" si="0"/>
        <v>9 ans 6 mois</v>
      </c>
      <c r="S25" s="39" t="str">
        <f ca="1">VLOOKUP(R25,Table_corresp!$A$3:$B$230,2,0)</f>
        <v>[9-12[</v>
      </c>
      <c r="T25" s="45" t="str">
        <f>DATEDIF(Q25,P25,"y")&amp;" ans "&amp;DATEDIF(Q25,P25,"ym")&amp;" mois"</f>
        <v>6 ans 2 mois</v>
      </c>
      <c r="U25" s="39" t="str">
        <f>VLOOKUP(T25,Table_corresp!$A$3:$B$230,2,0)</f>
        <v>[6-9[</v>
      </c>
      <c r="V25" s="16"/>
      <c r="W25" s="11"/>
      <c r="X25" s="16">
        <v>42163</v>
      </c>
      <c r="Y25" s="38" t="str">
        <f>IF(X25&lt;&gt;0,(DATEDIF(Q25,X25,"y")&amp;" ans "&amp;DATEDIF(Q25,X25,"ym")&amp;" mois"),"")</f>
        <v>7 ans 2 mois</v>
      </c>
      <c r="Z25" s="11">
        <v>24.7</v>
      </c>
      <c r="AA25" s="57">
        <f>IF(Y25="","",(VLOOKUP(Y25,Table_corresp!$E$3:$F$230,2,0)))</f>
        <v>7</v>
      </c>
      <c r="AB25" s="57" t="str">
        <f>IF(AA25="","",(CONCATENATE(B25," / ",AA25)))</f>
        <v>2 / 7</v>
      </c>
      <c r="AC25" s="57">
        <f>IF(AB25="","",(VLOOKUP(AB25,Table_corresp!$J$3:$M$70,2,0)))</f>
        <v>15.22</v>
      </c>
      <c r="AD25" s="57">
        <f>IF(AB25="","",(VLOOKUP(AB25,Table_corresp!$J$3:$M$70,3,0)))</f>
        <v>-0.45</v>
      </c>
      <c r="AE25" s="57">
        <f>IF(AB25="","",(VLOOKUP(AB25,Table_corresp!$J$3:$M$70,4,0)))</f>
        <v>-3.85E-2</v>
      </c>
      <c r="AF25" s="56">
        <f t="shared" si="6"/>
        <v>5.0852864160428055</v>
      </c>
      <c r="AG25" s="56">
        <f>IF(AF25="","",N25-AF25)</f>
        <v>-0.45134046418336382</v>
      </c>
      <c r="AH25" s="58" t="str">
        <f t="shared" si="1"/>
        <v>accélération</v>
      </c>
      <c r="AI25" s="17">
        <f>IF(X25&lt;&gt;0,((YEAR(X25)-YEAR(P25))*12+MONTH(X25)-MONTH(P25)),"")</f>
        <v>13</v>
      </c>
      <c r="AJ25" s="16"/>
      <c r="AK25" s="39" t="str">
        <f>IF(AJ25&lt;&gt;0,(DATEDIF(Q25,AJ25,"y")&amp;" ans "&amp;DATEDIF(Q25,AJ25,"ym")&amp;" mois"),"")</f>
        <v/>
      </c>
      <c r="AL25" s="11"/>
      <c r="AM25" s="57" t="str">
        <f>IF(AK25="","",(VLOOKUP(AK25,Table_corresp!$E$3:$F$230,2,0)))</f>
        <v/>
      </c>
      <c r="AN25" s="57" t="str">
        <f>IF(AM25="","",(CONCATENATE(B25," / ",AM25)))</f>
        <v/>
      </c>
      <c r="AO25" s="57" t="str">
        <f>IF(AN25="","",(VLOOKUP(AN25,Table_corresp!$J$3:$M$70,2,0)))</f>
        <v/>
      </c>
      <c r="AP25" s="57" t="str">
        <f>IF(AN25="","",(VLOOKUP(AN25,Table_corresp!$J$3:$M$70,3,0)))</f>
        <v/>
      </c>
      <c r="AQ25" s="57" t="str">
        <f>IF(AN25="","",(VLOOKUP(AN25,Table_corresp!$J$3:$M$70,4,0)))</f>
        <v/>
      </c>
      <c r="AR25" s="56" t="str">
        <f t="shared" si="7"/>
        <v/>
      </c>
      <c r="AS25" s="56" t="str">
        <f t="shared" si="8"/>
        <v/>
      </c>
      <c r="AT25" s="58" t="str">
        <f t="shared" si="9"/>
        <v/>
      </c>
      <c r="AU25" s="59" t="str">
        <f t="shared" si="2"/>
        <v/>
      </c>
      <c r="AV25" s="16"/>
      <c r="AW25" s="39"/>
      <c r="AX25" s="11"/>
      <c r="AY25" s="57" t="str">
        <f>IF(AU25="","",(VLOOKUP(AU25,Table_corresp!$E$3:$F$230,2,0)))</f>
        <v/>
      </c>
      <c r="AZ25" s="57" t="str">
        <f>IF(AY25="","",(CONCATENATE(L25," / ",AY25)))</f>
        <v/>
      </c>
      <c r="BA25" s="57" t="str">
        <f>IF(AZ25="","",(VLOOKUP(AZ25,Table_corresp!$J$3:$M$70,2,0)))</f>
        <v/>
      </c>
      <c r="BB25" s="57" t="str">
        <f>IF(AZ25="","",(VLOOKUP(AZ25,Table_corresp!$J$3:$M$70,3,0)))</f>
        <v/>
      </c>
      <c r="BC25" s="57" t="str">
        <f>IF(AZ25="","",(VLOOKUP(AZ25,Table_corresp!$J$3:$M$70,4,0)))</f>
        <v/>
      </c>
      <c r="BD25" s="56" t="str">
        <f t="shared" si="10"/>
        <v/>
      </c>
      <c r="BE25" s="56" t="str">
        <f t="shared" si="19"/>
        <v/>
      </c>
      <c r="BF25" s="58" t="str">
        <f t="shared" si="12"/>
        <v/>
      </c>
      <c r="BG25" s="59" t="e">
        <f t="shared" si="3"/>
        <v>#VALUE!</v>
      </c>
      <c r="BH25" s="11"/>
      <c r="BI25" s="39"/>
      <c r="BJ25" s="11"/>
      <c r="BK25" s="57" t="e">
        <f>IF(BG25="","",(VLOOKUP(BG25,Table_corresp!$E$3:$F$230,2,0)))</f>
        <v>#VALUE!</v>
      </c>
      <c r="BL25" s="57" t="e">
        <f>IF(BK25="","",(CONCATENATE(V25," / ",BK25)))</f>
        <v>#VALUE!</v>
      </c>
      <c r="BM25" s="57" t="e">
        <f>IF(BL25="","",(VLOOKUP(BL25,Table_corresp!$J$3:$M$70,2,0)))</f>
        <v>#VALUE!</v>
      </c>
      <c r="BN25" s="57" t="e">
        <f>IF(BL25="","",(VLOOKUP(BL25,Table_corresp!$J$3:$M$70,3,0)))</f>
        <v>#VALUE!</v>
      </c>
      <c r="BO25" s="57" t="e">
        <f>IF(BL25="","",(VLOOKUP(BL25,Table_corresp!$J$3:$M$70,4,0)))</f>
        <v>#VALUE!</v>
      </c>
      <c r="BP25" s="56" t="str">
        <f t="shared" si="13"/>
        <v/>
      </c>
      <c r="BQ25" s="56" t="str">
        <f t="shared" si="20"/>
        <v/>
      </c>
      <c r="BR25" s="58" t="str">
        <f t="shared" si="15"/>
        <v/>
      </c>
      <c r="BS25" s="59" t="e">
        <f t="shared" si="4"/>
        <v>#VALUE!</v>
      </c>
      <c r="BT25" s="11"/>
      <c r="BU25" s="39"/>
      <c r="BV25" s="11"/>
      <c r="BW25" s="57" t="e">
        <f>IF(BS25="","",(VLOOKUP(BS25,Table_corresp!$E$3:$F$230,2,0)))</f>
        <v>#VALUE!</v>
      </c>
      <c r="BX25" s="57" t="e">
        <f>IF(BW25="","",(CONCATENATE(AF25," / ",BW25)))</f>
        <v>#VALUE!</v>
      </c>
      <c r="BY25" s="57" t="e">
        <f>IF(BX25="","",(VLOOKUP(BX25,Table_corresp!$J$3:$M$70,2,0)))</f>
        <v>#VALUE!</v>
      </c>
      <c r="BZ25" s="57" t="e">
        <f>IF(BX25="","",(VLOOKUP(BX25,Table_corresp!$J$3:$M$70,3,0)))</f>
        <v>#VALUE!</v>
      </c>
      <c r="CA25" s="57" t="e">
        <f>IF(BX25="","",(VLOOKUP(BX25,Table_corresp!$J$3:$M$70,4,0)))</f>
        <v>#VALUE!</v>
      </c>
      <c r="CB25" s="56" t="e">
        <f>IF(#REF!&gt;0,((((#REF!/BY25)^BZ25)-1)/CA25),"")</f>
        <v>#REF!</v>
      </c>
      <c r="CC25" s="56" t="e">
        <f>IF(CB25="","",BN25-CB25)</f>
        <v>#REF!</v>
      </c>
      <c r="CD25" s="58" t="e">
        <f t="shared" si="16"/>
        <v>#REF!</v>
      </c>
      <c r="CE25" s="59" t="e">
        <f>IF(BR25&lt;&gt;0,((YEAR(BR25)-YEAR(BD25))*12+MONTH(BR25)-MONTH(BD25)),"")</f>
        <v>#VALUE!</v>
      </c>
      <c r="CF25" s="11"/>
      <c r="CG25" s="39"/>
      <c r="CH25" s="11"/>
      <c r="CI25" s="57" t="e">
        <f>IF(CE25="","",(VLOOKUP(CE25,Table_corresp!$E$3:$F$230,2,0)))</f>
        <v>#VALUE!</v>
      </c>
      <c r="CJ25" s="57" t="e">
        <f>IF(CI25="","",(CONCATENATE(AP25," / ",CI25)))</f>
        <v>#VALUE!</v>
      </c>
      <c r="CK25" s="57" t="e">
        <f>IF(CJ25="","",(VLOOKUP(CJ25,Table_corresp!$J$3:$M$70,2,0)))</f>
        <v>#VALUE!</v>
      </c>
      <c r="CL25" s="57" t="e">
        <f>IF(CJ25="","",(VLOOKUP(CJ25,Table_corresp!$J$3:$M$70,3,0)))</f>
        <v>#VALUE!</v>
      </c>
      <c r="CM25" s="57" t="e">
        <f>IF(CJ25="","",(VLOOKUP(CJ25,Table_corresp!$J$3:$M$70,4,0)))</f>
        <v>#VALUE!</v>
      </c>
      <c r="CN25" s="56" t="e">
        <f>IF(#REF!&gt;0,((((#REF!/CK25)^CL25)-1)/CM25),"")</f>
        <v>#REF!</v>
      </c>
      <c r="CO25" s="56" t="e">
        <f>IF(CN25="","",BZ25-CN25)</f>
        <v>#REF!</v>
      </c>
      <c r="CP25" s="58" t="e">
        <f t="shared" si="17"/>
        <v>#REF!</v>
      </c>
      <c r="CQ25" s="59" t="e">
        <f>IF(CD25&lt;&gt;0,((YEAR(CD25)-YEAR(BP25))*12+MONTH(CD25)-MONTH(BP25)),"")</f>
        <v>#REF!</v>
      </c>
      <c r="CR25" s="11"/>
      <c r="CS25" s="39"/>
      <c r="CT25" s="18"/>
      <c r="CU25" s="57" t="e">
        <f>IF(CQ25="","",(VLOOKUP(CQ25,Table_corresp!$E$3:$F$230,2,0)))</f>
        <v>#REF!</v>
      </c>
      <c r="CV25" s="57" t="e">
        <f>IF(CU25="","",(CONCATENATE(BB25," / ",CU25)))</f>
        <v>#REF!</v>
      </c>
      <c r="CW25" s="57" t="e">
        <f>IF(CV25="","",(VLOOKUP(CV25,Table_corresp!$J$3:$M$70,2,0)))</f>
        <v>#REF!</v>
      </c>
      <c r="CX25" s="57" t="e">
        <f>IF(CV25="","",(VLOOKUP(CV25,Table_corresp!$J$3:$M$70,3,0)))</f>
        <v>#REF!</v>
      </c>
      <c r="CY25" s="57" t="e">
        <f>IF(CV25="","",(VLOOKUP(CV25,Table_corresp!$J$3:$M$70,4,0)))</f>
        <v>#REF!</v>
      </c>
      <c r="CZ25" s="56" t="e">
        <f>IF(#REF!&gt;0,((((#REF!/CW25)^CX25)-1)/CY25),"")</f>
        <v>#REF!</v>
      </c>
      <c r="DA25" s="56" t="e">
        <f>IF(CZ25="","",CL25-CZ25)</f>
        <v>#REF!</v>
      </c>
      <c r="DB25" s="58" t="e">
        <f t="shared" si="18"/>
        <v>#REF!</v>
      </c>
      <c r="DC25" s="59" t="e">
        <f>IF(CP25&lt;&gt;0,((YEAR(CP25)-YEAR(CB25))*12+MONTH(CP25)-MONTH(CB25)),"")</f>
        <v>#REF!</v>
      </c>
    </row>
    <row r="26" spans="1:107" x14ac:dyDescent="0.25">
      <c r="A26" s="8">
        <v>24</v>
      </c>
      <c r="B26" s="10">
        <v>1</v>
      </c>
      <c r="C26" s="12"/>
      <c r="D26" s="12"/>
      <c r="E26" s="12"/>
      <c r="F26" s="12">
        <v>67</v>
      </c>
      <c r="G26" s="12">
        <v>1.51</v>
      </c>
      <c r="H26" s="13">
        <v>29.384676110696898</v>
      </c>
      <c r="I26" s="46">
        <f>VLOOKUP(T26,Table_corresp!$E$3:$F$230,2,0)</f>
        <v>10.5</v>
      </c>
      <c r="J26" s="46" t="str">
        <f>CONCATENATE(B26," / ",I26)</f>
        <v>1 / 10,5</v>
      </c>
      <c r="K26" s="54">
        <f>VLOOKUP(J26,Table_corresp!$J$3:$M$70,2,0)</f>
        <v>16.53</v>
      </c>
      <c r="L26" s="54">
        <f>VLOOKUP(J26,Table_corresp!$J$3:$M$70,3,0)</f>
        <v>-0.87</v>
      </c>
      <c r="M26" s="55">
        <f>VLOOKUP(J26,Table_corresp!$J$3:$M$70,4,0)</f>
        <v>-8.6699999999999999E-2</v>
      </c>
      <c r="N26" s="56">
        <f t="shared" si="5"/>
        <v>4.5418374014595209</v>
      </c>
      <c r="O26" s="14" t="s">
        <v>39</v>
      </c>
      <c r="P26" s="15">
        <v>41787</v>
      </c>
      <c r="Q26" s="15">
        <v>37823</v>
      </c>
      <c r="R26" s="45" t="str">
        <f t="shared" ca="1" si="0"/>
        <v>14 ans 2 mois</v>
      </c>
      <c r="S26" s="39" t="str">
        <f ca="1">VLOOKUP(R26,Table_corresp!$A$3:$B$230,2,0)</f>
        <v>&gt; 12</v>
      </c>
      <c r="T26" s="45" t="str">
        <f>DATEDIF(Q26,P26,"y")&amp;" ans "&amp;DATEDIF(Q26,P26,"ym")&amp;" mois"</f>
        <v>10 ans 10 mois</v>
      </c>
      <c r="U26" s="39" t="str">
        <f>VLOOKUP(T26,Table_corresp!$A$3:$B$230,2,0)</f>
        <v>[9-12[</v>
      </c>
      <c r="V26" s="16"/>
      <c r="W26" s="11"/>
      <c r="X26" s="16">
        <v>42095</v>
      </c>
      <c r="Y26" s="38" t="str">
        <f>IF(X26&lt;&gt;0,(DATEDIF(Q26,X26,"y")&amp;" ans "&amp;DATEDIF(Q26,X26,"ym")&amp;" mois"),"")</f>
        <v>11 ans 8 mois</v>
      </c>
      <c r="Z26" s="11">
        <v>31.6</v>
      </c>
      <c r="AA26" s="57">
        <f>IF(Y26="","",(VLOOKUP(Y26,Table_corresp!$E$3:$F$230,2,0)))</f>
        <v>11.5</v>
      </c>
      <c r="AB26" s="57" t="str">
        <f>IF(AA26="","",(CONCATENATE(B26," / ",AA26)))</f>
        <v>1 / 11,5</v>
      </c>
      <c r="AC26" s="57">
        <f>IF(AB26="","",(VLOOKUP(AB26,Table_corresp!$J$3:$M$70,2,0)))</f>
        <v>16.940000000000001</v>
      </c>
      <c r="AD26" s="57">
        <f>IF(AB26="","",(VLOOKUP(AB26,Table_corresp!$J$3:$M$70,3,0)))</f>
        <v>-0.92</v>
      </c>
      <c r="AE26" s="57">
        <f>IF(AB26="","",(VLOOKUP(AB26,Table_corresp!$J$3:$M$70,4,0)))</f>
        <v>-9.5200000000000007E-2</v>
      </c>
      <c r="AF26" s="56">
        <f t="shared" si="6"/>
        <v>4.585161759150874</v>
      </c>
      <c r="AG26" s="56">
        <f>IF(AF26="","",N26-AF26)</f>
        <v>-4.3324357691353121E-2</v>
      </c>
      <c r="AH26" s="58" t="str">
        <f t="shared" si="1"/>
        <v>stable</v>
      </c>
      <c r="AI26" s="17">
        <f>IF(X26&lt;&gt;0,((YEAR(X26)-YEAR(P26))*12+MONTH(X26)-MONTH(P26)),"")</f>
        <v>11</v>
      </c>
      <c r="AJ26" s="16"/>
      <c r="AK26" s="39" t="str">
        <f>IF(AJ26&lt;&gt;0,(DATEDIF(Q26,AJ26,"y")&amp;" ans "&amp;DATEDIF(Q26,AJ26,"ym")&amp;" mois"),"")</f>
        <v/>
      </c>
      <c r="AL26" s="11"/>
      <c r="AM26" s="57" t="str">
        <f>IF(AK26="","",(VLOOKUP(AK26,Table_corresp!$E$3:$F$230,2,0)))</f>
        <v/>
      </c>
      <c r="AN26" s="57" t="str">
        <f>IF(AM26="","",(CONCATENATE(B26," / ",AM26)))</f>
        <v/>
      </c>
      <c r="AO26" s="57" t="str">
        <f>IF(AN26="","",(VLOOKUP(AN26,Table_corresp!$J$3:$M$70,2,0)))</f>
        <v/>
      </c>
      <c r="AP26" s="57" t="str">
        <f>IF(AN26="","",(VLOOKUP(AN26,Table_corresp!$J$3:$M$70,3,0)))</f>
        <v/>
      </c>
      <c r="AQ26" s="57" t="str">
        <f>IF(AN26="","",(VLOOKUP(AN26,Table_corresp!$J$3:$M$70,4,0)))</f>
        <v/>
      </c>
      <c r="AR26" s="56" t="str">
        <f t="shared" si="7"/>
        <v/>
      </c>
      <c r="AS26" s="56" t="str">
        <f t="shared" si="8"/>
        <v/>
      </c>
      <c r="AT26" s="58" t="str">
        <f t="shared" si="9"/>
        <v/>
      </c>
      <c r="AU26" s="59" t="str">
        <f t="shared" si="2"/>
        <v/>
      </c>
      <c r="AV26" s="16"/>
      <c r="AW26" s="39"/>
      <c r="AX26" s="11"/>
      <c r="AY26" s="57" t="str">
        <f>IF(AU26="","",(VLOOKUP(AU26,Table_corresp!$E$3:$F$230,2,0)))</f>
        <v/>
      </c>
      <c r="AZ26" s="57" t="str">
        <f>IF(AY26="","",(CONCATENATE(L26," / ",AY26)))</f>
        <v/>
      </c>
      <c r="BA26" s="57" t="str">
        <f>IF(AZ26="","",(VLOOKUP(AZ26,Table_corresp!$J$3:$M$70,2,0)))</f>
        <v/>
      </c>
      <c r="BB26" s="57" t="str">
        <f>IF(AZ26="","",(VLOOKUP(AZ26,Table_corresp!$J$3:$M$70,3,0)))</f>
        <v/>
      </c>
      <c r="BC26" s="57" t="str">
        <f>IF(AZ26="","",(VLOOKUP(AZ26,Table_corresp!$J$3:$M$70,4,0)))</f>
        <v/>
      </c>
      <c r="BD26" s="56" t="str">
        <f t="shared" si="10"/>
        <v/>
      </c>
      <c r="BE26" s="56" t="str">
        <f t="shared" si="19"/>
        <v/>
      </c>
      <c r="BF26" s="58" t="str">
        <f t="shared" si="12"/>
        <v/>
      </c>
      <c r="BG26" s="59" t="e">
        <f t="shared" si="3"/>
        <v>#VALUE!</v>
      </c>
      <c r="BH26" s="11"/>
      <c r="BI26" s="39"/>
      <c r="BJ26" s="11"/>
      <c r="BK26" s="57" t="e">
        <f>IF(BG26="","",(VLOOKUP(BG26,Table_corresp!$E$3:$F$230,2,0)))</f>
        <v>#VALUE!</v>
      </c>
      <c r="BL26" s="57" t="e">
        <f>IF(BK26="","",(CONCATENATE(V26," / ",BK26)))</f>
        <v>#VALUE!</v>
      </c>
      <c r="BM26" s="57" t="e">
        <f>IF(BL26="","",(VLOOKUP(BL26,Table_corresp!$J$3:$M$70,2,0)))</f>
        <v>#VALUE!</v>
      </c>
      <c r="BN26" s="57" t="e">
        <f>IF(BL26="","",(VLOOKUP(BL26,Table_corresp!$J$3:$M$70,3,0)))</f>
        <v>#VALUE!</v>
      </c>
      <c r="BO26" s="57" t="e">
        <f>IF(BL26="","",(VLOOKUP(BL26,Table_corresp!$J$3:$M$70,4,0)))</f>
        <v>#VALUE!</v>
      </c>
      <c r="BP26" s="56" t="str">
        <f t="shared" si="13"/>
        <v/>
      </c>
      <c r="BQ26" s="56" t="str">
        <f t="shared" si="20"/>
        <v/>
      </c>
      <c r="BR26" s="58" t="str">
        <f t="shared" si="15"/>
        <v/>
      </c>
      <c r="BS26" s="59" t="e">
        <f t="shared" si="4"/>
        <v>#VALUE!</v>
      </c>
      <c r="BT26" s="11"/>
      <c r="BU26" s="39"/>
      <c r="BV26" s="11"/>
      <c r="BW26" s="57" t="e">
        <f>IF(BS26="","",(VLOOKUP(BS26,Table_corresp!$E$3:$F$230,2,0)))</f>
        <v>#VALUE!</v>
      </c>
      <c r="BX26" s="57" t="e">
        <f>IF(BW26="","",(CONCATENATE(AF26," / ",BW26)))</f>
        <v>#VALUE!</v>
      </c>
      <c r="BY26" s="57" t="e">
        <f>IF(BX26="","",(VLOOKUP(BX26,Table_corresp!$J$3:$M$70,2,0)))</f>
        <v>#VALUE!</v>
      </c>
      <c r="BZ26" s="57" t="e">
        <f>IF(BX26="","",(VLOOKUP(BX26,Table_corresp!$J$3:$M$70,3,0)))</f>
        <v>#VALUE!</v>
      </c>
      <c r="CA26" s="57" t="e">
        <f>IF(BX26="","",(VLOOKUP(BX26,Table_corresp!$J$3:$M$70,4,0)))</f>
        <v>#VALUE!</v>
      </c>
      <c r="CB26" s="56" t="e">
        <f>IF(#REF!&gt;0,((((#REF!/BY26)^BZ26)-1)/CA26),"")</f>
        <v>#REF!</v>
      </c>
      <c r="CC26" s="56" t="e">
        <f>IF(CB26="","",BN26-CB26)</f>
        <v>#REF!</v>
      </c>
      <c r="CD26" s="58" t="e">
        <f t="shared" si="16"/>
        <v>#REF!</v>
      </c>
      <c r="CE26" s="59" t="e">
        <f>IF(BR26&lt;&gt;0,((YEAR(BR26)-YEAR(BD26))*12+MONTH(BR26)-MONTH(BD26)),"")</f>
        <v>#VALUE!</v>
      </c>
      <c r="CF26" s="11"/>
      <c r="CG26" s="39"/>
      <c r="CH26" s="11"/>
      <c r="CI26" s="57" t="e">
        <f>IF(CE26="","",(VLOOKUP(CE26,Table_corresp!$E$3:$F$230,2,0)))</f>
        <v>#VALUE!</v>
      </c>
      <c r="CJ26" s="57" t="e">
        <f>IF(CI26="","",(CONCATENATE(AP26," / ",CI26)))</f>
        <v>#VALUE!</v>
      </c>
      <c r="CK26" s="57" t="e">
        <f>IF(CJ26="","",(VLOOKUP(CJ26,Table_corresp!$J$3:$M$70,2,0)))</f>
        <v>#VALUE!</v>
      </c>
      <c r="CL26" s="57" t="e">
        <f>IF(CJ26="","",(VLOOKUP(CJ26,Table_corresp!$J$3:$M$70,3,0)))</f>
        <v>#VALUE!</v>
      </c>
      <c r="CM26" s="57" t="e">
        <f>IF(CJ26="","",(VLOOKUP(CJ26,Table_corresp!$J$3:$M$70,4,0)))</f>
        <v>#VALUE!</v>
      </c>
      <c r="CN26" s="56" t="e">
        <f>IF(#REF!&gt;0,((((#REF!/CK26)^CL26)-1)/CM26),"")</f>
        <v>#REF!</v>
      </c>
      <c r="CO26" s="56" t="e">
        <f>IF(CN26="","",BZ26-CN26)</f>
        <v>#REF!</v>
      </c>
      <c r="CP26" s="58" t="e">
        <f t="shared" si="17"/>
        <v>#REF!</v>
      </c>
      <c r="CQ26" s="59" t="e">
        <f>IF(CD26&lt;&gt;0,((YEAR(CD26)-YEAR(BP26))*12+MONTH(CD26)-MONTH(BP26)),"")</f>
        <v>#REF!</v>
      </c>
      <c r="CR26" s="11"/>
      <c r="CS26" s="39"/>
      <c r="CT26" s="18"/>
      <c r="CU26" s="57" t="e">
        <f>IF(CQ26="","",(VLOOKUP(CQ26,Table_corresp!$E$3:$F$230,2,0)))</f>
        <v>#REF!</v>
      </c>
      <c r="CV26" s="57" t="e">
        <f>IF(CU26="","",(CONCATENATE(BB26," / ",CU26)))</f>
        <v>#REF!</v>
      </c>
      <c r="CW26" s="57" t="e">
        <f>IF(CV26="","",(VLOOKUP(CV26,Table_corresp!$J$3:$M$70,2,0)))</f>
        <v>#REF!</v>
      </c>
      <c r="CX26" s="57" t="e">
        <f>IF(CV26="","",(VLOOKUP(CV26,Table_corresp!$J$3:$M$70,3,0)))</f>
        <v>#REF!</v>
      </c>
      <c r="CY26" s="57" t="e">
        <f>IF(CV26="","",(VLOOKUP(CV26,Table_corresp!$J$3:$M$70,4,0)))</f>
        <v>#REF!</v>
      </c>
      <c r="CZ26" s="56" t="e">
        <f>IF(#REF!&gt;0,((((#REF!/CW26)^CX26)-1)/CY26),"")</f>
        <v>#REF!</v>
      </c>
      <c r="DA26" s="56" t="e">
        <f>IF(CZ26="","",CL26-CZ26)</f>
        <v>#REF!</v>
      </c>
      <c r="DB26" s="58" t="e">
        <f t="shared" si="18"/>
        <v>#REF!</v>
      </c>
      <c r="DC26" s="59" t="e">
        <f>IF(CP26&lt;&gt;0,((YEAR(CP26)-YEAR(CB26))*12+MONTH(CP26)-MONTH(CB26)),"")</f>
        <v>#REF!</v>
      </c>
    </row>
    <row r="27" spans="1:107" x14ac:dyDescent="0.25">
      <c r="A27" s="8">
        <v>25</v>
      </c>
      <c r="B27" s="10">
        <v>2</v>
      </c>
      <c r="C27" s="12"/>
      <c r="D27" s="12"/>
      <c r="E27" s="12"/>
      <c r="F27" s="12">
        <v>31.8</v>
      </c>
      <c r="G27" s="12">
        <v>1.27</v>
      </c>
      <c r="H27" s="13">
        <v>19.716039432078865</v>
      </c>
      <c r="I27" s="46">
        <f>VLOOKUP(T27,Table_corresp!$E$3:$F$230,2,0)</f>
        <v>6</v>
      </c>
      <c r="J27" s="46" t="str">
        <f>CONCATENATE(B27," / ",I27)</f>
        <v>2 / 6</v>
      </c>
      <c r="K27" s="54">
        <f>VLOOKUP(J27,Table_corresp!$J$3:$M$70,2,0)</f>
        <v>15.13</v>
      </c>
      <c r="L27" s="54">
        <f>VLOOKUP(J27,Table_corresp!$J$3:$M$70,3,0)</f>
        <v>-0.36</v>
      </c>
      <c r="M27" s="55">
        <f>VLOOKUP(J27,Table_corresp!$J$3:$M$70,4,0)</f>
        <v>-2.9399999999999999E-2</v>
      </c>
      <c r="N27" s="56">
        <f t="shared" si="5"/>
        <v>3.0921733510029252</v>
      </c>
      <c r="O27" s="14" t="s">
        <v>36</v>
      </c>
      <c r="P27" s="15">
        <v>41792</v>
      </c>
      <c r="Q27" s="15">
        <v>39538</v>
      </c>
      <c r="R27" s="45" t="str">
        <f t="shared" ca="1" si="0"/>
        <v>9 ans 6 mois</v>
      </c>
      <c r="S27" s="39" t="str">
        <f ca="1">VLOOKUP(R27,Table_corresp!$A$3:$B$230,2,0)</f>
        <v>[9-12[</v>
      </c>
      <c r="T27" s="45" t="str">
        <f>DATEDIF(Q27,P27,"y")&amp;" ans "&amp;DATEDIF(Q27,P27,"ym")&amp;" mois"</f>
        <v>6 ans 2 mois</v>
      </c>
      <c r="U27" s="39" t="str">
        <f>VLOOKUP(T27,Table_corresp!$A$3:$B$230,2,0)</f>
        <v>[6-9[</v>
      </c>
      <c r="V27" s="16"/>
      <c r="W27" s="11"/>
      <c r="X27" s="16"/>
      <c r="Y27" s="38" t="str">
        <f>IF(X27&lt;&gt;0,(DATEDIF(Q27,X27,"y")&amp;" ans "&amp;DATEDIF(Q27,X27,"ym")&amp;" mois"),"")</f>
        <v/>
      </c>
      <c r="Z27" s="11"/>
      <c r="AA27" s="57" t="str">
        <f>IF(Y27="","",(VLOOKUP(Y27,Table_corresp!$E$3:$F$230,2,0)))</f>
        <v/>
      </c>
      <c r="AB27" s="57" t="str">
        <f>IF(AA27="","",(CONCATENATE(B27," / ",AA27)))</f>
        <v/>
      </c>
      <c r="AC27" s="57" t="str">
        <f>IF(AB27="","",(VLOOKUP(AB27,Table_corresp!$J$3:$M$70,2,0)))</f>
        <v/>
      </c>
      <c r="AD27" s="57" t="str">
        <f>IF(AB27="","",(VLOOKUP(AB27,Table_corresp!$J$3:$M$70,3,0)))</f>
        <v/>
      </c>
      <c r="AE27" s="57" t="str">
        <f>IF(AB27="","",(VLOOKUP(AB27,Table_corresp!$J$3:$M$70,4,0)))</f>
        <v/>
      </c>
      <c r="AF27" s="56" t="str">
        <f t="shared" si="6"/>
        <v/>
      </c>
      <c r="AG27" s="56" t="str">
        <f>IF(AF27="","",N27-AF27)</f>
        <v/>
      </c>
      <c r="AH27" s="58" t="str">
        <f t="shared" si="1"/>
        <v/>
      </c>
      <c r="AI27" s="17" t="str">
        <f>IF(X27&lt;&gt;0,((YEAR(X27)-YEAR(P27))*12+MONTH(X27)-MONTH(P27)),"")</f>
        <v/>
      </c>
      <c r="AJ27" s="16"/>
      <c r="AK27" s="39" t="str">
        <f>IF(AJ27&lt;&gt;0,(DATEDIF(Q27,AJ27,"y")&amp;" ans "&amp;DATEDIF(Q27,AJ27,"ym")&amp;" mois"),"")</f>
        <v/>
      </c>
      <c r="AL27" s="11"/>
      <c r="AM27" s="57" t="str">
        <f>IF(AK27="","",(VLOOKUP(AK27,Table_corresp!$E$3:$F$230,2,0)))</f>
        <v/>
      </c>
      <c r="AN27" s="57" t="str">
        <f>IF(AM27="","",(CONCATENATE(B27," / ",AM27)))</f>
        <v/>
      </c>
      <c r="AO27" s="57" t="str">
        <f>IF(AN27="","",(VLOOKUP(AN27,Table_corresp!$J$3:$M$70,2,0)))</f>
        <v/>
      </c>
      <c r="AP27" s="57" t="str">
        <f>IF(AN27="","",(VLOOKUP(AN27,Table_corresp!$J$3:$M$70,3,0)))</f>
        <v/>
      </c>
      <c r="AQ27" s="57" t="str">
        <f>IF(AN27="","",(VLOOKUP(AN27,Table_corresp!$J$3:$M$70,4,0)))</f>
        <v/>
      </c>
      <c r="AR27" s="56" t="str">
        <f t="shared" si="7"/>
        <v/>
      </c>
      <c r="AS27" s="56" t="str">
        <f t="shared" si="8"/>
        <v/>
      </c>
      <c r="AT27" s="58" t="str">
        <f t="shared" si="9"/>
        <v/>
      </c>
      <c r="AU27" s="59" t="str">
        <f t="shared" si="2"/>
        <v/>
      </c>
      <c r="AV27" s="16"/>
      <c r="AW27" s="39"/>
      <c r="AX27" s="11"/>
      <c r="AY27" s="57" t="str">
        <f>IF(AU27="","",(VLOOKUP(AU27,Table_corresp!$E$3:$F$230,2,0)))</f>
        <v/>
      </c>
      <c r="AZ27" s="57" t="str">
        <f>IF(AY27="","",(CONCATENATE(L27," / ",AY27)))</f>
        <v/>
      </c>
      <c r="BA27" s="57" t="str">
        <f>IF(AZ27="","",(VLOOKUP(AZ27,Table_corresp!$J$3:$M$70,2,0)))</f>
        <v/>
      </c>
      <c r="BB27" s="57" t="str">
        <f>IF(AZ27="","",(VLOOKUP(AZ27,Table_corresp!$J$3:$M$70,3,0)))</f>
        <v/>
      </c>
      <c r="BC27" s="57" t="str">
        <f>IF(AZ27="","",(VLOOKUP(AZ27,Table_corresp!$J$3:$M$70,4,0)))</f>
        <v/>
      </c>
      <c r="BD27" s="56" t="str">
        <f t="shared" si="10"/>
        <v/>
      </c>
      <c r="BE27" s="56" t="str">
        <f t="shared" si="19"/>
        <v/>
      </c>
      <c r="BF27" s="58" t="str">
        <f t="shared" si="12"/>
        <v/>
      </c>
      <c r="BG27" s="59" t="e">
        <f t="shared" si="3"/>
        <v>#VALUE!</v>
      </c>
      <c r="BH27" s="11"/>
      <c r="BI27" s="39"/>
      <c r="BJ27" s="11"/>
      <c r="BK27" s="57" t="e">
        <f>IF(BG27="","",(VLOOKUP(BG27,Table_corresp!$E$3:$F$230,2,0)))</f>
        <v>#VALUE!</v>
      </c>
      <c r="BL27" s="57" t="e">
        <f>IF(BK27="","",(CONCATENATE(V27," / ",BK27)))</f>
        <v>#VALUE!</v>
      </c>
      <c r="BM27" s="57" t="e">
        <f>IF(BL27="","",(VLOOKUP(BL27,Table_corresp!$J$3:$M$70,2,0)))</f>
        <v>#VALUE!</v>
      </c>
      <c r="BN27" s="57" t="e">
        <f>IF(BL27="","",(VLOOKUP(BL27,Table_corresp!$J$3:$M$70,3,0)))</f>
        <v>#VALUE!</v>
      </c>
      <c r="BO27" s="57" t="e">
        <f>IF(BL27="","",(VLOOKUP(BL27,Table_corresp!$J$3:$M$70,4,0)))</f>
        <v>#VALUE!</v>
      </c>
      <c r="BP27" s="56" t="str">
        <f t="shared" si="13"/>
        <v/>
      </c>
      <c r="BQ27" s="56" t="str">
        <f t="shared" si="20"/>
        <v/>
      </c>
      <c r="BR27" s="58" t="str">
        <f t="shared" si="15"/>
        <v/>
      </c>
      <c r="BS27" s="59" t="e">
        <f t="shared" si="4"/>
        <v>#VALUE!</v>
      </c>
      <c r="BT27" s="11"/>
      <c r="BU27" s="39"/>
      <c r="BV27" s="11"/>
      <c r="BW27" s="57" t="e">
        <f>IF(BS27="","",(VLOOKUP(BS27,Table_corresp!$E$3:$F$230,2,0)))</f>
        <v>#VALUE!</v>
      </c>
      <c r="BX27" s="57" t="e">
        <f>IF(BW27="","",(CONCATENATE(AF27," / ",BW27)))</f>
        <v>#VALUE!</v>
      </c>
      <c r="BY27" s="57" t="e">
        <f>IF(BX27="","",(VLOOKUP(BX27,Table_corresp!$J$3:$M$70,2,0)))</f>
        <v>#VALUE!</v>
      </c>
      <c r="BZ27" s="57" t="e">
        <f>IF(BX27="","",(VLOOKUP(BX27,Table_corresp!$J$3:$M$70,3,0)))</f>
        <v>#VALUE!</v>
      </c>
      <c r="CA27" s="57" t="e">
        <f>IF(BX27="","",(VLOOKUP(BX27,Table_corresp!$J$3:$M$70,4,0)))</f>
        <v>#VALUE!</v>
      </c>
      <c r="CB27" s="56" t="e">
        <f>IF(#REF!&gt;0,((((#REF!/BY27)^BZ27)-1)/CA27),"")</f>
        <v>#REF!</v>
      </c>
      <c r="CC27" s="56" t="e">
        <f>IF(CB27="","",BN27-CB27)</f>
        <v>#REF!</v>
      </c>
      <c r="CD27" s="58" t="e">
        <f t="shared" si="16"/>
        <v>#REF!</v>
      </c>
      <c r="CE27" s="59" t="e">
        <f>IF(BR27&lt;&gt;0,((YEAR(BR27)-YEAR(BD27))*12+MONTH(BR27)-MONTH(BD27)),"")</f>
        <v>#VALUE!</v>
      </c>
      <c r="CF27" s="11"/>
      <c r="CG27" s="39"/>
      <c r="CH27" s="11"/>
      <c r="CI27" s="57" t="e">
        <f>IF(CE27="","",(VLOOKUP(CE27,Table_corresp!$E$3:$F$230,2,0)))</f>
        <v>#VALUE!</v>
      </c>
      <c r="CJ27" s="57" t="e">
        <f>IF(CI27="","",(CONCATENATE(AP27," / ",CI27)))</f>
        <v>#VALUE!</v>
      </c>
      <c r="CK27" s="57" t="e">
        <f>IF(CJ27="","",(VLOOKUP(CJ27,Table_corresp!$J$3:$M$70,2,0)))</f>
        <v>#VALUE!</v>
      </c>
      <c r="CL27" s="57" t="e">
        <f>IF(CJ27="","",(VLOOKUP(CJ27,Table_corresp!$J$3:$M$70,3,0)))</f>
        <v>#VALUE!</v>
      </c>
      <c r="CM27" s="57" t="e">
        <f>IF(CJ27="","",(VLOOKUP(CJ27,Table_corresp!$J$3:$M$70,4,0)))</f>
        <v>#VALUE!</v>
      </c>
      <c r="CN27" s="56" t="e">
        <f>IF(#REF!&gt;0,((((#REF!/CK27)^CL27)-1)/CM27),"")</f>
        <v>#REF!</v>
      </c>
      <c r="CO27" s="56" t="e">
        <f>IF(CN27="","",BZ27-CN27)</f>
        <v>#REF!</v>
      </c>
      <c r="CP27" s="58" t="e">
        <f t="shared" si="17"/>
        <v>#REF!</v>
      </c>
      <c r="CQ27" s="59" t="e">
        <f>IF(CD27&lt;&gt;0,((YEAR(CD27)-YEAR(BP27))*12+MONTH(CD27)-MONTH(BP27)),"")</f>
        <v>#REF!</v>
      </c>
      <c r="CR27" s="11"/>
      <c r="CS27" s="39"/>
      <c r="CT27" s="18"/>
      <c r="CU27" s="57" t="e">
        <f>IF(CQ27="","",(VLOOKUP(CQ27,Table_corresp!$E$3:$F$230,2,0)))</f>
        <v>#REF!</v>
      </c>
      <c r="CV27" s="57" t="e">
        <f>IF(CU27="","",(CONCATENATE(BB27," / ",CU27)))</f>
        <v>#REF!</v>
      </c>
      <c r="CW27" s="57" t="e">
        <f>IF(CV27="","",(VLOOKUP(CV27,Table_corresp!$J$3:$M$70,2,0)))</f>
        <v>#REF!</v>
      </c>
      <c r="CX27" s="57" t="e">
        <f>IF(CV27="","",(VLOOKUP(CV27,Table_corresp!$J$3:$M$70,3,0)))</f>
        <v>#REF!</v>
      </c>
      <c r="CY27" s="57" t="e">
        <f>IF(CV27="","",(VLOOKUP(CV27,Table_corresp!$J$3:$M$70,4,0)))</f>
        <v>#REF!</v>
      </c>
      <c r="CZ27" s="56" t="e">
        <f>IF(#REF!&gt;0,((((#REF!/CW27)^CX27)-1)/CY27),"")</f>
        <v>#REF!</v>
      </c>
      <c r="DA27" s="56" t="e">
        <f>IF(CZ27="","",CL27-CZ27)</f>
        <v>#REF!</v>
      </c>
      <c r="DB27" s="58" t="e">
        <f t="shared" si="18"/>
        <v>#REF!</v>
      </c>
      <c r="DC27" s="59" t="e">
        <f>IF(CP27&lt;&gt;0,((YEAR(CP27)-YEAR(CB27))*12+MONTH(CP27)-MONTH(CB27)),"")</f>
        <v>#REF!</v>
      </c>
    </row>
    <row r="28" spans="1:107" x14ac:dyDescent="0.25">
      <c r="A28" s="8">
        <v>26</v>
      </c>
      <c r="B28" s="10">
        <v>2</v>
      </c>
      <c r="C28" s="12"/>
      <c r="D28" s="12"/>
      <c r="E28" s="12"/>
      <c r="F28" s="12">
        <v>39</v>
      </c>
      <c r="G28" s="12">
        <v>1.26</v>
      </c>
      <c r="H28" s="13">
        <v>24.565381708238849</v>
      </c>
      <c r="I28" s="46">
        <f>VLOOKUP(T28,Table_corresp!$E$3:$F$230,2,0)</f>
        <v>6.5</v>
      </c>
      <c r="J28" s="46" t="str">
        <f>CONCATENATE(B28," / ",I28)</f>
        <v>2 / 6,5</v>
      </c>
      <c r="K28" s="54">
        <f>VLOOKUP(J28,Table_corresp!$J$3:$M$70,2,0)</f>
        <v>15.16</v>
      </c>
      <c r="L28" s="54">
        <f>VLOOKUP(J28,Table_corresp!$J$3:$M$70,3,0)</f>
        <v>-0.41</v>
      </c>
      <c r="M28" s="55">
        <f>VLOOKUP(J28,Table_corresp!$J$3:$M$70,4,0)</f>
        <v>-3.4200000000000001E-2</v>
      </c>
      <c r="N28" s="56">
        <f t="shared" si="5"/>
        <v>5.2498944225912183</v>
      </c>
      <c r="O28" s="14" t="s">
        <v>39</v>
      </c>
      <c r="P28" s="15">
        <v>41793</v>
      </c>
      <c r="Q28" s="15">
        <v>39387</v>
      </c>
      <c r="R28" s="45" t="str">
        <f t="shared" ca="1" si="0"/>
        <v>9 ans 11 mois</v>
      </c>
      <c r="S28" s="39" t="str">
        <f ca="1">VLOOKUP(R28,Table_corresp!$A$3:$B$230,2,0)</f>
        <v>[9-12[</v>
      </c>
      <c r="T28" s="45" t="str">
        <f>DATEDIF(Q28,P28,"y")&amp;" ans "&amp;DATEDIF(Q28,P28,"ym")&amp;" mois"</f>
        <v>6 ans 7 mois</v>
      </c>
      <c r="U28" s="39" t="str">
        <f>VLOOKUP(T28,Table_corresp!$A$3:$B$230,2,0)</f>
        <v>[6-9[</v>
      </c>
      <c r="V28" s="20"/>
      <c r="W28" s="21"/>
      <c r="X28" s="20"/>
      <c r="Y28" s="38" t="str">
        <f>IF(X28&lt;&gt;0,(DATEDIF(Q28,X28,"y")&amp;" ans "&amp;DATEDIF(Q28,X28,"ym")&amp;" mois"),"")</f>
        <v/>
      </c>
      <c r="Z28" s="21"/>
      <c r="AA28" s="57" t="str">
        <f>IF(Y28="","",(VLOOKUP(Y28,Table_corresp!$E$3:$F$230,2,0)))</f>
        <v/>
      </c>
      <c r="AB28" s="57" t="str">
        <f>IF(AA28="","",(CONCATENATE(B28," / ",AA28)))</f>
        <v/>
      </c>
      <c r="AC28" s="57" t="str">
        <f>IF(AB28="","",(VLOOKUP(AB28,Table_corresp!$J$3:$M$70,2,0)))</f>
        <v/>
      </c>
      <c r="AD28" s="57" t="str">
        <f>IF(AB28="","",(VLOOKUP(AB28,Table_corresp!$J$3:$M$70,3,0)))</f>
        <v/>
      </c>
      <c r="AE28" s="57" t="str">
        <f>IF(AB28="","",(VLOOKUP(AB28,Table_corresp!$J$3:$M$70,4,0)))</f>
        <v/>
      </c>
      <c r="AF28" s="56" t="str">
        <f t="shared" si="6"/>
        <v/>
      </c>
      <c r="AG28" s="56" t="str">
        <f>IF(AF28="","",N28-AF28)</f>
        <v/>
      </c>
      <c r="AH28" s="58" t="str">
        <f t="shared" si="1"/>
        <v/>
      </c>
      <c r="AI28" s="17" t="str">
        <f>IF(X28&lt;&gt;0,((YEAR(X28)-YEAR(P28))*12+MONTH(X28)-MONTH(P28)),"")</f>
        <v/>
      </c>
      <c r="AJ28" s="20"/>
      <c r="AK28" s="39" t="str">
        <f>IF(AJ28&lt;&gt;0,(DATEDIF(Q28,AJ28,"y")&amp;" ans "&amp;DATEDIF(Q28,AJ28,"ym")&amp;" mois"),"")</f>
        <v/>
      </c>
      <c r="AL28" s="21"/>
      <c r="AM28" s="57" t="str">
        <f>IF(AK28="","",(VLOOKUP(AK28,Table_corresp!$E$3:$F$230,2,0)))</f>
        <v/>
      </c>
      <c r="AN28" s="57" t="str">
        <f>IF(AM28="","",(CONCATENATE(B28," / ",AM28)))</f>
        <v/>
      </c>
      <c r="AO28" s="57" t="str">
        <f>IF(AN28="","",(VLOOKUP(AN28,Table_corresp!$J$3:$M$70,2,0)))</f>
        <v/>
      </c>
      <c r="AP28" s="57" t="str">
        <f>IF(AN28="","",(VLOOKUP(AN28,Table_corresp!$J$3:$M$70,3,0)))</f>
        <v/>
      </c>
      <c r="AQ28" s="57" t="str">
        <f>IF(AN28="","",(VLOOKUP(AN28,Table_corresp!$J$3:$M$70,4,0)))</f>
        <v/>
      </c>
      <c r="AR28" s="56" t="str">
        <f t="shared" si="7"/>
        <v/>
      </c>
      <c r="AS28" s="56" t="str">
        <f t="shared" si="8"/>
        <v/>
      </c>
      <c r="AT28" s="58" t="str">
        <f t="shared" si="9"/>
        <v/>
      </c>
      <c r="AU28" s="59" t="str">
        <f t="shared" si="2"/>
        <v/>
      </c>
      <c r="AV28" s="20"/>
      <c r="AW28" s="39"/>
      <c r="AX28" s="21"/>
      <c r="AY28" s="57" t="str">
        <f>IF(AU28="","",(VLOOKUP(AU28,Table_corresp!$E$3:$F$230,2,0)))</f>
        <v/>
      </c>
      <c r="AZ28" s="57" t="str">
        <f>IF(AY28="","",(CONCATENATE(L28," / ",AY28)))</f>
        <v/>
      </c>
      <c r="BA28" s="57" t="str">
        <f>IF(AZ28="","",(VLOOKUP(AZ28,Table_corresp!$J$3:$M$70,2,0)))</f>
        <v/>
      </c>
      <c r="BB28" s="57" t="str">
        <f>IF(AZ28="","",(VLOOKUP(AZ28,Table_corresp!$J$3:$M$70,3,0)))</f>
        <v/>
      </c>
      <c r="BC28" s="57" t="str">
        <f>IF(AZ28="","",(VLOOKUP(AZ28,Table_corresp!$J$3:$M$70,4,0)))</f>
        <v/>
      </c>
      <c r="BD28" s="56" t="str">
        <f t="shared" si="10"/>
        <v/>
      </c>
      <c r="BE28" s="56" t="str">
        <f t="shared" si="19"/>
        <v/>
      </c>
      <c r="BF28" s="58" t="str">
        <f t="shared" si="12"/>
        <v/>
      </c>
      <c r="BG28" s="59" t="e">
        <f t="shared" si="3"/>
        <v>#VALUE!</v>
      </c>
      <c r="BH28" s="21"/>
      <c r="BI28" s="39"/>
      <c r="BJ28" s="21"/>
      <c r="BK28" s="57" t="e">
        <f>IF(BG28="","",(VLOOKUP(BG28,Table_corresp!$E$3:$F$230,2,0)))</f>
        <v>#VALUE!</v>
      </c>
      <c r="BL28" s="57" t="e">
        <f>IF(BK28="","",(CONCATENATE(V28," / ",BK28)))</f>
        <v>#VALUE!</v>
      </c>
      <c r="BM28" s="57" t="e">
        <f>IF(BL28="","",(VLOOKUP(BL28,Table_corresp!$J$3:$M$70,2,0)))</f>
        <v>#VALUE!</v>
      </c>
      <c r="BN28" s="57" t="e">
        <f>IF(BL28="","",(VLOOKUP(BL28,Table_corresp!$J$3:$M$70,3,0)))</f>
        <v>#VALUE!</v>
      </c>
      <c r="BO28" s="57" t="e">
        <f>IF(BL28="","",(VLOOKUP(BL28,Table_corresp!$J$3:$M$70,4,0)))</f>
        <v>#VALUE!</v>
      </c>
      <c r="BP28" s="56" t="str">
        <f t="shared" si="13"/>
        <v/>
      </c>
      <c r="BQ28" s="56" t="str">
        <f t="shared" si="20"/>
        <v/>
      </c>
      <c r="BR28" s="58" t="str">
        <f t="shared" si="15"/>
        <v/>
      </c>
      <c r="BS28" s="59" t="e">
        <f t="shared" si="4"/>
        <v>#VALUE!</v>
      </c>
      <c r="BT28" s="21"/>
      <c r="BU28" s="39"/>
      <c r="BV28" s="21"/>
      <c r="BW28" s="57" t="e">
        <f>IF(BS28="","",(VLOOKUP(BS28,Table_corresp!$E$3:$F$230,2,0)))</f>
        <v>#VALUE!</v>
      </c>
      <c r="BX28" s="57" t="e">
        <f>IF(BW28="","",(CONCATENATE(AF28," / ",BW28)))</f>
        <v>#VALUE!</v>
      </c>
      <c r="BY28" s="57" t="e">
        <f>IF(BX28="","",(VLOOKUP(BX28,Table_corresp!$J$3:$M$70,2,0)))</f>
        <v>#VALUE!</v>
      </c>
      <c r="BZ28" s="57" t="e">
        <f>IF(BX28="","",(VLOOKUP(BX28,Table_corresp!$J$3:$M$70,3,0)))</f>
        <v>#VALUE!</v>
      </c>
      <c r="CA28" s="57" t="e">
        <f>IF(BX28="","",(VLOOKUP(BX28,Table_corresp!$J$3:$M$70,4,0)))</f>
        <v>#VALUE!</v>
      </c>
      <c r="CB28" s="56" t="e">
        <f>IF(#REF!&gt;0,((((#REF!/BY28)^BZ28)-1)/CA28),"")</f>
        <v>#REF!</v>
      </c>
      <c r="CC28" s="56" t="e">
        <f>IF(CB28="","",BN28-CB28)</f>
        <v>#REF!</v>
      </c>
      <c r="CD28" s="58" t="e">
        <f t="shared" si="16"/>
        <v>#REF!</v>
      </c>
      <c r="CE28" s="59" t="e">
        <f>IF(BR28&lt;&gt;0,((YEAR(BR28)-YEAR(BD28))*12+MONTH(BR28)-MONTH(BD28)),"")</f>
        <v>#VALUE!</v>
      </c>
      <c r="CF28" s="21"/>
      <c r="CG28" s="39"/>
      <c r="CH28" s="21"/>
      <c r="CI28" s="57" t="e">
        <f>IF(CE28="","",(VLOOKUP(CE28,Table_corresp!$E$3:$F$230,2,0)))</f>
        <v>#VALUE!</v>
      </c>
      <c r="CJ28" s="57" t="e">
        <f>IF(CI28="","",(CONCATENATE(AP28," / ",CI28)))</f>
        <v>#VALUE!</v>
      </c>
      <c r="CK28" s="57" t="e">
        <f>IF(CJ28="","",(VLOOKUP(CJ28,Table_corresp!$J$3:$M$70,2,0)))</f>
        <v>#VALUE!</v>
      </c>
      <c r="CL28" s="57" t="e">
        <f>IF(CJ28="","",(VLOOKUP(CJ28,Table_corresp!$J$3:$M$70,3,0)))</f>
        <v>#VALUE!</v>
      </c>
      <c r="CM28" s="57" t="e">
        <f>IF(CJ28="","",(VLOOKUP(CJ28,Table_corresp!$J$3:$M$70,4,0)))</f>
        <v>#VALUE!</v>
      </c>
      <c r="CN28" s="56" t="e">
        <f>IF(#REF!&gt;0,((((#REF!/CK28)^CL28)-1)/CM28),"")</f>
        <v>#REF!</v>
      </c>
      <c r="CO28" s="56" t="e">
        <f>IF(CN28="","",BZ28-CN28)</f>
        <v>#REF!</v>
      </c>
      <c r="CP28" s="58" t="e">
        <f t="shared" si="17"/>
        <v>#REF!</v>
      </c>
      <c r="CQ28" s="59" t="e">
        <f>IF(CD28&lt;&gt;0,((YEAR(CD28)-YEAR(BP28))*12+MONTH(CD28)-MONTH(BP28)),"")</f>
        <v>#REF!</v>
      </c>
      <c r="CR28" s="21"/>
      <c r="CS28" s="39"/>
      <c r="CT28" s="22"/>
      <c r="CU28" s="57" t="e">
        <f>IF(CQ28="","",(VLOOKUP(CQ28,Table_corresp!$E$3:$F$230,2,0)))</f>
        <v>#REF!</v>
      </c>
      <c r="CV28" s="57" t="e">
        <f>IF(CU28="","",(CONCATENATE(BB28," / ",CU28)))</f>
        <v>#REF!</v>
      </c>
      <c r="CW28" s="57" t="e">
        <f>IF(CV28="","",(VLOOKUP(CV28,Table_corresp!$J$3:$M$70,2,0)))</f>
        <v>#REF!</v>
      </c>
      <c r="CX28" s="57" t="e">
        <f>IF(CV28="","",(VLOOKUP(CV28,Table_corresp!$J$3:$M$70,3,0)))</f>
        <v>#REF!</v>
      </c>
      <c r="CY28" s="57" t="e">
        <f>IF(CV28="","",(VLOOKUP(CV28,Table_corresp!$J$3:$M$70,4,0)))</f>
        <v>#REF!</v>
      </c>
      <c r="CZ28" s="56" t="e">
        <f>IF(#REF!&gt;0,((((#REF!/CW28)^CX28)-1)/CY28),"")</f>
        <v>#REF!</v>
      </c>
      <c r="DA28" s="56" t="e">
        <f>IF(CZ28="","",CL28-CZ28)</f>
        <v>#REF!</v>
      </c>
      <c r="DB28" s="58" t="e">
        <f t="shared" si="18"/>
        <v>#REF!</v>
      </c>
      <c r="DC28" s="59" t="e">
        <f>IF(CP28&lt;&gt;0,((YEAR(CP28)-YEAR(CB28))*12+MONTH(CP28)-MONTH(CB28)),"")</f>
        <v>#REF!</v>
      </c>
    </row>
    <row r="29" spans="1:107" x14ac:dyDescent="0.25">
      <c r="A29" s="8">
        <v>27</v>
      </c>
      <c r="B29" s="10">
        <v>2</v>
      </c>
      <c r="C29" s="12"/>
      <c r="D29" s="12"/>
      <c r="E29" s="12"/>
      <c r="F29" s="12">
        <v>86.5</v>
      </c>
      <c r="G29" s="12">
        <v>1.47</v>
      </c>
      <c r="H29" s="13">
        <v>40.029617289092513</v>
      </c>
      <c r="I29" s="46">
        <f>VLOOKUP(T29,Table_corresp!$E$3:$F$230,2,0)</f>
        <v>11</v>
      </c>
      <c r="J29" s="46" t="str">
        <f>CONCATENATE(B29," / ",I29)</f>
        <v>2 / 11</v>
      </c>
      <c r="K29" s="54">
        <f>VLOOKUP(J29,Table_corresp!$J$3:$M$70,2,0)</f>
        <v>16.73</v>
      </c>
      <c r="L29" s="54">
        <f>VLOOKUP(J29,Table_corresp!$J$3:$M$70,3,0)</f>
        <v>-0.71</v>
      </c>
      <c r="M29" s="55">
        <f>VLOOKUP(J29,Table_corresp!$J$3:$M$70,4,0)</f>
        <v>-7.7700000000000005E-2</v>
      </c>
      <c r="N29" s="56">
        <f t="shared" si="5"/>
        <v>5.9426126618055424</v>
      </c>
      <c r="O29" s="14" t="s">
        <v>39</v>
      </c>
      <c r="P29" s="15">
        <v>41794</v>
      </c>
      <c r="Q29" s="15">
        <v>37651</v>
      </c>
      <c r="R29" s="45" t="str">
        <f t="shared" ca="1" si="0"/>
        <v>14 ans 8 mois</v>
      </c>
      <c r="S29" s="39" t="str">
        <f ca="1">VLOOKUP(R29,Table_corresp!$A$3:$B$230,2,0)</f>
        <v>&gt; 12</v>
      </c>
      <c r="T29" s="45" t="str">
        <f>DATEDIF(Q29,P29,"y")&amp;" ans "&amp;DATEDIF(Q29,P29,"ym")&amp;" mois"</f>
        <v>11 ans 4 mois</v>
      </c>
      <c r="U29" s="39" t="str">
        <f>VLOOKUP(T29,Table_corresp!$A$3:$B$230,2,0)</f>
        <v>[9-12[</v>
      </c>
      <c r="V29" s="20"/>
      <c r="W29" s="21"/>
      <c r="X29" s="20">
        <v>42074</v>
      </c>
      <c r="Y29" s="38" t="str">
        <f>IF(X29&lt;&gt;0,(DATEDIF(Q29,X29,"y")&amp;" ans "&amp;DATEDIF(Q29,X29,"ym")&amp;" mois"),"")</f>
        <v>12 ans 1 mois</v>
      </c>
      <c r="Z29" s="21">
        <v>39.1</v>
      </c>
      <c r="AA29" s="57">
        <f>IF(Y29="","",(VLOOKUP(Y29,Table_corresp!$E$3:$F$230,2,0)))</f>
        <v>12</v>
      </c>
      <c r="AB29" s="57" t="str">
        <f>IF(AA29="","",(CONCATENATE(B29," / ",AA29)))</f>
        <v>2 / 12</v>
      </c>
      <c r="AC29" s="57">
        <f>IF(AB29="","",(VLOOKUP(AB29,Table_corresp!$J$3:$M$70,2,0)))</f>
        <v>17.38</v>
      </c>
      <c r="AD29" s="57">
        <f>IF(AB29="","",(VLOOKUP(AB29,Table_corresp!$J$3:$M$70,3,0)))</f>
        <v>-0.75</v>
      </c>
      <c r="AE29" s="57">
        <f>IF(AB29="","",(VLOOKUP(AB29,Table_corresp!$J$3:$M$70,4,0)))</f>
        <v>-8.5900000000000004E-2</v>
      </c>
      <c r="AF29" s="56">
        <f t="shared" si="6"/>
        <v>5.3040365683223003</v>
      </c>
      <c r="AG29" s="56">
        <f>IF(AF29="","",N29-AF29)</f>
        <v>0.63857609348324207</v>
      </c>
      <c r="AH29" s="58" t="str">
        <f t="shared" si="1"/>
        <v>ralentissement</v>
      </c>
      <c r="AI29" s="17">
        <f>IF(X29&lt;&gt;0,((YEAR(X29)-YEAR(P29))*12+MONTH(X29)-MONTH(P29)),"")</f>
        <v>9</v>
      </c>
      <c r="AJ29" s="20">
        <v>42256</v>
      </c>
      <c r="AK29" s="39" t="str">
        <f>IF(AJ29&lt;&gt;0,(DATEDIF(Q29,AJ29,"y")&amp;" ans "&amp;DATEDIF(Q29,AJ29,"ym")&amp;" mois"),"")</f>
        <v>12 ans 7 mois</v>
      </c>
      <c r="AL29" s="21"/>
      <c r="AM29" s="57">
        <f>IF(AK29="","",(VLOOKUP(AK29,Table_corresp!$E$3:$F$230,2,0)))</f>
        <v>12.5</v>
      </c>
      <c r="AN29" s="57" t="str">
        <f>IF(AM29="","",(CONCATENATE(B29," / ",AM29)))</f>
        <v>2 / 12,5</v>
      </c>
      <c r="AO29" s="57">
        <f>IF(AN29="","",(VLOOKUP(AN29,Table_corresp!$J$3:$M$70,2,0)))</f>
        <v>17.739999999999998</v>
      </c>
      <c r="AP29" s="57">
        <f>IF(AN29="","",(VLOOKUP(AN29,Table_corresp!$J$3:$M$70,3,0)))</f>
        <v>-0.77</v>
      </c>
      <c r="AQ29" s="57">
        <f>IF(AN29="","",(VLOOKUP(AN29,Table_corresp!$J$3:$M$70,4,0)))</f>
        <v>-8.9599999999999999E-2</v>
      </c>
      <c r="AR29" s="56" t="str">
        <f t="shared" si="7"/>
        <v/>
      </c>
      <c r="AS29" s="56" t="str">
        <f t="shared" si="8"/>
        <v/>
      </c>
      <c r="AT29" s="58" t="str">
        <f t="shared" si="9"/>
        <v/>
      </c>
      <c r="AU29" s="59">
        <f t="shared" si="2"/>
        <v>6</v>
      </c>
      <c r="AV29" s="20"/>
      <c r="AW29" s="39"/>
      <c r="AX29" s="21"/>
      <c r="AY29" s="57" t="e">
        <f>IF(AU29="","",(VLOOKUP(AU29,Table_corresp!$E$3:$F$230,2,0)))</f>
        <v>#N/A</v>
      </c>
      <c r="AZ29" s="57" t="e">
        <f>IF(AY29="","",(CONCATENATE(L29," / ",AY29)))</f>
        <v>#N/A</v>
      </c>
      <c r="BA29" s="57" t="e">
        <f>IF(AZ29="","",(VLOOKUP(AZ29,Table_corresp!$J$3:$M$70,2,0)))</f>
        <v>#N/A</v>
      </c>
      <c r="BB29" s="57" t="e">
        <f>IF(AZ29="","",(VLOOKUP(AZ29,Table_corresp!$J$3:$M$70,3,0)))</f>
        <v>#N/A</v>
      </c>
      <c r="BC29" s="57" t="e">
        <f>IF(AZ29="","",(VLOOKUP(AZ29,Table_corresp!$J$3:$M$70,4,0)))</f>
        <v>#N/A</v>
      </c>
      <c r="BD29" s="56" t="str">
        <f t="shared" si="10"/>
        <v/>
      </c>
      <c r="BE29" s="56" t="str">
        <f t="shared" si="19"/>
        <v/>
      </c>
      <c r="BF29" s="58" t="str">
        <f t="shared" si="12"/>
        <v/>
      </c>
      <c r="BG29" s="59" t="e">
        <f t="shared" si="3"/>
        <v>#VALUE!</v>
      </c>
      <c r="BH29" s="21"/>
      <c r="BI29" s="39"/>
      <c r="BJ29" s="21"/>
      <c r="BK29" s="57" t="e">
        <f>IF(BG29="","",(VLOOKUP(BG29,Table_corresp!$E$3:$F$230,2,0)))</f>
        <v>#VALUE!</v>
      </c>
      <c r="BL29" s="57" t="e">
        <f>IF(BK29="","",(CONCATENATE(V29," / ",BK29)))</f>
        <v>#VALUE!</v>
      </c>
      <c r="BM29" s="57" t="e">
        <f>IF(BL29="","",(VLOOKUP(BL29,Table_corresp!$J$3:$M$70,2,0)))</f>
        <v>#VALUE!</v>
      </c>
      <c r="BN29" s="57" t="e">
        <f>IF(BL29="","",(VLOOKUP(BL29,Table_corresp!$J$3:$M$70,3,0)))</f>
        <v>#VALUE!</v>
      </c>
      <c r="BO29" s="57" t="e">
        <f>IF(BL29="","",(VLOOKUP(BL29,Table_corresp!$J$3:$M$70,4,0)))</f>
        <v>#VALUE!</v>
      </c>
      <c r="BP29" s="56" t="str">
        <f t="shared" si="13"/>
        <v/>
      </c>
      <c r="BQ29" s="56" t="str">
        <f t="shared" si="20"/>
        <v/>
      </c>
      <c r="BR29" s="58" t="str">
        <f t="shared" si="15"/>
        <v/>
      </c>
      <c r="BS29" s="59" t="e">
        <f t="shared" si="4"/>
        <v>#VALUE!</v>
      </c>
      <c r="BT29" s="21"/>
      <c r="BU29" s="39"/>
      <c r="BV29" s="21"/>
      <c r="BW29" s="57" t="e">
        <f>IF(BS29="","",(VLOOKUP(BS29,Table_corresp!$E$3:$F$230,2,0)))</f>
        <v>#VALUE!</v>
      </c>
      <c r="BX29" s="57" t="e">
        <f>IF(BW29="","",(CONCATENATE(AF29," / ",BW29)))</f>
        <v>#VALUE!</v>
      </c>
      <c r="BY29" s="57" t="e">
        <f>IF(BX29="","",(VLOOKUP(BX29,Table_corresp!$J$3:$M$70,2,0)))</f>
        <v>#VALUE!</v>
      </c>
      <c r="BZ29" s="57" t="e">
        <f>IF(BX29="","",(VLOOKUP(BX29,Table_corresp!$J$3:$M$70,3,0)))</f>
        <v>#VALUE!</v>
      </c>
      <c r="CA29" s="57" t="e">
        <f>IF(BX29="","",(VLOOKUP(BX29,Table_corresp!$J$3:$M$70,4,0)))</f>
        <v>#VALUE!</v>
      </c>
      <c r="CB29" s="56" t="e">
        <f>IF(#REF!&gt;0,((((#REF!/BY29)^BZ29)-1)/CA29),"")</f>
        <v>#REF!</v>
      </c>
      <c r="CC29" s="56" t="e">
        <f>IF(CB29="","",BN29-CB29)</f>
        <v>#REF!</v>
      </c>
      <c r="CD29" s="58" t="e">
        <f t="shared" si="16"/>
        <v>#REF!</v>
      </c>
      <c r="CE29" s="59" t="e">
        <f>IF(BR29&lt;&gt;0,((YEAR(BR29)-YEAR(BD29))*12+MONTH(BR29)-MONTH(BD29)),"")</f>
        <v>#VALUE!</v>
      </c>
      <c r="CF29" s="21"/>
      <c r="CG29" s="39"/>
      <c r="CH29" s="21"/>
      <c r="CI29" s="57" t="e">
        <f>IF(CE29="","",(VLOOKUP(CE29,Table_corresp!$E$3:$F$230,2,0)))</f>
        <v>#VALUE!</v>
      </c>
      <c r="CJ29" s="57" t="e">
        <f>IF(CI29="","",(CONCATENATE(AP29," / ",CI29)))</f>
        <v>#VALUE!</v>
      </c>
      <c r="CK29" s="57" t="e">
        <f>IF(CJ29="","",(VLOOKUP(CJ29,Table_corresp!$J$3:$M$70,2,0)))</f>
        <v>#VALUE!</v>
      </c>
      <c r="CL29" s="57" t="e">
        <f>IF(CJ29="","",(VLOOKUP(CJ29,Table_corresp!$J$3:$M$70,3,0)))</f>
        <v>#VALUE!</v>
      </c>
      <c r="CM29" s="57" t="e">
        <f>IF(CJ29="","",(VLOOKUP(CJ29,Table_corresp!$J$3:$M$70,4,0)))</f>
        <v>#VALUE!</v>
      </c>
      <c r="CN29" s="56" t="e">
        <f>IF(#REF!&gt;0,((((#REF!/CK29)^CL29)-1)/CM29),"")</f>
        <v>#REF!</v>
      </c>
      <c r="CO29" s="56" t="e">
        <f>IF(CN29="","",BZ29-CN29)</f>
        <v>#REF!</v>
      </c>
      <c r="CP29" s="58" t="e">
        <f t="shared" si="17"/>
        <v>#REF!</v>
      </c>
      <c r="CQ29" s="59" t="e">
        <f>IF(CD29&lt;&gt;0,((YEAR(CD29)-YEAR(BP29))*12+MONTH(CD29)-MONTH(BP29)),"")</f>
        <v>#REF!</v>
      </c>
      <c r="CR29" s="21"/>
      <c r="CS29" s="39"/>
      <c r="CT29" s="22"/>
      <c r="CU29" s="57" t="e">
        <f>IF(CQ29="","",(VLOOKUP(CQ29,Table_corresp!$E$3:$F$230,2,0)))</f>
        <v>#REF!</v>
      </c>
      <c r="CV29" s="57" t="e">
        <f>IF(CU29="","",(CONCATENATE(BB29," / ",CU29)))</f>
        <v>#REF!</v>
      </c>
      <c r="CW29" s="57" t="e">
        <f>IF(CV29="","",(VLOOKUP(CV29,Table_corresp!$J$3:$M$70,2,0)))</f>
        <v>#REF!</v>
      </c>
      <c r="CX29" s="57" t="e">
        <f>IF(CV29="","",(VLOOKUP(CV29,Table_corresp!$J$3:$M$70,3,0)))</f>
        <v>#REF!</v>
      </c>
      <c r="CY29" s="57" t="e">
        <f>IF(CV29="","",(VLOOKUP(CV29,Table_corresp!$J$3:$M$70,4,0)))</f>
        <v>#REF!</v>
      </c>
      <c r="CZ29" s="56" t="e">
        <f>IF(#REF!&gt;0,((((#REF!/CW29)^CX29)-1)/CY29),"")</f>
        <v>#REF!</v>
      </c>
      <c r="DA29" s="56" t="e">
        <f>IF(CZ29="","",CL29-CZ29)</f>
        <v>#REF!</v>
      </c>
      <c r="DB29" s="58" t="e">
        <f t="shared" si="18"/>
        <v>#REF!</v>
      </c>
      <c r="DC29" s="59" t="e">
        <f>IF(CP29&lt;&gt;0,((YEAR(CP29)-YEAR(CB29))*12+MONTH(CP29)-MONTH(CB29)),"")</f>
        <v>#REF!</v>
      </c>
    </row>
    <row r="30" spans="1:107" x14ac:dyDescent="0.25">
      <c r="A30" s="8">
        <v>28</v>
      </c>
      <c r="B30" s="10">
        <v>2</v>
      </c>
      <c r="C30" s="12"/>
      <c r="D30" s="12"/>
      <c r="E30" s="12"/>
      <c r="F30" s="12">
        <v>34</v>
      </c>
      <c r="G30" s="12">
        <v>1.33</v>
      </c>
      <c r="H30" s="13">
        <v>19.220984792809087</v>
      </c>
      <c r="I30" s="46">
        <f>VLOOKUP(T30,Table_corresp!$E$3:$F$230,2,0)</f>
        <v>6</v>
      </c>
      <c r="J30" s="46" t="str">
        <f>CONCATENATE(B30," / ",I30)</f>
        <v>2 / 6</v>
      </c>
      <c r="K30" s="54">
        <f>VLOOKUP(J30,Table_corresp!$J$3:$M$70,2,0)</f>
        <v>15.13</v>
      </c>
      <c r="L30" s="54">
        <f>VLOOKUP(J30,Table_corresp!$J$3:$M$70,3,0)</f>
        <v>-0.36</v>
      </c>
      <c r="M30" s="55">
        <f>VLOOKUP(J30,Table_corresp!$J$3:$M$70,4,0)</f>
        <v>-2.9399999999999999E-2</v>
      </c>
      <c r="N30" s="56">
        <f t="shared" si="5"/>
        <v>2.8077957927969006</v>
      </c>
      <c r="O30" s="14" t="s">
        <v>36</v>
      </c>
      <c r="P30" s="15">
        <v>41813</v>
      </c>
      <c r="Q30" s="15">
        <v>39484</v>
      </c>
      <c r="R30" s="45" t="str">
        <f t="shared" ca="1" si="0"/>
        <v>9 ans 8 mois</v>
      </c>
      <c r="S30" s="39" t="str">
        <f ca="1">VLOOKUP(R30,Table_corresp!$A$3:$B$230,2,0)</f>
        <v>[9-12[</v>
      </c>
      <c r="T30" s="45" t="str">
        <f>DATEDIF(Q30,P30,"y")&amp;" ans "&amp;DATEDIF(Q30,P30,"ym")&amp;" mois"</f>
        <v>6 ans 4 mois</v>
      </c>
      <c r="U30" s="39" t="str">
        <f>VLOOKUP(T30,Table_corresp!$A$3:$B$230,2,0)</f>
        <v>[6-9[</v>
      </c>
      <c r="V30" s="16"/>
      <c r="W30" s="11"/>
      <c r="X30" s="16"/>
      <c r="Y30" s="38" t="str">
        <f>IF(X30&lt;&gt;0,(DATEDIF(Q30,X30,"y")&amp;" ans "&amp;DATEDIF(Q30,X30,"ym")&amp;" mois"),"")</f>
        <v/>
      </c>
      <c r="Z30" s="11"/>
      <c r="AA30" s="57" t="str">
        <f>IF(Y30="","",(VLOOKUP(Y30,Table_corresp!$E$3:$F$230,2,0)))</f>
        <v/>
      </c>
      <c r="AB30" s="57" t="str">
        <f>IF(AA30="","",(CONCATENATE(B30," / ",AA30)))</f>
        <v/>
      </c>
      <c r="AC30" s="57" t="str">
        <f>IF(AB30="","",(VLOOKUP(AB30,Table_corresp!$J$3:$M$70,2,0)))</f>
        <v/>
      </c>
      <c r="AD30" s="57" t="str">
        <f>IF(AB30="","",(VLOOKUP(AB30,Table_corresp!$J$3:$M$70,3,0)))</f>
        <v/>
      </c>
      <c r="AE30" s="57" t="str">
        <f>IF(AB30="","",(VLOOKUP(AB30,Table_corresp!$J$3:$M$70,4,0)))</f>
        <v/>
      </c>
      <c r="AF30" s="56" t="str">
        <f t="shared" si="6"/>
        <v/>
      </c>
      <c r="AG30" s="56" t="str">
        <f>IF(AF30="","",N30-AF30)</f>
        <v/>
      </c>
      <c r="AH30" s="58" t="str">
        <f t="shared" si="1"/>
        <v/>
      </c>
      <c r="AI30" s="17" t="str">
        <f>IF(X30&lt;&gt;0,((YEAR(X30)-YEAR(P30))*12+MONTH(X30)-MONTH(P30)),"")</f>
        <v/>
      </c>
      <c r="AJ30" s="16"/>
      <c r="AK30" s="39" t="str">
        <f>IF(AJ30&lt;&gt;0,(DATEDIF(Q30,AJ30,"y")&amp;" ans "&amp;DATEDIF(Q30,AJ30,"ym")&amp;" mois"),"")</f>
        <v/>
      </c>
      <c r="AL30" s="11"/>
      <c r="AM30" s="57" t="str">
        <f>IF(AK30="","",(VLOOKUP(AK30,Table_corresp!$E$3:$F$230,2,0)))</f>
        <v/>
      </c>
      <c r="AN30" s="57" t="str">
        <f>IF(AM30="","",(CONCATENATE(B30," / ",AM30)))</f>
        <v/>
      </c>
      <c r="AO30" s="57" t="str">
        <f>IF(AN30="","",(VLOOKUP(AN30,Table_corresp!$J$3:$M$70,2,0)))</f>
        <v/>
      </c>
      <c r="AP30" s="57" t="str">
        <f>IF(AN30="","",(VLOOKUP(AN30,Table_corresp!$J$3:$M$70,3,0)))</f>
        <v/>
      </c>
      <c r="AQ30" s="57" t="str">
        <f>IF(AN30="","",(VLOOKUP(AN30,Table_corresp!$J$3:$M$70,4,0)))</f>
        <v/>
      </c>
      <c r="AR30" s="56" t="str">
        <f t="shared" si="7"/>
        <v/>
      </c>
      <c r="AS30" s="56" t="str">
        <f t="shared" si="8"/>
        <v/>
      </c>
      <c r="AT30" s="58" t="str">
        <f t="shared" si="9"/>
        <v/>
      </c>
      <c r="AU30" s="59" t="str">
        <f t="shared" si="2"/>
        <v/>
      </c>
      <c r="AV30" s="16"/>
      <c r="AW30" s="39"/>
      <c r="AX30" s="11"/>
      <c r="AY30" s="57" t="str">
        <f>IF(AU30="","",(VLOOKUP(AU30,Table_corresp!$E$3:$F$230,2,0)))</f>
        <v/>
      </c>
      <c r="AZ30" s="57" t="str">
        <f>IF(AY30="","",(CONCATENATE(L30," / ",AY30)))</f>
        <v/>
      </c>
      <c r="BA30" s="57" t="str">
        <f>IF(AZ30="","",(VLOOKUP(AZ30,Table_corresp!$J$3:$M$70,2,0)))</f>
        <v/>
      </c>
      <c r="BB30" s="57" t="str">
        <f>IF(AZ30="","",(VLOOKUP(AZ30,Table_corresp!$J$3:$M$70,3,0)))</f>
        <v/>
      </c>
      <c r="BC30" s="57" t="str">
        <f>IF(AZ30="","",(VLOOKUP(AZ30,Table_corresp!$J$3:$M$70,4,0)))</f>
        <v/>
      </c>
      <c r="BD30" s="56" t="str">
        <f t="shared" si="10"/>
        <v/>
      </c>
      <c r="BE30" s="56" t="str">
        <f t="shared" si="19"/>
        <v/>
      </c>
      <c r="BF30" s="58" t="str">
        <f t="shared" si="12"/>
        <v/>
      </c>
      <c r="BG30" s="59" t="e">
        <f t="shared" si="3"/>
        <v>#VALUE!</v>
      </c>
      <c r="BH30" s="11"/>
      <c r="BI30" s="39"/>
      <c r="BJ30" s="11"/>
      <c r="BK30" s="57" t="e">
        <f>IF(BG30="","",(VLOOKUP(BG30,Table_corresp!$E$3:$F$230,2,0)))</f>
        <v>#VALUE!</v>
      </c>
      <c r="BL30" s="57" t="e">
        <f>IF(BK30="","",(CONCATENATE(V30," / ",BK30)))</f>
        <v>#VALUE!</v>
      </c>
      <c r="BM30" s="57" t="e">
        <f>IF(BL30="","",(VLOOKUP(BL30,Table_corresp!$J$3:$M$70,2,0)))</f>
        <v>#VALUE!</v>
      </c>
      <c r="BN30" s="57" t="e">
        <f>IF(BL30="","",(VLOOKUP(BL30,Table_corresp!$J$3:$M$70,3,0)))</f>
        <v>#VALUE!</v>
      </c>
      <c r="BO30" s="57" t="e">
        <f>IF(BL30="","",(VLOOKUP(BL30,Table_corresp!$J$3:$M$70,4,0)))</f>
        <v>#VALUE!</v>
      </c>
      <c r="BP30" s="56" t="str">
        <f t="shared" si="13"/>
        <v/>
      </c>
      <c r="BQ30" s="56" t="str">
        <f t="shared" si="20"/>
        <v/>
      </c>
      <c r="BR30" s="58" t="str">
        <f t="shared" si="15"/>
        <v/>
      </c>
      <c r="BS30" s="59" t="e">
        <f t="shared" si="4"/>
        <v>#VALUE!</v>
      </c>
      <c r="BT30" s="11"/>
      <c r="BU30" s="39"/>
      <c r="BV30" s="11"/>
      <c r="BW30" s="57" t="e">
        <f>IF(BS30="","",(VLOOKUP(BS30,Table_corresp!$E$3:$F$230,2,0)))</f>
        <v>#VALUE!</v>
      </c>
      <c r="BX30" s="57" t="e">
        <f>IF(BW30="","",(CONCATENATE(AF30," / ",BW30)))</f>
        <v>#VALUE!</v>
      </c>
      <c r="BY30" s="57" t="e">
        <f>IF(BX30="","",(VLOOKUP(BX30,Table_corresp!$J$3:$M$70,2,0)))</f>
        <v>#VALUE!</v>
      </c>
      <c r="BZ30" s="57" t="e">
        <f>IF(BX30="","",(VLOOKUP(BX30,Table_corresp!$J$3:$M$70,3,0)))</f>
        <v>#VALUE!</v>
      </c>
      <c r="CA30" s="57" t="e">
        <f>IF(BX30="","",(VLOOKUP(BX30,Table_corresp!$J$3:$M$70,4,0)))</f>
        <v>#VALUE!</v>
      </c>
      <c r="CB30" s="56" t="e">
        <f>IF(#REF!&gt;0,((((#REF!/BY30)^BZ30)-1)/CA30),"")</f>
        <v>#REF!</v>
      </c>
      <c r="CC30" s="56" t="e">
        <f>IF(CB30="","",BN30-CB30)</f>
        <v>#REF!</v>
      </c>
      <c r="CD30" s="58" t="e">
        <f t="shared" si="16"/>
        <v>#REF!</v>
      </c>
      <c r="CE30" s="59" t="e">
        <f>IF(BR30&lt;&gt;0,((YEAR(BR30)-YEAR(BD30))*12+MONTH(BR30)-MONTH(BD30)),"")</f>
        <v>#VALUE!</v>
      </c>
      <c r="CF30" s="11"/>
      <c r="CG30" s="39"/>
      <c r="CH30" s="11"/>
      <c r="CI30" s="57" t="e">
        <f>IF(CE30="","",(VLOOKUP(CE30,Table_corresp!$E$3:$F$230,2,0)))</f>
        <v>#VALUE!</v>
      </c>
      <c r="CJ30" s="57" t="e">
        <f>IF(CI30="","",(CONCATENATE(AP30," / ",CI30)))</f>
        <v>#VALUE!</v>
      </c>
      <c r="CK30" s="57" t="e">
        <f>IF(CJ30="","",(VLOOKUP(CJ30,Table_corresp!$J$3:$M$70,2,0)))</f>
        <v>#VALUE!</v>
      </c>
      <c r="CL30" s="57" t="e">
        <f>IF(CJ30="","",(VLOOKUP(CJ30,Table_corresp!$J$3:$M$70,3,0)))</f>
        <v>#VALUE!</v>
      </c>
      <c r="CM30" s="57" t="e">
        <f>IF(CJ30="","",(VLOOKUP(CJ30,Table_corresp!$J$3:$M$70,4,0)))</f>
        <v>#VALUE!</v>
      </c>
      <c r="CN30" s="56" t="e">
        <f>IF(#REF!&gt;0,((((#REF!/CK30)^CL30)-1)/CM30),"")</f>
        <v>#REF!</v>
      </c>
      <c r="CO30" s="56" t="e">
        <f>IF(CN30="","",BZ30-CN30)</f>
        <v>#REF!</v>
      </c>
      <c r="CP30" s="58" t="e">
        <f t="shared" si="17"/>
        <v>#REF!</v>
      </c>
      <c r="CQ30" s="59" t="e">
        <f>IF(CD30&lt;&gt;0,((YEAR(CD30)-YEAR(BP30))*12+MONTH(CD30)-MONTH(BP30)),"")</f>
        <v>#REF!</v>
      </c>
      <c r="CR30" s="11"/>
      <c r="CS30" s="39"/>
      <c r="CT30" s="18"/>
      <c r="CU30" s="57" t="e">
        <f>IF(CQ30="","",(VLOOKUP(CQ30,Table_corresp!$E$3:$F$230,2,0)))</f>
        <v>#REF!</v>
      </c>
      <c r="CV30" s="57" t="e">
        <f>IF(CU30="","",(CONCATENATE(BB30," / ",CU30)))</f>
        <v>#REF!</v>
      </c>
      <c r="CW30" s="57" t="e">
        <f>IF(CV30="","",(VLOOKUP(CV30,Table_corresp!$J$3:$M$70,2,0)))</f>
        <v>#REF!</v>
      </c>
      <c r="CX30" s="57" t="e">
        <f>IF(CV30="","",(VLOOKUP(CV30,Table_corresp!$J$3:$M$70,3,0)))</f>
        <v>#REF!</v>
      </c>
      <c r="CY30" s="57" t="e">
        <f>IF(CV30="","",(VLOOKUP(CV30,Table_corresp!$J$3:$M$70,4,0)))</f>
        <v>#REF!</v>
      </c>
      <c r="CZ30" s="56" t="e">
        <f>IF(#REF!&gt;0,((((#REF!/CW30)^CX30)-1)/CY30),"")</f>
        <v>#REF!</v>
      </c>
      <c r="DA30" s="56" t="e">
        <f>IF(CZ30="","",CL30-CZ30)</f>
        <v>#REF!</v>
      </c>
      <c r="DB30" s="58" t="e">
        <f t="shared" si="18"/>
        <v>#REF!</v>
      </c>
      <c r="DC30" s="59" t="e">
        <f>IF(CP30&lt;&gt;0,((YEAR(CP30)-YEAR(CB30))*12+MONTH(CP30)-MONTH(CB30)),"")</f>
        <v>#REF!</v>
      </c>
    </row>
    <row r="31" spans="1:107" x14ac:dyDescent="0.25">
      <c r="A31" s="8">
        <v>29</v>
      </c>
      <c r="B31" s="10">
        <v>1</v>
      </c>
      <c r="C31" s="12"/>
      <c r="D31" s="12"/>
      <c r="E31" s="12"/>
      <c r="F31" s="12">
        <v>44</v>
      </c>
      <c r="G31" s="12"/>
      <c r="H31" s="13"/>
      <c r="I31" s="46">
        <f>VLOOKUP(T31,Table_corresp!$E$3:$F$230,2,0)</f>
        <v>11</v>
      </c>
      <c r="J31" s="46" t="str">
        <f>CONCATENATE(B31," / ",I31)</f>
        <v>1 / 11</v>
      </c>
      <c r="K31" s="54">
        <f>VLOOKUP(J31,Table_corresp!$J$3:$M$70,2,0)</f>
        <v>16.73</v>
      </c>
      <c r="L31" s="54">
        <f>VLOOKUP(J31,Table_corresp!$J$3:$M$70,3,0)</f>
        <v>-0.9</v>
      </c>
      <c r="M31" s="55">
        <f>VLOOKUP(J31,Table_corresp!$J$3:$M$70,4,0)</f>
        <v>-9.1499999999999998E-2</v>
      </c>
      <c r="N31" s="56" t="str">
        <f t="shared" si="5"/>
        <v/>
      </c>
      <c r="O31" s="14" t="s">
        <v>36</v>
      </c>
      <c r="P31" s="15">
        <v>41794</v>
      </c>
      <c r="Q31" s="15">
        <v>37751</v>
      </c>
      <c r="R31" s="45" t="str">
        <f t="shared" ca="1" si="0"/>
        <v>14 ans 5 mois</v>
      </c>
      <c r="S31" s="39" t="str">
        <f ca="1">VLOOKUP(R31,Table_corresp!$A$3:$B$230,2,0)</f>
        <v>&gt; 12</v>
      </c>
      <c r="T31" s="45" t="str">
        <f>DATEDIF(Q31,P31,"y")&amp;" ans "&amp;DATEDIF(Q31,P31,"ym")&amp;" mois"</f>
        <v>11 ans 0 mois</v>
      </c>
      <c r="U31" s="39" t="str">
        <f>VLOOKUP(T31,Table_corresp!$A$3:$B$230,2,0)</f>
        <v>[9-12[</v>
      </c>
      <c r="V31" s="20"/>
      <c r="W31" s="21"/>
      <c r="X31" s="20"/>
      <c r="Y31" s="38" t="str">
        <f>IF(X31&lt;&gt;0,(DATEDIF(Q31,X31,"y")&amp;" ans "&amp;DATEDIF(Q31,X31,"ym")&amp;" mois"),"")</f>
        <v/>
      </c>
      <c r="Z31" s="21"/>
      <c r="AA31" s="57" t="str">
        <f>IF(Y31="","",(VLOOKUP(Y31,Table_corresp!$E$3:$F$230,2,0)))</f>
        <v/>
      </c>
      <c r="AB31" s="57" t="str">
        <f>IF(AA31="","",(CONCATENATE(B31," / ",AA31)))</f>
        <v/>
      </c>
      <c r="AC31" s="57" t="str">
        <f>IF(AB31="","",(VLOOKUP(AB31,Table_corresp!$J$3:$M$70,2,0)))</f>
        <v/>
      </c>
      <c r="AD31" s="57" t="str">
        <f>IF(AB31="","",(VLOOKUP(AB31,Table_corresp!$J$3:$M$70,3,0)))</f>
        <v/>
      </c>
      <c r="AE31" s="57" t="str">
        <f>IF(AB31="","",(VLOOKUP(AB31,Table_corresp!$J$3:$M$70,4,0)))</f>
        <v/>
      </c>
      <c r="AF31" s="56" t="str">
        <f t="shared" si="6"/>
        <v/>
      </c>
      <c r="AG31" s="56" t="str">
        <f>IF(AF31="","",N31-AF31)</f>
        <v/>
      </c>
      <c r="AH31" s="58" t="str">
        <f t="shared" si="1"/>
        <v/>
      </c>
      <c r="AI31" s="17" t="str">
        <f>IF(X31&lt;&gt;0,((YEAR(X31)-YEAR(P31))*12+MONTH(X31)-MONTH(P31)),"")</f>
        <v/>
      </c>
      <c r="AJ31" s="20"/>
      <c r="AK31" s="39" t="str">
        <f>IF(AJ31&lt;&gt;0,(DATEDIF(Q31,AJ31,"y")&amp;" ans "&amp;DATEDIF(Q31,AJ31,"ym")&amp;" mois"),"")</f>
        <v/>
      </c>
      <c r="AL31" s="21"/>
      <c r="AM31" s="57" t="str">
        <f>IF(AK31="","",(VLOOKUP(AK31,Table_corresp!$E$3:$F$230,2,0)))</f>
        <v/>
      </c>
      <c r="AN31" s="57" t="str">
        <f>IF(AM31="","",(CONCATENATE(B31," / ",AM31)))</f>
        <v/>
      </c>
      <c r="AO31" s="57" t="str">
        <f>IF(AN31="","",(VLOOKUP(AN31,Table_corresp!$J$3:$M$70,2,0)))</f>
        <v/>
      </c>
      <c r="AP31" s="57" t="str">
        <f>IF(AN31="","",(VLOOKUP(AN31,Table_corresp!$J$3:$M$70,3,0)))</f>
        <v/>
      </c>
      <c r="AQ31" s="57" t="str">
        <f>IF(AN31="","",(VLOOKUP(AN31,Table_corresp!$J$3:$M$70,4,0)))</f>
        <v/>
      </c>
      <c r="AR31" s="56" t="str">
        <f t="shared" si="7"/>
        <v/>
      </c>
      <c r="AS31" s="56" t="str">
        <f t="shared" si="8"/>
        <v/>
      </c>
      <c r="AT31" s="58" t="str">
        <f t="shared" si="9"/>
        <v/>
      </c>
      <c r="AU31" s="59" t="str">
        <f t="shared" si="2"/>
        <v/>
      </c>
      <c r="AV31" s="20"/>
      <c r="AW31" s="39"/>
      <c r="AX31" s="21"/>
      <c r="AY31" s="57" t="str">
        <f>IF(AU31="","",(VLOOKUP(AU31,Table_corresp!$E$3:$F$230,2,0)))</f>
        <v/>
      </c>
      <c r="AZ31" s="57" t="str">
        <f>IF(AY31="","",(CONCATENATE(L31," / ",AY31)))</f>
        <v/>
      </c>
      <c r="BA31" s="57" t="str">
        <f>IF(AZ31="","",(VLOOKUP(AZ31,Table_corresp!$J$3:$M$70,2,0)))</f>
        <v/>
      </c>
      <c r="BB31" s="57" t="str">
        <f>IF(AZ31="","",(VLOOKUP(AZ31,Table_corresp!$J$3:$M$70,3,0)))</f>
        <v/>
      </c>
      <c r="BC31" s="57" t="str">
        <f>IF(AZ31="","",(VLOOKUP(AZ31,Table_corresp!$J$3:$M$70,4,0)))</f>
        <v/>
      </c>
      <c r="BD31" s="56" t="str">
        <f t="shared" si="10"/>
        <v/>
      </c>
      <c r="BE31" s="56" t="str">
        <f t="shared" si="19"/>
        <v/>
      </c>
      <c r="BF31" s="58" t="str">
        <f t="shared" si="12"/>
        <v/>
      </c>
      <c r="BG31" s="59" t="e">
        <f t="shared" si="3"/>
        <v>#VALUE!</v>
      </c>
      <c r="BH31" s="21"/>
      <c r="BI31" s="39"/>
      <c r="BJ31" s="21"/>
      <c r="BK31" s="57" t="e">
        <f>IF(BG31="","",(VLOOKUP(BG31,Table_corresp!$E$3:$F$230,2,0)))</f>
        <v>#VALUE!</v>
      </c>
      <c r="BL31" s="57" t="e">
        <f>IF(BK31="","",(CONCATENATE(V31," / ",BK31)))</f>
        <v>#VALUE!</v>
      </c>
      <c r="BM31" s="57" t="e">
        <f>IF(BL31="","",(VLOOKUP(BL31,Table_corresp!$J$3:$M$70,2,0)))</f>
        <v>#VALUE!</v>
      </c>
      <c r="BN31" s="57" t="e">
        <f>IF(BL31="","",(VLOOKUP(BL31,Table_corresp!$J$3:$M$70,3,0)))</f>
        <v>#VALUE!</v>
      </c>
      <c r="BO31" s="57" t="e">
        <f>IF(BL31="","",(VLOOKUP(BL31,Table_corresp!$J$3:$M$70,4,0)))</f>
        <v>#VALUE!</v>
      </c>
      <c r="BP31" s="56" t="str">
        <f t="shared" si="13"/>
        <v/>
      </c>
      <c r="BQ31" s="56" t="str">
        <f t="shared" si="20"/>
        <v/>
      </c>
      <c r="BR31" s="58" t="str">
        <f t="shared" si="15"/>
        <v/>
      </c>
      <c r="BS31" s="59" t="e">
        <f t="shared" si="4"/>
        <v>#VALUE!</v>
      </c>
      <c r="BT31" s="21"/>
      <c r="BU31" s="39"/>
      <c r="BV31" s="21"/>
      <c r="BW31" s="57" t="e">
        <f>IF(BS31="","",(VLOOKUP(BS31,Table_corresp!$E$3:$F$230,2,0)))</f>
        <v>#VALUE!</v>
      </c>
      <c r="BX31" s="57" t="e">
        <f>IF(BW31="","",(CONCATENATE(AF31," / ",BW31)))</f>
        <v>#VALUE!</v>
      </c>
      <c r="BY31" s="57" t="e">
        <f>IF(BX31="","",(VLOOKUP(BX31,Table_corresp!$J$3:$M$70,2,0)))</f>
        <v>#VALUE!</v>
      </c>
      <c r="BZ31" s="57" t="e">
        <f>IF(BX31="","",(VLOOKUP(BX31,Table_corresp!$J$3:$M$70,3,0)))</f>
        <v>#VALUE!</v>
      </c>
      <c r="CA31" s="57" t="e">
        <f>IF(BX31="","",(VLOOKUP(BX31,Table_corresp!$J$3:$M$70,4,0)))</f>
        <v>#VALUE!</v>
      </c>
      <c r="CB31" s="56" t="e">
        <f>IF(#REF!&gt;0,((((#REF!/BY31)^BZ31)-1)/CA31),"")</f>
        <v>#REF!</v>
      </c>
      <c r="CC31" s="56" t="e">
        <f>IF(CB31="","",BN31-CB31)</f>
        <v>#REF!</v>
      </c>
      <c r="CD31" s="58" t="e">
        <f t="shared" si="16"/>
        <v>#REF!</v>
      </c>
      <c r="CE31" s="59" t="e">
        <f>IF(BR31&lt;&gt;0,((YEAR(BR31)-YEAR(BD31))*12+MONTH(BR31)-MONTH(BD31)),"")</f>
        <v>#VALUE!</v>
      </c>
      <c r="CF31" s="21"/>
      <c r="CG31" s="39"/>
      <c r="CH31" s="21"/>
      <c r="CI31" s="57" t="e">
        <f>IF(CE31="","",(VLOOKUP(CE31,Table_corresp!$E$3:$F$230,2,0)))</f>
        <v>#VALUE!</v>
      </c>
      <c r="CJ31" s="57" t="e">
        <f>IF(CI31="","",(CONCATENATE(AP31," / ",CI31)))</f>
        <v>#VALUE!</v>
      </c>
      <c r="CK31" s="57" t="e">
        <f>IF(CJ31="","",(VLOOKUP(CJ31,Table_corresp!$J$3:$M$70,2,0)))</f>
        <v>#VALUE!</v>
      </c>
      <c r="CL31" s="57" t="e">
        <f>IF(CJ31="","",(VLOOKUP(CJ31,Table_corresp!$J$3:$M$70,3,0)))</f>
        <v>#VALUE!</v>
      </c>
      <c r="CM31" s="57" t="e">
        <f>IF(CJ31="","",(VLOOKUP(CJ31,Table_corresp!$J$3:$M$70,4,0)))</f>
        <v>#VALUE!</v>
      </c>
      <c r="CN31" s="56" t="e">
        <f>IF(#REF!&gt;0,((((#REF!/CK31)^CL31)-1)/CM31),"")</f>
        <v>#REF!</v>
      </c>
      <c r="CO31" s="56" t="e">
        <f>IF(CN31="","",BZ31-CN31)</f>
        <v>#REF!</v>
      </c>
      <c r="CP31" s="58" t="e">
        <f t="shared" si="17"/>
        <v>#REF!</v>
      </c>
      <c r="CQ31" s="59" t="e">
        <f>IF(CD31&lt;&gt;0,((YEAR(CD31)-YEAR(BP31))*12+MONTH(CD31)-MONTH(BP31)),"")</f>
        <v>#REF!</v>
      </c>
      <c r="CR31" s="21"/>
      <c r="CS31" s="39"/>
      <c r="CT31" s="22"/>
      <c r="CU31" s="57" t="e">
        <f>IF(CQ31="","",(VLOOKUP(CQ31,Table_corresp!$E$3:$F$230,2,0)))</f>
        <v>#REF!</v>
      </c>
      <c r="CV31" s="57" t="e">
        <f>IF(CU31="","",(CONCATENATE(BB31," / ",CU31)))</f>
        <v>#REF!</v>
      </c>
      <c r="CW31" s="57" t="e">
        <f>IF(CV31="","",(VLOOKUP(CV31,Table_corresp!$J$3:$M$70,2,0)))</f>
        <v>#REF!</v>
      </c>
      <c r="CX31" s="57" t="e">
        <f>IF(CV31="","",(VLOOKUP(CV31,Table_corresp!$J$3:$M$70,3,0)))</f>
        <v>#REF!</v>
      </c>
      <c r="CY31" s="57" t="e">
        <f>IF(CV31="","",(VLOOKUP(CV31,Table_corresp!$J$3:$M$70,4,0)))</f>
        <v>#REF!</v>
      </c>
      <c r="CZ31" s="56" t="e">
        <f>IF(#REF!&gt;0,((((#REF!/CW31)^CX31)-1)/CY31),"")</f>
        <v>#REF!</v>
      </c>
      <c r="DA31" s="56" t="e">
        <f>IF(CZ31="","",CL31-CZ31)</f>
        <v>#REF!</v>
      </c>
      <c r="DB31" s="58" t="e">
        <f t="shared" si="18"/>
        <v>#REF!</v>
      </c>
      <c r="DC31" s="59" t="e">
        <f>IF(CP31&lt;&gt;0,((YEAR(CP31)-YEAR(CB31))*12+MONTH(CP31)-MONTH(CB31)),"")</f>
        <v>#REF!</v>
      </c>
    </row>
    <row r="32" spans="1:107" x14ac:dyDescent="0.25">
      <c r="A32" s="8">
        <v>30</v>
      </c>
      <c r="B32" s="10">
        <v>1</v>
      </c>
      <c r="C32" s="12"/>
      <c r="D32" s="12"/>
      <c r="E32" s="12"/>
      <c r="F32" s="12">
        <v>66</v>
      </c>
      <c r="G32" s="12">
        <v>1.55</v>
      </c>
      <c r="H32" s="13">
        <v>27.471383975026011</v>
      </c>
      <c r="I32" s="46">
        <f>VLOOKUP(T32,Table_corresp!$E$3:$F$230,2,0)</f>
        <v>12</v>
      </c>
      <c r="J32" s="46" t="str">
        <f>CONCATENATE(B32," / ",I32)</f>
        <v>1 / 12</v>
      </c>
      <c r="K32" s="54">
        <f>VLOOKUP(J32,Table_corresp!$J$3:$M$70,2,0)</f>
        <v>17.2</v>
      </c>
      <c r="L32" s="54">
        <f>VLOOKUP(J32,Table_corresp!$J$3:$M$70,3,0)</f>
        <v>-0.93</v>
      </c>
      <c r="M32" s="55">
        <f>VLOOKUP(J32,Table_corresp!$J$3:$M$70,4,0)</f>
        <v>-9.7799999999999998E-2</v>
      </c>
      <c r="N32" s="56">
        <f t="shared" si="5"/>
        <v>3.6097379011922288</v>
      </c>
      <c r="O32" s="14" t="s">
        <v>39</v>
      </c>
      <c r="P32" s="15">
        <v>41815</v>
      </c>
      <c r="Q32" s="15">
        <v>37334</v>
      </c>
      <c r="R32" s="45" t="str">
        <f t="shared" ca="1" si="0"/>
        <v>15 ans 7 mois</v>
      </c>
      <c r="S32" s="39" t="str">
        <f ca="1">VLOOKUP(R32,Table_corresp!$A$3:$B$230,2,0)</f>
        <v>&gt; 12</v>
      </c>
      <c r="T32" s="45" t="str">
        <f>DATEDIF(Q32,P32,"y")&amp;" ans "&amp;DATEDIF(Q32,P32,"ym")&amp;" mois"</f>
        <v>12 ans 3 mois</v>
      </c>
      <c r="U32" s="39" t="str">
        <f>VLOOKUP(T32,Table_corresp!$A$3:$B$230,2,0)</f>
        <v>&gt; 12</v>
      </c>
      <c r="V32" s="20"/>
      <c r="W32" s="21"/>
      <c r="X32" s="20">
        <v>42193</v>
      </c>
      <c r="Y32" s="38" t="str">
        <f>IF(X32&lt;&gt;0,(DATEDIF(Q32,X32,"y")&amp;" ans "&amp;DATEDIF(Q32,X32,"ym")&amp;" mois"),"")</f>
        <v>13 ans 3 mois</v>
      </c>
      <c r="Z32" s="21">
        <v>29.4</v>
      </c>
      <c r="AA32" s="57">
        <f>IF(Y32="","",(VLOOKUP(Y32,Table_corresp!$E$3:$F$230,2,0)))</f>
        <v>13</v>
      </c>
      <c r="AB32" s="57" t="str">
        <f>IF(AA32="","",(CONCATENATE(B32," / ",AA32)))</f>
        <v>1 / 13</v>
      </c>
      <c r="AC32" s="57">
        <f>IF(AB32="","",(VLOOKUP(AB32,Table_corresp!$J$3:$M$70,2,0)))</f>
        <v>17.8</v>
      </c>
      <c r="AD32" s="57">
        <f>IF(AB32="","",(VLOOKUP(AB32,Table_corresp!$J$3:$M$70,3,0)))</f>
        <v>-0.93</v>
      </c>
      <c r="AE32" s="57">
        <f>IF(AB32="","",(VLOOKUP(AB32,Table_corresp!$J$3:$M$70,4,0)))</f>
        <v>-0.1002</v>
      </c>
      <c r="AF32" s="56">
        <f t="shared" si="6"/>
        <v>3.721689692458062</v>
      </c>
      <c r="AG32" s="56">
        <f>IF(AF32="","",N32-AF32)</f>
        <v>-0.11195179126583321</v>
      </c>
      <c r="AH32" s="58" t="str">
        <f t="shared" si="1"/>
        <v>stable</v>
      </c>
      <c r="AI32" s="17">
        <f>IF(X32&lt;&gt;0,((YEAR(X32)-YEAR(P32))*12+MONTH(X32)-MONTH(P32)),"")</f>
        <v>13</v>
      </c>
      <c r="AJ32" s="20">
        <v>42404</v>
      </c>
      <c r="AK32" s="39" t="str">
        <f>IF(AJ32&lt;&gt;0,(DATEDIF(Q32,AJ32,"y")&amp;" ans "&amp;DATEDIF(Q32,AJ32,"ym")&amp;" mois"),"")</f>
        <v>13 ans 10 mois</v>
      </c>
      <c r="AL32" s="21">
        <v>28.69</v>
      </c>
      <c r="AM32" s="57">
        <f>IF(AK32="","",(VLOOKUP(AK32,Table_corresp!$E$3:$F$230,2,0)))</f>
        <v>13.5</v>
      </c>
      <c r="AN32" s="57" t="str">
        <f>IF(AM32="","",(CONCATENATE(B32," / ",AM32)))</f>
        <v>1 / 13,5</v>
      </c>
      <c r="AO32" s="57">
        <f>IF(AN32="","",(VLOOKUP(AN32,Table_corresp!$J$3:$M$70,2,0)))</f>
        <v>18.14</v>
      </c>
      <c r="AP32" s="57">
        <f>IF(AN32="","",(VLOOKUP(AN32,Table_corresp!$J$3:$M$70,3,0)))</f>
        <v>-0.91</v>
      </c>
      <c r="AQ32" s="57">
        <f>IF(AN32="","",(VLOOKUP(AN32,Table_corresp!$J$3:$M$70,4,0)))</f>
        <v>-9.8799999999999999E-2</v>
      </c>
      <c r="AR32" s="56">
        <f t="shared" si="7"/>
        <v>3.4523428357822437</v>
      </c>
      <c r="AS32" s="56">
        <f t="shared" si="8"/>
        <v>0.26934685667581837</v>
      </c>
      <c r="AT32" s="58" t="str">
        <f t="shared" si="9"/>
        <v>ralentissement</v>
      </c>
      <c r="AU32" s="59">
        <f t="shared" si="2"/>
        <v>7</v>
      </c>
      <c r="AV32" s="20"/>
      <c r="AW32" s="39"/>
      <c r="AX32" s="21"/>
      <c r="AY32" s="57" t="e">
        <f>IF(AU32="","",(VLOOKUP(AU32,Table_corresp!$E$3:$F$230,2,0)))</f>
        <v>#N/A</v>
      </c>
      <c r="AZ32" s="57" t="e">
        <f>IF(AY32="","",(CONCATENATE(L32," / ",AY32)))</f>
        <v>#N/A</v>
      </c>
      <c r="BA32" s="57" t="e">
        <f>IF(AZ32="","",(VLOOKUP(AZ32,Table_corresp!$J$3:$M$70,2,0)))</f>
        <v>#N/A</v>
      </c>
      <c r="BB32" s="57" t="e">
        <f>IF(AZ32="","",(VLOOKUP(AZ32,Table_corresp!$J$3:$M$70,3,0)))</f>
        <v>#N/A</v>
      </c>
      <c r="BC32" s="57" t="e">
        <f>IF(AZ32="","",(VLOOKUP(AZ32,Table_corresp!$J$3:$M$70,4,0)))</f>
        <v>#N/A</v>
      </c>
      <c r="BD32" s="56" t="str">
        <f t="shared" si="10"/>
        <v/>
      </c>
      <c r="BE32" s="56" t="str">
        <f t="shared" si="19"/>
        <v/>
      </c>
      <c r="BF32" s="58" t="str">
        <f t="shared" si="12"/>
        <v/>
      </c>
      <c r="BG32" s="59" t="e">
        <f t="shared" si="3"/>
        <v>#VALUE!</v>
      </c>
      <c r="BH32" s="21"/>
      <c r="BI32" s="39"/>
      <c r="BJ32" s="21"/>
      <c r="BK32" s="57" t="e">
        <f>IF(BG32="","",(VLOOKUP(BG32,Table_corresp!$E$3:$F$230,2,0)))</f>
        <v>#VALUE!</v>
      </c>
      <c r="BL32" s="57" t="e">
        <f>IF(BK32="","",(CONCATENATE(V32," / ",BK32)))</f>
        <v>#VALUE!</v>
      </c>
      <c r="BM32" s="57" t="e">
        <f>IF(BL32="","",(VLOOKUP(BL32,Table_corresp!$J$3:$M$70,2,0)))</f>
        <v>#VALUE!</v>
      </c>
      <c r="BN32" s="57" t="e">
        <f>IF(BL32="","",(VLOOKUP(BL32,Table_corresp!$J$3:$M$70,3,0)))</f>
        <v>#VALUE!</v>
      </c>
      <c r="BO32" s="57" t="e">
        <f>IF(BL32="","",(VLOOKUP(BL32,Table_corresp!$J$3:$M$70,4,0)))</f>
        <v>#VALUE!</v>
      </c>
      <c r="BP32" s="56" t="str">
        <f t="shared" si="13"/>
        <v/>
      </c>
      <c r="BQ32" s="56" t="str">
        <f t="shared" si="20"/>
        <v/>
      </c>
      <c r="BR32" s="58" t="str">
        <f t="shared" si="15"/>
        <v/>
      </c>
      <c r="BS32" s="59" t="e">
        <f t="shared" si="4"/>
        <v>#VALUE!</v>
      </c>
      <c r="BT32" s="21"/>
      <c r="BU32" s="39"/>
      <c r="BV32" s="21"/>
      <c r="BW32" s="57" t="e">
        <f>IF(BS32="","",(VLOOKUP(BS32,Table_corresp!$E$3:$F$230,2,0)))</f>
        <v>#VALUE!</v>
      </c>
      <c r="BX32" s="57" t="e">
        <f>IF(BW32="","",(CONCATENATE(AF32," / ",BW32)))</f>
        <v>#VALUE!</v>
      </c>
      <c r="BY32" s="57" t="e">
        <f>IF(BX32="","",(VLOOKUP(BX32,Table_corresp!$J$3:$M$70,2,0)))</f>
        <v>#VALUE!</v>
      </c>
      <c r="BZ32" s="57" t="e">
        <f>IF(BX32="","",(VLOOKUP(BX32,Table_corresp!$J$3:$M$70,3,0)))</f>
        <v>#VALUE!</v>
      </c>
      <c r="CA32" s="57" t="e">
        <f>IF(BX32="","",(VLOOKUP(BX32,Table_corresp!$J$3:$M$70,4,0)))</f>
        <v>#VALUE!</v>
      </c>
      <c r="CB32" s="56" t="e">
        <f>IF(#REF!&gt;0,((((#REF!/BY32)^BZ32)-1)/CA32),"")</f>
        <v>#REF!</v>
      </c>
      <c r="CC32" s="56" t="e">
        <f>IF(CB32="","",BN32-CB32)</f>
        <v>#REF!</v>
      </c>
      <c r="CD32" s="58" t="e">
        <f t="shared" si="16"/>
        <v>#REF!</v>
      </c>
      <c r="CE32" s="59" t="e">
        <f>IF(BR32&lt;&gt;0,((YEAR(BR32)-YEAR(BD32))*12+MONTH(BR32)-MONTH(BD32)),"")</f>
        <v>#VALUE!</v>
      </c>
      <c r="CF32" s="21"/>
      <c r="CG32" s="39"/>
      <c r="CH32" s="21"/>
      <c r="CI32" s="57" t="e">
        <f>IF(CE32="","",(VLOOKUP(CE32,Table_corresp!$E$3:$F$230,2,0)))</f>
        <v>#VALUE!</v>
      </c>
      <c r="CJ32" s="57" t="e">
        <f>IF(CI32="","",(CONCATENATE(AP32," / ",CI32)))</f>
        <v>#VALUE!</v>
      </c>
      <c r="CK32" s="57" t="e">
        <f>IF(CJ32="","",(VLOOKUP(CJ32,Table_corresp!$J$3:$M$70,2,0)))</f>
        <v>#VALUE!</v>
      </c>
      <c r="CL32" s="57" t="e">
        <f>IF(CJ32="","",(VLOOKUP(CJ32,Table_corresp!$J$3:$M$70,3,0)))</f>
        <v>#VALUE!</v>
      </c>
      <c r="CM32" s="57" t="e">
        <f>IF(CJ32="","",(VLOOKUP(CJ32,Table_corresp!$J$3:$M$70,4,0)))</f>
        <v>#VALUE!</v>
      </c>
      <c r="CN32" s="56" t="e">
        <f>IF(#REF!&gt;0,((((#REF!/CK32)^CL32)-1)/CM32),"")</f>
        <v>#REF!</v>
      </c>
      <c r="CO32" s="56" t="e">
        <f>IF(CN32="","",BZ32-CN32)</f>
        <v>#REF!</v>
      </c>
      <c r="CP32" s="58" t="e">
        <f t="shared" si="17"/>
        <v>#REF!</v>
      </c>
      <c r="CQ32" s="59" t="e">
        <f>IF(CD32&lt;&gt;0,((YEAR(CD32)-YEAR(BP32))*12+MONTH(CD32)-MONTH(BP32)),"")</f>
        <v>#REF!</v>
      </c>
      <c r="CR32" s="21"/>
      <c r="CS32" s="39"/>
      <c r="CT32" s="22"/>
      <c r="CU32" s="57" t="e">
        <f>IF(CQ32="","",(VLOOKUP(CQ32,Table_corresp!$E$3:$F$230,2,0)))</f>
        <v>#REF!</v>
      </c>
      <c r="CV32" s="57" t="e">
        <f>IF(CU32="","",(CONCATENATE(BB32," / ",CU32)))</f>
        <v>#REF!</v>
      </c>
      <c r="CW32" s="57" t="e">
        <f>IF(CV32="","",(VLOOKUP(CV32,Table_corresp!$J$3:$M$70,2,0)))</f>
        <v>#REF!</v>
      </c>
      <c r="CX32" s="57" t="e">
        <f>IF(CV32="","",(VLOOKUP(CV32,Table_corresp!$J$3:$M$70,3,0)))</f>
        <v>#REF!</v>
      </c>
      <c r="CY32" s="57" t="e">
        <f>IF(CV32="","",(VLOOKUP(CV32,Table_corresp!$J$3:$M$70,4,0)))</f>
        <v>#REF!</v>
      </c>
      <c r="CZ32" s="56" t="e">
        <f>IF(#REF!&gt;0,((((#REF!/CW32)^CX32)-1)/CY32),"")</f>
        <v>#REF!</v>
      </c>
      <c r="DA32" s="56" t="e">
        <f>IF(CZ32="","",CL32-CZ32)</f>
        <v>#REF!</v>
      </c>
      <c r="DB32" s="58" t="e">
        <f t="shared" si="18"/>
        <v>#REF!</v>
      </c>
      <c r="DC32" s="59" t="e">
        <f>IF(CP32&lt;&gt;0,((YEAR(CP32)-YEAR(CB32))*12+MONTH(CP32)-MONTH(CB32)),"")</f>
        <v>#REF!</v>
      </c>
    </row>
    <row r="33" spans="1:107" x14ac:dyDescent="0.25">
      <c r="A33" s="8">
        <v>31</v>
      </c>
      <c r="B33" s="10">
        <v>2</v>
      </c>
      <c r="C33" s="12"/>
      <c r="D33" s="12"/>
      <c r="E33" s="12"/>
      <c r="F33" s="12">
        <v>41</v>
      </c>
      <c r="G33" s="12">
        <v>1.2549999999999999</v>
      </c>
      <c r="H33" s="13">
        <v>26.031332835986735</v>
      </c>
      <c r="I33" s="46">
        <f>VLOOKUP(T33,Table_corresp!$E$3:$F$230,2,0)</f>
        <v>6</v>
      </c>
      <c r="J33" s="46" t="str">
        <f>CONCATENATE(B33," / ",I33)</f>
        <v>2 / 6</v>
      </c>
      <c r="K33" s="54">
        <f>VLOOKUP(J33,Table_corresp!$J$3:$M$70,2,0)</f>
        <v>15.13</v>
      </c>
      <c r="L33" s="54">
        <f>VLOOKUP(J33,Table_corresp!$J$3:$M$70,3,0)</f>
        <v>-0.36</v>
      </c>
      <c r="M33" s="55">
        <f>VLOOKUP(J33,Table_corresp!$J$3:$M$70,4,0)</f>
        <v>-2.9399999999999999E-2</v>
      </c>
      <c r="N33" s="56">
        <f t="shared" si="5"/>
        <v>6.0356497638232733</v>
      </c>
      <c r="O33" s="14" t="s">
        <v>39</v>
      </c>
      <c r="P33" s="15">
        <v>41815</v>
      </c>
      <c r="Q33" s="15">
        <v>39487</v>
      </c>
      <c r="R33" s="45" t="str">
        <f t="shared" ca="1" si="0"/>
        <v>9 ans 8 mois</v>
      </c>
      <c r="S33" s="39" t="str">
        <f ca="1">VLOOKUP(R33,Table_corresp!$A$3:$B$230,2,0)</f>
        <v>[9-12[</v>
      </c>
      <c r="T33" s="45" t="str">
        <f>DATEDIF(Q33,P33,"y")&amp;" ans "&amp;DATEDIF(Q33,P33,"ym")&amp;" mois"</f>
        <v>6 ans 4 mois</v>
      </c>
      <c r="U33" s="39" t="str">
        <f>VLOOKUP(T33,Table_corresp!$A$3:$B$230,2,0)</f>
        <v>[6-9[</v>
      </c>
      <c r="V33" s="16"/>
      <c r="W33" s="11"/>
      <c r="X33" s="16"/>
      <c r="Y33" s="38" t="str">
        <f>IF(X33&lt;&gt;0,(DATEDIF(Q33,X33,"y")&amp;" ans "&amp;DATEDIF(Q33,X33,"ym")&amp;" mois"),"")</f>
        <v/>
      </c>
      <c r="Z33" s="11"/>
      <c r="AA33" s="57" t="str">
        <f>IF(Y33="","",(VLOOKUP(Y33,Table_corresp!$E$3:$F$230,2,0)))</f>
        <v/>
      </c>
      <c r="AB33" s="57" t="str">
        <f>IF(AA33="","",(CONCATENATE(B33," / ",AA33)))</f>
        <v/>
      </c>
      <c r="AC33" s="57" t="str">
        <f>IF(AB33="","",(VLOOKUP(AB33,Table_corresp!$J$3:$M$70,2,0)))</f>
        <v/>
      </c>
      <c r="AD33" s="57" t="str">
        <f>IF(AB33="","",(VLOOKUP(AB33,Table_corresp!$J$3:$M$70,3,0)))</f>
        <v/>
      </c>
      <c r="AE33" s="57" t="str">
        <f>IF(AB33="","",(VLOOKUP(AB33,Table_corresp!$J$3:$M$70,4,0)))</f>
        <v/>
      </c>
      <c r="AF33" s="56" t="str">
        <f t="shared" si="6"/>
        <v/>
      </c>
      <c r="AG33" s="56" t="str">
        <f>IF(AF33="","",N33-AF33)</f>
        <v/>
      </c>
      <c r="AH33" s="58" t="str">
        <f t="shared" si="1"/>
        <v/>
      </c>
      <c r="AI33" s="17" t="str">
        <f>IF(X33&lt;&gt;0,((YEAR(X33)-YEAR(P33))*12+MONTH(X33)-MONTH(P33)),"")</f>
        <v/>
      </c>
      <c r="AJ33" s="16"/>
      <c r="AK33" s="39" t="str">
        <f>IF(AJ33&lt;&gt;0,(DATEDIF(Q33,AJ33,"y")&amp;" ans "&amp;DATEDIF(Q33,AJ33,"ym")&amp;" mois"),"")</f>
        <v/>
      </c>
      <c r="AL33" s="11"/>
      <c r="AM33" s="57" t="str">
        <f>IF(AK33="","",(VLOOKUP(AK33,Table_corresp!$E$3:$F$230,2,0)))</f>
        <v/>
      </c>
      <c r="AN33" s="57" t="str">
        <f>IF(AM33="","",(CONCATENATE(B33," / ",AM33)))</f>
        <v/>
      </c>
      <c r="AO33" s="57" t="str">
        <f>IF(AN33="","",(VLOOKUP(AN33,Table_corresp!$J$3:$M$70,2,0)))</f>
        <v/>
      </c>
      <c r="AP33" s="57" t="str">
        <f>IF(AN33="","",(VLOOKUP(AN33,Table_corresp!$J$3:$M$70,3,0)))</f>
        <v/>
      </c>
      <c r="AQ33" s="57" t="str">
        <f>IF(AN33="","",(VLOOKUP(AN33,Table_corresp!$J$3:$M$70,4,0)))</f>
        <v/>
      </c>
      <c r="AR33" s="56" t="str">
        <f t="shared" si="7"/>
        <v/>
      </c>
      <c r="AS33" s="56" t="str">
        <f t="shared" si="8"/>
        <v/>
      </c>
      <c r="AT33" s="58" t="str">
        <f t="shared" si="9"/>
        <v/>
      </c>
      <c r="AU33" s="59" t="str">
        <f t="shared" si="2"/>
        <v/>
      </c>
      <c r="AV33" s="16"/>
      <c r="AW33" s="39"/>
      <c r="AX33" s="11"/>
      <c r="AY33" s="57" t="str">
        <f>IF(AU33="","",(VLOOKUP(AU33,Table_corresp!$E$3:$F$230,2,0)))</f>
        <v/>
      </c>
      <c r="AZ33" s="57" t="str">
        <f>IF(AY33="","",(CONCATENATE(L33," / ",AY33)))</f>
        <v/>
      </c>
      <c r="BA33" s="57" t="str">
        <f>IF(AZ33="","",(VLOOKUP(AZ33,Table_corresp!$J$3:$M$70,2,0)))</f>
        <v/>
      </c>
      <c r="BB33" s="57" t="str">
        <f>IF(AZ33="","",(VLOOKUP(AZ33,Table_corresp!$J$3:$M$70,3,0)))</f>
        <v/>
      </c>
      <c r="BC33" s="57" t="str">
        <f>IF(AZ33="","",(VLOOKUP(AZ33,Table_corresp!$J$3:$M$70,4,0)))</f>
        <v/>
      </c>
      <c r="BD33" s="56" t="str">
        <f t="shared" si="10"/>
        <v/>
      </c>
      <c r="BE33" s="56" t="str">
        <f t="shared" si="19"/>
        <v/>
      </c>
      <c r="BF33" s="58" t="str">
        <f t="shared" si="12"/>
        <v/>
      </c>
      <c r="BG33" s="59" t="e">
        <f t="shared" si="3"/>
        <v>#VALUE!</v>
      </c>
      <c r="BH33" s="11"/>
      <c r="BI33" s="39"/>
      <c r="BJ33" s="11"/>
      <c r="BK33" s="57" t="e">
        <f>IF(BG33="","",(VLOOKUP(BG33,Table_corresp!$E$3:$F$230,2,0)))</f>
        <v>#VALUE!</v>
      </c>
      <c r="BL33" s="57" t="e">
        <f>IF(BK33="","",(CONCATENATE(V33," / ",BK33)))</f>
        <v>#VALUE!</v>
      </c>
      <c r="BM33" s="57" t="e">
        <f>IF(BL33="","",(VLOOKUP(BL33,Table_corresp!$J$3:$M$70,2,0)))</f>
        <v>#VALUE!</v>
      </c>
      <c r="BN33" s="57" t="e">
        <f>IF(BL33="","",(VLOOKUP(BL33,Table_corresp!$J$3:$M$70,3,0)))</f>
        <v>#VALUE!</v>
      </c>
      <c r="BO33" s="57" t="e">
        <f>IF(BL33="","",(VLOOKUP(BL33,Table_corresp!$J$3:$M$70,4,0)))</f>
        <v>#VALUE!</v>
      </c>
      <c r="BP33" s="56" t="str">
        <f t="shared" si="13"/>
        <v/>
      </c>
      <c r="BQ33" s="56" t="str">
        <f t="shared" si="20"/>
        <v/>
      </c>
      <c r="BR33" s="58" t="str">
        <f t="shared" si="15"/>
        <v/>
      </c>
      <c r="BS33" s="59" t="e">
        <f t="shared" si="4"/>
        <v>#VALUE!</v>
      </c>
      <c r="BT33" s="11"/>
      <c r="BU33" s="39"/>
      <c r="BV33" s="11"/>
      <c r="BW33" s="57" t="e">
        <f>IF(BS33="","",(VLOOKUP(BS33,Table_corresp!$E$3:$F$230,2,0)))</f>
        <v>#VALUE!</v>
      </c>
      <c r="BX33" s="57" t="e">
        <f>IF(BW33="","",(CONCATENATE(AF33," / ",BW33)))</f>
        <v>#VALUE!</v>
      </c>
      <c r="BY33" s="57" t="e">
        <f>IF(BX33="","",(VLOOKUP(BX33,Table_corresp!$J$3:$M$70,2,0)))</f>
        <v>#VALUE!</v>
      </c>
      <c r="BZ33" s="57" t="e">
        <f>IF(BX33="","",(VLOOKUP(BX33,Table_corresp!$J$3:$M$70,3,0)))</f>
        <v>#VALUE!</v>
      </c>
      <c r="CA33" s="57" t="e">
        <f>IF(BX33="","",(VLOOKUP(BX33,Table_corresp!$J$3:$M$70,4,0)))</f>
        <v>#VALUE!</v>
      </c>
      <c r="CB33" s="56" t="e">
        <f>IF(#REF!&gt;0,((((#REF!/BY33)^BZ33)-1)/CA33),"")</f>
        <v>#REF!</v>
      </c>
      <c r="CC33" s="56" t="e">
        <f>IF(CB33="","",BN33-CB33)</f>
        <v>#REF!</v>
      </c>
      <c r="CD33" s="58" t="e">
        <f t="shared" si="16"/>
        <v>#REF!</v>
      </c>
      <c r="CE33" s="59" t="e">
        <f>IF(BR33&lt;&gt;0,((YEAR(BR33)-YEAR(BD33))*12+MONTH(BR33)-MONTH(BD33)),"")</f>
        <v>#VALUE!</v>
      </c>
      <c r="CF33" s="11"/>
      <c r="CG33" s="39"/>
      <c r="CH33" s="11"/>
      <c r="CI33" s="57" t="e">
        <f>IF(CE33="","",(VLOOKUP(CE33,Table_corresp!$E$3:$F$230,2,0)))</f>
        <v>#VALUE!</v>
      </c>
      <c r="CJ33" s="57" t="e">
        <f>IF(CI33="","",(CONCATENATE(AP33," / ",CI33)))</f>
        <v>#VALUE!</v>
      </c>
      <c r="CK33" s="57" t="e">
        <f>IF(CJ33="","",(VLOOKUP(CJ33,Table_corresp!$J$3:$M$70,2,0)))</f>
        <v>#VALUE!</v>
      </c>
      <c r="CL33" s="57" t="e">
        <f>IF(CJ33="","",(VLOOKUP(CJ33,Table_corresp!$J$3:$M$70,3,0)))</f>
        <v>#VALUE!</v>
      </c>
      <c r="CM33" s="57" t="e">
        <f>IF(CJ33="","",(VLOOKUP(CJ33,Table_corresp!$J$3:$M$70,4,0)))</f>
        <v>#VALUE!</v>
      </c>
      <c r="CN33" s="56" t="e">
        <f>IF(#REF!&gt;0,((((#REF!/CK33)^CL33)-1)/CM33),"")</f>
        <v>#REF!</v>
      </c>
      <c r="CO33" s="56" t="e">
        <f>IF(CN33="","",BZ33-CN33)</f>
        <v>#REF!</v>
      </c>
      <c r="CP33" s="58" t="e">
        <f t="shared" si="17"/>
        <v>#REF!</v>
      </c>
      <c r="CQ33" s="59" t="e">
        <f>IF(CD33&lt;&gt;0,((YEAR(CD33)-YEAR(BP33))*12+MONTH(CD33)-MONTH(BP33)),"")</f>
        <v>#REF!</v>
      </c>
      <c r="CR33" s="11"/>
      <c r="CS33" s="39"/>
      <c r="CT33" s="18"/>
      <c r="CU33" s="57" t="e">
        <f>IF(CQ33="","",(VLOOKUP(CQ33,Table_corresp!$E$3:$F$230,2,0)))</f>
        <v>#REF!</v>
      </c>
      <c r="CV33" s="57" t="e">
        <f>IF(CU33="","",(CONCATENATE(BB33," / ",CU33)))</f>
        <v>#REF!</v>
      </c>
      <c r="CW33" s="57" t="e">
        <f>IF(CV33="","",(VLOOKUP(CV33,Table_corresp!$J$3:$M$70,2,0)))</f>
        <v>#REF!</v>
      </c>
      <c r="CX33" s="57" t="e">
        <f>IF(CV33="","",(VLOOKUP(CV33,Table_corresp!$J$3:$M$70,3,0)))</f>
        <v>#REF!</v>
      </c>
      <c r="CY33" s="57" t="e">
        <f>IF(CV33="","",(VLOOKUP(CV33,Table_corresp!$J$3:$M$70,4,0)))</f>
        <v>#REF!</v>
      </c>
      <c r="CZ33" s="56" t="e">
        <f>IF(#REF!&gt;0,((((#REF!/CW33)^CX33)-1)/CY33),"")</f>
        <v>#REF!</v>
      </c>
      <c r="DA33" s="56" t="e">
        <f>IF(CZ33="","",CL33-CZ33)</f>
        <v>#REF!</v>
      </c>
      <c r="DB33" s="58" t="e">
        <f t="shared" si="18"/>
        <v>#REF!</v>
      </c>
      <c r="DC33" s="59" t="e">
        <f>IF(CP33&lt;&gt;0,((YEAR(CP33)-YEAR(CB33))*12+MONTH(CP33)-MONTH(CB33)),"")</f>
        <v>#REF!</v>
      </c>
    </row>
    <row r="34" spans="1:107" x14ac:dyDescent="0.25">
      <c r="A34" s="8">
        <v>32</v>
      </c>
      <c r="B34" s="10">
        <v>1</v>
      </c>
      <c r="C34" s="12"/>
      <c r="D34" s="12"/>
      <c r="E34" s="12"/>
      <c r="F34" s="12">
        <v>38.200000000000003</v>
      </c>
      <c r="G34" s="12">
        <v>1.28</v>
      </c>
      <c r="H34" s="13">
        <v>23.3154296875</v>
      </c>
      <c r="I34" s="46">
        <f>VLOOKUP(T34,Table_corresp!$E$3:$F$230,2,0)</f>
        <v>8.5</v>
      </c>
      <c r="J34" s="46" t="str">
        <f>CONCATENATE(B34," / ",I34)</f>
        <v>1 / 8,5</v>
      </c>
      <c r="K34" s="54">
        <f>VLOOKUP(J34,Table_corresp!$J$3:$M$70,2,0)</f>
        <v>15.89</v>
      </c>
      <c r="L34" s="54">
        <f>VLOOKUP(J34,Table_corresp!$J$3:$M$70,3,0)</f>
        <v>-0.66</v>
      </c>
      <c r="M34" s="55">
        <f>VLOOKUP(J34,Table_corresp!$J$3:$M$70,4,0)</f>
        <v>-5.9499999999999997E-2</v>
      </c>
      <c r="N34" s="56">
        <f t="shared" si="5"/>
        <v>3.7576350819988922</v>
      </c>
      <c r="O34" s="14" t="s">
        <v>39</v>
      </c>
      <c r="P34" s="15">
        <v>41822</v>
      </c>
      <c r="Q34" s="15">
        <v>38710</v>
      </c>
      <c r="R34" s="45" t="str">
        <f t="shared" ca="1" si="0"/>
        <v>11 ans 9 mois</v>
      </c>
      <c r="S34" s="39" t="str">
        <f ca="1">VLOOKUP(R34,Table_corresp!$A$3:$B$230,2,0)</f>
        <v>[9-12[</v>
      </c>
      <c r="T34" s="45" t="str">
        <f>DATEDIF(Q34,P34,"y")&amp;" ans "&amp;DATEDIF(Q34,P34,"ym")&amp;" mois"</f>
        <v>8 ans 6 mois</v>
      </c>
      <c r="U34" s="39" t="str">
        <f>VLOOKUP(T34,Table_corresp!$A$3:$B$230,2,0)</f>
        <v>[6-9[</v>
      </c>
      <c r="V34" s="16"/>
      <c r="W34" s="11"/>
      <c r="X34" s="16"/>
      <c r="Y34" s="38" t="str">
        <f>IF(X34&lt;&gt;0,(DATEDIF(Q34,X34,"y")&amp;" ans "&amp;DATEDIF(Q34,X34,"ym")&amp;" mois"),"")</f>
        <v/>
      </c>
      <c r="Z34" s="11"/>
      <c r="AA34" s="57" t="str">
        <f>IF(Y34="","",(VLOOKUP(Y34,Table_corresp!$E$3:$F$230,2,0)))</f>
        <v/>
      </c>
      <c r="AB34" s="57" t="str">
        <f>IF(AA34="","",(CONCATENATE(B34," / ",AA34)))</f>
        <v/>
      </c>
      <c r="AC34" s="57" t="str">
        <f>IF(AB34="","",(VLOOKUP(AB34,Table_corresp!$J$3:$M$70,2,0)))</f>
        <v/>
      </c>
      <c r="AD34" s="57" t="str">
        <f>IF(AB34="","",(VLOOKUP(AB34,Table_corresp!$J$3:$M$70,3,0)))</f>
        <v/>
      </c>
      <c r="AE34" s="57" t="str">
        <f>IF(AB34="","",(VLOOKUP(AB34,Table_corresp!$J$3:$M$70,4,0)))</f>
        <v/>
      </c>
      <c r="AF34" s="56" t="str">
        <f t="shared" si="6"/>
        <v/>
      </c>
      <c r="AG34" s="56" t="str">
        <f>IF(AF34="","",N34-AF34)</f>
        <v/>
      </c>
      <c r="AH34" s="58" t="str">
        <f t="shared" si="1"/>
        <v/>
      </c>
      <c r="AI34" s="17" t="str">
        <f>IF(X34&lt;&gt;0,((YEAR(X34)-YEAR(P34))*12+MONTH(X34)-MONTH(P34)),"")</f>
        <v/>
      </c>
      <c r="AJ34" s="16"/>
      <c r="AK34" s="39" t="str">
        <f>IF(AJ34&lt;&gt;0,(DATEDIF(Q34,AJ34,"y")&amp;" ans "&amp;DATEDIF(Q34,AJ34,"ym")&amp;" mois"),"")</f>
        <v/>
      </c>
      <c r="AL34" s="11"/>
      <c r="AM34" s="57" t="str">
        <f>IF(AK34="","",(VLOOKUP(AK34,Table_corresp!$E$3:$F$230,2,0)))</f>
        <v/>
      </c>
      <c r="AN34" s="57" t="str">
        <f>IF(AM34="","",(CONCATENATE(B34," / ",AM34)))</f>
        <v/>
      </c>
      <c r="AO34" s="57" t="str">
        <f>IF(AN34="","",(VLOOKUP(AN34,Table_corresp!$J$3:$M$70,2,0)))</f>
        <v/>
      </c>
      <c r="AP34" s="57" t="str">
        <f>IF(AN34="","",(VLOOKUP(AN34,Table_corresp!$J$3:$M$70,3,0)))</f>
        <v/>
      </c>
      <c r="AQ34" s="57" t="str">
        <f>IF(AN34="","",(VLOOKUP(AN34,Table_corresp!$J$3:$M$70,4,0)))</f>
        <v/>
      </c>
      <c r="AR34" s="56" t="str">
        <f t="shared" si="7"/>
        <v/>
      </c>
      <c r="AS34" s="56" t="str">
        <f t="shared" si="8"/>
        <v/>
      </c>
      <c r="AT34" s="58" t="str">
        <f t="shared" si="9"/>
        <v/>
      </c>
      <c r="AU34" s="59" t="str">
        <f t="shared" si="2"/>
        <v/>
      </c>
      <c r="AV34" s="16"/>
      <c r="AW34" s="39"/>
      <c r="AX34" s="11"/>
      <c r="AY34" s="57" t="str">
        <f>IF(AU34="","",(VLOOKUP(AU34,Table_corresp!$E$3:$F$230,2,0)))</f>
        <v/>
      </c>
      <c r="AZ34" s="57" t="str">
        <f>IF(AY34="","",(CONCATENATE(L34," / ",AY34)))</f>
        <v/>
      </c>
      <c r="BA34" s="57" t="str">
        <f>IF(AZ34="","",(VLOOKUP(AZ34,Table_corresp!$J$3:$M$70,2,0)))</f>
        <v/>
      </c>
      <c r="BB34" s="57" t="str">
        <f>IF(AZ34="","",(VLOOKUP(AZ34,Table_corresp!$J$3:$M$70,3,0)))</f>
        <v/>
      </c>
      <c r="BC34" s="57" t="str">
        <f>IF(AZ34="","",(VLOOKUP(AZ34,Table_corresp!$J$3:$M$70,4,0)))</f>
        <v/>
      </c>
      <c r="BD34" s="56" t="str">
        <f t="shared" si="10"/>
        <v/>
      </c>
      <c r="BE34" s="56" t="str">
        <f t="shared" si="19"/>
        <v/>
      </c>
      <c r="BF34" s="58" t="str">
        <f t="shared" si="12"/>
        <v/>
      </c>
      <c r="BG34" s="59" t="e">
        <f t="shared" si="3"/>
        <v>#VALUE!</v>
      </c>
      <c r="BH34" s="11"/>
      <c r="BI34" s="39"/>
      <c r="BJ34" s="11"/>
      <c r="BK34" s="57" t="e">
        <f>IF(BG34="","",(VLOOKUP(BG34,Table_corresp!$E$3:$F$230,2,0)))</f>
        <v>#VALUE!</v>
      </c>
      <c r="BL34" s="57" t="e">
        <f>IF(BK34="","",(CONCATENATE(V34," / ",BK34)))</f>
        <v>#VALUE!</v>
      </c>
      <c r="BM34" s="57" t="e">
        <f>IF(BL34="","",(VLOOKUP(BL34,Table_corresp!$J$3:$M$70,2,0)))</f>
        <v>#VALUE!</v>
      </c>
      <c r="BN34" s="57" t="e">
        <f>IF(BL34="","",(VLOOKUP(BL34,Table_corresp!$J$3:$M$70,3,0)))</f>
        <v>#VALUE!</v>
      </c>
      <c r="BO34" s="57" t="e">
        <f>IF(BL34="","",(VLOOKUP(BL34,Table_corresp!$J$3:$M$70,4,0)))</f>
        <v>#VALUE!</v>
      </c>
      <c r="BP34" s="56" t="str">
        <f t="shared" si="13"/>
        <v/>
      </c>
      <c r="BQ34" s="56" t="str">
        <f t="shared" si="20"/>
        <v/>
      </c>
      <c r="BR34" s="58" t="str">
        <f t="shared" si="15"/>
        <v/>
      </c>
      <c r="BS34" s="59" t="e">
        <f t="shared" si="4"/>
        <v>#VALUE!</v>
      </c>
      <c r="BT34" s="11"/>
      <c r="BU34" s="39"/>
      <c r="BV34" s="11"/>
      <c r="BW34" s="57" t="e">
        <f>IF(BS34="","",(VLOOKUP(BS34,Table_corresp!$E$3:$F$230,2,0)))</f>
        <v>#VALUE!</v>
      </c>
      <c r="BX34" s="57" t="e">
        <f>IF(BW34="","",(CONCATENATE(AF34," / ",BW34)))</f>
        <v>#VALUE!</v>
      </c>
      <c r="BY34" s="57" t="e">
        <f>IF(BX34="","",(VLOOKUP(BX34,Table_corresp!$J$3:$M$70,2,0)))</f>
        <v>#VALUE!</v>
      </c>
      <c r="BZ34" s="57" t="e">
        <f>IF(BX34="","",(VLOOKUP(BX34,Table_corresp!$J$3:$M$70,3,0)))</f>
        <v>#VALUE!</v>
      </c>
      <c r="CA34" s="57" t="e">
        <f>IF(BX34="","",(VLOOKUP(BX34,Table_corresp!$J$3:$M$70,4,0)))</f>
        <v>#VALUE!</v>
      </c>
      <c r="CB34" s="56" t="e">
        <f>IF(#REF!&gt;0,((((#REF!/BY34)^BZ34)-1)/CA34),"")</f>
        <v>#REF!</v>
      </c>
      <c r="CC34" s="56" t="e">
        <f>IF(CB34="","",BN34-CB34)</f>
        <v>#REF!</v>
      </c>
      <c r="CD34" s="58" t="e">
        <f t="shared" si="16"/>
        <v>#REF!</v>
      </c>
      <c r="CE34" s="59" t="e">
        <f>IF(BR34&lt;&gt;0,((YEAR(BR34)-YEAR(BD34))*12+MONTH(BR34)-MONTH(BD34)),"")</f>
        <v>#VALUE!</v>
      </c>
      <c r="CF34" s="11"/>
      <c r="CG34" s="39"/>
      <c r="CH34" s="11"/>
      <c r="CI34" s="57" t="e">
        <f>IF(CE34="","",(VLOOKUP(CE34,Table_corresp!$E$3:$F$230,2,0)))</f>
        <v>#VALUE!</v>
      </c>
      <c r="CJ34" s="57" t="e">
        <f>IF(CI34="","",(CONCATENATE(AP34," / ",CI34)))</f>
        <v>#VALUE!</v>
      </c>
      <c r="CK34" s="57" t="e">
        <f>IF(CJ34="","",(VLOOKUP(CJ34,Table_corresp!$J$3:$M$70,2,0)))</f>
        <v>#VALUE!</v>
      </c>
      <c r="CL34" s="57" t="e">
        <f>IF(CJ34="","",(VLOOKUP(CJ34,Table_corresp!$J$3:$M$70,3,0)))</f>
        <v>#VALUE!</v>
      </c>
      <c r="CM34" s="57" t="e">
        <f>IF(CJ34="","",(VLOOKUP(CJ34,Table_corresp!$J$3:$M$70,4,0)))</f>
        <v>#VALUE!</v>
      </c>
      <c r="CN34" s="56" t="e">
        <f>IF(#REF!&gt;0,((((#REF!/CK34)^CL34)-1)/CM34),"")</f>
        <v>#REF!</v>
      </c>
      <c r="CO34" s="56" t="e">
        <f>IF(CN34="","",BZ34-CN34)</f>
        <v>#REF!</v>
      </c>
      <c r="CP34" s="58" t="e">
        <f t="shared" si="17"/>
        <v>#REF!</v>
      </c>
      <c r="CQ34" s="59" t="e">
        <f>IF(CD34&lt;&gt;0,((YEAR(CD34)-YEAR(BP34))*12+MONTH(CD34)-MONTH(BP34)),"")</f>
        <v>#REF!</v>
      </c>
      <c r="CR34" s="11"/>
      <c r="CS34" s="39"/>
      <c r="CT34" s="18"/>
      <c r="CU34" s="57" t="e">
        <f>IF(CQ34="","",(VLOOKUP(CQ34,Table_corresp!$E$3:$F$230,2,0)))</f>
        <v>#REF!</v>
      </c>
      <c r="CV34" s="57" t="e">
        <f>IF(CU34="","",(CONCATENATE(BB34," / ",CU34)))</f>
        <v>#REF!</v>
      </c>
      <c r="CW34" s="57" t="e">
        <f>IF(CV34="","",(VLOOKUP(CV34,Table_corresp!$J$3:$M$70,2,0)))</f>
        <v>#REF!</v>
      </c>
      <c r="CX34" s="57" t="e">
        <f>IF(CV34="","",(VLOOKUP(CV34,Table_corresp!$J$3:$M$70,3,0)))</f>
        <v>#REF!</v>
      </c>
      <c r="CY34" s="57" t="e">
        <f>IF(CV34="","",(VLOOKUP(CV34,Table_corresp!$J$3:$M$70,4,0)))</f>
        <v>#REF!</v>
      </c>
      <c r="CZ34" s="56" t="e">
        <f>IF(#REF!&gt;0,((((#REF!/CW34)^CX34)-1)/CY34),"")</f>
        <v>#REF!</v>
      </c>
      <c r="DA34" s="56" t="e">
        <f>IF(CZ34="","",CL34-CZ34)</f>
        <v>#REF!</v>
      </c>
      <c r="DB34" s="58" t="e">
        <f t="shared" si="18"/>
        <v>#REF!</v>
      </c>
      <c r="DC34" s="59" t="e">
        <f>IF(CP34&lt;&gt;0,((YEAR(CP34)-YEAR(CB34))*12+MONTH(CP34)-MONTH(CB34)),"")</f>
        <v>#REF!</v>
      </c>
    </row>
    <row r="35" spans="1:107" x14ac:dyDescent="0.25">
      <c r="A35" s="8">
        <v>33</v>
      </c>
      <c r="B35" s="10">
        <v>2</v>
      </c>
      <c r="C35" s="12"/>
      <c r="D35" s="12"/>
      <c r="E35" s="12"/>
      <c r="F35" s="12">
        <v>43.7</v>
      </c>
      <c r="G35" s="12">
        <v>1.3</v>
      </c>
      <c r="H35" s="13">
        <v>25.857988165680471</v>
      </c>
      <c r="I35" s="46">
        <f>VLOOKUP(T35,Table_corresp!$E$3:$F$230,2,0)</f>
        <v>8.5</v>
      </c>
      <c r="J35" s="46" t="str">
        <f>CONCATENATE(B35," / ",I35)</f>
        <v>2 / 8,5</v>
      </c>
      <c r="K35" s="54">
        <f>VLOOKUP(J35,Table_corresp!$J$3:$M$70,2,0)</f>
        <v>15.59</v>
      </c>
      <c r="L35" s="54">
        <f>VLOOKUP(J35,Table_corresp!$J$3:$M$70,3,0)</f>
        <v>-0.56999999999999995</v>
      </c>
      <c r="M35" s="55">
        <f>VLOOKUP(J35,Table_corresp!$J$3:$M$70,4,0)</f>
        <v>-5.3400000000000003E-2</v>
      </c>
      <c r="N35" s="56">
        <f t="shared" si="5"/>
        <v>4.6919273914248887</v>
      </c>
      <c r="O35" s="14" t="s">
        <v>39</v>
      </c>
      <c r="P35" s="15">
        <v>41822</v>
      </c>
      <c r="Q35" s="15">
        <v>38710</v>
      </c>
      <c r="R35" s="45" t="str">
        <f t="shared" ca="1" si="0"/>
        <v>11 ans 9 mois</v>
      </c>
      <c r="S35" s="39" t="str">
        <f ca="1">VLOOKUP(R35,Table_corresp!$A$3:$B$230,2,0)</f>
        <v>[9-12[</v>
      </c>
      <c r="T35" s="45" t="str">
        <f>DATEDIF(Q35,P35,"y")&amp;" ans "&amp;DATEDIF(Q35,P35,"ym")&amp;" mois"</f>
        <v>8 ans 6 mois</v>
      </c>
      <c r="U35" s="39" t="str">
        <f>VLOOKUP(T35,Table_corresp!$A$3:$B$230,2,0)</f>
        <v>[6-9[</v>
      </c>
      <c r="V35" s="16"/>
      <c r="W35" s="11"/>
      <c r="X35" s="16"/>
      <c r="Y35" s="38" t="str">
        <f>IF(X35&lt;&gt;0,(DATEDIF(Q35,X35,"y")&amp;" ans "&amp;DATEDIF(Q35,X35,"ym")&amp;" mois"),"")</f>
        <v/>
      </c>
      <c r="Z35" s="11"/>
      <c r="AA35" s="57" t="str">
        <f>IF(Y35="","",(VLOOKUP(Y35,Table_corresp!$E$3:$F$230,2,0)))</f>
        <v/>
      </c>
      <c r="AB35" s="57" t="str">
        <f>IF(AA35="","",(CONCATENATE(B35," / ",AA35)))</f>
        <v/>
      </c>
      <c r="AC35" s="57" t="str">
        <f>IF(AB35="","",(VLOOKUP(AB35,Table_corresp!$J$3:$M$70,2,0)))</f>
        <v/>
      </c>
      <c r="AD35" s="57" t="str">
        <f>IF(AB35="","",(VLOOKUP(AB35,Table_corresp!$J$3:$M$70,3,0)))</f>
        <v/>
      </c>
      <c r="AE35" s="57" t="str">
        <f>IF(AB35="","",(VLOOKUP(AB35,Table_corresp!$J$3:$M$70,4,0)))</f>
        <v/>
      </c>
      <c r="AF35" s="56" t="str">
        <f t="shared" si="6"/>
        <v/>
      </c>
      <c r="AG35" s="56" t="str">
        <f>IF(AF35="","",N35-AF35)</f>
        <v/>
      </c>
      <c r="AH35" s="58" t="str">
        <f t="shared" si="1"/>
        <v/>
      </c>
      <c r="AI35" s="17" t="str">
        <f>IF(X35&lt;&gt;0,((YEAR(X35)-YEAR(P35))*12+MONTH(X35)-MONTH(P35)),"")</f>
        <v/>
      </c>
      <c r="AJ35" s="16"/>
      <c r="AK35" s="39" t="str">
        <f>IF(AJ35&lt;&gt;0,(DATEDIF(Q35,AJ35,"y")&amp;" ans "&amp;DATEDIF(Q35,AJ35,"ym")&amp;" mois"),"")</f>
        <v/>
      </c>
      <c r="AL35" s="11"/>
      <c r="AM35" s="57" t="str">
        <f>IF(AK35="","",(VLOOKUP(AK35,Table_corresp!$E$3:$F$230,2,0)))</f>
        <v/>
      </c>
      <c r="AN35" s="57" t="str">
        <f>IF(AM35="","",(CONCATENATE(B35," / ",AM35)))</f>
        <v/>
      </c>
      <c r="AO35" s="57" t="str">
        <f>IF(AN35="","",(VLOOKUP(AN35,Table_corresp!$J$3:$M$70,2,0)))</f>
        <v/>
      </c>
      <c r="AP35" s="57" t="str">
        <f>IF(AN35="","",(VLOOKUP(AN35,Table_corresp!$J$3:$M$70,3,0)))</f>
        <v/>
      </c>
      <c r="AQ35" s="57" t="str">
        <f>IF(AN35="","",(VLOOKUP(AN35,Table_corresp!$J$3:$M$70,4,0)))</f>
        <v/>
      </c>
      <c r="AR35" s="56" t="str">
        <f t="shared" si="7"/>
        <v/>
      </c>
      <c r="AS35" s="56" t="str">
        <f t="shared" si="8"/>
        <v/>
      </c>
      <c r="AT35" s="58" t="str">
        <f t="shared" si="9"/>
        <v/>
      </c>
      <c r="AU35" s="59" t="str">
        <f t="shared" si="2"/>
        <v/>
      </c>
      <c r="AV35" s="16"/>
      <c r="AW35" s="39"/>
      <c r="AX35" s="11"/>
      <c r="AY35" s="57" t="str">
        <f>IF(AU35="","",(VLOOKUP(AU35,Table_corresp!$E$3:$F$230,2,0)))</f>
        <v/>
      </c>
      <c r="AZ35" s="57" t="str">
        <f>IF(AY35="","",(CONCATENATE(L35," / ",AY35)))</f>
        <v/>
      </c>
      <c r="BA35" s="57" t="str">
        <f>IF(AZ35="","",(VLOOKUP(AZ35,Table_corresp!$J$3:$M$70,2,0)))</f>
        <v/>
      </c>
      <c r="BB35" s="57" t="str">
        <f>IF(AZ35="","",(VLOOKUP(AZ35,Table_corresp!$J$3:$M$70,3,0)))</f>
        <v/>
      </c>
      <c r="BC35" s="57" t="str">
        <f>IF(AZ35="","",(VLOOKUP(AZ35,Table_corresp!$J$3:$M$70,4,0)))</f>
        <v/>
      </c>
      <c r="BD35" s="56" t="str">
        <f t="shared" si="10"/>
        <v/>
      </c>
      <c r="BE35" s="56" t="str">
        <f t="shared" si="19"/>
        <v/>
      </c>
      <c r="BF35" s="58" t="str">
        <f t="shared" si="12"/>
        <v/>
      </c>
      <c r="BG35" s="59" t="e">
        <f t="shared" si="3"/>
        <v>#VALUE!</v>
      </c>
      <c r="BH35" s="11"/>
      <c r="BI35" s="39"/>
      <c r="BJ35" s="11"/>
      <c r="BK35" s="57" t="e">
        <f>IF(BG35="","",(VLOOKUP(BG35,Table_corresp!$E$3:$F$230,2,0)))</f>
        <v>#VALUE!</v>
      </c>
      <c r="BL35" s="57" t="e">
        <f>IF(BK35="","",(CONCATENATE(V35," / ",BK35)))</f>
        <v>#VALUE!</v>
      </c>
      <c r="BM35" s="57" t="e">
        <f>IF(BL35="","",(VLOOKUP(BL35,Table_corresp!$J$3:$M$70,2,0)))</f>
        <v>#VALUE!</v>
      </c>
      <c r="BN35" s="57" t="e">
        <f>IF(BL35="","",(VLOOKUP(BL35,Table_corresp!$J$3:$M$70,3,0)))</f>
        <v>#VALUE!</v>
      </c>
      <c r="BO35" s="57" t="e">
        <f>IF(BL35="","",(VLOOKUP(BL35,Table_corresp!$J$3:$M$70,4,0)))</f>
        <v>#VALUE!</v>
      </c>
      <c r="BP35" s="56" t="str">
        <f t="shared" si="13"/>
        <v/>
      </c>
      <c r="BQ35" s="56" t="str">
        <f t="shared" si="20"/>
        <v/>
      </c>
      <c r="BR35" s="58" t="str">
        <f t="shared" si="15"/>
        <v/>
      </c>
      <c r="BS35" s="59" t="e">
        <f t="shared" si="4"/>
        <v>#VALUE!</v>
      </c>
      <c r="BT35" s="11"/>
      <c r="BU35" s="39"/>
      <c r="BV35" s="11"/>
      <c r="BW35" s="57" t="e">
        <f>IF(BS35="","",(VLOOKUP(BS35,Table_corresp!$E$3:$F$230,2,0)))</f>
        <v>#VALUE!</v>
      </c>
      <c r="BX35" s="57" t="e">
        <f>IF(BW35="","",(CONCATENATE(AF35," / ",BW35)))</f>
        <v>#VALUE!</v>
      </c>
      <c r="BY35" s="57" t="e">
        <f>IF(BX35="","",(VLOOKUP(BX35,Table_corresp!$J$3:$M$70,2,0)))</f>
        <v>#VALUE!</v>
      </c>
      <c r="BZ35" s="57" t="e">
        <f>IF(BX35="","",(VLOOKUP(BX35,Table_corresp!$J$3:$M$70,3,0)))</f>
        <v>#VALUE!</v>
      </c>
      <c r="CA35" s="57" t="e">
        <f>IF(BX35="","",(VLOOKUP(BX35,Table_corresp!$J$3:$M$70,4,0)))</f>
        <v>#VALUE!</v>
      </c>
      <c r="CB35" s="56" t="e">
        <f>IF(#REF!&gt;0,((((#REF!/BY35)^BZ35)-1)/CA35),"")</f>
        <v>#REF!</v>
      </c>
      <c r="CC35" s="56" t="e">
        <f>IF(CB35="","",BN35-CB35)</f>
        <v>#REF!</v>
      </c>
      <c r="CD35" s="58" t="e">
        <f t="shared" si="16"/>
        <v>#REF!</v>
      </c>
      <c r="CE35" s="59" t="e">
        <f>IF(BR35&lt;&gt;0,((YEAR(BR35)-YEAR(BD35))*12+MONTH(BR35)-MONTH(BD35)),"")</f>
        <v>#VALUE!</v>
      </c>
      <c r="CF35" s="11"/>
      <c r="CG35" s="39"/>
      <c r="CH35" s="11"/>
      <c r="CI35" s="57" t="e">
        <f>IF(CE35="","",(VLOOKUP(CE35,Table_corresp!$E$3:$F$230,2,0)))</f>
        <v>#VALUE!</v>
      </c>
      <c r="CJ35" s="57" t="e">
        <f>IF(CI35="","",(CONCATENATE(AP35," / ",CI35)))</f>
        <v>#VALUE!</v>
      </c>
      <c r="CK35" s="57" t="e">
        <f>IF(CJ35="","",(VLOOKUP(CJ35,Table_corresp!$J$3:$M$70,2,0)))</f>
        <v>#VALUE!</v>
      </c>
      <c r="CL35" s="57" t="e">
        <f>IF(CJ35="","",(VLOOKUP(CJ35,Table_corresp!$J$3:$M$70,3,0)))</f>
        <v>#VALUE!</v>
      </c>
      <c r="CM35" s="57" t="e">
        <f>IF(CJ35="","",(VLOOKUP(CJ35,Table_corresp!$J$3:$M$70,4,0)))</f>
        <v>#VALUE!</v>
      </c>
      <c r="CN35" s="56" t="e">
        <f>IF(#REF!&gt;0,((((#REF!/CK35)^CL35)-1)/CM35),"")</f>
        <v>#REF!</v>
      </c>
      <c r="CO35" s="56" t="e">
        <f>IF(CN35="","",BZ35-CN35)</f>
        <v>#REF!</v>
      </c>
      <c r="CP35" s="58" t="e">
        <f t="shared" si="17"/>
        <v>#REF!</v>
      </c>
      <c r="CQ35" s="59" t="e">
        <f>IF(CD35&lt;&gt;0,((YEAR(CD35)-YEAR(BP35))*12+MONTH(CD35)-MONTH(BP35)),"")</f>
        <v>#REF!</v>
      </c>
      <c r="CR35" s="11"/>
      <c r="CS35" s="39"/>
      <c r="CT35" s="18"/>
      <c r="CU35" s="57" t="e">
        <f>IF(CQ35="","",(VLOOKUP(CQ35,Table_corresp!$E$3:$F$230,2,0)))</f>
        <v>#REF!</v>
      </c>
      <c r="CV35" s="57" t="e">
        <f>IF(CU35="","",(CONCATENATE(BB35," / ",CU35)))</f>
        <v>#REF!</v>
      </c>
      <c r="CW35" s="57" t="e">
        <f>IF(CV35="","",(VLOOKUP(CV35,Table_corresp!$J$3:$M$70,2,0)))</f>
        <v>#REF!</v>
      </c>
      <c r="CX35" s="57" t="e">
        <f>IF(CV35="","",(VLOOKUP(CV35,Table_corresp!$J$3:$M$70,3,0)))</f>
        <v>#REF!</v>
      </c>
      <c r="CY35" s="57" t="e">
        <f>IF(CV35="","",(VLOOKUP(CV35,Table_corresp!$J$3:$M$70,4,0)))</f>
        <v>#REF!</v>
      </c>
      <c r="CZ35" s="56" t="e">
        <f>IF(#REF!&gt;0,((((#REF!/CW35)^CX35)-1)/CY35),"")</f>
        <v>#REF!</v>
      </c>
      <c r="DA35" s="56" t="e">
        <f>IF(CZ35="","",CL35-CZ35)</f>
        <v>#REF!</v>
      </c>
      <c r="DB35" s="58" t="e">
        <f t="shared" si="18"/>
        <v>#REF!</v>
      </c>
      <c r="DC35" s="59" t="e">
        <f>IF(CP35&lt;&gt;0,((YEAR(CP35)-YEAR(CB35))*12+MONTH(CP35)-MONTH(CB35)),"")</f>
        <v>#REF!</v>
      </c>
    </row>
    <row r="36" spans="1:107" x14ac:dyDescent="0.25">
      <c r="A36" s="8">
        <v>34</v>
      </c>
      <c r="B36" s="10">
        <v>2</v>
      </c>
      <c r="C36" s="12"/>
      <c r="D36" s="12"/>
      <c r="E36" s="12"/>
      <c r="F36" s="12">
        <v>75.8</v>
      </c>
      <c r="G36" s="12">
        <v>1.5</v>
      </c>
      <c r="H36" s="13">
        <v>33.68888888888889</v>
      </c>
      <c r="I36" s="46">
        <f>VLOOKUP(T36,Table_corresp!$E$3:$F$230,2,0)</f>
        <v>11</v>
      </c>
      <c r="J36" s="46" t="str">
        <f>CONCATENATE(B36," / ",I36)</f>
        <v>2 / 11</v>
      </c>
      <c r="K36" s="54">
        <f>VLOOKUP(J36,Table_corresp!$J$3:$M$70,2,0)</f>
        <v>16.73</v>
      </c>
      <c r="L36" s="54">
        <f>VLOOKUP(J36,Table_corresp!$J$3:$M$70,3,0)</f>
        <v>-0.71</v>
      </c>
      <c r="M36" s="55">
        <f>VLOOKUP(J36,Table_corresp!$J$3:$M$70,4,0)</f>
        <v>-7.7700000000000005E-2</v>
      </c>
      <c r="N36" s="56">
        <f t="shared" si="5"/>
        <v>5.0403051350604944</v>
      </c>
      <c r="O36" s="14" t="s">
        <v>39</v>
      </c>
      <c r="P36" s="15">
        <v>41878</v>
      </c>
      <c r="Q36" s="15">
        <v>37845</v>
      </c>
      <c r="R36" s="45" t="str">
        <f t="shared" ca="1" si="0"/>
        <v>14 ans 2 mois</v>
      </c>
      <c r="S36" s="39" t="str">
        <f ca="1">VLOOKUP(R36,Table_corresp!$A$3:$B$230,2,0)</f>
        <v>&gt; 12</v>
      </c>
      <c r="T36" s="45" t="str">
        <f>DATEDIF(Q36,P36,"y")&amp;" ans "&amp;DATEDIF(Q36,P36,"ym")&amp;" mois"</f>
        <v>11 ans 0 mois</v>
      </c>
      <c r="U36" s="39" t="str">
        <f>VLOOKUP(T36,Table_corresp!$A$3:$B$230,2,0)</f>
        <v>[9-12[</v>
      </c>
      <c r="V36" s="16"/>
      <c r="W36" s="11"/>
      <c r="X36" s="16"/>
      <c r="Y36" s="38" t="str">
        <f>IF(X36&lt;&gt;0,(DATEDIF(Q36,X36,"y")&amp;" ans "&amp;DATEDIF(Q36,X36,"ym")&amp;" mois"),"")</f>
        <v/>
      </c>
      <c r="Z36" s="11"/>
      <c r="AA36" s="57" t="str">
        <f>IF(Y36="","",(VLOOKUP(Y36,Table_corresp!$E$3:$F$230,2,0)))</f>
        <v/>
      </c>
      <c r="AB36" s="57" t="str">
        <f>IF(AA36="","",(CONCATENATE(B36," / ",AA36)))</f>
        <v/>
      </c>
      <c r="AC36" s="57" t="str">
        <f>IF(AB36="","",(VLOOKUP(AB36,Table_corresp!$J$3:$M$70,2,0)))</f>
        <v/>
      </c>
      <c r="AD36" s="57" t="str">
        <f>IF(AB36="","",(VLOOKUP(AB36,Table_corresp!$J$3:$M$70,3,0)))</f>
        <v/>
      </c>
      <c r="AE36" s="57" t="str">
        <f>IF(AB36="","",(VLOOKUP(AB36,Table_corresp!$J$3:$M$70,4,0)))</f>
        <v/>
      </c>
      <c r="AF36" s="56" t="str">
        <f t="shared" si="6"/>
        <v/>
      </c>
      <c r="AG36" s="56" t="str">
        <f>IF(AF36="","",N36-AF36)</f>
        <v/>
      </c>
      <c r="AH36" s="58" t="str">
        <f t="shared" si="1"/>
        <v/>
      </c>
      <c r="AI36" s="17" t="str">
        <f>IF(X36&lt;&gt;0,((YEAR(X36)-YEAR(P36))*12+MONTH(X36)-MONTH(P36)),"")</f>
        <v/>
      </c>
      <c r="AJ36" s="16"/>
      <c r="AK36" s="39" t="str">
        <f>IF(AJ36&lt;&gt;0,(DATEDIF(Q36,AJ36,"y")&amp;" ans "&amp;DATEDIF(Q36,AJ36,"ym")&amp;" mois"),"")</f>
        <v/>
      </c>
      <c r="AL36" s="11"/>
      <c r="AM36" s="57" t="str">
        <f>IF(AK36="","",(VLOOKUP(AK36,Table_corresp!$E$3:$F$230,2,0)))</f>
        <v/>
      </c>
      <c r="AN36" s="57" t="str">
        <f>IF(AM36="","",(CONCATENATE(B36," / ",AM36)))</f>
        <v/>
      </c>
      <c r="AO36" s="57" t="str">
        <f>IF(AN36="","",(VLOOKUP(AN36,Table_corresp!$J$3:$M$70,2,0)))</f>
        <v/>
      </c>
      <c r="AP36" s="57" t="str">
        <f>IF(AN36="","",(VLOOKUP(AN36,Table_corresp!$J$3:$M$70,3,0)))</f>
        <v/>
      </c>
      <c r="AQ36" s="57" t="str">
        <f>IF(AN36="","",(VLOOKUP(AN36,Table_corresp!$J$3:$M$70,4,0)))</f>
        <v/>
      </c>
      <c r="AR36" s="56" t="str">
        <f t="shared" si="7"/>
        <v/>
      </c>
      <c r="AS36" s="56" t="str">
        <f t="shared" si="8"/>
        <v/>
      </c>
      <c r="AT36" s="58" t="str">
        <f t="shared" si="9"/>
        <v/>
      </c>
      <c r="AU36" s="59" t="str">
        <f t="shared" si="2"/>
        <v/>
      </c>
      <c r="AV36" s="16"/>
      <c r="AW36" s="39"/>
      <c r="AX36" s="11"/>
      <c r="AY36" s="57" t="str">
        <f>IF(AU36="","",(VLOOKUP(AU36,Table_corresp!$E$3:$F$230,2,0)))</f>
        <v/>
      </c>
      <c r="AZ36" s="57" t="str">
        <f>IF(AY36="","",(CONCATENATE(L36," / ",AY36)))</f>
        <v/>
      </c>
      <c r="BA36" s="57" t="str">
        <f>IF(AZ36="","",(VLOOKUP(AZ36,Table_corresp!$J$3:$M$70,2,0)))</f>
        <v/>
      </c>
      <c r="BB36" s="57" t="str">
        <f>IF(AZ36="","",(VLOOKUP(AZ36,Table_corresp!$J$3:$M$70,3,0)))</f>
        <v/>
      </c>
      <c r="BC36" s="57" t="str">
        <f>IF(AZ36="","",(VLOOKUP(AZ36,Table_corresp!$J$3:$M$70,4,0)))</f>
        <v/>
      </c>
      <c r="BD36" s="56" t="str">
        <f t="shared" si="10"/>
        <v/>
      </c>
      <c r="BE36" s="56" t="str">
        <f t="shared" si="19"/>
        <v/>
      </c>
      <c r="BF36" s="58" t="str">
        <f t="shared" si="12"/>
        <v/>
      </c>
      <c r="BG36" s="59" t="e">
        <f t="shared" si="3"/>
        <v>#VALUE!</v>
      </c>
      <c r="BH36" s="11"/>
      <c r="BI36" s="39"/>
      <c r="BJ36" s="11"/>
      <c r="BK36" s="57" t="e">
        <f>IF(BG36="","",(VLOOKUP(BG36,Table_corresp!$E$3:$F$230,2,0)))</f>
        <v>#VALUE!</v>
      </c>
      <c r="BL36" s="57" t="e">
        <f>IF(BK36="","",(CONCATENATE(V36," / ",BK36)))</f>
        <v>#VALUE!</v>
      </c>
      <c r="BM36" s="57" t="e">
        <f>IF(BL36="","",(VLOOKUP(BL36,Table_corresp!$J$3:$M$70,2,0)))</f>
        <v>#VALUE!</v>
      </c>
      <c r="BN36" s="57" t="e">
        <f>IF(BL36="","",(VLOOKUP(BL36,Table_corresp!$J$3:$M$70,3,0)))</f>
        <v>#VALUE!</v>
      </c>
      <c r="BO36" s="57" t="e">
        <f>IF(BL36="","",(VLOOKUP(BL36,Table_corresp!$J$3:$M$70,4,0)))</f>
        <v>#VALUE!</v>
      </c>
      <c r="BP36" s="56" t="str">
        <f t="shared" si="13"/>
        <v/>
      </c>
      <c r="BQ36" s="56" t="str">
        <f t="shared" si="20"/>
        <v/>
      </c>
      <c r="BR36" s="58" t="str">
        <f t="shared" si="15"/>
        <v/>
      </c>
      <c r="BS36" s="59" t="e">
        <f t="shared" si="4"/>
        <v>#VALUE!</v>
      </c>
      <c r="BT36" s="11"/>
      <c r="BU36" s="39"/>
      <c r="BV36" s="11"/>
      <c r="BW36" s="57" t="e">
        <f>IF(BS36="","",(VLOOKUP(BS36,Table_corresp!$E$3:$F$230,2,0)))</f>
        <v>#VALUE!</v>
      </c>
      <c r="BX36" s="57" t="e">
        <f>IF(BW36="","",(CONCATENATE(AF36," / ",BW36)))</f>
        <v>#VALUE!</v>
      </c>
      <c r="BY36" s="57" t="e">
        <f>IF(BX36="","",(VLOOKUP(BX36,Table_corresp!$J$3:$M$70,2,0)))</f>
        <v>#VALUE!</v>
      </c>
      <c r="BZ36" s="57" t="e">
        <f>IF(BX36="","",(VLOOKUP(BX36,Table_corresp!$J$3:$M$70,3,0)))</f>
        <v>#VALUE!</v>
      </c>
      <c r="CA36" s="57" t="e">
        <f>IF(BX36="","",(VLOOKUP(BX36,Table_corresp!$J$3:$M$70,4,0)))</f>
        <v>#VALUE!</v>
      </c>
      <c r="CB36" s="56" t="e">
        <f>IF(#REF!&gt;0,((((#REF!/BY36)^BZ36)-1)/CA36),"")</f>
        <v>#REF!</v>
      </c>
      <c r="CC36" s="56" t="e">
        <f>IF(CB36="","",BN36-CB36)</f>
        <v>#REF!</v>
      </c>
      <c r="CD36" s="58" t="e">
        <f t="shared" si="16"/>
        <v>#REF!</v>
      </c>
      <c r="CE36" s="59" t="e">
        <f>IF(BR36&lt;&gt;0,((YEAR(BR36)-YEAR(BD36))*12+MONTH(BR36)-MONTH(BD36)),"")</f>
        <v>#VALUE!</v>
      </c>
      <c r="CF36" s="11"/>
      <c r="CG36" s="39"/>
      <c r="CH36" s="11"/>
      <c r="CI36" s="57" t="e">
        <f>IF(CE36="","",(VLOOKUP(CE36,Table_corresp!$E$3:$F$230,2,0)))</f>
        <v>#VALUE!</v>
      </c>
      <c r="CJ36" s="57" t="e">
        <f>IF(CI36="","",(CONCATENATE(AP36," / ",CI36)))</f>
        <v>#VALUE!</v>
      </c>
      <c r="CK36" s="57" t="e">
        <f>IF(CJ36="","",(VLOOKUP(CJ36,Table_corresp!$J$3:$M$70,2,0)))</f>
        <v>#VALUE!</v>
      </c>
      <c r="CL36" s="57" t="e">
        <f>IF(CJ36="","",(VLOOKUP(CJ36,Table_corresp!$J$3:$M$70,3,0)))</f>
        <v>#VALUE!</v>
      </c>
      <c r="CM36" s="57" t="e">
        <f>IF(CJ36="","",(VLOOKUP(CJ36,Table_corresp!$J$3:$M$70,4,0)))</f>
        <v>#VALUE!</v>
      </c>
      <c r="CN36" s="56" t="e">
        <f>IF(#REF!&gt;0,((((#REF!/CK36)^CL36)-1)/CM36),"")</f>
        <v>#REF!</v>
      </c>
      <c r="CO36" s="56" t="e">
        <f>IF(CN36="","",BZ36-CN36)</f>
        <v>#REF!</v>
      </c>
      <c r="CP36" s="58" t="e">
        <f t="shared" si="17"/>
        <v>#REF!</v>
      </c>
      <c r="CQ36" s="59" t="e">
        <f>IF(CD36&lt;&gt;0,((YEAR(CD36)-YEAR(BP36))*12+MONTH(CD36)-MONTH(BP36)),"")</f>
        <v>#REF!</v>
      </c>
      <c r="CR36" s="11"/>
      <c r="CS36" s="39"/>
      <c r="CT36" s="18"/>
      <c r="CU36" s="57" t="e">
        <f>IF(CQ36="","",(VLOOKUP(CQ36,Table_corresp!$E$3:$F$230,2,0)))</f>
        <v>#REF!</v>
      </c>
      <c r="CV36" s="57" t="e">
        <f>IF(CU36="","",(CONCATENATE(BB36," / ",CU36)))</f>
        <v>#REF!</v>
      </c>
      <c r="CW36" s="57" t="e">
        <f>IF(CV36="","",(VLOOKUP(CV36,Table_corresp!$J$3:$M$70,2,0)))</f>
        <v>#REF!</v>
      </c>
      <c r="CX36" s="57" t="e">
        <f>IF(CV36="","",(VLOOKUP(CV36,Table_corresp!$J$3:$M$70,3,0)))</f>
        <v>#REF!</v>
      </c>
      <c r="CY36" s="57" t="e">
        <f>IF(CV36="","",(VLOOKUP(CV36,Table_corresp!$J$3:$M$70,4,0)))</f>
        <v>#REF!</v>
      </c>
      <c r="CZ36" s="56" t="e">
        <f>IF(#REF!&gt;0,((((#REF!/CW36)^CX36)-1)/CY36),"")</f>
        <v>#REF!</v>
      </c>
      <c r="DA36" s="56" t="e">
        <f>IF(CZ36="","",CL36-CZ36)</f>
        <v>#REF!</v>
      </c>
      <c r="DB36" s="58" t="e">
        <f t="shared" si="18"/>
        <v>#REF!</v>
      </c>
      <c r="DC36" s="59" t="e">
        <f>IF(CP36&lt;&gt;0,((YEAR(CP36)-YEAR(CB36))*12+MONTH(CP36)-MONTH(CB36)),"")</f>
        <v>#REF!</v>
      </c>
    </row>
    <row r="37" spans="1:107" x14ac:dyDescent="0.25">
      <c r="A37" s="8">
        <v>35</v>
      </c>
      <c r="B37" s="10">
        <v>1</v>
      </c>
      <c r="C37" s="12"/>
      <c r="D37" s="12"/>
      <c r="E37" s="12"/>
      <c r="F37" s="12">
        <v>49</v>
      </c>
      <c r="G37" s="12">
        <v>1.4</v>
      </c>
      <c r="H37" s="13">
        <v>25</v>
      </c>
      <c r="I37" s="46">
        <f>VLOOKUP(T37,Table_corresp!$E$3:$F$230,2,0)</f>
        <v>12</v>
      </c>
      <c r="J37" s="46" t="str">
        <f>CONCATENATE(B37," / ",I37)</f>
        <v>1 / 12</v>
      </c>
      <c r="K37" s="54">
        <f>VLOOKUP(J37,Table_corresp!$J$3:$M$70,2,0)</f>
        <v>17.2</v>
      </c>
      <c r="L37" s="54">
        <f>VLOOKUP(J37,Table_corresp!$J$3:$M$70,3,0)</f>
        <v>-0.93</v>
      </c>
      <c r="M37" s="55">
        <f>VLOOKUP(J37,Table_corresp!$J$3:$M$70,4,0)</f>
        <v>-9.7799999999999998E-2</v>
      </c>
      <c r="N37" s="56">
        <f t="shared" si="5"/>
        <v>3.003598906086963</v>
      </c>
      <c r="O37" s="14" t="s">
        <v>36</v>
      </c>
      <c r="P37" s="15">
        <v>41829</v>
      </c>
      <c r="Q37" s="15">
        <v>37284</v>
      </c>
      <c r="R37" s="45" t="str">
        <f t="shared" ca="1" si="0"/>
        <v>15 ans 8 mois</v>
      </c>
      <c r="S37" s="39" t="str">
        <f ca="1">VLOOKUP(R37,Table_corresp!$A$3:$B$230,2,0)</f>
        <v>&gt; 12</v>
      </c>
      <c r="T37" s="45" t="str">
        <f>DATEDIF(Q37,P37,"y")&amp;" ans "&amp;DATEDIF(Q37,P37,"ym")&amp;" mois"</f>
        <v>12 ans 5 mois</v>
      </c>
      <c r="U37" s="39" t="str">
        <f>VLOOKUP(T37,Table_corresp!$A$3:$B$230,2,0)</f>
        <v>&gt; 12</v>
      </c>
      <c r="V37" s="16"/>
      <c r="W37" s="11"/>
      <c r="X37" s="16"/>
      <c r="Y37" s="38" t="str">
        <f>IF(X37&lt;&gt;0,(DATEDIF(Q37,X37,"y")&amp;" ans "&amp;DATEDIF(Q37,X37,"ym")&amp;" mois"),"")</f>
        <v/>
      </c>
      <c r="Z37" s="11"/>
      <c r="AA37" s="57" t="str">
        <f>IF(Y37="","",(VLOOKUP(Y37,Table_corresp!$E$3:$F$230,2,0)))</f>
        <v/>
      </c>
      <c r="AB37" s="57" t="str">
        <f>IF(AA37="","",(CONCATENATE(B37," / ",AA37)))</f>
        <v/>
      </c>
      <c r="AC37" s="57" t="str">
        <f>IF(AB37="","",(VLOOKUP(AB37,Table_corresp!$J$3:$M$70,2,0)))</f>
        <v/>
      </c>
      <c r="AD37" s="57" t="str">
        <f>IF(AB37="","",(VLOOKUP(AB37,Table_corresp!$J$3:$M$70,3,0)))</f>
        <v/>
      </c>
      <c r="AE37" s="57" t="str">
        <f>IF(AB37="","",(VLOOKUP(AB37,Table_corresp!$J$3:$M$70,4,0)))</f>
        <v/>
      </c>
      <c r="AF37" s="56" t="str">
        <f t="shared" si="6"/>
        <v/>
      </c>
      <c r="AG37" s="56" t="str">
        <f>IF(AF37="","",N37-AF37)</f>
        <v/>
      </c>
      <c r="AH37" s="58" t="str">
        <f t="shared" si="1"/>
        <v/>
      </c>
      <c r="AI37" s="17" t="str">
        <f>IF(X37&lt;&gt;0,((YEAR(X37)-YEAR(P37))*12+MONTH(X37)-MONTH(P37)),"")</f>
        <v/>
      </c>
      <c r="AJ37" s="16"/>
      <c r="AK37" s="39" t="str">
        <f>IF(AJ37&lt;&gt;0,(DATEDIF(Q37,AJ37,"y")&amp;" ans "&amp;DATEDIF(Q37,AJ37,"ym")&amp;" mois"),"")</f>
        <v/>
      </c>
      <c r="AL37" s="11"/>
      <c r="AM37" s="57" t="str">
        <f>IF(AK37="","",(VLOOKUP(AK37,Table_corresp!$E$3:$F$230,2,0)))</f>
        <v/>
      </c>
      <c r="AN37" s="57" t="str">
        <f>IF(AM37="","",(CONCATENATE(B37," / ",AM37)))</f>
        <v/>
      </c>
      <c r="AO37" s="57" t="str">
        <f>IF(AN37="","",(VLOOKUP(AN37,Table_corresp!$J$3:$M$70,2,0)))</f>
        <v/>
      </c>
      <c r="AP37" s="57" t="str">
        <f>IF(AN37="","",(VLOOKUP(AN37,Table_corresp!$J$3:$M$70,3,0)))</f>
        <v/>
      </c>
      <c r="AQ37" s="57" t="str">
        <f>IF(AN37="","",(VLOOKUP(AN37,Table_corresp!$J$3:$M$70,4,0)))</f>
        <v/>
      </c>
      <c r="AR37" s="56" t="str">
        <f t="shared" si="7"/>
        <v/>
      </c>
      <c r="AS37" s="56" t="str">
        <f t="shared" si="8"/>
        <v/>
      </c>
      <c r="AT37" s="58" t="str">
        <f t="shared" si="9"/>
        <v/>
      </c>
      <c r="AU37" s="59" t="str">
        <f t="shared" si="2"/>
        <v/>
      </c>
      <c r="AV37" s="16"/>
      <c r="AW37" s="39"/>
      <c r="AX37" s="11"/>
      <c r="AY37" s="57" t="str">
        <f>IF(AU37="","",(VLOOKUP(AU37,Table_corresp!$E$3:$F$230,2,0)))</f>
        <v/>
      </c>
      <c r="AZ37" s="57" t="str">
        <f>IF(AY37="","",(CONCATENATE(L37," / ",AY37)))</f>
        <v/>
      </c>
      <c r="BA37" s="57" t="str">
        <f>IF(AZ37="","",(VLOOKUP(AZ37,Table_corresp!$J$3:$M$70,2,0)))</f>
        <v/>
      </c>
      <c r="BB37" s="57" t="str">
        <f>IF(AZ37="","",(VLOOKUP(AZ37,Table_corresp!$J$3:$M$70,3,0)))</f>
        <v/>
      </c>
      <c r="BC37" s="57" t="str">
        <f>IF(AZ37="","",(VLOOKUP(AZ37,Table_corresp!$J$3:$M$70,4,0)))</f>
        <v/>
      </c>
      <c r="BD37" s="56" t="str">
        <f t="shared" si="10"/>
        <v/>
      </c>
      <c r="BE37" s="56" t="str">
        <f t="shared" si="19"/>
        <v/>
      </c>
      <c r="BF37" s="58" t="str">
        <f t="shared" si="12"/>
        <v/>
      </c>
      <c r="BG37" s="59" t="e">
        <f t="shared" si="3"/>
        <v>#VALUE!</v>
      </c>
      <c r="BH37" s="11"/>
      <c r="BI37" s="39"/>
      <c r="BJ37" s="11"/>
      <c r="BK37" s="57" t="e">
        <f>IF(BG37="","",(VLOOKUP(BG37,Table_corresp!$E$3:$F$230,2,0)))</f>
        <v>#VALUE!</v>
      </c>
      <c r="BL37" s="57" t="e">
        <f>IF(BK37="","",(CONCATENATE(V37," / ",BK37)))</f>
        <v>#VALUE!</v>
      </c>
      <c r="BM37" s="57" t="e">
        <f>IF(BL37="","",(VLOOKUP(BL37,Table_corresp!$J$3:$M$70,2,0)))</f>
        <v>#VALUE!</v>
      </c>
      <c r="BN37" s="57" t="e">
        <f>IF(BL37="","",(VLOOKUP(BL37,Table_corresp!$J$3:$M$70,3,0)))</f>
        <v>#VALUE!</v>
      </c>
      <c r="BO37" s="57" t="e">
        <f>IF(BL37="","",(VLOOKUP(BL37,Table_corresp!$J$3:$M$70,4,0)))</f>
        <v>#VALUE!</v>
      </c>
      <c r="BP37" s="56" t="str">
        <f t="shared" si="13"/>
        <v/>
      </c>
      <c r="BQ37" s="56" t="str">
        <f t="shared" si="20"/>
        <v/>
      </c>
      <c r="BR37" s="58" t="str">
        <f t="shared" si="15"/>
        <v/>
      </c>
      <c r="BS37" s="59" t="e">
        <f t="shared" si="4"/>
        <v>#VALUE!</v>
      </c>
      <c r="BT37" s="11"/>
      <c r="BU37" s="39"/>
      <c r="BV37" s="11"/>
      <c r="BW37" s="57" t="e">
        <f>IF(BS37="","",(VLOOKUP(BS37,Table_corresp!$E$3:$F$230,2,0)))</f>
        <v>#VALUE!</v>
      </c>
      <c r="BX37" s="57" t="e">
        <f>IF(BW37="","",(CONCATENATE(AF37," / ",BW37)))</f>
        <v>#VALUE!</v>
      </c>
      <c r="BY37" s="57" t="e">
        <f>IF(BX37="","",(VLOOKUP(BX37,Table_corresp!$J$3:$M$70,2,0)))</f>
        <v>#VALUE!</v>
      </c>
      <c r="BZ37" s="57" t="e">
        <f>IF(BX37="","",(VLOOKUP(BX37,Table_corresp!$J$3:$M$70,3,0)))</f>
        <v>#VALUE!</v>
      </c>
      <c r="CA37" s="57" t="e">
        <f>IF(BX37="","",(VLOOKUP(BX37,Table_corresp!$J$3:$M$70,4,0)))</f>
        <v>#VALUE!</v>
      </c>
      <c r="CB37" s="56" t="e">
        <f>IF(#REF!&gt;0,((((#REF!/BY37)^BZ37)-1)/CA37),"")</f>
        <v>#REF!</v>
      </c>
      <c r="CC37" s="56" t="e">
        <f>IF(CB37="","",BN37-CB37)</f>
        <v>#REF!</v>
      </c>
      <c r="CD37" s="58" t="e">
        <f t="shared" si="16"/>
        <v>#REF!</v>
      </c>
      <c r="CE37" s="59" t="e">
        <f>IF(BR37&lt;&gt;0,((YEAR(BR37)-YEAR(BD37))*12+MONTH(BR37)-MONTH(BD37)),"")</f>
        <v>#VALUE!</v>
      </c>
      <c r="CF37" s="11"/>
      <c r="CG37" s="39"/>
      <c r="CH37" s="11"/>
      <c r="CI37" s="57" t="e">
        <f>IF(CE37="","",(VLOOKUP(CE37,Table_corresp!$E$3:$F$230,2,0)))</f>
        <v>#VALUE!</v>
      </c>
      <c r="CJ37" s="57" t="e">
        <f>IF(CI37="","",(CONCATENATE(AP37," / ",CI37)))</f>
        <v>#VALUE!</v>
      </c>
      <c r="CK37" s="57" t="e">
        <f>IF(CJ37="","",(VLOOKUP(CJ37,Table_corresp!$J$3:$M$70,2,0)))</f>
        <v>#VALUE!</v>
      </c>
      <c r="CL37" s="57" t="e">
        <f>IF(CJ37="","",(VLOOKUP(CJ37,Table_corresp!$J$3:$M$70,3,0)))</f>
        <v>#VALUE!</v>
      </c>
      <c r="CM37" s="57" t="e">
        <f>IF(CJ37="","",(VLOOKUP(CJ37,Table_corresp!$J$3:$M$70,4,0)))</f>
        <v>#VALUE!</v>
      </c>
      <c r="CN37" s="56" t="e">
        <f>IF(#REF!&gt;0,((((#REF!/CK37)^CL37)-1)/CM37),"")</f>
        <v>#REF!</v>
      </c>
      <c r="CO37" s="56" t="e">
        <f>IF(CN37="","",BZ37-CN37)</f>
        <v>#REF!</v>
      </c>
      <c r="CP37" s="58" t="e">
        <f t="shared" si="17"/>
        <v>#REF!</v>
      </c>
      <c r="CQ37" s="59" t="e">
        <f>IF(CD37&lt;&gt;0,((YEAR(CD37)-YEAR(BP37))*12+MONTH(CD37)-MONTH(BP37)),"")</f>
        <v>#REF!</v>
      </c>
      <c r="CR37" s="11"/>
      <c r="CS37" s="39"/>
      <c r="CT37" s="18"/>
      <c r="CU37" s="57" t="e">
        <f>IF(CQ37="","",(VLOOKUP(CQ37,Table_corresp!$E$3:$F$230,2,0)))</f>
        <v>#REF!</v>
      </c>
      <c r="CV37" s="57" t="e">
        <f>IF(CU37="","",(CONCATENATE(BB37," / ",CU37)))</f>
        <v>#REF!</v>
      </c>
      <c r="CW37" s="57" t="e">
        <f>IF(CV37="","",(VLOOKUP(CV37,Table_corresp!$J$3:$M$70,2,0)))</f>
        <v>#REF!</v>
      </c>
      <c r="CX37" s="57" t="e">
        <f>IF(CV37="","",(VLOOKUP(CV37,Table_corresp!$J$3:$M$70,3,0)))</f>
        <v>#REF!</v>
      </c>
      <c r="CY37" s="57" t="e">
        <f>IF(CV37="","",(VLOOKUP(CV37,Table_corresp!$J$3:$M$70,4,0)))</f>
        <v>#REF!</v>
      </c>
      <c r="CZ37" s="56" t="e">
        <f>IF(#REF!&gt;0,((((#REF!/CW37)^CX37)-1)/CY37),"")</f>
        <v>#REF!</v>
      </c>
      <c r="DA37" s="56" t="e">
        <f>IF(CZ37="","",CL37-CZ37)</f>
        <v>#REF!</v>
      </c>
      <c r="DB37" s="58" t="e">
        <f t="shared" si="18"/>
        <v>#REF!</v>
      </c>
      <c r="DC37" s="59" t="e">
        <f>IF(CP37&lt;&gt;0,((YEAR(CP37)-YEAR(CB37))*12+MONTH(CP37)-MONTH(CB37)),"")</f>
        <v>#REF!</v>
      </c>
    </row>
    <row r="38" spans="1:107" x14ac:dyDescent="0.25">
      <c r="A38" s="8">
        <v>36</v>
      </c>
      <c r="B38" s="10">
        <v>1</v>
      </c>
      <c r="C38" s="12">
        <v>29</v>
      </c>
      <c r="D38" s="12">
        <v>1.25</v>
      </c>
      <c r="E38" s="12">
        <v>18.559999999999999</v>
      </c>
      <c r="F38" s="12">
        <v>30</v>
      </c>
      <c r="G38" s="12">
        <v>1.26</v>
      </c>
      <c r="H38" s="13">
        <v>18.896447467876037</v>
      </c>
      <c r="I38" s="46">
        <f>VLOOKUP(T38,Table_corresp!$E$3:$F$230,2,0)</f>
        <v>5.5</v>
      </c>
      <c r="J38" s="46" t="str">
        <f>CONCATENATE(B38," / ",I38)</f>
        <v>1 / 5,5</v>
      </c>
      <c r="K38" s="54">
        <f>VLOOKUP(J38,Table_corresp!$J$3:$M$70,2,0)</f>
        <v>15.46</v>
      </c>
      <c r="L38" s="54">
        <f>VLOOKUP(J38,Table_corresp!$J$3:$M$70,3,0)</f>
        <v>-0.33</v>
      </c>
      <c r="M38" s="55">
        <f>VLOOKUP(J38,Table_corresp!$J$3:$M$70,4,0)</f>
        <v>-2.5000000000000001E-2</v>
      </c>
      <c r="N38" s="56">
        <f t="shared" si="5"/>
        <v>2.5636353735005857</v>
      </c>
      <c r="O38" s="14" t="s">
        <v>36</v>
      </c>
      <c r="P38" s="15">
        <v>41836</v>
      </c>
      <c r="Q38" s="15">
        <v>39710</v>
      </c>
      <c r="R38" s="45" t="str">
        <f t="shared" ca="1" si="0"/>
        <v>9 ans 1 mois</v>
      </c>
      <c r="S38" s="39" t="str">
        <f ca="1">VLOOKUP(R38,Table_corresp!$A$3:$B$230,2,0)</f>
        <v>[9-12[</v>
      </c>
      <c r="T38" s="45" t="str">
        <f>DATEDIF(Q38,P38,"y")&amp;" ans "&amp;DATEDIF(Q38,P38,"ym")&amp;" mois"</f>
        <v>5 ans 9 mois</v>
      </c>
      <c r="U38" s="39" t="str">
        <f>VLOOKUP(T38,Table_corresp!$A$3:$B$230,2,0)</f>
        <v>[3-6[</v>
      </c>
      <c r="V38" s="16"/>
      <c r="W38" s="11"/>
      <c r="X38" s="16"/>
      <c r="Y38" s="38" t="str">
        <f>IF(X38&lt;&gt;0,(DATEDIF(Q38,X38,"y")&amp;" ans "&amp;DATEDIF(Q38,X38,"ym")&amp;" mois"),"")</f>
        <v/>
      </c>
      <c r="Z38" s="11"/>
      <c r="AA38" s="57" t="str">
        <f>IF(Y38="","",(VLOOKUP(Y38,Table_corresp!$E$3:$F$230,2,0)))</f>
        <v/>
      </c>
      <c r="AB38" s="57" t="str">
        <f>IF(AA38="","",(CONCATENATE(B38," / ",AA38)))</f>
        <v/>
      </c>
      <c r="AC38" s="57" t="str">
        <f>IF(AB38="","",(VLOOKUP(AB38,Table_corresp!$J$3:$M$70,2,0)))</f>
        <v/>
      </c>
      <c r="AD38" s="57" t="str">
        <f>IF(AB38="","",(VLOOKUP(AB38,Table_corresp!$J$3:$M$70,3,0)))</f>
        <v/>
      </c>
      <c r="AE38" s="57" t="str">
        <f>IF(AB38="","",(VLOOKUP(AB38,Table_corresp!$J$3:$M$70,4,0)))</f>
        <v/>
      </c>
      <c r="AF38" s="56" t="str">
        <f t="shared" si="6"/>
        <v/>
      </c>
      <c r="AG38" s="56" t="str">
        <f>IF(AF38="","",N38-AF38)</f>
        <v/>
      </c>
      <c r="AH38" s="58" t="str">
        <f t="shared" si="1"/>
        <v/>
      </c>
      <c r="AI38" s="17" t="str">
        <f>IF(X38&lt;&gt;0,((YEAR(X38)-YEAR(P38))*12+MONTH(X38)-MONTH(P38)),"")</f>
        <v/>
      </c>
      <c r="AJ38" s="16"/>
      <c r="AK38" s="39" t="str">
        <f>IF(AJ38&lt;&gt;0,(DATEDIF(Q38,AJ38,"y")&amp;" ans "&amp;DATEDIF(Q38,AJ38,"ym")&amp;" mois"),"")</f>
        <v/>
      </c>
      <c r="AL38" s="11"/>
      <c r="AM38" s="57" t="str">
        <f>IF(AK38="","",(VLOOKUP(AK38,Table_corresp!$E$3:$F$230,2,0)))</f>
        <v/>
      </c>
      <c r="AN38" s="57" t="str">
        <f>IF(AM38="","",(CONCATENATE(B38," / ",AM38)))</f>
        <v/>
      </c>
      <c r="AO38" s="57" t="str">
        <f>IF(AN38="","",(VLOOKUP(AN38,Table_corresp!$J$3:$M$70,2,0)))</f>
        <v/>
      </c>
      <c r="AP38" s="57" t="str">
        <f>IF(AN38="","",(VLOOKUP(AN38,Table_corresp!$J$3:$M$70,3,0)))</f>
        <v/>
      </c>
      <c r="AQ38" s="57" t="str">
        <f>IF(AN38="","",(VLOOKUP(AN38,Table_corresp!$J$3:$M$70,4,0)))</f>
        <v/>
      </c>
      <c r="AR38" s="56" t="str">
        <f t="shared" si="7"/>
        <v/>
      </c>
      <c r="AS38" s="56" t="str">
        <f t="shared" si="8"/>
        <v/>
      </c>
      <c r="AT38" s="58" t="str">
        <f t="shared" si="9"/>
        <v/>
      </c>
      <c r="AU38" s="59" t="str">
        <f t="shared" si="2"/>
        <v/>
      </c>
      <c r="AV38" s="16"/>
      <c r="AW38" s="39"/>
      <c r="AX38" s="11"/>
      <c r="AY38" s="57" t="str">
        <f>IF(AU38="","",(VLOOKUP(AU38,Table_corresp!$E$3:$F$230,2,0)))</f>
        <v/>
      </c>
      <c r="AZ38" s="57" t="str">
        <f>IF(AY38="","",(CONCATENATE(L38," / ",AY38)))</f>
        <v/>
      </c>
      <c r="BA38" s="57" t="str">
        <f>IF(AZ38="","",(VLOOKUP(AZ38,Table_corresp!$J$3:$M$70,2,0)))</f>
        <v/>
      </c>
      <c r="BB38" s="57" t="str">
        <f>IF(AZ38="","",(VLOOKUP(AZ38,Table_corresp!$J$3:$M$70,3,0)))</f>
        <v/>
      </c>
      <c r="BC38" s="57" t="str">
        <f>IF(AZ38="","",(VLOOKUP(AZ38,Table_corresp!$J$3:$M$70,4,0)))</f>
        <v/>
      </c>
      <c r="BD38" s="56" t="str">
        <f t="shared" si="10"/>
        <v/>
      </c>
      <c r="BE38" s="56" t="str">
        <f t="shared" si="19"/>
        <v/>
      </c>
      <c r="BF38" s="58" t="str">
        <f t="shared" si="12"/>
        <v/>
      </c>
      <c r="BG38" s="59" t="e">
        <f t="shared" si="3"/>
        <v>#VALUE!</v>
      </c>
      <c r="BH38" s="11"/>
      <c r="BI38" s="39"/>
      <c r="BJ38" s="11"/>
      <c r="BK38" s="57" t="e">
        <f>IF(BG38="","",(VLOOKUP(BG38,Table_corresp!$E$3:$F$230,2,0)))</f>
        <v>#VALUE!</v>
      </c>
      <c r="BL38" s="57" t="e">
        <f>IF(BK38="","",(CONCATENATE(V38," / ",BK38)))</f>
        <v>#VALUE!</v>
      </c>
      <c r="BM38" s="57" t="e">
        <f>IF(BL38="","",(VLOOKUP(BL38,Table_corresp!$J$3:$M$70,2,0)))</f>
        <v>#VALUE!</v>
      </c>
      <c r="BN38" s="57" t="e">
        <f>IF(BL38="","",(VLOOKUP(BL38,Table_corresp!$J$3:$M$70,3,0)))</f>
        <v>#VALUE!</v>
      </c>
      <c r="BO38" s="57" t="e">
        <f>IF(BL38="","",(VLOOKUP(BL38,Table_corresp!$J$3:$M$70,4,0)))</f>
        <v>#VALUE!</v>
      </c>
      <c r="BP38" s="56" t="str">
        <f t="shared" si="13"/>
        <v/>
      </c>
      <c r="BQ38" s="56" t="str">
        <f t="shared" si="20"/>
        <v/>
      </c>
      <c r="BR38" s="58" t="str">
        <f t="shared" si="15"/>
        <v/>
      </c>
      <c r="BS38" s="59" t="e">
        <f t="shared" si="4"/>
        <v>#VALUE!</v>
      </c>
      <c r="BT38" s="11"/>
      <c r="BU38" s="39"/>
      <c r="BV38" s="11"/>
      <c r="BW38" s="57" t="e">
        <f>IF(BS38="","",(VLOOKUP(BS38,Table_corresp!$E$3:$F$230,2,0)))</f>
        <v>#VALUE!</v>
      </c>
      <c r="BX38" s="57" t="e">
        <f>IF(BW38="","",(CONCATENATE(AF38," / ",BW38)))</f>
        <v>#VALUE!</v>
      </c>
      <c r="BY38" s="57" t="e">
        <f>IF(BX38="","",(VLOOKUP(BX38,Table_corresp!$J$3:$M$70,2,0)))</f>
        <v>#VALUE!</v>
      </c>
      <c r="BZ38" s="57" t="e">
        <f>IF(BX38="","",(VLOOKUP(BX38,Table_corresp!$J$3:$M$70,3,0)))</f>
        <v>#VALUE!</v>
      </c>
      <c r="CA38" s="57" t="e">
        <f>IF(BX38="","",(VLOOKUP(BX38,Table_corresp!$J$3:$M$70,4,0)))</f>
        <v>#VALUE!</v>
      </c>
      <c r="CB38" s="56" t="e">
        <f>IF(#REF!&gt;0,((((#REF!/BY38)^BZ38)-1)/CA38),"")</f>
        <v>#REF!</v>
      </c>
      <c r="CC38" s="56" t="e">
        <f>IF(CB38="","",BN38-CB38)</f>
        <v>#REF!</v>
      </c>
      <c r="CD38" s="58" t="e">
        <f t="shared" si="16"/>
        <v>#REF!</v>
      </c>
      <c r="CE38" s="59" t="e">
        <f>IF(BR38&lt;&gt;0,((YEAR(BR38)-YEAR(BD38))*12+MONTH(BR38)-MONTH(BD38)),"")</f>
        <v>#VALUE!</v>
      </c>
      <c r="CF38" s="11"/>
      <c r="CG38" s="39"/>
      <c r="CH38" s="11"/>
      <c r="CI38" s="57" t="e">
        <f>IF(CE38="","",(VLOOKUP(CE38,Table_corresp!$E$3:$F$230,2,0)))</f>
        <v>#VALUE!</v>
      </c>
      <c r="CJ38" s="57" t="e">
        <f>IF(CI38="","",(CONCATENATE(AP38," / ",CI38)))</f>
        <v>#VALUE!</v>
      </c>
      <c r="CK38" s="57" t="e">
        <f>IF(CJ38="","",(VLOOKUP(CJ38,Table_corresp!$J$3:$M$70,2,0)))</f>
        <v>#VALUE!</v>
      </c>
      <c r="CL38" s="57" t="e">
        <f>IF(CJ38="","",(VLOOKUP(CJ38,Table_corresp!$J$3:$M$70,3,0)))</f>
        <v>#VALUE!</v>
      </c>
      <c r="CM38" s="57" t="e">
        <f>IF(CJ38="","",(VLOOKUP(CJ38,Table_corresp!$J$3:$M$70,4,0)))</f>
        <v>#VALUE!</v>
      </c>
      <c r="CN38" s="56" t="e">
        <f>IF(#REF!&gt;0,((((#REF!/CK38)^CL38)-1)/CM38),"")</f>
        <v>#REF!</v>
      </c>
      <c r="CO38" s="56" t="e">
        <f>IF(CN38="","",BZ38-CN38)</f>
        <v>#REF!</v>
      </c>
      <c r="CP38" s="58" t="e">
        <f t="shared" si="17"/>
        <v>#REF!</v>
      </c>
      <c r="CQ38" s="59" t="e">
        <f>IF(CD38&lt;&gt;0,((YEAR(CD38)-YEAR(BP38))*12+MONTH(CD38)-MONTH(BP38)),"")</f>
        <v>#REF!</v>
      </c>
      <c r="CR38" s="11"/>
      <c r="CS38" s="39"/>
      <c r="CT38" s="18"/>
      <c r="CU38" s="57" t="e">
        <f>IF(CQ38="","",(VLOOKUP(CQ38,Table_corresp!$E$3:$F$230,2,0)))</f>
        <v>#REF!</v>
      </c>
      <c r="CV38" s="57" t="e">
        <f>IF(CU38="","",(CONCATENATE(BB38," / ",CU38)))</f>
        <v>#REF!</v>
      </c>
      <c r="CW38" s="57" t="e">
        <f>IF(CV38="","",(VLOOKUP(CV38,Table_corresp!$J$3:$M$70,2,0)))</f>
        <v>#REF!</v>
      </c>
      <c r="CX38" s="57" t="e">
        <f>IF(CV38="","",(VLOOKUP(CV38,Table_corresp!$J$3:$M$70,3,0)))</f>
        <v>#REF!</v>
      </c>
      <c r="CY38" s="57" t="e">
        <f>IF(CV38="","",(VLOOKUP(CV38,Table_corresp!$J$3:$M$70,4,0)))</f>
        <v>#REF!</v>
      </c>
      <c r="CZ38" s="56" t="e">
        <f>IF(#REF!&gt;0,((((#REF!/CW38)^CX38)-1)/CY38),"")</f>
        <v>#REF!</v>
      </c>
      <c r="DA38" s="56" t="e">
        <f>IF(CZ38="","",CL38-CZ38)</f>
        <v>#REF!</v>
      </c>
      <c r="DB38" s="58" t="e">
        <f t="shared" si="18"/>
        <v>#REF!</v>
      </c>
      <c r="DC38" s="59" t="e">
        <f>IF(CP38&lt;&gt;0,((YEAR(CP38)-YEAR(CB38))*12+MONTH(CP38)-MONTH(CB38)),"")</f>
        <v>#REF!</v>
      </c>
    </row>
    <row r="39" spans="1:107" x14ac:dyDescent="0.25">
      <c r="A39" s="8">
        <v>37</v>
      </c>
      <c r="B39" s="10">
        <v>2</v>
      </c>
      <c r="C39" s="12"/>
      <c r="D39" s="12"/>
      <c r="E39" s="12"/>
      <c r="F39" s="12">
        <v>51</v>
      </c>
      <c r="G39" s="12">
        <v>1.3</v>
      </c>
      <c r="H39" s="13">
        <v>30.177514792899405</v>
      </c>
      <c r="I39" s="46">
        <f>VLOOKUP(T39,Table_corresp!$E$3:$F$230,2,0)</f>
        <v>7.5</v>
      </c>
      <c r="J39" s="46" t="str">
        <f>CONCATENATE(B39," / ",I39)</f>
        <v>2 / 7,5</v>
      </c>
      <c r="K39" s="54">
        <f>VLOOKUP(J39,Table_corresp!$J$3:$M$70,2,0)</f>
        <v>15.32</v>
      </c>
      <c r="L39" s="54">
        <f>VLOOKUP(J39,Table_corresp!$J$3:$M$70,3,0)</f>
        <v>-0.5</v>
      </c>
      <c r="M39" s="55">
        <f>VLOOKUP(J39,Table_corresp!$J$3:$M$70,4,0)</f>
        <v>-4.3999999999999997E-2</v>
      </c>
      <c r="N39" s="56">
        <f t="shared" si="5"/>
        <v>6.533987319341878</v>
      </c>
      <c r="O39" s="14" t="s">
        <v>39</v>
      </c>
      <c r="P39" s="15">
        <v>41836</v>
      </c>
      <c r="Q39" s="15">
        <v>38940</v>
      </c>
      <c r="R39" s="45" t="str">
        <f t="shared" ca="1" si="0"/>
        <v>11 ans 2 mois</v>
      </c>
      <c r="S39" s="39" t="str">
        <f ca="1">VLOOKUP(R39,Table_corresp!$A$3:$B$230,2,0)</f>
        <v>[9-12[</v>
      </c>
      <c r="T39" s="45" t="str">
        <f>DATEDIF(Q39,P39,"y")&amp;" ans "&amp;DATEDIF(Q39,P39,"ym")&amp;" mois"</f>
        <v>7 ans 11 mois</v>
      </c>
      <c r="U39" s="39" t="str">
        <f>VLOOKUP(T39,Table_corresp!$A$3:$B$230,2,0)</f>
        <v>[6-9[</v>
      </c>
      <c r="V39" s="20"/>
      <c r="W39" s="21"/>
      <c r="X39" s="20">
        <v>42191</v>
      </c>
      <c r="Y39" s="38" t="str">
        <f>IF(X39&lt;&gt;0,(DATEDIF(Q39,X39,"y")&amp;" ans "&amp;DATEDIF(Q39,X39,"ym")&amp;" mois"),"")</f>
        <v>8 ans 10 mois</v>
      </c>
      <c r="Z39" s="21">
        <v>30.6</v>
      </c>
      <c r="AA39" s="57">
        <f>IF(Y39="","",(VLOOKUP(Y39,Table_corresp!$E$3:$F$230,2,0)))</f>
        <v>8.5</v>
      </c>
      <c r="AB39" s="57" t="str">
        <f>IF(AA39="","",(CONCATENATE(B39," / ",AA39)))</f>
        <v>2 / 8,5</v>
      </c>
      <c r="AC39" s="57">
        <f>IF(AB39="","",(VLOOKUP(AB39,Table_corresp!$J$3:$M$70,2,0)))</f>
        <v>15.59</v>
      </c>
      <c r="AD39" s="57">
        <f>IF(AB39="","",(VLOOKUP(AB39,Table_corresp!$J$3:$M$70,3,0)))</f>
        <v>-0.56999999999999995</v>
      </c>
      <c r="AE39" s="57">
        <f>IF(AB39="","",(VLOOKUP(AB39,Table_corresp!$J$3:$M$70,4,0)))</f>
        <v>-5.3400000000000003E-2</v>
      </c>
      <c r="AF39" s="56">
        <f t="shared" si="6"/>
        <v>5.9763090175631008</v>
      </c>
      <c r="AG39" s="56">
        <f>IF(AF39="","",N39-AF39)</f>
        <v>0.5576783017787772</v>
      </c>
      <c r="AH39" s="58" t="str">
        <f t="shared" si="1"/>
        <v>ralentissement</v>
      </c>
      <c r="AI39" s="17">
        <f>IF(X39&lt;&gt;0,((YEAR(X39)-YEAR(P39))*12+MONTH(X39)-MONTH(P39)),"")</f>
        <v>12</v>
      </c>
      <c r="AJ39" s="20"/>
      <c r="AK39" s="39" t="str">
        <f>IF(AJ39&lt;&gt;0,(DATEDIF(Q39,AJ39,"y")&amp;" ans "&amp;DATEDIF(Q39,AJ39,"ym")&amp;" mois"),"")</f>
        <v/>
      </c>
      <c r="AL39" s="21"/>
      <c r="AM39" s="57" t="str">
        <f>IF(AK39="","",(VLOOKUP(AK39,Table_corresp!$E$3:$F$230,2,0)))</f>
        <v/>
      </c>
      <c r="AN39" s="57" t="str">
        <f>IF(AM39="","",(CONCATENATE(B39," / ",AM39)))</f>
        <v/>
      </c>
      <c r="AO39" s="57" t="str">
        <f>IF(AN39="","",(VLOOKUP(AN39,Table_corresp!$J$3:$M$70,2,0)))</f>
        <v/>
      </c>
      <c r="AP39" s="57" t="str">
        <f>IF(AN39="","",(VLOOKUP(AN39,Table_corresp!$J$3:$M$70,3,0)))</f>
        <v/>
      </c>
      <c r="AQ39" s="57" t="str">
        <f>IF(AN39="","",(VLOOKUP(AN39,Table_corresp!$J$3:$M$70,4,0)))</f>
        <v/>
      </c>
      <c r="AR39" s="56" t="str">
        <f t="shared" si="7"/>
        <v/>
      </c>
      <c r="AS39" s="56" t="str">
        <f t="shared" si="8"/>
        <v/>
      </c>
      <c r="AT39" s="58" t="str">
        <f t="shared" si="9"/>
        <v/>
      </c>
      <c r="AU39" s="59" t="str">
        <f t="shared" si="2"/>
        <v/>
      </c>
      <c r="AV39" s="20"/>
      <c r="AW39" s="39"/>
      <c r="AX39" s="21"/>
      <c r="AY39" s="57" t="str">
        <f>IF(AU39="","",(VLOOKUP(AU39,Table_corresp!$E$3:$F$230,2,0)))</f>
        <v/>
      </c>
      <c r="AZ39" s="57" t="str">
        <f>IF(AY39="","",(CONCATENATE(L39," / ",AY39)))</f>
        <v/>
      </c>
      <c r="BA39" s="57" t="str">
        <f>IF(AZ39="","",(VLOOKUP(AZ39,Table_corresp!$J$3:$M$70,2,0)))</f>
        <v/>
      </c>
      <c r="BB39" s="57" t="str">
        <f>IF(AZ39="","",(VLOOKUP(AZ39,Table_corresp!$J$3:$M$70,3,0)))</f>
        <v/>
      </c>
      <c r="BC39" s="57" t="str">
        <f>IF(AZ39="","",(VLOOKUP(AZ39,Table_corresp!$J$3:$M$70,4,0)))</f>
        <v/>
      </c>
      <c r="BD39" s="56" t="str">
        <f t="shared" si="10"/>
        <v/>
      </c>
      <c r="BE39" s="56" t="str">
        <f t="shared" si="19"/>
        <v/>
      </c>
      <c r="BF39" s="58" t="str">
        <f t="shared" si="12"/>
        <v/>
      </c>
      <c r="BG39" s="59" t="e">
        <f t="shared" si="3"/>
        <v>#VALUE!</v>
      </c>
      <c r="BH39" s="21"/>
      <c r="BI39" s="39"/>
      <c r="BJ39" s="21"/>
      <c r="BK39" s="57" t="e">
        <f>IF(BG39="","",(VLOOKUP(BG39,Table_corresp!$E$3:$F$230,2,0)))</f>
        <v>#VALUE!</v>
      </c>
      <c r="BL39" s="57" t="e">
        <f>IF(BK39="","",(CONCATENATE(V39," / ",BK39)))</f>
        <v>#VALUE!</v>
      </c>
      <c r="BM39" s="57" t="e">
        <f>IF(BL39="","",(VLOOKUP(BL39,Table_corresp!$J$3:$M$70,2,0)))</f>
        <v>#VALUE!</v>
      </c>
      <c r="BN39" s="57" t="e">
        <f>IF(BL39="","",(VLOOKUP(BL39,Table_corresp!$J$3:$M$70,3,0)))</f>
        <v>#VALUE!</v>
      </c>
      <c r="BO39" s="57" t="e">
        <f>IF(BL39="","",(VLOOKUP(BL39,Table_corresp!$J$3:$M$70,4,0)))</f>
        <v>#VALUE!</v>
      </c>
      <c r="BP39" s="56" t="str">
        <f t="shared" si="13"/>
        <v/>
      </c>
      <c r="BQ39" s="56" t="str">
        <f t="shared" si="20"/>
        <v/>
      </c>
      <c r="BR39" s="58" t="str">
        <f t="shared" si="15"/>
        <v/>
      </c>
      <c r="BS39" s="59" t="e">
        <f t="shared" si="4"/>
        <v>#VALUE!</v>
      </c>
      <c r="BT39" s="21"/>
      <c r="BU39" s="39"/>
      <c r="BV39" s="21"/>
      <c r="BW39" s="57" t="e">
        <f>IF(BS39="","",(VLOOKUP(BS39,Table_corresp!$E$3:$F$230,2,0)))</f>
        <v>#VALUE!</v>
      </c>
      <c r="BX39" s="57" t="e">
        <f>IF(BW39="","",(CONCATENATE(AF39," / ",BW39)))</f>
        <v>#VALUE!</v>
      </c>
      <c r="BY39" s="57" t="e">
        <f>IF(BX39="","",(VLOOKUP(BX39,Table_corresp!$J$3:$M$70,2,0)))</f>
        <v>#VALUE!</v>
      </c>
      <c r="BZ39" s="57" t="e">
        <f>IF(BX39="","",(VLOOKUP(BX39,Table_corresp!$J$3:$M$70,3,0)))</f>
        <v>#VALUE!</v>
      </c>
      <c r="CA39" s="57" t="e">
        <f>IF(BX39="","",(VLOOKUP(BX39,Table_corresp!$J$3:$M$70,4,0)))</f>
        <v>#VALUE!</v>
      </c>
      <c r="CB39" s="56" t="e">
        <f>IF(#REF!&gt;0,((((#REF!/BY39)^BZ39)-1)/CA39),"")</f>
        <v>#REF!</v>
      </c>
      <c r="CC39" s="56" t="e">
        <f>IF(CB39="","",BN39-CB39)</f>
        <v>#REF!</v>
      </c>
      <c r="CD39" s="58" t="e">
        <f t="shared" si="16"/>
        <v>#REF!</v>
      </c>
      <c r="CE39" s="59" t="e">
        <f>IF(BR39&lt;&gt;0,((YEAR(BR39)-YEAR(BD39))*12+MONTH(BR39)-MONTH(BD39)),"")</f>
        <v>#VALUE!</v>
      </c>
      <c r="CF39" s="21"/>
      <c r="CG39" s="39"/>
      <c r="CH39" s="21"/>
      <c r="CI39" s="57" t="e">
        <f>IF(CE39="","",(VLOOKUP(CE39,Table_corresp!$E$3:$F$230,2,0)))</f>
        <v>#VALUE!</v>
      </c>
      <c r="CJ39" s="57" t="e">
        <f>IF(CI39="","",(CONCATENATE(AP39," / ",CI39)))</f>
        <v>#VALUE!</v>
      </c>
      <c r="CK39" s="57" t="e">
        <f>IF(CJ39="","",(VLOOKUP(CJ39,Table_corresp!$J$3:$M$70,2,0)))</f>
        <v>#VALUE!</v>
      </c>
      <c r="CL39" s="57" t="e">
        <f>IF(CJ39="","",(VLOOKUP(CJ39,Table_corresp!$J$3:$M$70,3,0)))</f>
        <v>#VALUE!</v>
      </c>
      <c r="CM39" s="57" t="e">
        <f>IF(CJ39="","",(VLOOKUP(CJ39,Table_corresp!$J$3:$M$70,4,0)))</f>
        <v>#VALUE!</v>
      </c>
      <c r="CN39" s="56" t="e">
        <f>IF(#REF!&gt;0,((((#REF!/CK39)^CL39)-1)/CM39),"")</f>
        <v>#REF!</v>
      </c>
      <c r="CO39" s="56" t="e">
        <f>IF(CN39="","",BZ39-CN39)</f>
        <v>#REF!</v>
      </c>
      <c r="CP39" s="58" t="e">
        <f t="shared" si="17"/>
        <v>#REF!</v>
      </c>
      <c r="CQ39" s="59" t="e">
        <f>IF(CD39&lt;&gt;0,((YEAR(CD39)-YEAR(BP39))*12+MONTH(CD39)-MONTH(BP39)),"")</f>
        <v>#REF!</v>
      </c>
      <c r="CR39" s="21"/>
      <c r="CS39" s="39"/>
      <c r="CT39" s="22"/>
      <c r="CU39" s="57" t="e">
        <f>IF(CQ39="","",(VLOOKUP(CQ39,Table_corresp!$E$3:$F$230,2,0)))</f>
        <v>#REF!</v>
      </c>
      <c r="CV39" s="57" t="e">
        <f>IF(CU39="","",(CONCATENATE(BB39," / ",CU39)))</f>
        <v>#REF!</v>
      </c>
      <c r="CW39" s="57" t="e">
        <f>IF(CV39="","",(VLOOKUP(CV39,Table_corresp!$J$3:$M$70,2,0)))</f>
        <v>#REF!</v>
      </c>
      <c r="CX39" s="57" t="e">
        <f>IF(CV39="","",(VLOOKUP(CV39,Table_corresp!$J$3:$M$70,3,0)))</f>
        <v>#REF!</v>
      </c>
      <c r="CY39" s="57" t="e">
        <f>IF(CV39="","",(VLOOKUP(CV39,Table_corresp!$J$3:$M$70,4,0)))</f>
        <v>#REF!</v>
      </c>
      <c r="CZ39" s="56" t="e">
        <f>IF(#REF!&gt;0,((((#REF!/CW39)^CX39)-1)/CY39),"")</f>
        <v>#REF!</v>
      </c>
      <c r="DA39" s="56" t="e">
        <f>IF(CZ39="","",CL39-CZ39)</f>
        <v>#REF!</v>
      </c>
      <c r="DB39" s="58" t="e">
        <f t="shared" si="18"/>
        <v>#REF!</v>
      </c>
      <c r="DC39" s="59" t="e">
        <f>IF(CP39&lt;&gt;0,((YEAR(CP39)-YEAR(CB39))*12+MONTH(CP39)-MONTH(CB39)),"")</f>
        <v>#REF!</v>
      </c>
    </row>
    <row r="40" spans="1:107" x14ac:dyDescent="0.25">
      <c r="A40" s="8">
        <v>38</v>
      </c>
      <c r="B40" s="10">
        <v>2</v>
      </c>
      <c r="C40" s="12"/>
      <c r="D40" s="12"/>
      <c r="E40" s="12"/>
      <c r="F40" s="12">
        <v>36</v>
      </c>
      <c r="G40" s="12">
        <v>1.22</v>
      </c>
      <c r="H40" s="13">
        <v>24.18704649287826</v>
      </c>
      <c r="I40" s="46">
        <f>VLOOKUP(T40,Table_corresp!$E$3:$F$230,2,0)</f>
        <v>5</v>
      </c>
      <c r="J40" s="46" t="str">
        <f>CONCATENATE(B40," / ",I40)</f>
        <v>2 / 5</v>
      </c>
      <c r="K40" s="54">
        <f>VLOOKUP(J40,Table_corresp!$J$3:$M$70,2,0)</f>
        <v>15.2</v>
      </c>
      <c r="L40" s="54">
        <f>VLOOKUP(J40,Table_corresp!$J$3:$M$70,3,0)</f>
        <v>-0.27</v>
      </c>
      <c r="M40" s="55">
        <f>VLOOKUP(J40,Table_corresp!$J$3:$M$70,4,0)</f>
        <v>-2.1399999999999999E-2</v>
      </c>
      <c r="N40" s="56">
        <f t="shared" si="5"/>
        <v>5.5081517856341113</v>
      </c>
      <c r="O40" s="14" t="s">
        <v>39</v>
      </c>
      <c r="P40" s="15">
        <v>41836</v>
      </c>
      <c r="Q40" s="15">
        <v>39900</v>
      </c>
      <c r="R40" s="45" t="str">
        <f t="shared" ca="1" si="0"/>
        <v>8 ans 6 mois</v>
      </c>
      <c r="S40" s="39" t="str">
        <f ca="1">VLOOKUP(R40,Table_corresp!$A$3:$B$230,2,0)</f>
        <v>[6-9[</v>
      </c>
      <c r="T40" s="45" t="str">
        <f>DATEDIF(Q40,P40,"y")&amp;" ans "&amp;DATEDIF(Q40,P40,"ym")&amp;" mois"</f>
        <v>5 ans 3 mois</v>
      </c>
      <c r="U40" s="39" t="str">
        <f>VLOOKUP(T40,Table_corresp!$A$3:$B$230,2,0)</f>
        <v>[3-6[</v>
      </c>
      <c r="V40" s="20"/>
      <c r="W40" s="21"/>
      <c r="X40" s="20">
        <v>42200</v>
      </c>
      <c r="Y40" s="38" t="str">
        <f>IF(X40&lt;&gt;0,(DATEDIF(Q40,X40,"y")&amp;" ans "&amp;DATEDIF(Q40,X40,"ym")&amp;" mois"),"")</f>
        <v>6 ans 3 mois</v>
      </c>
      <c r="Z40" s="21">
        <v>25.6</v>
      </c>
      <c r="AA40" s="57">
        <f>IF(Y40="","",(VLOOKUP(Y40,Table_corresp!$E$3:$F$230,2,0)))</f>
        <v>6</v>
      </c>
      <c r="AB40" s="57" t="str">
        <f>IF(AA40="","",(CONCATENATE(B40," / ",AA40)))</f>
        <v>2 / 6</v>
      </c>
      <c r="AC40" s="57">
        <f>IF(AB40="","",(VLOOKUP(AB40,Table_corresp!$J$3:$M$70,2,0)))</f>
        <v>15.13</v>
      </c>
      <c r="AD40" s="57">
        <f>IF(AB40="","",(VLOOKUP(AB40,Table_corresp!$J$3:$M$70,3,0)))</f>
        <v>-0.36</v>
      </c>
      <c r="AE40" s="57">
        <f>IF(AB40="","",(VLOOKUP(AB40,Table_corresp!$J$3:$M$70,4,0)))</f>
        <v>-2.9399999999999999E-2</v>
      </c>
      <c r="AF40" s="56">
        <f t="shared" si="6"/>
        <v>5.8668528211220652</v>
      </c>
      <c r="AG40" s="56">
        <f>IF(AF40="","",N40-AF40)</f>
        <v>-0.35870103548795385</v>
      </c>
      <c r="AH40" s="58" t="str">
        <f t="shared" si="1"/>
        <v>accélération</v>
      </c>
      <c r="AI40" s="17">
        <f>IF(X40&lt;&gt;0,((YEAR(X40)-YEAR(P40))*12+MONTH(X40)-MONTH(P40)),"")</f>
        <v>12</v>
      </c>
      <c r="AJ40" s="20">
        <v>42382</v>
      </c>
      <c r="AK40" s="39" t="str">
        <f>IF(AJ40&lt;&gt;0,(DATEDIF(Q40,AJ40,"y")&amp;" ans "&amp;DATEDIF(Q40,AJ40,"ym")&amp;" mois"),"")</f>
        <v>6 ans 9 mois</v>
      </c>
      <c r="AL40" s="21">
        <v>24.4</v>
      </c>
      <c r="AM40" s="57">
        <f>IF(AK40="","",(VLOOKUP(AK40,Table_corresp!$E$3:$F$230,2,0)))</f>
        <v>6.5</v>
      </c>
      <c r="AN40" s="57" t="str">
        <f>IF(AM40="","",(CONCATENATE(B40," / ",AM40)))</f>
        <v>2 / 6,5</v>
      </c>
      <c r="AO40" s="57">
        <f>IF(AN40="","",(VLOOKUP(AN40,Table_corresp!$J$3:$M$70,2,0)))</f>
        <v>15.16</v>
      </c>
      <c r="AP40" s="57">
        <f>IF(AN40="","",(VLOOKUP(AN40,Table_corresp!$J$3:$M$70,3,0)))</f>
        <v>-0.41</v>
      </c>
      <c r="AQ40" s="57">
        <f>IF(AN40="","",(VLOOKUP(AN40,Table_corresp!$J$3:$M$70,4,0)))</f>
        <v>-3.4200000000000001E-2</v>
      </c>
      <c r="AR40" s="56">
        <f t="shared" si="7"/>
        <v>5.1833604733023622</v>
      </c>
      <c r="AS40" s="56">
        <f t="shared" si="8"/>
        <v>0.68349234781970303</v>
      </c>
      <c r="AT40" s="58" t="str">
        <f t="shared" si="9"/>
        <v>ralentissement</v>
      </c>
      <c r="AU40" s="59">
        <f t="shared" si="2"/>
        <v>6</v>
      </c>
      <c r="AV40" s="20"/>
      <c r="AW40" s="39"/>
      <c r="AX40" s="21"/>
      <c r="AY40" s="57" t="e">
        <f>IF(AU40="","",(VLOOKUP(AU40,Table_corresp!$E$3:$F$230,2,0)))</f>
        <v>#N/A</v>
      </c>
      <c r="AZ40" s="57" t="e">
        <f>IF(AY40="","",(CONCATENATE(L40," / ",AY40)))</f>
        <v>#N/A</v>
      </c>
      <c r="BA40" s="57" t="e">
        <f>IF(AZ40="","",(VLOOKUP(AZ40,Table_corresp!$J$3:$M$70,2,0)))</f>
        <v>#N/A</v>
      </c>
      <c r="BB40" s="57" t="e">
        <f>IF(AZ40="","",(VLOOKUP(AZ40,Table_corresp!$J$3:$M$70,3,0)))</f>
        <v>#N/A</v>
      </c>
      <c r="BC40" s="57" t="e">
        <f>IF(AZ40="","",(VLOOKUP(AZ40,Table_corresp!$J$3:$M$70,4,0)))</f>
        <v>#N/A</v>
      </c>
      <c r="BD40" s="56" t="str">
        <f t="shared" si="10"/>
        <v/>
      </c>
      <c r="BE40" s="56" t="str">
        <f t="shared" si="19"/>
        <v/>
      </c>
      <c r="BF40" s="58" t="str">
        <f t="shared" si="12"/>
        <v/>
      </c>
      <c r="BG40" s="59" t="e">
        <f t="shared" si="3"/>
        <v>#VALUE!</v>
      </c>
      <c r="BH40" s="21"/>
      <c r="BI40" s="39"/>
      <c r="BJ40" s="21"/>
      <c r="BK40" s="57" t="e">
        <f>IF(BG40="","",(VLOOKUP(BG40,Table_corresp!$E$3:$F$230,2,0)))</f>
        <v>#VALUE!</v>
      </c>
      <c r="BL40" s="57" t="e">
        <f>IF(BK40="","",(CONCATENATE(V40," / ",BK40)))</f>
        <v>#VALUE!</v>
      </c>
      <c r="BM40" s="57" t="e">
        <f>IF(BL40="","",(VLOOKUP(BL40,Table_corresp!$J$3:$M$70,2,0)))</f>
        <v>#VALUE!</v>
      </c>
      <c r="BN40" s="57" t="e">
        <f>IF(BL40="","",(VLOOKUP(BL40,Table_corresp!$J$3:$M$70,3,0)))</f>
        <v>#VALUE!</v>
      </c>
      <c r="BO40" s="57" t="e">
        <f>IF(BL40="","",(VLOOKUP(BL40,Table_corresp!$J$3:$M$70,4,0)))</f>
        <v>#VALUE!</v>
      </c>
      <c r="BP40" s="56" t="str">
        <f t="shared" si="13"/>
        <v/>
      </c>
      <c r="BQ40" s="56" t="str">
        <f t="shared" si="20"/>
        <v/>
      </c>
      <c r="BR40" s="58" t="str">
        <f t="shared" si="15"/>
        <v/>
      </c>
      <c r="BS40" s="59" t="e">
        <f t="shared" si="4"/>
        <v>#VALUE!</v>
      </c>
      <c r="BT40" s="21"/>
      <c r="BU40" s="39"/>
      <c r="BV40" s="21"/>
      <c r="BW40" s="57" t="e">
        <f>IF(BS40="","",(VLOOKUP(BS40,Table_corresp!$E$3:$F$230,2,0)))</f>
        <v>#VALUE!</v>
      </c>
      <c r="BX40" s="57" t="e">
        <f>IF(BW40="","",(CONCATENATE(AF40," / ",BW40)))</f>
        <v>#VALUE!</v>
      </c>
      <c r="BY40" s="57" t="e">
        <f>IF(BX40="","",(VLOOKUP(BX40,Table_corresp!$J$3:$M$70,2,0)))</f>
        <v>#VALUE!</v>
      </c>
      <c r="BZ40" s="57" t="e">
        <f>IF(BX40="","",(VLOOKUP(BX40,Table_corresp!$J$3:$M$70,3,0)))</f>
        <v>#VALUE!</v>
      </c>
      <c r="CA40" s="57" t="e">
        <f>IF(BX40="","",(VLOOKUP(BX40,Table_corresp!$J$3:$M$70,4,0)))</f>
        <v>#VALUE!</v>
      </c>
      <c r="CB40" s="56" t="e">
        <f>IF(#REF!&gt;0,((((#REF!/BY40)^BZ40)-1)/CA40),"")</f>
        <v>#REF!</v>
      </c>
      <c r="CC40" s="56" t="e">
        <f>IF(CB40="","",BN40-CB40)</f>
        <v>#REF!</v>
      </c>
      <c r="CD40" s="58" t="e">
        <f t="shared" si="16"/>
        <v>#REF!</v>
      </c>
      <c r="CE40" s="59" t="e">
        <f>IF(BR40&lt;&gt;0,((YEAR(BR40)-YEAR(BD40))*12+MONTH(BR40)-MONTH(BD40)),"")</f>
        <v>#VALUE!</v>
      </c>
      <c r="CF40" s="21"/>
      <c r="CG40" s="39"/>
      <c r="CH40" s="21"/>
      <c r="CI40" s="57" t="e">
        <f>IF(CE40="","",(VLOOKUP(CE40,Table_corresp!$E$3:$F$230,2,0)))</f>
        <v>#VALUE!</v>
      </c>
      <c r="CJ40" s="57" t="e">
        <f>IF(CI40="","",(CONCATENATE(AP40," / ",CI40)))</f>
        <v>#VALUE!</v>
      </c>
      <c r="CK40" s="57" t="e">
        <f>IF(CJ40="","",(VLOOKUP(CJ40,Table_corresp!$J$3:$M$70,2,0)))</f>
        <v>#VALUE!</v>
      </c>
      <c r="CL40" s="57" t="e">
        <f>IF(CJ40="","",(VLOOKUP(CJ40,Table_corresp!$J$3:$M$70,3,0)))</f>
        <v>#VALUE!</v>
      </c>
      <c r="CM40" s="57" t="e">
        <f>IF(CJ40="","",(VLOOKUP(CJ40,Table_corresp!$J$3:$M$70,4,0)))</f>
        <v>#VALUE!</v>
      </c>
      <c r="CN40" s="56" t="e">
        <f>IF(#REF!&gt;0,((((#REF!/CK40)^CL40)-1)/CM40),"")</f>
        <v>#REF!</v>
      </c>
      <c r="CO40" s="56" t="e">
        <f>IF(CN40="","",BZ40-CN40)</f>
        <v>#REF!</v>
      </c>
      <c r="CP40" s="58" t="e">
        <f t="shared" si="17"/>
        <v>#REF!</v>
      </c>
      <c r="CQ40" s="59" t="e">
        <f>IF(CD40&lt;&gt;0,((YEAR(CD40)-YEAR(BP40))*12+MONTH(CD40)-MONTH(BP40)),"")</f>
        <v>#REF!</v>
      </c>
      <c r="CR40" s="21"/>
      <c r="CS40" s="39"/>
      <c r="CT40" s="22"/>
      <c r="CU40" s="57" t="e">
        <f>IF(CQ40="","",(VLOOKUP(CQ40,Table_corresp!$E$3:$F$230,2,0)))</f>
        <v>#REF!</v>
      </c>
      <c r="CV40" s="57" t="e">
        <f>IF(CU40="","",(CONCATENATE(BB40," / ",CU40)))</f>
        <v>#REF!</v>
      </c>
      <c r="CW40" s="57" t="e">
        <f>IF(CV40="","",(VLOOKUP(CV40,Table_corresp!$J$3:$M$70,2,0)))</f>
        <v>#REF!</v>
      </c>
      <c r="CX40" s="57" t="e">
        <f>IF(CV40="","",(VLOOKUP(CV40,Table_corresp!$J$3:$M$70,3,0)))</f>
        <v>#REF!</v>
      </c>
      <c r="CY40" s="57" t="e">
        <f>IF(CV40="","",(VLOOKUP(CV40,Table_corresp!$J$3:$M$70,4,0)))</f>
        <v>#REF!</v>
      </c>
      <c r="CZ40" s="56" t="e">
        <f>IF(#REF!&gt;0,((((#REF!/CW40)^CX40)-1)/CY40),"")</f>
        <v>#REF!</v>
      </c>
      <c r="DA40" s="56" t="e">
        <f>IF(CZ40="","",CL40-CZ40)</f>
        <v>#REF!</v>
      </c>
      <c r="DB40" s="58" t="e">
        <f t="shared" si="18"/>
        <v>#REF!</v>
      </c>
      <c r="DC40" s="59" t="e">
        <f>IF(CP40&lt;&gt;0,((YEAR(CP40)-YEAR(CB40))*12+MONTH(CP40)-MONTH(CB40)),"")</f>
        <v>#REF!</v>
      </c>
    </row>
    <row r="41" spans="1:107" x14ac:dyDescent="0.25">
      <c r="A41" s="8">
        <v>39</v>
      </c>
      <c r="B41" s="10">
        <v>2</v>
      </c>
      <c r="C41" s="12"/>
      <c r="D41" s="12"/>
      <c r="E41" s="12"/>
      <c r="F41" s="12">
        <v>41</v>
      </c>
      <c r="G41" s="12">
        <v>1.3</v>
      </c>
      <c r="H41" s="13">
        <v>24.260355029585796</v>
      </c>
      <c r="I41" s="46">
        <f>VLOOKUP(T41,Table_corresp!$E$3:$F$230,2,0)</f>
        <v>6.5</v>
      </c>
      <c r="J41" s="46" t="str">
        <f>CONCATENATE(B41," / ",I41)</f>
        <v>2 / 6,5</v>
      </c>
      <c r="K41" s="54">
        <f>VLOOKUP(J41,Table_corresp!$J$3:$M$70,2,0)</f>
        <v>15.16</v>
      </c>
      <c r="L41" s="54">
        <f>VLOOKUP(J41,Table_corresp!$J$3:$M$70,3,0)</f>
        <v>-0.41</v>
      </c>
      <c r="M41" s="55">
        <f>VLOOKUP(J41,Table_corresp!$J$3:$M$70,4,0)</f>
        <v>-3.4200000000000001E-2</v>
      </c>
      <c r="N41" s="56">
        <f t="shared" si="5"/>
        <v>5.1266834665789709</v>
      </c>
      <c r="O41" s="14" t="s">
        <v>39</v>
      </c>
      <c r="P41" s="15">
        <v>41841</v>
      </c>
      <c r="Q41" s="15">
        <v>39318</v>
      </c>
      <c r="R41" s="45" t="str">
        <f t="shared" ca="1" si="0"/>
        <v>10 ans 1 mois</v>
      </c>
      <c r="S41" s="39" t="str">
        <f ca="1">VLOOKUP(R41,Table_corresp!$A$3:$B$230,2,0)</f>
        <v>[9-12[</v>
      </c>
      <c r="T41" s="45" t="str">
        <f>DATEDIF(Q41,P41,"y")&amp;" ans "&amp;DATEDIF(Q41,P41,"ym")&amp;" mois"</f>
        <v>6 ans 10 mois</v>
      </c>
      <c r="U41" s="39" t="str">
        <f>VLOOKUP(T41,Table_corresp!$A$3:$B$230,2,0)</f>
        <v>[6-9[</v>
      </c>
      <c r="V41" s="20">
        <v>41949</v>
      </c>
      <c r="W41" s="21">
        <v>22.9</v>
      </c>
      <c r="X41" s="20">
        <v>42152</v>
      </c>
      <c r="Y41" s="38" t="str">
        <f>IF(X41&lt;&gt;0,(DATEDIF(Q41,X41,"y")&amp;" ans "&amp;DATEDIF(Q41,X41,"ym")&amp;" mois"),"")</f>
        <v>7 ans 9 mois</v>
      </c>
      <c r="Z41" s="21">
        <v>23.07</v>
      </c>
      <c r="AA41" s="57">
        <f>IF(Y41="","",(VLOOKUP(Y41,Table_corresp!$E$3:$F$230,2,0)))</f>
        <v>7.5</v>
      </c>
      <c r="AB41" s="57" t="str">
        <f>IF(AA41="","",(CONCATENATE(B41," / ",AA41)))</f>
        <v>2 / 7,5</v>
      </c>
      <c r="AC41" s="57">
        <f>IF(AB41="","",(VLOOKUP(AB41,Table_corresp!$J$3:$M$70,2,0)))</f>
        <v>15.32</v>
      </c>
      <c r="AD41" s="57">
        <f>IF(AB41="","",(VLOOKUP(AB41,Table_corresp!$J$3:$M$70,3,0)))</f>
        <v>-0.5</v>
      </c>
      <c r="AE41" s="57">
        <f>IF(AB41="","",(VLOOKUP(AB41,Table_corresp!$J$3:$M$70,4,0)))</f>
        <v>-4.3999999999999997E-2</v>
      </c>
      <c r="AF41" s="56">
        <f t="shared" si="6"/>
        <v>4.2067641257301602</v>
      </c>
      <c r="AG41" s="56">
        <f>IF(AF41="","",N41-AF41)</f>
        <v>0.91991934084881066</v>
      </c>
      <c r="AH41" s="58" t="str">
        <f t="shared" si="1"/>
        <v>ralentissement</v>
      </c>
      <c r="AI41" s="17">
        <f>IF(X41&lt;&gt;0,((YEAR(X41)-YEAR(P41))*12+MONTH(X41)-MONTH(P41)),"")</f>
        <v>10</v>
      </c>
      <c r="AJ41" s="20">
        <v>42396</v>
      </c>
      <c r="AK41" s="39" t="str">
        <f>IF(AJ41&lt;&gt;0,(DATEDIF(Q41,AJ41,"y")&amp;" ans "&amp;DATEDIF(Q41,AJ41,"ym")&amp;" mois"),"")</f>
        <v>8 ans 5 mois</v>
      </c>
      <c r="AL41" s="21">
        <v>24.3</v>
      </c>
      <c r="AM41" s="57">
        <f>IF(AK41="","",(VLOOKUP(AK41,Table_corresp!$E$3:$F$230,2,0)))</f>
        <v>8</v>
      </c>
      <c r="AN41" s="57" t="str">
        <f>IF(AM41="","",(CONCATENATE(B41," / ",AM41)))</f>
        <v>2 / 8</v>
      </c>
      <c r="AO41" s="57">
        <f>IF(AN41="","",(VLOOKUP(AN41,Table_corresp!$J$3:$M$70,2,0)))</f>
        <v>15.44</v>
      </c>
      <c r="AP41" s="57">
        <f>IF(AN41="","",(VLOOKUP(AN41,Table_corresp!$J$3:$M$70,3,0)))</f>
        <v>-0.54</v>
      </c>
      <c r="AQ41" s="57">
        <f>IF(AN41="","",(VLOOKUP(AN41,Table_corresp!$J$3:$M$70,4,0)))</f>
        <v>-4.9000000000000002E-2</v>
      </c>
      <c r="AR41" s="56">
        <f t="shared" si="7"/>
        <v>4.4329717957485775</v>
      </c>
      <c r="AS41" s="56">
        <f t="shared" si="8"/>
        <v>-0.22620767001841724</v>
      </c>
      <c r="AT41" s="58" t="str">
        <f t="shared" si="9"/>
        <v>stable</v>
      </c>
      <c r="AU41" s="59">
        <f t="shared" si="2"/>
        <v>8</v>
      </c>
      <c r="AV41" s="20">
        <v>42555</v>
      </c>
      <c r="AW41" s="39"/>
      <c r="AX41" s="21"/>
      <c r="AY41" s="57" t="e">
        <f>IF(AU41="","",(VLOOKUP(AU41,Table_corresp!$E$3:$F$230,2,0)))</f>
        <v>#N/A</v>
      </c>
      <c r="AZ41" s="57" t="e">
        <f>IF(AY41="","",(CONCATENATE(L41," / ",AY41)))</f>
        <v>#N/A</v>
      </c>
      <c r="BA41" s="57" t="e">
        <f>IF(AZ41="","",(VLOOKUP(AZ41,Table_corresp!$J$3:$M$70,2,0)))</f>
        <v>#N/A</v>
      </c>
      <c r="BB41" s="57" t="e">
        <f>IF(AZ41="","",(VLOOKUP(AZ41,Table_corresp!$J$3:$M$70,3,0)))</f>
        <v>#N/A</v>
      </c>
      <c r="BC41" s="57" t="e">
        <f>IF(AZ41="","",(VLOOKUP(AZ41,Table_corresp!$J$3:$M$70,4,0)))</f>
        <v>#N/A</v>
      </c>
      <c r="BD41" s="56" t="e">
        <f t="shared" si="10"/>
        <v>#N/A</v>
      </c>
      <c r="BE41" s="56" t="e">
        <f t="shared" si="19"/>
        <v>#N/A</v>
      </c>
      <c r="BF41" s="58" t="e">
        <f t="shared" si="12"/>
        <v>#N/A</v>
      </c>
      <c r="BG41" s="59" t="e">
        <f t="shared" si="3"/>
        <v>#VALUE!</v>
      </c>
      <c r="BH41" s="20">
        <v>42774</v>
      </c>
      <c r="BI41" s="39"/>
      <c r="BJ41" s="21">
        <v>25.5</v>
      </c>
      <c r="BK41" s="57" t="e">
        <f>IF(BG41="","",(VLOOKUP(BG41,Table_corresp!$E$3:$F$230,2,0)))</f>
        <v>#VALUE!</v>
      </c>
      <c r="BL41" s="57" t="e">
        <f>IF(BK41="","",(CONCATENATE(V41," / ",BK41)))</f>
        <v>#VALUE!</v>
      </c>
      <c r="BM41" s="57" t="e">
        <f>IF(BL41="","",(VLOOKUP(BL41,Table_corresp!$J$3:$M$70,2,0)))</f>
        <v>#VALUE!</v>
      </c>
      <c r="BN41" s="57" t="e">
        <f>IF(BL41="","",(VLOOKUP(BL41,Table_corresp!$J$3:$M$70,3,0)))</f>
        <v>#VALUE!</v>
      </c>
      <c r="BO41" s="57" t="e">
        <f>IF(BL41="","",(VLOOKUP(BL41,Table_corresp!$J$3:$M$70,4,0)))</f>
        <v>#VALUE!</v>
      </c>
      <c r="BP41" s="56" t="e">
        <f t="shared" si="13"/>
        <v>#VALUE!</v>
      </c>
      <c r="BQ41" s="56" t="e">
        <f t="shared" si="20"/>
        <v>#VALUE!</v>
      </c>
      <c r="BR41" s="58" t="e">
        <f t="shared" si="15"/>
        <v>#VALUE!</v>
      </c>
      <c r="BS41" s="59" t="e">
        <f t="shared" si="4"/>
        <v>#N/A</v>
      </c>
      <c r="BT41" s="21"/>
      <c r="BU41" s="39"/>
      <c r="BV41" s="21"/>
      <c r="BW41" s="57" t="e">
        <f>IF(BS41="","",(VLOOKUP(BS41,Table_corresp!$E$3:$F$230,2,0)))</f>
        <v>#N/A</v>
      </c>
      <c r="BX41" s="57" t="e">
        <f>IF(BW41="","",(CONCATENATE(AF41," / ",BW41)))</f>
        <v>#N/A</v>
      </c>
      <c r="BY41" s="57" t="e">
        <f>IF(BX41="","",(VLOOKUP(BX41,Table_corresp!$J$3:$M$70,2,0)))</f>
        <v>#N/A</v>
      </c>
      <c r="BZ41" s="57" t="e">
        <f>IF(BX41="","",(VLOOKUP(BX41,Table_corresp!$J$3:$M$70,3,0)))</f>
        <v>#N/A</v>
      </c>
      <c r="CA41" s="57" t="e">
        <f>IF(BX41="","",(VLOOKUP(BX41,Table_corresp!$J$3:$M$70,4,0)))</f>
        <v>#N/A</v>
      </c>
      <c r="CB41" s="56" t="e">
        <f>IF(#REF!&gt;0,((((#REF!/BY41)^BZ41)-1)/CA41),"")</f>
        <v>#REF!</v>
      </c>
      <c r="CC41" s="56" t="e">
        <f>IF(CB41="","",BN41-CB41)</f>
        <v>#REF!</v>
      </c>
      <c r="CD41" s="58" t="e">
        <f t="shared" si="16"/>
        <v>#REF!</v>
      </c>
      <c r="CE41" s="59" t="e">
        <f>IF(BR41&lt;&gt;0,((YEAR(BR41)-YEAR(BD41))*12+MONTH(BR41)-MONTH(BD41)),"")</f>
        <v>#VALUE!</v>
      </c>
      <c r="CF41" s="21"/>
      <c r="CG41" s="39"/>
      <c r="CH41" s="21"/>
      <c r="CI41" s="57" t="e">
        <f>IF(CE41="","",(VLOOKUP(CE41,Table_corresp!$E$3:$F$230,2,0)))</f>
        <v>#VALUE!</v>
      </c>
      <c r="CJ41" s="57" t="e">
        <f>IF(CI41="","",(CONCATENATE(AP41," / ",CI41)))</f>
        <v>#VALUE!</v>
      </c>
      <c r="CK41" s="57" t="e">
        <f>IF(CJ41="","",(VLOOKUP(CJ41,Table_corresp!$J$3:$M$70,2,0)))</f>
        <v>#VALUE!</v>
      </c>
      <c r="CL41" s="57" t="e">
        <f>IF(CJ41="","",(VLOOKUP(CJ41,Table_corresp!$J$3:$M$70,3,0)))</f>
        <v>#VALUE!</v>
      </c>
      <c r="CM41" s="57" t="e">
        <f>IF(CJ41="","",(VLOOKUP(CJ41,Table_corresp!$J$3:$M$70,4,0)))</f>
        <v>#VALUE!</v>
      </c>
      <c r="CN41" s="56" t="e">
        <f>IF(#REF!&gt;0,((((#REF!/CK41)^CL41)-1)/CM41),"")</f>
        <v>#REF!</v>
      </c>
      <c r="CO41" s="56" t="e">
        <f>IF(CN41="","",BZ41-CN41)</f>
        <v>#REF!</v>
      </c>
      <c r="CP41" s="58" t="e">
        <f t="shared" si="17"/>
        <v>#REF!</v>
      </c>
      <c r="CQ41" s="59" t="e">
        <f>IF(CD41&lt;&gt;0,((YEAR(CD41)-YEAR(BP41))*12+MONTH(CD41)-MONTH(BP41)),"")</f>
        <v>#REF!</v>
      </c>
      <c r="CR41" s="21"/>
      <c r="CS41" s="39"/>
      <c r="CT41" s="22"/>
      <c r="CU41" s="57" t="e">
        <f>IF(CQ41="","",(VLOOKUP(CQ41,Table_corresp!$E$3:$F$230,2,0)))</f>
        <v>#REF!</v>
      </c>
      <c r="CV41" s="57" t="e">
        <f>IF(CU41="","",(CONCATENATE(BB41," / ",CU41)))</f>
        <v>#REF!</v>
      </c>
      <c r="CW41" s="57" t="e">
        <f>IF(CV41="","",(VLOOKUP(CV41,Table_corresp!$J$3:$M$70,2,0)))</f>
        <v>#REF!</v>
      </c>
      <c r="CX41" s="57" t="e">
        <f>IF(CV41="","",(VLOOKUP(CV41,Table_corresp!$J$3:$M$70,3,0)))</f>
        <v>#REF!</v>
      </c>
      <c r="CY41" s="57" t="e">
        <f>IF(CV41="","",(VLOOKUP(CV41,Table_corresp!$J$3:$M$70,4,0)))</f>
        <v>#REF!</v>
      </c>
      <c r="CZ41" s="56" t="e">
        <f>IF(#REF!&gt;0,((((#REF!/CW41)^CX41)-1)/CY41),"")</f>
        <v>#REF!</v>
      </c>
      <c r="DA41" s="56" t="e">
        <f>IF(CZ41="","",CL41-CZ41)</f>
        <v>#REF!</v>
      </c>
      <c r="DB41" s="58" t="e">
        <f t="shared" si="18"/>
        <v>#REF!</v>
      </c>
      <c r="DC41" s="59" t="e">
        <f>IF(CP41&lt;&gt;0,((YEAR(CP41)-YEAR(CB41))*12+MONTH(CP41)-MONTH(CB41)),"")</f>
        <v>#REF!</v>
      </c>
    </row>
    <row r="42" spans="1:107" x14ac:dyDescent="0.25">
      <c r="A42" s="8">
        <v>40</v>
      </c>
      <c r="B42" s="10">
        <v>1</v>
      </c>
      <c r="C42" s="12"/>
      <c r="D42" s="12"/>
      <c r="E42" s="12"/>
      <c r="F42" s="12">
        <v>42.1</v>
      </c>
      <c r="G42" s="12">
        <v>1.32</v>
      </c>
      <c r="H42" s="13">
        <v>24.162075298438932</v>
      </c>
      <c r="I42" s="46">
        <f>VLOOKUP(T42,Table_corresp!$E$3:$F$230,2,0)</f>
        <v>9</v>
      </c>
      <c r="J42" s="46" t="str">
        <f>CONCATENATE(B42," / ",I42)</f>
        <v>1 / 9</v>
      </c>
      <c r="K42" s="54">
        <f>VLOOKUP(J42,Table_corresp!$J$3:$M$70,2,0)</f>
        <v>16.04</v>
      </c>
      <c r="L42" s="54">
        <f>VLOOKUP(J42,Table_corresp!$J$3:$M$70,3,0)</f>
        <v>-0.72</v>
      </c>
      <c r="M42" s="55">
        <f>VLOOKUP(J42,Table_corresp!$J$3:$M$70,4,0)</f>
        <v>-6.6799999999999998E-2</v>
      </c>
      <c r="N42" s="56">
        <f t="shared" si="5"/>
        <v>3.8241883878213336</v>
      </c>
      <c r="O42" s="14" t="s">
        <v>39</v>
      </c>
      <c r="P42" s="15">
        <v>41841</v>
      </c>
      <c r="Q42" s="15">
        <v>38532</v>
      </c>
      <c r="R42" s="45" t="str">
        <f t="shared" ca="1" si="0"/>
        <v>12 ans 3 mois</v>
      </c>
      <c r="S42" s="39" t="str">
        <f ca="1">VLOOKUP(R42,Table_corresp!$A$3:$B$230,2,0)</f>
        <v>&gt; 12</v>
      </c>
      <c r="T42" s="45" t="str">
        <f>DATEDIF(Q42,P42,"y")&amp;" ans "&amp;DATEDIF(Q42,P42,"ym")&amp;" mois"</f>
        <v>9 ans 0 mois</v>
      </c>
      <c r="U42" s="39" t="str">
        <f>VLOOKUP(T42,Table_corresp!$A$3:$B$230,2,0)</f>
        <v>[9-12[</v>
      </c>
      <c r="V42" s="16"/>
      <c r="W42" s="11"/>
      <c r="X42" s="16"/>
      <c r="Y42" s="38" t="str">
        <f>IF(X42&lt;&gt;0,(DATEDIF(Q42,X42,"y")&amp;" ans "&amp;DATEDIF(Q42,X42,"ym")&amp;" mois"),"")</f>
        <v/>
      </c>
      <c r="Z42" s="11"/>
      <c r="AA42" s="57" t="str">
        <f>IF(Y42="","",(VLOOKUP(Y42,Table_corresp!$E$3:$F$230,2,0)))</f>
        <v/>
      </c>
      <c r="AB42" s="57" t="str">
        <f>IF(AA42="","",(CONCATENATE(B42," / ",AA42)))</f>
        <v/>
      </c>
      <c r="AC42" s="57" t="str">
        <f>IF(AB42="","",(VLOOKUP(AB42,Table_corresp!$J$3:$M$70,2,0)))</f>
        <v/>
      </c>
      <c r="AD42" s="57" t="str">
        <f>IF(AB42="","",(VLOOKUP(AB42,Table_corresp!$J$3:$M$70,3,0)))</f>
        <v/>
      </c>
      <c r="AE42" s="57" t="str">
        <f>IF(AB42="","",(VLOOKUP(AB42,Table_corresp!$J$3:$M$70,4,0)))</f>
        <v/>
      </c>
      <c r="AF42" s="56" t="str">
        <f t="shared" si="6"/>
        <v/>
      </c>
      <c r="AG42" s="56" t="str">
        <f>IF(AF42="","",N42-AF42)</f>
        <v/>
      </c>
      <c r="AH42" s="58" t="str">
        <f t="shared" si="1"/>
        <v/>
      </c>
      <c r="AI42" s="17" t="str">
        <f>IF(X42&lt;&gt;0,((YEAR(X42)-YEAR(P42))*12+MONTH(X42)-MONTH(P42)),"")</f>
        <v/>
      </c>
      <c r="AJ42" s="16"/>
      <c r="AK42" s="39" t="str">
        <f>IF(AJ42&lt;&gt;0,(DATEDIF(Q42,AJ42,"y")&amp;" ans "&amp;DATEDIF(Q42,AJ42,"ym")&amp;" mois"),"")</f>
        <v/>
      </c>
      <c r="AL42" s="11"/>
      <c r="AM42" s="57" t="str">
        <f>IF(AK42="","",(VLOOKUP(AK42,Table_corresp!$E$3:$F$230,2,0)))</f>
        <v/>
      </c>
      <c r="AN42" s="57" t="str">
        <f>IF(AM42="","",(CONCATENATE(B42," / ",AM42)))</f>
        <v/>
      </c>
      <c r="AO42" s="57" t="str">
        <f>IF(AN42="","",(VLOOKUP(AN42,Table_corresp!$J$3:$M$70,2,0)))</f>
        <v/>
      </c>
      <c r="AP42" s="57" t="str">
        <f>IF(AN42="","",(VLOOKUP(AN42,Table_corresp!$J$3:$M$70,3,0)))</f>
        <v/>
      </c>
      <c r="AQ42" s="57" t="str">
        <f>IF(AN42="","",(VLOOKUP(AN42,Table_corresp!$J$3:$M$70,4,0)))</f>
        <v/>
      </c>
      <c r="AR42" s="56" t="str">
        <f t="shared" si="7"/>
        <v/>
      </c>
      <c r="AS42" s="56" t="str">
        <f t="shared" si="8"/>
        <v/>
      </c>
      <c r="AT42" s="58" t="str">
        <f t="shared" si="9"/>
        <v/>
      </c>
      <c r="AU42" s="59" t="str">
        <f t="shared" si="2"/>
        <v/>
      </c>
      <c r="AV42" s="16"/>
      <c r="AW42" s="39"/>
      <c r="AX42" s="11"/>
      <c r="AY42" s="57" t="str">
        <f>IF(AU42="","",(VLOOKUP(AU42,Table_corresp!$E$3:$F$230,2,0)))</f>
        <v/>
      </c>
      <c r="AZ42" s="57" t="str">
        <f>IF(AY42="","",(CONCATENATE(L42," / ",AY42)))</f>
        <v/>
      </c>
      <c r="BA42" s="57" t="str">
        <f>IF(AZ42="","",(VLOOKUP(AZ42,Table_corresp!$J$3:$M$70,2,0)))</f>
        <v/>
      </c>
      <c r="BB42" s="57" t="str">
        <f>IF(AZ42="","",(VLOOKUP(AZ42,Table_corresp!$J$3:$M$70,3,0)))</f>
        <v/>
      </c>
      <c r="BC42" s="57" t="str">
        <f>IF(AZ42="","",(VLOOKUP(AZ42,Table_corresp!$J$3:$M$70,4,0)))</f>
        <v/>
      </c>
      <c r="BD42" s="56" t="str">
        <f t="shared" si="10"/>
        <v/>
      </c>
      <c r="BE42" s="56" t="str">
        <f t="shared" si="19"/>
        <v/>
      </c>
      <c r="BF42" s="58" t="str">
        <f t="shared" si="12"/>
        <v/>
      </c>
      <c r="BG42" s="59" t="e">
        <f t="shared" si="3"/>
        <v>#VALUE!</v>
      </c>
      <c r="BH42" s="11"/>
      <c r="BI42" s="39"/>
      <c r="BJ42" s="11"/>
      <c r="BK42" s="57" t="e">
        <f>IF(BG42="","",(VLOOKUP(BG42,Table_corresp!$E$3:$F$230,2,0)))</f>
        <v>#VALUE!</v>
      </c>
      <c r="BL42" s="57" t="e">
        <f>IF(BK42="","",(CONCATENATE(V42," / ",BK42)))</f>
        <v>#VALUE!</v>
      </c>
      <c r="BM42" s="57" t="e">
        <f>IF(BL42="","",(VLOOKUP(BL42,Table_corresp!$J$3:$M$70,2,0)))</f>
        <v>#VALUE!</v>
      </c>
      <c r="BN42" s="57" t="e">
        <f>IF(BL42="","",(VLOOKUP(BL42,Table_corresp!$J$3:$M$70,3,0)))</f>
        <v>#VALUE!</v>
      </c>
      <c r="BO42" s="57" t="e">
        <f>IF(BL42="","",(VLOOKUP(BL42,Table_corresp!$J$3:$M$70,4,0)))</f>
        <v>#VALUE!</v>
      </c>
      <c r="BP42" s="56" t="str">
        <f t="shared" si="13"/>
        <v/>
      </c>
      <c r="BQ42" s="56" t="str">
        <f t="shared" si="20"/>
        <v/>
      </c>
      <c r="BR42" s="58" t="str">
        <f t="shared" si="15"/>
        <v/>
      </c>
      <c r="BS42" s="59" t="e">
        <f t="shared" si="4"/>
        <v>#VALUE!</v>
      </c>
      <c r="BT42" s="11"/>
      <c r="BU42" s="39"/>
      <c r="BV42" s="11"/>
      <c r="BW42" s="57" t="e">
        <f>IF(BS42="","",(VLOOKUP(BS42,Table_corresp!$E$3:$F$230,2,0)))</f>
        <v>#VALUE!</v>
      </c>
      <c r="BX42" s="57" t="e">
        <f>IF(BW42="","",(CONCATENATE(AF42," / ",BW42)))</f>
        <v>#VALUE!</v>
      </c>
      <c r="BY42" s="57" t="e">
        <f>IF(BX42="","",(VLOOKUP(BX42,Table_corresp!$J$3:$M$70,2,0)))</f>
        <v>#VALUE!</v>
      </c>
      <c r="BZ42" s="57" t="e">
        <f>IF(BX42="","",(VLOOKUP(BX42,Table_corresp!$J$3:$M$70,3,0)))</f>
        <v>#VALUE!</v>
      </c>
      <c r="CA42" s="57" t="e">
        <f>IF(BX42="","",(VLOOKUP(BX42,Table_corresp!$J$3:$M$70,4,0)))</f>
        <v>#VALUE!</v>
      </c>
      <c r="CB42" s="56" t="e">
        <f>IF(#REF!&gt;0,((((#REF!/BY42)^BZ42)-1)/CA42),"")</f>
        <v>#REF!</v>
      </c>
      <c r="CC42" s="56" t="e">
        <f>IF(CB42="","",BN42-CB42)</f>
        <v>#REF!</v>
      </c>
      <c r="CD42" s="58" t="e">
        <f t="shared" si="16"/>
        <v>#REF!</v>
      </c>
      <c r="CE42" s="59" t="e">
        <f>IF(BR42&lt;&gt;0,((YEAR(BR42)-YEAR(BD42))*12+MONTH(BR42)-MONTH(BD42)),"")</f>
        <v>#VALUE!</v>
      </c>
      <c r="CF42" s="11"/>
      <c r="CG42" s="39"/>
      <c r="CH42" s="11"/>
      <c r="CI42" s="57" t="e">
        <f>IF(CE42="","",(VLOOKUP(CE42,Table_corresp!$E$3:$F$230,2,0)))</f>
        <v>#VALUE!</v>
      </c>
      <c r="CJ42" s="57" t="e">
        <f>IF(CI42="","",(CONCATENATE(AP42," / ",CI42)))</f>
        <v>#VALUE!</v>
      </c>
      <c r="CK42" s="57" t="e">
        <f>IF(CJ42="","",(VLOOKUP(CJ42,Table_corresp!$J$3:$M$70,2,0)))</f>
        <v>#VALUE!</v>
      </c>
      <c r="CL42" s="57" t="e">
        <f>IF(CJ42="","",(VLOOKUP(CJ42,Table_corresp!$J$3:$M$70,3,0)))</f>
        <v>#VALUE!</v>
      </c>
      <c r="CM42" s="57" t="e">
        <f>IF(CJ42="","",(VLOOKUP(CJ42,Table_corresp!$J$3:$M$70,4,0)))</f>
        <v>#VALUE!</v>
      </c>
      <c r="CN42" s="56" t="e">
        <f>IF(#REF!&gt;0,((((#REF!/CK42)^CL42)-1)/CM42),"")</f>
        <v>#REF!</v>
      </c>
      <c r="CO42" s="56" t="e">
        <f>IF(CN42="","",BZ42-CN42)</f>
        <v>#REF!</v>
      </c>
      <c r="CP42" s="58" t="e">
        <f t="shared" si="17"/>
        <v>#REF!</v>
      </c>
      <c r="CQ42" s="59" t="e">
        <f>IF(CD42&lt;&gt;0,((YEAR(CD42)-YEAR(BP42))*12+MONTH(CD42)-MONTH(BP42)),"")</f>
        <v>#REF!</v>
      </c>
      <c r="CR42" s="11"/>
      <c r="CS42" s="39"/>
      <c r="CT42" s="18"/>
      <c r="CU42" s="57" t="e">
        <f>IF(CQ42="","",(VLOOKUP(CQ42,Table_corresp!$E$3:$F$230,2,0)))</f>
        <v>#REF!</v>
      </c>
      <c r="CV42" s="57" t="e">
        <f>IF(CU42="","",(CONCATENATE(BB42," / ",CU42)))</f>
        <v>#REF!</v>
      </c>
      <c r="CW42" s="57" t="e">
        <f>IF(CV42="","",(VLOOKUP(CV42,Table_corresp!$J$3:$M$70,2,0)))</f>
        <v>#REF!</v>
      </c>
      <c r="CX42" s="57" t="e">
        <f>IF(CV42="","",(VLOOKUP(CV42,Table_corresp!$J$3:$M$70,3,0)))</f>
        <v>#REF!</v>
      </c>
      <c r="CY42" s="57" t="e">
        <f>IF(CV42="","",(VLOOKUP(CV42,Table_corresp!$J$3:$M$70,4,0)))</f>
        <v>#REF!</v>
      </c>
      <c r="CZ42" s="56" t="e">
        <f>IF(#REF!&gt;0,((((#REF!/CW42)^CX42)-1)/CY42),"")</f>
        <v>#REF!</v>
      </c>
      <c r="DA42" s="56" t="e">
        <f>IF(CZ42="","",CL42-CZ42)</f>
        <v>#REF!</v>
      </c>
      <c r="DB42" s="58" t="e">
        <f t="shared" si="18"/>
        <v>#REF!</v>
      </c>
      <c r="DC42" s="59" t="e">
        <f>IF(CP42&lt;&gt;0,((YEAR(CP42)-YEAR(CB42))*12+MONTH(CP42)-MONTH(CB42)),"")</f>
        <v>#REF!</v>
      </c>
    </row>
    <row r="43" spans="1:107" x14ac:dyDescent="0.25">
      <c r="A43" s="8">
        <v>41</v>
      </c>
      <c r="B43" s="10">
        <v>1</v>
      </c>
      <c r="C43" s="12"/>
      <c r="D43" s="12"/>
      <c r="E43" s="12"/>
      <c r="F43" s="12">
        <v>65</v>
      </c>
      <c r="G43" s="12">
        <v>1.56</v>
      </c>
      <c r="H43" s="13">
        <v>26.709401709401707</v>
      </c>
      <c r="I43" s="46">
        <f>VLOOKUP(T43,Table_corresp!$E$3:$F$230,2,0)</f>
        <v>13</v>
      </c>
      <c r="J43" s="46" t="str">
        <f>CONCATENATE(B43," / ",I43)</f>
        <v>1 / 13</v>
      </c>
      <c r="K43" s="54">
        <f>VLOOKUP(J43,Table_corresp!$J$3:$M$70,2,0)</f>
        <v>17.8</v>
      </c>
      <c r="L43" s="54">
        <f>VLOOKUP(J43,Table_corresp!$J$3:$M$70,3,0)</f>
        <v>-0.93</v>
      </c>
      <c r="M43" s="55">
        <f>VLOOKUP(J43,Table_corresp!$J$3:$M$70,4,0)</f>
        <v>-0.1002</v>
      </c>
      <c r="N43" s="56">
        <f t="shared" si="5"/>
        <v>3.137375970327259</v>
      </c>
      <c r="O43" s="14" t="s">
        <v>36</v>
      </c>
      <c r="P43" s="15">
        <v>41845</v>
      </c>
      <c r="Q43" s="15">
        <v>37044</v>
      </c>
      <c r="R43" s="45" t="str">
        <f t="shared" ca="1" si="0"/>
        <v>16 ans 4 mois</v>
      </c>
      <c r="S43" s="39" t="str">
        <f ca="1">VLOOKUP(R43,Table_corresp!$A$3:$B$230,2,0)</f>
        <v>&gt; 12</v>
      </c>
      <c r="T43" s="45" t="str">
        <f>DATEDIF(Q43,P43,"y")&amp;" ans "&amp;DATEDIF(Q43,P43,"ym")&amp;" mois"</f>
        <v>13 ans 1 mois</v>
      </c>
      <c r="U43" s="39" t="str">
        <f>VLOOKUP(T43,Table_corresp!$A$3:$B$230,2,0)</f>
        <v>&gt; 12</v>
      </c>
      <c r="V43" s="16"/>
      <c r="W43" s="11"/>
      <c r="X43" s="16"/>
      <c r="Y43" s="38" t="str">
        <f>IF(X43&lt;&gt;0,(DATEDIF(Q43,X43,"y")&amp;" ans "&amp;DATEDIF(Q43,X43,"ym")&amp;" mois"),"")</f>
        <v/>
      </c>
      <c r="Z43" s="11"/>
      <c r="AA43" s="57" t="str">
        <f>IF(Y43="","",(VLOOKUP(Y43,Table_corresp!$E$3:$F$230,2,0)))</f>
        <v/>
      </c>
      <c r="AB43" s="57" t="str">
        <f>IF(AA43="","",(CONCATENATE(B43," / ",AA43)))</f>
        <v/>
      </c>
      <c r="AC43" s="57" t="str">
        <f>IF(AB43="","",(VLOOKUP(AB43,Table_corresp!$J$3:$M$70,2,0)))</f>
        <v/>
      </c>
      <c r="AD43" s="57" t="str">
        <f>IF(AB43="","",(VLOOKUP(AB43,Table_corresp!$J$3:$M$70,3,0)))</f>
        <v/>
      </c>
      <c r="AE43" s="57" t="str">
        <f>IF(AB43="","",(VLOOKUP(AB43,Table_corresp!$J$3:$M$70,4,0)))</f>
        <v/>
      </c>
      <c r="AF43" s="56" t="str">
        <f t="shared" si="6"/>
        <v/>
      </c>
      <c r="AG43" s="56" t="str">
        <f>IF(AF43="","",N43-AF43)</f>
        <v/>
      </c>
      <c r="AH43" s="58" t="str">
        <f t="shared" si="1"/>
        <v/>
      </c>
      <c r="AI43" s="17" t="str">
        <f>IF(X43&lt;&gt;0,((YEAR(X43)-YEAR(P43))*12+MONTH(X43)-MONTH(P43)),"")</f>
        <v/>
      </c>
      <c r="AJ43" s="16"/>
      <c r="AK43" s="39" t="str">
        <f>IF(AJ43&lt;&gt;0,(DATEDIF(Q43,AJ43,"y")&amp;" ans "&amp;DATEDIF(Q43,AJ43,"ym")&amp;" mois"),"")</f>
        <v/>
      </c>
      <c r="AL43" s="11"/>
      <c r="AM43" s="57" t="str">
        <f>IF(AK43="","",(VLOOKUP(AK43,Table_corresp!$E$3:$F$230,2,0)))</f>
        <v/>
      </c>
      <c r="AN43" s="57" t="str">
        <f>IF(AM43="","",(CONCATENATE(B43," / ",AM43)))</f>
        <v/>
      </c>
      <c r="AO43" s="57" t="str">
        <f>IF(AN43="","",(VLOOKUP(AN43,Table_corresp!$J$3:$M$70,2,0)))</f>
        <v/>
      </c>
      <c r="AP43" s="57" t="str">
        <f>IF(AN43="","",(VLOOKUP(AN43,Table_corresp!$J$3:$M$70,3,0)))</f>
        <v/>
      </c>
      <c r="AQ43" s="57" t="str">
        <f>IF(AN43="","",(VLOOKUP(AN43,Table_corresp!$J$3:$M$70,4,0)))</f>
        <v/>
      </c>
      <c r="AR43" s="56" t="str">
        <f t="shared" si="7"/>
        <v/>
      </c>
      <c r="AS43" s="56" t="str">
        <f t="shared" si="8"/>
        <v/>
      </c>
      <c r="AT43" s="58" t="str">
        <f t="shared" si="9"/>
        <v/>
      </c>
      <c r="AU43" s="59" t="str">
        <f t="shared" si="2"/>
        <v/>
      </c>
      <c r="AV43" s="16"/>
      <c r="AW43" s="39"/>
      <c r="AX43" s="11"/>
      <c r="AY43" s="57" t="str">
        <f>IF(AU43="","",(VLOOKUP(AU43,Table_corresp!$E$3:$F$230,2,0)))</f>
        <v/>
      </c>
      <c r="AZ43" s="57" t="str">
        <f>IF(AY43="","",(CONCATENATE(L43," / ",AY43)))</f>
        <v/>
      </c>
      <c r="BA43" s="57" t="str">
        <f>IF(AZ43="","",(VLOOKUP(AZ43,Table_corresp!$J$3:$M$70,2,0)))</f>
        <v/>
      </c>
      <c r="BB43" s="57" t="str">
        <f>IF(AZ43="","",(VLOOKUP(AZ43,Table_corresp!$J$3:$M$70,3,0)))</f>
        <v/>
      </c>
      <c r="BC43" s="57" t="str">
        <f>IF(AZ43="","",(VLOOKUP(AZ43,Table_corresp!$J$3:$M$70,4,0)))</f>
        <v/>
      </c>
      <c r="BD43" s="56" t="str">
        <f t="shared" si="10"/>
        <v/>
      </c>
      <c r="BE43" s="56" t="str">
        <f t="shared" si="19"/>
        <v/>
      </c>
      <c r="BF43" s="58" t="str">
        <f t="shared" si="12"/>
        <v/>
      </c>
      <c r="BG43" s="59" t="e">
        <f t="shared" si="3"/>
        <v>#VALUE!</v>
      </c>
      <c r="BH43" s="11"/>
      <c r="BI43" s="39"/>
      <c r="BJ43" s="11"/>
      <c r="BK43" s="57" t="e">
        <f>IF(BG43="","",(VLOOKUP(BG43,Table_corresp!$E$3:$F$230,2,0)))</f>
        <v>#VALUE!</v>
      </c>
      <c r="BL43" s="57" t="e">
        <f>IF(BK43="","",(CONCATENATE(V43," / ",BK43)))</f>
        <v>#VALUE!</v>
      </c>
      <c r="BM43" s="57" t="e">
        <f>IF(BL43="","",(VLOOKUP(BL43,Table_corresp!$J$3:$M$70,2,0)))</f>
        <v>#VALUE!</v>
      </c>
      <c r="BN43" s="57" t="e">
        <f>IF(BL43="","",(VLOOKUP(BL43,Table_corresp!$J$3:$M$70,3,0)))</f>
        <v>#VALUE!</v>
      </c>
      <c r="BO43" s="57" t="e">
        <f>IF(BL43="","",(VLOOKUP(BL43,Table_corresp!$J$3:$M$70,4,0)))</f>
        <v>#VALUE!</v>
      </c>
      <c r="BP43" s="56" t="str">
        <f t="shared" si="13"/>
        <v/>
      </c>
      <c r="BQ43" s="56" t="str">
        <f t="shared" si="20"/>
        <v/>
      </c>
      <c r="BR43" s="58" t="str">
        <f t="shared" si="15"/>
        <v/>
      </c>
      <c r="BS43" s="59" t="e">
        <f t="shared" si="4"/>
        <v>#VALUE!</v>
      </c>
      <c r="BT43" s="11"/>
      <c r="BU43" s="39"/>
      <c r="BV43" s="11"/>
      <c r="BW43" s="57" t="e">
        <f>IF(BS43="","",(VLOOKUP(BS43,Table_corresp!$E$3:$F$230,2,0)))</f>
        <v>#VALUE!</v>
      </c>
      <c r="BX43" s="57" t="e">
        <f>IF(BW43="","",(CONCATENATE(AF43," / ",BW43)))</f>
        <v>#VALUE!</v>
      </c>
      <c r="BY43" s="57" t="e">
        <f>IF(BX43="","",(VLOOKUP(BX43,Table_corresp!$J$3:$M$70,2,0)))</f>
        <v>#VALUE!</v>
      </c>
      <c r="BZ43" s="57" t="e">
        <f>IF(BX43="","",(VLOOKUP(BX43,Table_corresp!$J$3:$M$70,3,0)))</f>
        <v>#VALUE!</v>
      </c>
      <c r="CA43" s="57" t="e">
        <f>IF(BX43="","",(VLOOKUP(BX43,Table_corresp!$J$3:$M$70,4,0)))</f>
        <v>#VALUE!</v>
      </c>
      <c r="CB43" s="56" t="e">
        <f>IF(#REF!&gt;0,((((#REF!/BY43)^BZ43)-1)/CA43),"")</f>
        <v>#REF!</v>
      </c>
      <c r="CC43" s="56" t="e">
        <f>IF(CB43="","",BN43-CB43)</f>
        <v>#REF!</v>
      </c>
      <c r="CD43" s="58" t="e">
        <f t="shared" si="16"/>
        <v>#REF!</v>
      </c>
      <c r="CE43" s="59" t="e">
        <f>IF(BR43&lt;&gt;0,((YEAR(BR43)-YEAR(BD43))*12+MONTH(BR43)-MONTH(BD43)),"")</f>
        <v>#VALUE!</v>
      </c>
      <c r="CF43" s="11"/>
      <c r="CG43" s="39"/>
      <c r="CH43" s="11"/>
      <c r="CI43" s="57" t="e">
        <f>IF(CE43="","",(VLOOKUP(CE43,Table_corresp!$E$3:$F$230,2,0)))</f>
        <v>#VALUE!</v>
      </c>
      <c r="CJ43" s="57" t="e">
        <f>IF(CI43="","",(CONCATENATE(AP43," / ",CI43)))</f>
        <v>#VALUE!</v>
      </c>
      <c r="CK43" s="57" t="e">
        <f>IF(CJ43="","",(VLOOKUP(CJ43,Table_corresp!$J$3:$M$70,2,0)))</f>
        <v>#VALUE!</v>
      </c>
      <c r="CL43" s="57" t="e">
        <f>IF(CJ43="","",(VLOOKUP(CJ43,Table_corresp!$J$3:$M$70,3,0)))</f>
        <v>#VALUE!</v>
      </c>
      <c r="CM43" s="57" t="e">
        <f>IF(CJ43="","",(VLOOKUP(CJ43,Table_corresp!$J$3:$M$70,4,0)))</f>
        <v>#VALUE!</v>
      </c>
      <c r="CN43" s="56" t="e">
        <f>IF(#REF!&gt;0,((((#REF!/CK43)^CL43)-1)/CM43),"")</f>
        <v>#REF!</v>
      </c>
      <c r="CO43" s="56" t="e">
        <f>IF(CN43="","",BZ43-CN43)</f>
        <v>#REF!</v>
      </c>
      <c r="CP43" s="58" t="e">
        <f t="shared" si="17"/>
        <v>#REF!</v>
      </c>
      <c r="CQ43" s="59" t="e">
        <f>IF(CD43&lt;&gt;0,((YEAR(CD43)-YEAR(BP43))*12+MONTH(CD43)-MONTH(BP43)),"")</f>
        <v>#REF!</v>
      </c>
      <c r="CR43" s="11"/>
      <c r="CS43" s="39"/>
      <c r="CT43" s="18"/>
      <c r="CU43" s="57" t="e">
        <f>IF(CQ43="","",(VLOOKUP(CQ43,Table_corresp!$E$3:$F$230,2,0)))</f>
        <v>#REF!</v>
      </c>
      <c r="CV43" s="57" t="e">
        <f>IF(CU43="","",(CONCATENATE(BB43," / ",CU43)))</f>
        <v>#REF!</v>
      </c>
      <c r="CW43" s="57" t="e">
        <f>IF(CV43="","",(VLOOKUP(CV43,Table_corresp!$J$3:$M$70,2,0)))</f>
        <v>#REF!</v>
      </c>
      <c r="CX43" s="57" t="e">
        <f>IF(CV43="","",(VLOOKUP(CV43,Table_corresp!$J$3:$M$70,3,0)))</f>
        <v>#REF!</v>
      </c>
      <c r="CY43" s="57" t="e">
        <f>IF(CV43="","",(VLOOKUP(CV43,Table_corresp!$J$3:$M$70,4,0)))</f>
        <v>#REF!</v>
      </c>
      <c r="CZ43" s="56" t="e">
        <f>IF(#REF!&gt;0,((((#REF!/CW43)^CX43)-1)/CY43),"")</f>
        <v>#REF!</v>
      </c>
      <c r="DA43" s="56" t="e">
        <f>IF(CZ43="","",CL43-CZ43)</f>
        <v>#REF!</v>
      </c>
      <c r="DB43" s="58" t="e">
        <f t="shared" si="18"/>
        <v>#REF!</v>
      </c>
      <c r="DC43" s="59" t="e">
        <f>IF(CP43&lt;&gt;0,((YEAR(CP43)-YEAR(CB43))*12+MONTH(CP43)-MONTH(CB43)),"")</f>
        <v>#REF!</v>
      </c>
    </row>
    <row r="44" spans="1:107" x14ac:dyDescent="0.25">
      <c r="A44" s="8">
        <v>42</v>
      </c>
      <c r="B44" s="10">
        <v>2</v>
      </c>
      <c r="C44" s="12"/>
      <c r="D44" s="12"/>
      <c r="E44" s="12"/>
      <c r="F44" s="12">
        <v>31.5</v>
      </c>
      <c r="G44" s="12">
        <v>1.17</v>
      </c>
      <c r="H44" s="13">
        <v>23.011176857330707</v>
      </c>
      <c r="I44" s="46">
        <f>VLOOKUP(T44,Table_corresp!$E$3:$F$230,2,0)</f>
        <v>5</v>
      </c>
      <c r="J44" s="46" t="str">
        <f>CONCATENATE(B44," / ",I44)</f>
        <v>2 / 5</v>
      </c>
      <c r="K44" s="54">
        <f>VLOOKUP(J44,Table_corresp!$J$3:$M$70,2,0)</f>
        <v>15.2</v>
      </c>
      <c r="L44" s="54">
        <f>VLOOKUP(J44,Table_corresp!$J$3:$M$70,3,0)</f>
        <v>-0.27</v>
      </c>
      <c r="M44" s="55">
        <f>VLOOKUP(J44,Table_corresp!$J$3:$M$70,4,0)</f>
        <v>-2.1399999999999999E-2</v>
      </c>
      <c r="N44" s="56">
        <f t="shared" si="5"/>
        <v>4.9497343015884656</v>
      </c>
      <c r="O44" s="14" t="s">
        <v>39</v>
      </c>
      <c r="P44" s="15">
        <v>41849</v>
      </c>
      <c r="Q44" s="15">
        <v>40020</v>
      </c>
      <c r="R44" s="45" t="str">
        <f t="shared" ca="1" si="0"/>
        <v>8 ans 2 mois</v>
      </c>
      <c r="S44" s="39" t="str">
        <f ca="1">VLOOKUP(R44,Table_corresp!$A$3:$B$230,2,0)</f>
        <v>[6-9[</v>
      </c>
      <c r="T44" s="45" t="str">
        <f>DATEDIF(Q44,P44,"y")&amp;" ans "&amp;DATEDIF(Q44,P44,"ym")&amp;" mois"</f>
        <v>5 ans 0 mois</v>
      </c>
      <c r="U44" s="39" t="str">
        <f>VLOOKUP(T44,Table_corresp!$A$3:$B$230,2,0)</f>
        <v>[3-6[</v>
      </c>
      <c r="V44" s="16"/>
      <c r="W44" s="11"/>
      <c r="X44" s="16">
        <v>42249</v>
      </c>
      <c r="Y44" s="38" t="str">
        <f>IF(X44&lt;&gt;0,(DATEDIF(Q44,X44,"y")&amp;" ans "&amp;DATEDIF(Q44,X44,"ym")&amp;" mois"),"")</f>
        <v>6 ans 1 mois</v>
      </c>
      <c r="Z44" s="11">
        <v>25.8</v>
      </c>
      <c r="AA44" s="57">
        <f>IF(Y44="","",(VLOOKUP(Y44,Table_corresp!$E$3:$F$230,2,0)))</f>
        <v>6</v>
      </c>
      <c r="AB44" s="57" t="str">
        <f>IF(AA44="","",(CONCATENATE(B44," / ",AA44)))</f>
        <v>2 / 6</v>
      </c>
      <c r="AC44" s="57">
        <f>IF(AB44="","",(VLOOKUP(AB44,Table_corresp!$J$3:$M$70,2,0)))</f>
        <v>15.13</v>
      </c>
      <c r="AD44" s="57">
        <f>IF(AB44="","",(VLOOKUP(AB44,Table_corresp!$J$3:$M$70,3,0)))</f>
        <v>-0.36</v>
      </c>
      <c r="AE44" s="57">
        <f>IF(AB44="","",(VLOOKUP(AB44,Table_corresp!$J$3:$M$70,4,0)))</f>
        <v>-2.9399999999999999E-2</v>
      </c>
      <c r="AF44" s="56">
        <f t="shared" si="6"/>
        <v>5.9455975785991866</v>
      </c>
      <c r="AG44" s="56">
        <f>IF(AF44="","",N44-AF44)</f>
        <v>-0.99586327701072097</v>
      </c>
      <c r="AH44" s="58" t="str">
        <f t="shared" si="1"/>
        <v>accélération</v>
      </c>
      <c r="AI44" s="17">
        <f>IF(X44&lt;&gt;0,((YEAR(X44)-YEAR(P44))*12+MONTH(X44)-MONTH(P44)),"")</f>
        <v>14</v>
      </c>
      <c r="AJ44" s="16"/>
      <c r="AK44" s="39" t="str">
        <f>IF(AJ44&lt;&gt;0,(DATEDIF(Q44,AJ44,"y")&amp;" ans "&amp;DATEDIF(Q44,AJ44,"ym")&amp;" mois"),"")</f>
        <v/>
      </c>
      <c r="AL44" s="11"/>
      <c r="AM44" s="57" t="str">
        <f>IF(AK44="","",(VLOOKUP(AK44,Table_corresp!$E$3:$F$230,2,0)))</f>
        <v/>
      </c>
      <c r="AN44" s="57" t="str">
        <f>IF(AM44="","",(CONCATENATE(B44," / ",AM44)))</f>
        <v/>
      </c>
      <c r="AO44" s="57" t="str">
        <f>IF(AN44="","",(VLOOKUP(AN44,Table_corresp!$J$3:$M$70,2,0)))</f>
        <v/>
      </c>
      <c r="AP44" s="57" t="str">
        <f>IF(AN44="","",(VLOOKUP(AN44,Table_corresp!$J$3:$M$70,3,0)))</f>
        <v/>
      </c>
      <c r="AQ44" s="57" t="str">
        <f>IF(AN44="","",(VLOOKUP(AN44,Table_corresp!$J$3:$M$70,4,0)))</f>
        <v/>
      </c>
      <c r="AR44" s="56" t="str">
        <f t="shared" si="7"/>
        <v/>
      </c>
      <c r="AS44" s="56" t="str">
        <f t="shared" si="8"/>
        <v/>
      </c>
      <c r="AT44" s="58" t="str">
        <f t="shared" si="9"/>
        <v/>
      </c>
      <c r="AU44" s="59" t="str">
        <f t="shared" si="2"/>
        <v/>
      </c>
      <c r="AV44" s="16"/>
      <c r="AW44" s="39"/>
      <c r="AX44" s="11"/>
      <c r="AY44" s="57" t="str">
        <f>IF(AU44="","",(VLOOKUP(AU44,Table_corresp!$E$3:$F$230,2,0)))</f>
        <v/>
      </c>
      <c r="AZ44" s="57" t="str">
        <f>IF(AY44="","",(CONCATENATE(L44," / ",AY44)))</f>
        <v/>
      </c>
      <c r="BA44" s="57" t="str">
        <f>IF(AZ44="","",(VLOOKUP(AZ44,Table_corresp!$J$3:$M$70,2,0)))</f>
        <v/>
      </c>
      <c r="BB44" s="57" t="str">
        <f>IF(AZ44="","",(VLOOKUP(AZ44,Table_corresp!$J$3:$M$70,3,0)))</f>
        <v/>
      </c>
      <c r="BC44" s="57" t="str">
        <f>IF(AZ44="","",(VLOOKUP(AZ44,Table_corresp!$J$3:$M$70,4,0)))</f>
        <v/>
      </c>
      <c r="BD44" s="56" t="str">
        <f t="shared" si="10"/>
        <v/>
      </c>
      <c r="BE44" s="56" t="str">
        <f t="shared" si="19"/>
        <v/>
      </c>
      <c r="BF44" s="58" t="str">
        <f t="shared" si="12"/>
        <v/>
      </c>
      <c r="BG44" s="59" t="e">
        <f t="shared" si="3"/>
        <v>#VALUE!</v>
      </c>
      <c r="BH44" s="11"/>
      <c r="BI44" s="39"/>
      <c r="BJ44" s="11"/>
      <c r="BK44" s="57" t="e">
        <f>IF(BG44="","",(VLOOKUP(BG44,Table_corresp!$E$3:$F$230,2,0)))</f>
        <v>#VALUE!</v>
      </c>
      <c r="BL44" s="57" t="e">
        <f>IF(BK44="","",(CONCATENATE(V44," / ",BK44)))</f>
        <v>#VALUE!</v>
      </c>
      <c r="BM44" s="57" t="e">
        <f>IF(BL44="","",(VLOOKUP(BL44,Table_corresp!$J$3:$M$70,2,0)))</f>
        <v>#VALUE!</v>
      </c>
      <c r="BN44" s="57" t="e">
        <f>IF(BL44="","",(VLOOKUP(BL44,Table_corresp!$J$3:$M$70,3,0)))</f>
        <v>#VALUE!</v>
      </c>
      <c r="BO44" s="57" t="e">
        <f>IF(BL44="","",(VLOOKUP(BL44,Table_corresp!$J$3:$M$70,4,0)))</f>
        <v>#VALUE!</v>
      </c>
      <c r="BP44" s="56" t="str">
        <f t="shared" si="13"/>
        <v/>
      </c>
      <c r="BQ44" s="56" t="str">
        <f t="shared" si="20"/>
        <v/>
      </c>
      <c r="BR44" s="58" t="str">
        <f t="shared" si="15"/>
        <v/>
      </c>
      <c r="BS44" s="59" t="e">
        <f t="shared" si="4"/>
        <v>#VALUE!</v>
      </c>
      <c r="BT44" s="11"/>
      <c r="BU44" s="39"/>
      <c r="BV44" s="11"/>
      <c r="BW44" s="57" t="e">
        <f>IF(BS44="","",(VLOOKUP(BS44,Table_corresp!$E$3:$F$230,2,0)))</f>
        <v>#VALUE!</v>
      </c>
      <c r="BX44" s="57" t="e">
        <f>IF(BW44="","",(CONCATENATE(AF44," / ",BW44)))</f>
        <v>#VALUE!</v>
      </c>
      <c r="BY44" s="57" t="e">
        <f>IF(BX44="","",(VLOOKUP(BX44,Table_corresp!$J$3:$M$70,2,0)))</f>
        <v>#VALUE!</v>
      </c>
      <c r="BZ44" s="57" t="e">
        <f>IF(BX44="","",(VLOOKUP(BX44,Table_corresp!$J$3:$M$70,3,0)))</f>
        <v>#VALUE!</v>
      </c>
      <c r="CA44" s="57" t="e">
        <f>IF(BX44="","",(VLOOKUP(BX44,Table_corresp!$J$3:$M$70,4,0)))</f>
        <v>#VALUE!</v>
      </c>
      <c r="CB44" s="56" t="e">
        <f>IF(#REF!&gt;0,((((#REF!/BY44)^BZ44)-1)/CA44),"")</f>
        <v>#REF!</v>
      </c>
      <c r="CC44" s="56" t="e">
        <f>IF(CB44="","",BN44-CB44)</f>
        <v>#REF!</v>
      </c>
      <c r="CD44" s="58" t="e">
        <f t="shared" si="16"/>
        <v>#REF!</v>
      </c>
      <c r="CE44" s="59" t="e">
        <f>IF(BR44&lt;&gt;0,((YEAR(BR44)-YEAR(BD44))*12+MONTH(BR44)-MONTH(BD44)),"")</f>
        <v>#VALUE!</v>
      </c>
      <c r="CF44" s="11"/>
      <c r="CG44" s="39"/>
      <c r="CH44" s="11"/>
      <c r="CI44" s="57" t="e">
        <f>IF(CE44="","",(VLOOKUP(CE44,Table_corresp!$E$3:$F$230,2,0)))</f>
        <v>#VALUE!</v>
      </c>
      <c r="CJ44" s="57" t="e">
        <f>IF(CI44="","",(CONCATENATE(AP44," / ",CI44)))</f>
        <v>#VALUE!</v>
      </c>
      <c r="CK44" s="57" t="e">
        <f>IF(CJ44="","",(VLOOKUP(CJ44,Table_corresp!$J$3:$M$70,2,0)))</f>
        <v>#VALUE!</v>
      </c>
      <c r="CL44" s="57" t="e">
        <f>IF(CJ44="","",(VLOOKUP(CJ44,Table_corresp!$J$3:$M$70,3,0)))</f>
        <v>#VALUE!</v>
      </c>
      <c r="CM44" s="57" t="e">
        <f>IF(CJ44="","",(VLOOKUP(CJ44,Table_corresp!$J$3:$M$70,4,0)))</f>
        <v>#VALUE!</v>
      </c>
      <c r="CN44" s="56" t="e">
        <f>IF(#REF!&gt;0,((((#REF!/CK44)^CL44)-1)/CM44),"")</f>
        <v>#REF!</v>
      </c>
      <c r="CO44" s="56" t="e">
        <f>IF(CN44="","",BZ44-CN44)</f>
        <v>#REF!</v>
      </c>
      <c r="CP44" s="58" t="e">
        <f t="shared" si="17"/>
        <v>#REF!</v>
      </c>
      <c r="CQ44" s="59" t="e">
        <f>IF(CD44&lt;&gt;0,((YEAR(CD44)-YEAR(BP44))*12+MONTH(CD44)-MONTH(BP44)),"")</f>
        <v>#REF!</v>
      </c>
      <c r="CR44" s="11"/>
      <c r="CS44" s="39"/>
      <c r="CT44" s="18"/>
      <c r="CU44" s="57" t="e">
        <f>IF(CQ44="","",(VLOOKUP(CQ44,Table_corresp!$E$3:$F$230,2,0)))</f>
        <v>#REF!</v>
      </c>
      <c r="CV44" s="57" t="e">
        <f>IF(CU44="","",(CONCATENATE(BB44," / ",CU44)))</f>
        <v>#REF!</v>
      </c>
      <c r="CW44" s="57" t="e">
        <f>IF(CV44="","",(VLOOKUP(CV44,Table_corresp!$J$3:$M$70,2,0)))</f>
        <v>#REF!</v>
      </c>
      <c r="CX44" s="57" t="e">
        <f>IF(CV44="","",(VLOOKUP(CV44,Table_corresp!$J$3:$M$70,3,0)))</f>
        <v>#REF!</v>
      </c>
      <c r="CY44" s="57" t="e">
        <f>IF(CV44="","",(VLOOKUP(CV44,Table_corresp!$J$3:$M$70,4,0)))</f>
        <v>#REF!</v>
      </c>
      <c r="CZ44" s="56" t="e">
        <f>IF(#REF!&gt;0,((((#REF!/CW44)^CX44)-1)/CY44),"")</f>
        <v>#REF!</v>
      </c>
      <c r="DA44" s="56" t="e">
        <f>IF(CZ44="","",CL44-CZ44)</f>
        <v>#REF!</v>
      </c>
      <c r="DB44" s="58" t="e">
        <f t="shared" si="18"/>
        <v>#REF!</v>
      </c>
      <c r="DC44" s="59" t="e">
        <f>IF(CP44&lt;&gt;0,((YEAR(CP44)-YEAR(CB44))*12+MONTH(CP44)-MONTH(CB44)),"")</f>
        <v>#REF!</v>
      </c>
    </row>
    <row r="45" spans="1:107" x14ac:dyDescent="0.25">
      <c r="A45" s="8">
        <v>43</v>
      </c>
      <c r="B45" s="10">
        <v>1</v>
      </c>
      <c r="C45" s="12"/>
      <c r="D45" s="12"/>
      <c r="E45" s="12"/>
      <c r="F45" s="12">
        <v>63</v>
      </c>
      <c r="G45" s="12">
        <v>1.5</v>
      </c>
      <c r="H45" s="13">
        <v>28</v>
      </c>
      <c r="I45" s="46">
        <f>VLOOKUP(T45,Table_corresp!$E$3:$F$230,2,0)</f>
        <v>11</v>
      </c>
      <c r="J45" s="46" t="str">
        <f>CONCATENATE(B45," / ",I45)</f>
        <v>1 / 11</v>
      </c>
      <c r="K45" s="54">
        <f>VLOOKUP(J45,Table_corresp!$J$3:$M$70,2,0)</f>
        <v>16.73</v>
      </c>
      <c r="L45" s="54">
        <f>VLOOKUP(J45,Table_corresp!$J$3:$M$70,3,0)</f>
        <v>-0.9</v>
      </c>
      <c r="M45" s="55">
        <f>VLOOKUP(J45,Table_corresp!$J$3:$M$70,4,0)</f>
        <v>-9.1499999999999998E-2</v>
      </c>
      <c r="N45" s="56">
        <f t="shared" si="5"/>
        <v>4.0537983452037771</v>
      </c>
      <c r="O45" s="14" t="s">
        <v>39</v>
      </c>
      <c r="P45" s="15">
        <v>41849</v>
      </c>
      <c r="Q45" s="15">
        <v>37780</v>
      </c>
      <c r="R45" s="45" t="str">
        <f t="shared" ca="1" si="0"/>
        <v>14 ans 4 mois</v>
      </c>
      <c r="S45" s="39" t="str">
        <f ca="1">VLOOKUP(R45,Table_corresp!$A$3:$B$230,2,0)</f>
        <v>&gt; 12</v>
      </c>
      <c r="T45" s="45" t="str">
        <f>DATEDIF(Q45,P45,"y")&amp;" ans "&amp;DATEDIF(Q45,P45,"ym")&amp;" mois"</f>
        <v>11 ans 1 mois</v>
      </c>
      <c r="U45" s="39" t="str">
        <f>VLOOKUP(T45,Table_corresp!$A$3:$B$230,2,0)</f>
        <v>[9-12[</v>
      </c>
      <c r="V45" s="16">
        <v>41963</v>
      </c>
      <c r="W45" s="11">
        <v>28.7</v>
      </c>
      <c r="X45" s="16"/>
      <c r="Y45" s="38" t="str">
        <f>IF(X45&lt;&gt;0,(DATEDIF(Q45,X45,"y")&amp;" ans "&amp;DATEDIF(Q45,X45,"ym")&amp;" mois"),"")</f>
        <v/>
      </c>
      <c r="Z45" s="11"/>
      <c r="AA45" s="57" t="str">
        <f>IF(Y45="","",(VLOOKUP(Y45,Table_corresp!$E$3:$F$230,2,0)))</f>
        <v/>
      </c>
      <c r="AB45" s="57" t="str">
        <f>IF(AA45="","",(CONCATENATE(B45," / ",AA45)))</f>
        <v/>
      </c>
      <c r="AC45" s="57" t="str">
        <f>IF(AB45="","",(VLOOKUP(AB45,Table_corresp!$J$3:$M$70,2,0)))</f>
        <v/>
      </c>
      <c r="AD45" s="57" t="str">
        <f>IF(AB45="","",(VLOOKUP(AB45,Table_corresp!$J$3:$M$70,3,0)))</f>
        <v/>
      </c>
      <c r="AE45" s="57" t="str">
        <f>IF(AB45="","",(VLOOKUP(AB45,Table_corresp!$J$3:$M$70,4,0)))</f>
        <v/>
      </c>
      <c r="AF45" s="56" t="str">
        <f t="shared" si="6"/>
        <v/>
      </c>
      <c r="AG45" s="56" t="str">
        <f>IF(AF45="","",N45-AF45)</f>
        <v/>
      </c>
      <c r="AH45" s="58" t="str">
        <f t="shared" si="1"/>
        <v/>
      </c>
      <c r="AI45" s="17" t="str">
        <f>IF(X45&lt;&gt;0,((YEAR(X45)-YEAR(P45))*12+MONTH(X45)-MONTH(P45)),"")</f>
        <v/>
      </c>
      <c r="AJ45" s="16"/>
      <c r="AK45" s="39" t="str">
        <f>IF(AJ45&lt;&gt;0,(DATEDIF(Q45,AJ45,"y")&amp;" ans "&amp;DATEDIF(Q45,AJ45,"ym")&amp;" mois"),"")</f>
        <v/>
      </c>
      <c r="AL45" s="11"/>
      <c r="AM45" s="57" t="str">
        <f>IF(AK45="","",(VLOOKUP(AK45,Table_corresp!$E$3:$F$230,2,0)))</f>
        <v/>
      </c>
      <c r="AN45" s="57" t="str">
        <f>IF(AM45="","",(CONCATENATE(B45," / ",AM45)))</f>
        <v/>
      </c>
      <c r="AO45" s="57" t="str">
        <f>IF(AN45="","",(VLOOKUP(AN45,Table_corresp!$J$3:$M$70,2,0)))</f>
        <v/>
      </c>
      <c r="AP45" s="57" t="str">
        <f>IF(AN45="","",(VLOOKUP(AN45,Table_corresp!$J$3:$M$70,3,0)))</f>
        <v/>
      </c>
      <c r="AQ45" s="57" t="str">
        <f>IF(AN45="","",(VLOOKUP(AN45,Table_corresp!$J$3:$M$70,4,0)))</f>
        <v/>
      </c>
      <c r="AR45" s="56" t="str">
        <f t="shared" si="7"/>
        <v/>
      </c>
      <c r="AS45" s="56" t="str">
        <f t="shared" si="8"/>
        <v/>
      </c>
      <c r="AT45" s="58" t="str">
        <f t="shared" si="9"/>
        <v/>
      </c>
      <c r="AU45" s="59" t="str">
        <f t="shared" si="2"/>
        <v/>
      </c>
      <c r="AV45" s="16"/>
      <c r="AW45" s="39"/>
      <c r="AX45" s="11"/>
      <c r="AY45" s="57" t="str">
        <f>IF(AU45="","",(VLOOKUP(AU45,Table_corresp!$E$3:$F$230,2,0)))</f>
        <v/>
      </c>
      <c r="AZ45" s="57" t="str">
        <f>IF(AY45="","",(CONCATENATE(L45," / ",AY45)))</f>
        <v/>
      </c>
      <c r="BA45" s="57" t="str">
        <f>IF(AZ45="","",(VLOOKUP(AZ45,Table_corresp!$J$3:$M$70,2,0)))</f>
        <v/>
      </c>
      <c r="BB45" s="57" t="str">
        <f>IF(AZ45="","",(VLOOKUP(AZ45,Table_corresp!$J$3:$M$70,3,0)))</f>
        <v/>
      </c>
      <c r="BC45" s="57" t="str">
        <f>IF(AZ45="","",(VLOOKUP(AZ45,Table_corresp!$J$3:$M$70,4,0)))</f>
        <v/>
      </c>
      <c r="BD45" s="56" t="str">
        <f t="shared" si="10"/>
        <v/>
      </c>
      <c r="BE45" s="56" t="str">
        <f t="shared" si="19"/>
        <v/>
      </c>
      <c r="BF45" s="58" t="str">
        <f t="shared" si="12"/>
        <v/>
      </c>
      <c r="BG45" s="59" t="e">
        <f t="shared" si="3"/>
        <v>#VALUE!</v>
      </c>
      <c r="BH45" s="11"/>
      <c r="BI45" s="39"/>
      <c r="BJ45" s="11"/>
      <c r="BK45" s="57" t="e">
        <f>IF(BG45="","",(VLOOKUP(BG45,Table_corresp!$E$3:$F$230,2,0)))</f>
        <v>#VALUE!</v>
      </c>
      <c r="BL45" s="57" t="e">
        <f>IF(BK45="","",(CONCATENATE(V45," / ",BK45)))</f>
        <v>#VALUE!</v>
      </c>
      <c r="BM45" s="57" t="e">
        <f>IF(BL45="","",(VLOOKUP(BL45,Table_corresp!$J$3:$M$70,2,0)))</f>
        <v>#VALUE!</v>
      </c>
      <c r="BN45" s="57" t="e">
        <f>IF(BL45="","",(VLOOKUP(BL45,Table_corresp!$J$3:$M$70,3,0)))</f>
        <v>#VALUE!</v>
      </c>
      <c r="BO45" s="57" t="e">
        <f>IF(BL45="","",(VLOOKUP(BL45,Table_corresp!$J$3:$M$70,4,0)))</f>
        <v>#VALUE!</v>
      </c>
      <c r="BP45" s="56" t="str">
        <f t="shared" si="13"/>
        <v/>
      </c>
      <c r="BQ45" s="56" t="str">
        <f t="shared" si="20"/>
        <v/>
      </c>
      <c r="BR45" s="58" t="str">
        <f t="shared" si="15"/>
        <v/>
      </c>
      <c r="BS45" s="59" t="e">
        <f t="shared" si="4"/>
        <v>#VALUE!</v>
      </c>
      <c r="BT45" s="11"/>
      <c r="BU45" s="39"/>
      <c r="BV45" s="11"/>
      <c r="BW45" s="57" t="e">
        <f>IF(BS45="","",(VLOOKUP(BS45,Table_corresp!$E$3:$F$230,2,0)))</f>
        <v>#VALUE!</v>
      </c>
      <c r="BX45" s="57" t="e">
        <f>IF(BW45="","",(CONCATENATE(AF45," / ",BW45)))</f>
        <v>#VALUE!</v>
      </c>
      <c r="BY45" s="57" t="e">
        <f>IF(BX45="","",(VLOOKUP(BX45,Table_corresp!$J$3:$M$70,2,0)))</f>
        <v>#VALUE!</v>
      </c>
      <c r="BZ45" s="57" t="e">
        <f>IF(BX45="","",(VLOOKUP(BX45,Table_corresp!$J$3:$M$70,3,0)))</f>
        <v>#VALUE!</v>
      </c>
      <c r="CA45" s="57" t="e">
        <f>IF(BX45="","",(VLOOKUP(BX45,Table_corresp!$J$3:$M$70,4,0)))</f>
        <v>#VALUE!</v>
      </c>
      <c r="CB45" s="56" t="e">
        <f>IF(#REF!&gt;0,((((#REF!/BY45)^BZ45)-1)/CA45),"")</f>
        <v>#REF!</v>
      </c>
      <c r="CC45" s="56" t="e">
        <f>IF(CB45="","",BN45-CB45)</f>
        <v>#REF!</v>
      </c>
      <c r="CD45" s="58" t="e">
        <f t="shared" si="16"/>
        <v>#REF!</v>
      </c>
      <c r="CE45" s="59" t="e">
        <f>IF(BR45&lt;&gt;0,((YEAR(BR45)-YEAR(BD45))*12+MONTH(BR45)-MONTH(BD45)),"")</f>
        <v>#VALUE!</v>
      </c>
      <c r="CF45" s="11"/>
      <c r="CG45" s="39"/>
      <c r="CH45" s="11"/>
      <c r="CI45" s="57" t="e">
        <f>IF(CE45="","",(VLOOKUP(CE45,Table_corresp!$E$3:$F$230,2,0)))</f>
        <v>#VALUE!</v>
      </c>
      <c r="CJ45" s="57" t="e">
        <f>IF(CI45="","",(CONCATENATE(AP45," / ",CI45)))</f>
        <v>#VALUE!</v>
      </c>
      <c r="CK45" s="57" t="e">
        <f>IF(CJ45="","",(VLOOKUP(CJ45,Table_corresp!$J$3:$M$70,2,0)))</f>
        <v>#VALUE!</v>
      </c>
      <c r="CL45" s="57" t="e">
        <f>IF(CJ45="","",(VLOOKUP(CJ45,Table_corresp!$J$3:$M$70,3,0)))</f>
        <v>#VALUE!</v>
      </c>
      <c r="CM45" s="57" t="e">
        <f>IF(CJ45="","",(VLOOKUP(CJ45,Table_corresp!$J$3:$M$70,4,0)))</f>
        <v>#VALUE!</v>
      </c>
      <c r="CN45" s="56" t="e">
        <f>IF(#REF!&gt;0,((((#REF!/CK45)^CL45)-1)/CM45),"")</f>
        <v>#REF!</v>
      </c>
      <c r="CO45" s="56" t="e">
        <f>IF(CN45="","",BZ45-CN45)</f>
        <v>#REF!</v>
      </c>
      <c r="CP45" s="58" t="e">
        <f t="shared" si="17"/>
        <v>#REF!</v>
      </c>
      <c r="CQ45" s="59" t="e">
        <f>IF(CD45&lt;&gt;0,((YEAR(CD45)-YEAR(BP45))*12+MONTH(CD45)-MONTH(BP45)),"")</f>
        <v>#REF!</v>
      </c>
      <c r="CR45" s="11"/>
      <c r="CS45" s="39"/>
      <c r="CT45" s="18"/>
      <c r="CU45" s="57" t="e">
        <f>IF(CQ45="","",(VLOOKUP(CQ45,Table_corresp!$E$3:$F$230,2,0)))</f>
        <v>#REF!</v>
      </c>
      <c r="CV45" s="57" t="e">
        <f>IF(CU45="","",(CONCATENATE(BB45," / ",CU45)))</f>
        <v>#REF!</v>
      </c>
      <c r="CW45" s="57" t="e">
        <f>IF(CV45="","",(VLOOKUP(CV45,Table_corresp!$J$3:$M$70,2,0)))</f>
        <v>#REF!</v>
      </c>
      <c r="CX45" s="57" t="e">
        <f>IF(CV45="","",(VLOOKUP(CV45,Table_corresp!$J$3:$M$70,3,0)))</f>
        <v>#REF!</v>
      </c>
      <c r="CY45" s="57" t="e">
        <f>IF(CV45="","",(VLOOKUP(CV45,Table_corresp!$J$3:$M$70,4,0)))</f>
        <v>#REF!</v>
      </c>
      <c r="CZ45" s="56" t="e">
        <f>IF(#REF!&gt;0,((((#REF!/CW45)^CX45)-1)/CY45),"")</f>
        <v>#REF!</v>
      </c>
      <c r="DA45" s="56" t="e">
        <f>IF(CZ45="","",CL45-CZ45)</f>
        <v>#REF!</v>
      </c>
      <c r="DB45" s="58" t="e">
        <f t="shared" si="18"/>
        <v>#REF!</v>
      </c>
      <c r="DC45" s="59" t="e">
        <f>IF(CP45&lt;&gt;0,((YEAR(CP45)-YEAR(CB45))*12+MONTH(CP45)-MONTH(CB45)),"")</f>
        <v>#REF!</v>
      </c>
    </row>
    <row r="46" spans="1:107" x14ac:dyDescent="0.25">
      <c r="A46" s="8">
        <v>44</v>
      </c>
      <c r="B46" s="10">
        <v>1</v>
      </c>
      <c r="C46" s="12"/>
      <c r="D46" s="12"/>
      <c r="E46" s="12"/>
      <c r="F46" s="12">
        <v>30.5</v>
      </c>
      <c r="G46" s="12">
        <v>1.22</v>
      </c>
      <c r="H46" s="13">
        <v>20.491803278688526</v>
      </c>
      <c r="I46" s="46">
        <f>VLOOKUP(T46,Table_corresp!$E$3:$F$230,2,0)</f>
        <v>6</v>
      </c>
      <c r="J46" s="46" t="str">
        <f>CONCATENATE(B46," / ",I46)</f>
        <v>1 / 6</v>
      </c>
      <c r="K46" s="54">
        <f>VLOOKUP(J46,Table_corresp!$J$3:$M$70,2,0)</f>
        <v>15.44</v>
      </c>
      <c r="L46" s="54">
        <f>VLOOKUP(J46,Table_corresp!$J$3:$M$70,3,0)</f>
        <v>-0.37</v>
      </c>
      <c r="M46" s="55">
        <f>VLOOKUP(J46,Table_corresp!$J$3:$M$70,4,0)</f>
        <v>-2.8799999999999999E-2</v>
      </c>
      <c r="N46" s="56">
        <f t="shared" si="5"/>
        <v>3.4526207744155601</v>
      </c>
      <c r="O46" s="14" t="s">
        <v>39</v>
      </c>
      <c r="P46" s="15">
        <v>41822</v>
      </c>
      <c r="Q46" s="15">
        <v>39572</v>
      </c>
      <c r="R46" s="45" t="str">
        <f t="shared" ca="1" si="0"/>
        <v>9 ans 5 mois</v>
      </c>
      <c r="S46" s="39" t="str">
        <f ca="1">VLOOKUP(R46,Table_corresp!$A$3:$B$230,2,0)</f>
        <v>[9-12[</v>
      </c>
      <c r="T46" s="45" t="str">
        <f>DATEDIF(Q46,P46,"y")&amp;" ans "&amp;DATEDIF(Q46,P46,"ym")&amp;" mois"</f>
        <v>6 ans 1 mois</v>
      </c>
      <c r="U46" s="39" t="str">
        <f>VLOOKUP(T46,Table_corresp!$A$3:$B$230,2,0)</f>
        <v>[6-9[</v>
      </c>
      <c r="V46" s="20">
        <v>41955</v>
      </c>
      <c r="W46" s="21">
        <v>22.06</v>
      </c>
      <c r="X46" s="20">
        <v>42256</v>
      </c>
      <c r="Y46" s="38" t="str">
        <f>IF(X46&lt;&gt;0,(DATEDIF(Q46,X46,"y")&amp;" ans "&amp;DATEDIF(Q46,X46,"ym")&amp;" mois"),"")</f>
        <v>7 ans 4 mois</v>
      </c>
      <c r="Z46" s="21">
        <v>23.08</v>
      </c>
      <c r="AA46" s="57">
        <f>IF(Y46="","",(VLOOKUP(Y46,Table_corresp!$E$3:$F$230,2,0)))</f>
        <v>7</v>
      </c>
      <c r="AB46" s="57" t="str">
        <f>IF(AA46="","",(CONCATENATE(B46," / ",AA46)))</f>
        <v>1 / 7</v>
      </c>
      <c r="AC46" s="57">
        <f>IF(AB46="","",(VLOOKUP(AB46,Table_corresp!$J$3:$M$70,2,0)))</f>
        <v>15.53</v>
      </c>
      <c r="AD46" s="57">
        <f>IF(AB46="","",(VLOOKUP(AB46,Table_corresp!$J$3:$M$70,3,0)))</f>
        <v>-0.47</v>
      </c>
      <c r="AE46" s="57">
        <f>IF(AB46="","",(VLOOKUP(AB46,Table_corresp!$J$3:$M$70,4,0)))</f>
        <v>-3.8800000000000001E-2</v>
      </c>
      <c r="AF46" s="56">
        <f t="shared" si="6"/>
        <v>4.3788983828693384</v>
      </c>
      <c r="AG46" s="56">
        <f>IF(AF46="","",N46-AF46)</f>
        <v>-0.92627760845377827</v>
      </c>
      <c r="AH46" s="58" t="str">
        <f t="shared" si="1"/>
        <v>accélération</v>
      </c>
      <c r="AI46" s="17">
        <f>IF(X46&lt;&gt;0,((YEAR(X46)-YEAR(P46))*12+MONTH(X46)-MONTH(P46)),"")</f>
        <v>14</v>
      </c>
      <c r="AJ46" s="20">
        <v>42445</v>
      </c>
      <c r="AK46" s="39" t="str">
        <f>IF(AJ46&lt;&gt;0,(DATEDIF(Q46,AJ46,"y")&amp;" ans "&amp;DATEDIF(Q46,AJ46,"ym")&amp;" mois"),"")</f>
        <v>7 ans 10 mois</v>
      </c>
      <c r="AL46" s="21">
        <v>22.67</v>
      </c>
      <c r="AM46" s="57">
        <f>IF(AK46="","",(VLOOKUP(AK46,Table_corresp!$E$3:$F$230,2,0)))</f>
        <v>7.5</v>
      </c>
      <c r="AN46" s="57" t="str">
        <f>IF(AM46="","",(CONCATENATE(B46," / ",AM46)))</f>
        <v>1 / 7,5</v>
      </c>
      <c r="AO46" s="57">
        <f>IF(AN46="","",(VLOOKUP(AN46,Table_corresp!$J$3:$M$70,2,0)))</f>
        <v>15.62</v>
      </c>
      <c r="AP46" s="57">
        <f>IF(AN46="","",(VLOOKUP(AN46,Table_corresp!$J$3:$M$70,3,0)))</f>
        <v>-0.53</v>
      </c>
      <c r="AQ46" s="57">
        <f>IF(AN46="","",(VLOOKUP(AN46,Table_corresp!$J$3:$M$70,4,0)))</f>
        <v>-4.5100000000000001E-2</v>
      </c>
      <c r="AR46" s="56">
        <f t="shared" si="7"/>
        <v>3.9723744421973244</v>
      </c>
      <c r="AS46" s="56">
        <f t="shared" si="8"/>
        <v>0.40652394067201403</v>
      </c>
      <c r="AT46" s="58" t="str">
        <f t="shared" si="9"/>
        <v>ralentissement</v>
      </c>
      <c r="AU46" s="59">
        <f t="shared" si="2"/>
        <v>6</v>
      </c>
      <c r="AV46" s="20">
        <v>42669</v>
      </c>
      <c r="AW46" s="39"/>
      <c r="AX46" s="21">
        <v>23.5</v>
      </c>
      <c r="AY46" s="57" t="e">
        <f>IF(AU46="","",(VLOOKUP(AU46,Table_corresp!$E$3:$F$230,2,0)))</f>
        <v>#N/A</v>
      </c>
      <c r="AZ46" s="57" t="e">
        <f>IF(AY46="","",(CONCATENATE(L46," / ",AY46)))</f>
        <v>#N/A</v>
      </c>
      <c r="BA46" s="57" t="e">
        <f>IF(AZ46="","",(VLOOKUP(AZ46,Table_corresp!$J$3:$M$70,2,0)))</f>
        <v>#N/A</v>
      </c>
      <c r="BB46" s="57" t="e">
        <f>IF(AZ46="","",(VLOOKUP(AZ46,Table_corresp!$J$3:$M$70,3,0)))</f>
        <v>#N/A</v>
      </c>
      <c r="BC46" s="57" t="e">
        <f>IF(AZ46="","",(VLOOKUP(AZ46,Table_corresp!$J$3:$M$70,4,0)))</f>
        <v>#N/A</v>
      </c>
      <c r="BD46" s="56" t="e">
        <f t="shared" si="10"/>
        <v>#N/A</v>
      </c>
      <c r="BE46" s="56" t="e">
        <f t="shared" si="19"/>
        <v>#N/A</v>
      </c>
      <c r="BF46" s="58" t="e">
        <f t="shared" si="12"/>
        <v>#N/A</v>
      </c>
      <c r="BG46" s="59" t="e">
        <f t="shared" si="3"/>
        <v>#VALUE!</v>
      </c>
      <c r="BH46" s="21"/>
      <c r="BI46" s="39"/>
      <c r="BJ46" s="21"/>
      <c r="BK46" s="57" t="e">
        <f>IF(BG46="","",(VLOOKUP(BG46,Table_corresp!$E$3:$F$230,2,0)))</f>
        <v>#VALUE!</v>
      </c>
      <c r="BL46" s="57" t="e">
        <f>IF(BK46="","",(CONCATENATE(V46," / ",BK46)))</f>
        <v>#VALUE!</v>
      </c>
      <c r="BM46" s="57" t="e">
        <f>IF(BL46="","",(VLOOKUP(BL46,Table_corresp!$J$3:$M$70,2,0)))</f>
        <v>#VALUE!</v>
      </c>
      <c r="BN46" s="57" t="e">
        <f>IF(BL46="","",(VLOOKUP(BL46,Table_corresp!$J$3:$M$70,3,0)))</f>
        <v>#VALUE!</v>
      </c>
      <c r="BO46" s="57" t="e">
        <f>IF(BL46="","",(VLOOKUP(BL46,Table_corresp!$J$3:$M$70,4,0)))</f>
        <v>#VALUE!</v>
      </c>
      <c r="BP46" s="56" t="str">
        <f t="shared" si="13"/>
        <v/>
      </c>
      <c r="BQ46" s="56" t="str">
        <f t="shared" si="20"/>
        <v/>
      </c>
      <c r="BR46" s="58" t="str">
        <f t="shared" si="15"/>
        <v/>
      </c>
      <c r="BS46" s="59" t="e">
        <f t="shared" si="4"/>
        <v>#N/A</v>
      </c>
      <c r="BT46" s="21"/>
      <c r="BU46" s="39"/>
      <c r="BV46" s="21"/>
      <c r="BW46" s="57" t="e">
        <f>IF(BS46="","",(VLOOKUP(BS46,Table_corresp!$E$3:$F$230,2,0)))</f>
        <v>#N/A</v>
      </c>
      <c r="BX46" s="57" t="e">
        <f>IF(BW46="","",(CONCATENATE(AF46," / ",BW46)))</f>
        <v>#N/A</v>
      </c>
      <c r="BY46" s="57" t="e">
        <f>IF(BX46="","",(VLOOKUP(BX46,Table_corresp!$J$3:$M$70,2,0)))</f>
        <v>#N/A</v>
      </c>
      <c r="BZ46" s="57" t="e">
        <f>IF(BX46="","",(VLOOKUP(BX46,Table_corresp!$J$3:$M$70,3,0)))</f>
        <v>#N/A</v>
      </c>
      <c r="CA46" s="57" t="e">
        <f>IF(BX46="","",(VLOOKUP(BX46,Table_corresp!$J$3:$M$70,4,0)))</f>
        <v>#N/A</v>
      </c>
      <c r="CB46" s="56" t="e">
        <f>IF(#REF!&gt;0,((((#REF!/BY46)^BZ46)-1)/CA46),"")</f>
        <v>#REF!</v>
      </c>
      <c r="CC46" s="56" t="e">
        <f>IF(CB46="","",BN46-CB46)</f>
        <v>#REF!</v>
      </c>
      <c r="CD46" s="58" t="e">
        <f t="shared" si="16"/>
        <v>#REF!</v>
      </c>
      <c r="CE46" s="59" t="e">
        <f>IF(BR46&lt;&gt;0,((YEAR(BR46)-YEAR(BD46))*12+MONTH(BR46)-MONTH(BD46)),"")</f>
        <v>#VALUE!</v>
      </c>
      <c r="CF46" s="21"/>
      <c r="CG46" s="39"/>
      <c r="CH46" s="21"/>
      <c r="CI46" s="57" t="e">
        <f>IF(CE46="","",(VLOOKUP(CE46,Table_corresp!$E$3:$F$230,2,0)))</f>
        <v>#VALUE!</v>
      </c>
      <c r="CJ46" s="57" t="e">
        <f>IF(CI46="","",(CONCATENATE(AP46," / ",CI46)))</f>
        <v>#VALUE!</v>
      </c>
      <c r="CK46" s="57" t="e">
        <f>IF(CJ46="","",(VLOOKUP(CJ46,Table_corresp!$J$3:$M$70,2,0)))</f>
        <v>#VALUE!</v>
      </c>
      <c r="CL46" s="57" t="e">
        <f>IF(CJ46="","",(VLOOKUP(CJ46,Table_corresp!$J$3:$M$70,3,0)))</f>
        <v>#VALUE!</v>
      </c>
      <c r="CM46" s="57" t="e">
        <f>IF(CJ46="","",(VLOOKUP(CJ46,Table_corresp!$J$3:$M$70,4,0)))</f>
        <v>#VALUE!</v>
      </c>
      <c r="CN46" s="56" t="e">
        <f>IF(#REF!&gt;0,((((#REF!/CK46)^CL46)-1)/CM46),"")</f>
        <v>#REF!</v>
      </c>
      <c r="CO46" s="56" t="e">
        <f>IF(CN46="","",BZ46-CN46)</f>
        <v>#REF!</v>
      </c>
      <c r="CP46" s="58" t="e">
        <f t="shared" si="17"/>
        <v>#REF!</v>
      </c>
      <c r="CQ46" s="59" t="e">
        <f>IF(CD46&lt;&gt;0,((YEAR(CD46)-YEAR(BP46))*12+MONTH(CD46)-MONTH(BP46)),"")</f>
        <v>#REF!</v>
      </c>
      <c r="CR46" s="21"/>
      <c r="CS46" s="39"/>
      <c r="CT46" s="22"/>
      <c r="CU46" s="57" t="e">
        <f>IF(CQ46="","",(VLOOKUP(CQ46,Table_corresp!$E$3:$F$230,2,0)))</f>
        <v>#REF!</v>
      </c>
      <c r="CV46" s="57" t="e">
        <f>IF(CU46="","",(CONCATENATE(BB46," / ",CU46)))</f>
        <v>#REF!</v>
      </c>
      <c r="CW46" s="57" t="e">
        <f>IF(CV46="","",(VLOOKUP(CV46,Table_corresp!$J$3:$M$70,2,0)))</f>
        <v>#REF!</v>
      </c>
      <c r="CX46" s="57" t="e">
        <f>IF(CV46="","",(VLOOKUP(CV46,Table_corresp!$J$3:$M$70,3,0)))</f>
        <v>#REF!</v>
      </c>
      <c r="CY46" s="57" t="e">
        <f>IF(CV46="","",(VLOOKUP(CV46,Table_corresp!$J$3:$M$70,4,0)))</f>
        <v>#REF!</v>
      </c>
      <c r="CZ46" s="56" t="e">
        <f>IF(#REF!&gt;0,((((#REF!/CW46)^CX46)-1)/CY46),"")</f>
        <v>#REF!</v>
      </c>
      <c r="DA46" s="56" t="e">
        <f>IF(CZ46="","",CL46-CZ46)</f>
        <v>#REF!</v>
      </c>
      <c r="DB46" s="58" t="e">
        <f t="shared" si="18"/>
        <v>#REF!</v>
      </c>
      <c r="DC46" s="59" t="e">
        <f>IF(CP46&lt;&gt;0,((YEAR(CP46)-YEAR(CB46))*12+MONTH(CP46)-MONTH(CB46)),"")</f>
        <v>#REF!</v>
      </c>
    </row>
    <row r="47" spans="1:107" x14ac:dyDescent="0.25">
      <c r="A47" s="8">
        <v>45</v>
      </c>
      <c r="B47" s="10">
        <v>1</v>
      </c>
      <c r="C47" s="12"/>
      <c r="D47" s="12"/>
      <c r="E47" s="12"/>
      <c r="F47" s="12">
        <v>109</v>
      </c>
      <c r="G47" s="12">
        <v>1.68</v>
      </c>
      <c r="H47" s="13">
        <v>38.6</v>
      </c>
      <c r="I47" s="46">
        <f>VLOOKUP(T47,Table_corresp!$E$3:$F$230,2,0)</f>
        <v>11.5</v>
      </c>
      <c r="J47" s="46" t="str">
        <f>CONCATENATE(B47," / ",I47)</f>
        <v>1 / 11,5</v>
      </c>
      <c r="K47" s="54">
        <f>VLOOKUP(J47,Table_corresp!$J$3:$M$70,2,0)</f>
        <v>16.940000000000001</v>
      </c>
      <c r="L47" s="54">
        <f>VLOOKUP(J47,Table_corresp!$J$3:$M$70,3,0)</f>
        <v>-0.92</v>
      </c>
      <c r="M47" s="55">
        <f>VLOOKUP(J47,Table_corresp!$J$3:$M$70,4,0)</f>
        <v>-9.5200000000000007E-2</v>
      </c>
      <c r="N47" s="56">
        <f t="shared" si="5"/>
        <v>5.5803715134192045</v>
      </c>
      <c r="O47" s="14" t="s">
        <v>39</v>
      </c>
      <c r="P47" s="15">
        <v>41876</v>
      </c>
      <c r="Q47" s="15">
        <v>37569</v>
      </c>
      <c r="R47" s="45" t="str">
        <f t="shared" ca="1" si="0"/>
        <v>14 ans 11 mois</v>
      </c>
      <c r="S47" s="39" t="str">
        <f ca="1">VLOOKUP(R47,Table_corresp!$A$3:$B$230,2,0)</f>
        <v>&gt; 12</v>
      </c>
      <c r="T47" s="45" t="str">
        <f>DATEDIF(Q47,P47,"y")&amp;" ans "&amp;DATEDIF(Q47,P47,"ym")&amp;" mois"</f>
        <v>11 ans 9 mois</v>
      </c>
      <c r="U47" s="39" t="str">
        <f>VLOOKUP(T47,Table_corresp!$A$3:$B$230,2,0)</f>
        <v>[9-12[</v>
      </c>
      <c r="V47" s="16"/>
      <c r="W47" s="11"/>
      <c r="X47" s="16"/>
      <c r="Y47" s="38" t="str">
        <f>IF(X47&lt;&gt;0,(DATEDIF(Q47,X47,"y")&amp;" ans "&amp;DATEDIF(Q47,X47,"ym")&amp;" mois"),"")</f>
        <v/>
      </c>
      <c r="Z47" s="11"/>
      <c r="AA47" s="57" t="str">
        <f>IF(Y47="","",(VLOOKUP(Y47,Table_corresp!$E$3:$F$230,2,0)))</f>
        <v/>
      </c>
      <c r="AB47" s="57" t="str">
        <f>IF(AA47="","",(CONCATENATE(B47," / ",AA47)))</f>
        <v/>
      </c>
      <c r="AC47" s="57" t="str">
        <f>IF(AB47="","",(VLOOKUP(AB47,Table_corresp!$J$3:$M$70,2,0)))</f>
        <v/>
      </c>
      <c r="AD47" s="57" t="str">
        <f>IF(AB47="","",(VLOOKUP(AB47,Table_corresp!$J$3:$M$70,3,0)))</f>
        <v/>
      </c>
      <c r="AE47" s="57" t="str">
        <f>IF(AB47="","",(VLOOKUP(AB47,Table_corresp!$J$3:$M$70,4,0)))</f>
        <v/>
      </c>
      <c r="AF47" s="56" t="str">
        <f t="shared" si="6"/>
        <v/>
      </c>
      <c r="AG47" s="56" t="str">
        <f>IF(AF47="","",N47-AF47)</f>
        <v/>
      </c>
      <c r="AH47" s="58" t="str">
        <f t="shared" si="1"/>
        <v/>
      </c>
      <c r="AI47" s="17" t="str">
        <f>IF(X47&lt;&gt;0,((YEAR(X47)-YEAR(P47))*12+MONTH(X47)-MONTH(P47)),"")</f>
        <v/>
      </c>
      <c r="AJ47" s="16"/>
      <c r="AK47" s="39" t="str">
        <f>IF(AJ47&lt;&gt;0,(DATEDIF(Q47,AJ47,"y")&amp;" ans "&amp;DATEDIF(Q47,AJ47,"ym")&amp;" mois"),"")</f>
        <v/>
      </c>
      <c r="AL47" s="11"/>
      <c r="AM47" s="57" t="str">
        <f>IF(AK47="","",(VLOOKUP(AK47,Table_corresp!$E$3:$F$230,2,0)))</f>
        <v/>
      </c>
      <c r="AN47" s="57" t="str">
        <f>IF(AM47="","",(CONCATENATE(B47," / ",AM47)))</f>
        <v/>
      </c>
      <c r="AO47" s="57" t="str">
        <f>IF(AN47="","",(VLOOKUP(AN47,Table_corresp!$J$3:$M$70,2,0)))</f>
        <v/>
      </c>
      <c r="AP47" s="57" t="str">
        <f>IF(AN47="","",(VLOOKUP(AN47,Table_corresp!$J$3:$M$70,3,0)))</f>
        <v/>
      </c>
      <c r="AQ47" s="57" t="str">
        <f>IF(AN47="","",(VLOOKUP(AN47,Table_corresp!$J$3:$M$70,4,0)))</f>
        <v/>
      </c>
      <c r="AR47" s="56" t="str">
        <f t="shared" si="7"/>
        <v/>
      </c>
      <c r="AS47" s="56" t="str">
        <f t="shared" si="8"/>
        <v/>
      </c>
      <c r="AT47" s="58" t="str">
        <f t="shared" si="9"/>
        <v/>
      </c>
      <c r="AU47" s="59" t="str">
        <f t="shared" si="2"/>
        <v/>
      </c>
      <c r="AV47" s="16"/>
      <c r="AW47" s="39"/>
      <c r="AX47" s="11"/>
      <c r="AY47" s="57" t="str">
        <f>IF(AU47="","",(VLOOKUP(AU47,Table_corresp!$E$3:$F$230,2,0)))</f>
        <v/>
      </c>
      <c r="AZ47" s="57" t="str">
        <f>IF(AY47="","",(CONCATENATE(L47," / ",AY47)))</f>
        <v/>
      </c>
      <c r="BA47" s="57" t="str">
        <f>IF(AZ47="","",(VLOOKUP(AZ47,Table_corresp!$J$3:$M$70,2,0)))</f>
        <v/>
      </c>
      <c r="BB47" s="57" t="str">
        <f>IF(AZ47="","",(VLOOKUP(AZ47,Table_corresp!$J$3:$M$70,3,0)))</f>
        <v/>
      </c>
      <c r="BC47" s="57" t="str">
        <f>IF(AZ47="","",(VLOOKUP(AZ47,Table_corresp!$J$3:$M$70,4,0)))</f>
        <v/>
      </c>
      <c r="BD47" s="56" t="str">
        <f t="shared" si="10"/>
        <v/>
      </c>
      <c r="BE47" s="56" t="str">
        <f t="shared" si="19"/>
        <v/>
      </c>
      <c r="BF47" s="58" t="str">
        <f t="shared" si="12"/>
        <v/>
      </c>
      <c r="BG47" s="59" t="e">
        <f t="shared" si="3"/>
        <v>#VALUE!</v>
      </c>
      <c r="BH47" s="11"/>
      <c r="BI47" s="39"/>
      <c r="BJ47" s="11"/>
      <c r="BK47" s="57" t="e">
        <f>IF(BG47="","",(VLOOKUP(BG47,Table_corresp!$E$3:$F$230,2,0)))</f>
        <v>#VALUE!</v>
      </c>
      <c r="BL47" s="57" t="e">
        <f>IF(BK47="","",(CONCATENATE(V47," / ",BK47)))</f>
        <v>#VALUE!</v>
      </c>
      <c r="BM47" s="57" t="e">
        <f>IF(BL47="","",(VLOOKUP(BL47,Table_corresp!$J$3:$M$70,2,0)))</f>
        <v>#VALUE!</v>
      </c>
      <c r="BN47" s="57" t="e">
        <f>IF(BL47="","",(VLOOKUP(BL47,Table_corresp!$J$3:$M$70,3,0)))</f>
        <v>#VALUE!</v>
      </c>
      <c r="BO47" s="57" t="e">
        <f>IF(BL47="","",(VLOOKUP(BL47,Table_corresp!$J$3:$M$70,4,0)))</f>
        <v>#VALUE!</v>
      </c>
      <c r="BP47" s="56" t="str">
        <f t="shared" si="13"/>
        <v/>
      </c>
      <c r="BQ47" s="56" t="str">
        <f t="shared" si="20"/>
        <v/>
      </c>
      <c r="BR47" s="58" t="str">
        <f t="shared" si="15"/>
        <v/>
      </c>
      <c r="BS47" s="59" t="e">
        <f t="shared" si="4"/>
        <v>#VALUE!</v>
      </c>
      <c r="BT47" s="11"/>
      <c r="BU47" s="39"/>
      <c r="BV47" s="11"/>
      <c r="BW47" s="57" t="e">
        <f>IF(BS47="","",(VLOOKUP(BS47,Table_corresp!$E$3:$F$230,2,0)))</f>
        <v>#VALUE!</v>
      </c>
      <c r="BX47" s="57" t="e">
        <f>IF(BW47="","",(CONCATENATE(AF47," / ",BW47)))</f>
        <v>#VALUE!</v>
      </c>
      <c r="BY47" s="57" t="e">
        <f>IF(BX47="","",(VLOOKUP(BX47,Table_corresp!$J$3:$M$70,2,0)))</f>
        <v>#VALUE!</v>
      </c>
      <c r="BZ47" s="57" t="e">
        <f>IF(BX47="","",(VLOOKUP(BX47,Table_corresp!$J$3:$M$70,3,0)))</f>
        <v>#VALUE!</v>
      </c>
      <c r="CA47" s="57" t="e">
        <f>IF(BX47="","",(VLOOKUP(BX47,Table_corresp!$J$3:$M$70,4,0)))</f>
        <v>#VALUE!</v>
      </c>
      <c r="CB47" s="56" t="e">
        <f>IF(#REF!&gt;0,((((#REF!/BY47)^BZ47)-1)/CA47),"")</f>
        <v>#REF!</v>
      </c>
      <c r="CC47" s="56" t="e">
        <f>IF(CB47="","",BN47-CB47)</f>
        <v>#REF!</v>
      </c>
      <c r="CD47" s="58" t="e">
        <f t="shared" si="16"/>
        <v>#REF!</v>
      </c>
      <c r="CE47" s="59" t="e">
        <f>IF(BR47&lt;&gt;0,((YEAR(BR47)-YEAR(BD47))*12+MONTH(BR47)-MONTH(BD47)),"")</f>
        <v>#VALUE!</v>
      </c>
      <c r="CF47" s="11"/>
      <c r="CG47" s="39"/>
      <c r="CH47" s="11"/>
      <c r="CI47" s="57" t="e">
        <f>IF(CE47="","",(VLOOKUP(CE47,Table_corresp!$E$3:$F$230,2,0)))</f>
        <v>#VALUE!</v>
      </c>
      <c r="CJ47" s="57" t="e">
        <f>IF(CI47="","",(CONCATENATE(AP47," / ",CI47)))</f>
        <v>#VALUE!</v>
      </c>
      <c r="CK47" s="57" t="e">
        <f>IF(CJ47="","",(VLOOKUP(CJ47,Table_corresp!$J$3:$M$70,2,0)))</f>
        <v>#VALUE!</v>
      </c>
      <c r="CL47" s="57" t="e">
        <f>IF(CJ47="","",(VLOOKUP(CJ47,Table_corresp!$J$3:$M$70,3,0)))</f>
        <v>#VALUE!</v>
      </c>
      <c r="CM47" s="57" t="e">
        <f>IF(CJ47="","",(VLOOKUP(CJ47,Table_corresp!$J$3:$M$70,4,0)))</f>
        <v>#VALUE!</v>
      </c>
      <c r="CN47" s="56" t="e">
        <f>IF(#REF!&gt;0,((((#REF!/CK47)^CL47)-1)/CM47),"")</f>
        <v>#REF!</v>
      </c>
      <c r="CO47" s="56" t="e">
        <f>IF(CN47="","",BZ47-CN47)</f>
        <v>#REF!</v>
      </c>
      <c r="CP47" s="58" t="e">
        <f t="shared" si="17"/>
        <v>#REF!</v>
      </c>
      <c r="CQ47" s="59" t="e">
        <f>IF(CD47&lt;&gt;0,((YEAR(CD47)-YEAR(BP47))*12+MONTH(CD47)-MONTH(BP47)),"")</f>
        <v>#REF!</v>
      </c>
      <c r="CR47" s="11"/>
      <c r="CS47" s="39"/>
      <c r="CT47" s="18"/>
      <c r="CU47" s="57" t="e">
        <f>IF(CQ47="","",(VLOOKUP(CQ47,Table_corresp!$E$3:$F$230,2,0)))</f>
        <v>#REF!</v>
      </c>
      <c r="CV47" s="57" t="e">
        <f>IF(CU47="","",(CONCATENATE(BB47," / ",CU47)))</f>
        <v>#REF!</v>
      </c>
      <c r="CW47" s="57" t="e">
        <f>IF(CV47="","",(VLOOKUP(CV47,Table_corresp!$J$3:$M$70,2,0)))</f>
        <v>#REF!</v>
      </c>
      <c r="CX47" s="57" t="e">
        <f>IF(CV47="","",(VLOOKUP(CV47,Table_corresp!$J$3:$M$70,3,0)))</f>
        <v>#REF!</v>
      </c>
      <c r="CY47" s="57" t="e">
        <f>IF(CV47="","",(VLOOKUP(CV47,Table_corresp!$J$3:$M$70,4,0)))</f>
        <v>#REF!</v>
      </c>
      <c r="CZ47" s="56" t="e">
        <f>IF(#REF!&gt;0,((((#REF!/CW47)^CX47)-1)/CY47),"")</f>
        <v>#REF!</v>
      </c>
      <c r="DA47" s="56" t="e">
        <f>IF(CZ47="","",CL47-CZ47)</f>
        <v>#REF!</v>
      </c>
      <c r="DB47" s="58" t="e">
        <f t="shared" si="18"/>
        <v>#REF!</v>
      </c>
      <c r="DC47" s="59" t="e">
        <f>IF(CP47&lt;&gt;0,((YEAR(CP47)-YEAR(CB47))*12+MONTH(CP47)-MONTH(CB47)),"")</f>
        <v>#REF!</v>
      </c>
    </row>
    <row r="48" spans="1:107" x14ac:dyDescent="0.25">
      <c r="A48" s="8">
        <v>46</v>
      </c>
      <c r="B48" s="10">
        <v>2</v>
      </c>
      <c r="C48" s="12"/>
      <c r="D48" s="12"/>
      <c r="E48" s="12"/>
      <c r="F48" s="12">
        <v>29</v>
      </c>
      <c r="G48" s="12">
        <v>1.21</v>
      </c>
      <c r="H48" s="13">
        <v>19.807390205587051</v>
      </c>
      <c r="I48" s="46">
        <f>VLOOKUP(T48,Table_corresp!$E$3:$F$230,2,0)</f>
        <v>7</v>
      </c>
      <c r="J48" s="46" t="str">
        <f>CONCATENATE(B48," / ",I48)</f>
        <v>2 / 7</v>
      </c>
      <c r="K48" s="54">
        <f>VLOOKUP(J48,Table_corresp!$J$3:$M$70,2,0)</f>
        <v>15.22</v>
      </c>
      <c r="L48" s="54">
        <f>VLOOKUP(J48,Table_corresp!$J$3:$M$70,3,0)</f>
        <v>-0.45</v>
      </c>
      <c r="M48" s="55">
        <f>VLOOKUP(J48,Table_corresp!$J$3:$M$70,4,0)</f>
        <v>-3.85E-2</v>
      </c>
      <c r="N48" s="56">
        <f t="shared" si="5"/>
        <v>2.9037070463347781</v>
      </c>
      <c r="O48" s="14" t="s">
        <v>36</v>
      </c>
      <c r="P48" s="15">
        <v>41877</v>
      </c>
      <c r="Q48" s="15">
        <v>39210</v>
      </c>
      <c r="R48" s="45" t="str">
        <f t="shared" ca="1" si="0"/>
        <v>10 ans 5 mois</v>
      </c>
      <c r="S48" s="39" t="str">
        <f ca="1">VLOOKUP(R48,Table_corresp!$A$3:$B$230,2,0)</f>
        <v>[9-12[</v>
      </c>
      <c r="T48" s="45" t="str">
        <f>DATEDIF(Q48,P48,"y")&amp;" ans "&amp;DATEDIF(Q48,P48,"ym")&amp;" mois"</f>
        <v>7 ans 3 mois</v>
      </c>
      <c r="U48" s="39" t="str">
        <f>VLOOKUP(T48,Table_corresp!$A$3:$B$230,2,0)</f>
        <v>[6-9[</v>
      </c>
      <c r="V48" s="16">
        <v>42314</v>
      </c>
      <c r="W48" s="11">
        <v>19.8</v>
      </c>
      <c r="X48" s="16">
        <v>41983</v>
      </c>
      <c r="Y48" s="38" t="str">
        <f>IF(X48&lt;&gt;0,(DATEDIF(Q48,X48,"y")&amp;" ans "&amp;DATEDIF(Q48,X48,"ym")&amp;" mois"),"")</f>
        <v>7 ans 7 mois</v>
      </c>
      <c r="Z48" s="11"/>
      <c r="AA48" s="57">
        <f>IF(Y48="","",(VLOOKUP(Y48,Table_corresp!$E$3:$F$230,2,0)))</f>
        <v>7.5</v>
      </c>
      <c r="AB48" s="57" t="str">
        <f>IF(AA48="","",(CONCATENATE(B48," / ",AA48)))</f>
        <v>2 / 7,5</v>
      </c>
      <c r="AC48" s="57">
        <f>IF(AB48="","",(VLOOKUP(AB48,Table_corresp!$J$3:$M$70,2,0)))</f>
        <v>15.32</v>
      </c>
      <c r="AD48" s="57">
        <f>IF(AB48="","",(VLOOKUP(AB48,Table_corresp!$J$3:$M$70,3,0)))</f>
        <v>-0.5</v>
      </c>
      <c r="AE48" s="57">
        <f>IF(AB48="","",(VLOOKUP(AB48,Table_corresp!$J$3:$M$70,4,0)))</f>
        <v>-4.3999999999999997E-2</v>
      </c>
      <c r="AF48" s="56" t="str">
        <f t="shared" si="6"/>
        <v/>
      </c>
      <c r="AG48" s="56" t="str">
        <f>IF(AF48="","",N48-AF48)</f>
        <v/>
      </c>
      <c r="AH48" s="58" t="str">
        <f t="shared" si="1"/>
        <v/>
      </c>
      <c r="AI48" s="17">
        <f>IF(X48&lt;&gt;0,((YEAR(X48)-YEAR(P48))*12+MONTH(X48)-MONTH(P48)),"")</f>
        <v>4</v>
      </c>
      <c r="AJ48" s="16"/>
      <c r="AK48" s="39" t="str">
        <f>IF(AJ48&lt;&gt;0,(DATEDIF(Q48,AJ48,"y")&amp;" ans "&amp;DATEDIF(Q48,AJ48,"ym")&amp;" mois"),"")</f>
        <v/>
      </c>
      <c r="AL48" s="11"/>
      <c r="AM48" s="57" t="str">
        <f>IF(AK48="","",(VLOOKUP(AK48,Table_corresp!$E$3:$F$230,2,0)))</f>
        <v/>
      </c>
      <c r="AN48" s="57" t="str">
        <f>IF(AM48="","",(CONCATENATE(B48," / ",AM48)))</f>
        <v/>
      </c>
      <c r="AO48" s="57" t="str">
        <f>IF(AN48="","",(VLOOKUP(AN48,Table_corresp!$J$3:$M$70,2,0)))</f>
        <v/>
      </c>
      <c r="AP48" s="57" t="str">
        <f>IF(AN48="","",(VLOOKUP(AN48,Table_corresp!$J$3:$M$70,3,0)))</f>
        <v/>
      </c>
      <c r="AQ48" s="57" t="str">
        <f>IF(AN48="","",(VLOOKUP(AN48,Table_corresp!$J$3:$M$70,4,0)))</f>
        <v/>
      </c>
      <c r="AR48" s="56" t="str">
        <f t="shared" si="7"/>
        <v/>
      </c>
      <c r="AS48" s="56" t="str">
        <f t="shared" si="8"/>
        <v/>
      </c>
      <c r="AT48" s="58" t="str">
        <f t="shared" si="9"/>
        <v/>
      </c>
      <c r="AU48" s="59" t="str">
        <f t="shared" si="2"/>
        <v/>
      </c>
      <c r="AV48" s="16"/>
      <c r="AW48" s="39"/>
      <c r="AX48" s="11"/>
      <c r="AY48" s="57" t="str">
        <f>IF(AU48="","",(VLOOKUP(AU48,Table_corresp!$E$3:$F$230,2,0)))</f>
        <v/>
      </c>
      <c r="AZ48" s="57" t="str">
        <f>IF(AY48="","",(CONCATENATE(L48," / ",AY48)))</f>
        <v/>
      </c>
      <c r="BA48" s="57" t="str">
        <f>IF(AZ48="","",(VLOOKUP(AZ48,Table_corresp!$J$3:$M$70,2,0)))</f>
        <v/>
      </c>
      <c r="BB48" s="57" t="str">
        <f>IF(AZ48="","",(VLOOKUP(AZ48,Table_corresp!$J$3:$M$70,3,0)))</f>
        <v/>
      </c>
      <c r="BC48" s="57" t="str">
        <f>IF(AZ48="","",(VLOOKUP(AZ48,Table_corresp!$J$3:$M$70,4,0)))</f>
        <v/>
      </c>
      <c r="BD48" s="56" t="str">
        <f t="shared" si="10"/>
        <v/>
      </c>
      <c r="BE48" s="56" t="str">
        <f t="shared" si="19"/>
        <v/>
      </c>
      <c r="BF48" s="58" t="str">
        <f t="shared" si="12"/>
        <v/>
      </c>
      <c r="BG48" s="59" t="e">
        <f t="shared" si="3"/>
        <v>#VALUE!</v>
      </c>
      <c r="BH48" s="11"/>
      <c r="BI48" s="39"/>
      <c r="BJ48" s="11"/>
      <c r="BK48" s="57" t="e">
        <f>IF(BG48="","",(VLOOKUP(BG48,Table_corresp!$E$3:$F$230,2,0)))</f>
        <v>#VALUE!</v>
      </c>
      <c r="BL48" s="57" t="e">
        <f>IF(BK48="","",(CONCATENATE(V48," / ",BK48)))</f>
        <v>#VALUE!</v>
      </c>
      <c r="BM48" s="57" t="e">
        <f>IF(BL48="","",(VLOOKUP(BL48,Table_corresp!$J$3:$M$70,2,0)))</f>
        <v>#VALUE!</v>
      </c>
      <c r="BN48" s="57" t="e">
        <f>IF(BL48="","",(VLOOKUP(BL48,Table_corresp!$J$3:$M$70,3,0)))</f>
        <v>#VALUE!</v>
      </c>
      <c r="BO48" s="57" t="e">
        <f>IF(BL48="","",(VLOOKUP(BL48,Table_corresp!$J$3:$M$70,4,0)))</f>
        <v>#VALUE!</v>
      </c>
      <c r="BP48" s="56" t="str">
        <f t="shared" si="13"/>
        <v/>
      </c>
      <c r="BQ48" s="56" t="str">
        <f t="shared" si="20"/>
        <v/>
      </c>
      <c r="BR48" s="58" t="str">
        <f t="shared" si="15"/>
        <v/>
      </c>
      <c r="BS48" s="59" t="e">
        <f t="shared" si="4"/>
        <v>#VALUE!</v>
      </c>
      <c r="BT48" s="11"/>
      <c r="BU48" s="39"/>
      <c r="BV48" s="11"/>
      <c r="BW48" s="57" t="e">
        <f>IF(BS48="","",(VLOOKUP(BS48,Table_corresp!$E$3:$F$230,2,0)))</f>
        <v>#VALUE!</v>
      </c>
      <c r="BX48" s="57" t="e">
        <f>IF(BW48="","",(CONCATENATE(AF48," / ",BW48)))</f>
        <v>#VALUE!</v>
      </c>
      <c r="BY48" s="57" t="e">
        <f>IF(BX48="","",(VLOOKUP(BX48,Table_corresp!$J$3:$M$70,2,0)))</f>
        <v>#VALUE!</v>
      </c>
      <c r="BZ48" s="57" t="e">
        <f>IF(BX48="","",(VLOOKUP(BX48,Table_corresp!$J$3:$M$70,3,0)))</f>
        <v>#VALUE!</v>
      </c>
      <c r="CA48" s="57" t="e">
        <f>IF(BX48="","",(VLOOKUP(BX48,Table_corresp!$J$3:$M$70,4,0)))</f>
        <v>#VALUE!</v>
      </c>
      <c r="CB48" s="56" t="e">
        <f>IF(#REF!&gt;0,((((#REF!/BY48)^BZ48)-1)/CA48),"")</f>
        <v>#REF!</v>
      </c>
      <c r="CC48" s="56" t="e">
        <f>IF(CB48="","",BN48-CB48)</f>
        <v>#REF!</v>
      </c>
      <c r="CD48" s="58" t="e">
        <f t="shared" si="16"/>
        <v>#REF!</v>
      </c>
      <c r="CE48" s="59" t="e">
        <f>IF(BR48&lt;&gt;0,((YEAR(BR48)-YEAR(BD48))*12+MONTH(BR48)-MONTH(BD48)),"")</f>
        <v>#VALUE!</v>
      </c>
      <c r="CF48" s="11"/>
      <c r="CG48" s="39"/>
      <c r="CH48" s="11"/>
      <c r="CI48" s="57" t="e">
        <f>IF(CE48="","",(VLOOKUP(CE48,Table_corresp!$E$3:$F$230,2,0)))</f>
        <v>#VALUE!</v>
      </c>
      <c r="CJ48" s="57" t="e">
        <f>IF(CI48="","",(CONCATENATE(AP48," / ",CI48)))</f>
        <v>#VALUE!</v>
      </c>
      <c r="CK48" s="57" t="e">
        <f>IF(CJ48="","",(VLOOKUP(CJ48,Table_corresp!$J$3:$M$70,2,0)))</f>
        <v>#VALUE!</v>
      </c>
      <c r="CL48" s="57" t="e">
        <f>IF(CJ48="","",(VLOOKUP(CJ48,Table_corresp!$J$3:$M$70,3,0)))</f>
        <v>#VALUE!</v>
      </c>
      <c r="CM48" s="57" t="e">
        <f>IF(CJ48="","",(VLOOKUP(CJ48,Table_corresp!$J$3:$M$70,4,0)))</f>
        <v>#VALUE!</v>
      </c>
      <c r="CN48" s="56" t="e">
        <f>IF(#REF!&gt;0,((((#REF!/CK48)^CL48)-1)/CM48),"")</f>
        <v>#REF!</v>
      </c>
      <c r="CO48" s="56" t="e">
        <f>IF(CN48="","",BZ48-CN48)</f>
        <v>#REF!</v>
      </c>
      <c r="CP48" s="58" t="e">
        <f t="shared" si="17"/>
        <v>#REF!</v>
      </c>
      <c r="CQ48" s="59" t="e">
        <f>IF(CD48&lt;&gt;0,((YEAR(CD48)-YEAR(BP48))*12+MONTH(CD48)-MONTH(BP48)),"")</f>
        <v>#REF!</v>
      </c>
      <c r="CR48" s="11"/>
      <c r="CS48" s="39"/>
      <c r="CT48" s="18"/>
      <c r="CU48" s="57" t="e">
        <f>IF(CQ48="","",(VLOOKUP(CQ48,Table_corresp!$E$3:$F$230,2,0)))</f>
        <v>#REF!</v>
      </c>
      <c r="CV48" s="57" t="e">
        <f>IF(CU48="","",(CONCATENATE(BB48," / ",CU48)))</f>
        <v>#REF!</v>
      </c>
      <c r="CW48" s="57" t="e">
        <f>IF(CV48="","",(VLOOKUP(CV48,Table_corresp!$J$3:$M$70,2,0)))</f>
        <v>#REF!</v>
      </c>
      <c r="CX48" s="57" t="e">
        <f>IF(CV48="","",(VLOOKUP(CV48,Table_corresp!$J$3:$M$70,3,0)))</f>
        <v>#REF!</v>
      </c>
      <c r="CY48" s="57" t="e">
        <f>IF(CV48="","",(VLOOKUP(CV48,Table_corresp!$J$3:$M$70,4,0)))</f>
        <v>#REF!</v>
      </c>
      <c r="CZ48" s="56" t="e">
        <f>IF(#REF!&gt;0,((((#REF!/CW48)^CX48)-1)/CY48),"")</f>
        <v>#REF!</v>
      </c>
      <c r="DA48" s="56" t="e">
        <f>IF(CZ48="","",CL48-CZ48)</f>
        <v>#REF!</v>
      </c>
      <c r="DB48" s="58" t="e">
        <f t="shared" si="18"/>
        <v>#REF!</v>
      </c>
      <c r="DC48" s="59" t="e">
        <f>IF(CP48&lt;&gt;0,((YEAR(CP48)-YEAR(CB48))*12+MONTH(CP48)-MONTH(CB48)),"")</f>
        <v>#REF!</v>
      </c>
    </row>
    <row r="49" spans="1:107" x14ac:dyDescent="0.25">
      <c r="A49" s="8">
        <v>47</v>
      </c>
      <c r="B49" s="10">
        <v>2</v>
      </c>
      <c r="C49" s="12"/>
      <c r="D49" s="12"/>
      <c r="E49" s="12"/>
      <c r="F49" s="12">
        <v>23</v>
      </c>
      <c r="G49" s="12">
        <v>1.0900000000000001</v>
      </c>
      <c r="H49" s="13">
        <v>19.358639845130877</v>
      </c>
      <c r="I49" s="46">
        <f>VLOOKUP(T49,Table_corresp!$E$3:$F$230,2,0)</f>
        <v>4.5</v>
      </c>
      <c r="J49" s="46" t="str">
        <f>CONCATENATE(B49," / ",I49)</f>
        <v>2 / 4,5</v>
      </c>
      <c r="K49" s="54">
        <f>VLOOKUP(J49,Table_corresp!$J$3:$M$70,2,0)</f>
        <v>15.31</v>
      </c>
      <c r="L49" s="54">
        <f>VLOOKUP(J49,Table_corresp!$J$3:$M$70,3,0)</f>
        <v>-0.22</v>
      </c>
      <c r="M49" s="55">
        <f>VLOOKUP(J49,Table_corresp!$J$3:$M$70,4,0)</f>
        <v>-1.7299999999999999E-2</v>
      </c>
      <c r="N49" s="56">
        <f t="shared" si="5"/>
        <v>2.9080656747197491</v>
      </c>
      <c r="O49" s="14" t="s">
        <v>39</v>
      </c>
      <c r="P49" s="15">
        <v>41885</v>
      </c>
      <c r="Q49" s="15">
        <v>40223</v>
      </c>
      <c r="R49" s="45" t="str">
        <f t="shared" ca="1" si="0"/>
        <v>7 ans 8 mois</v>
      </c>
      <c r="S49" s="39" t="str">
        <f ca="1">VLOOKUP(R49,Table_corresp!$A$3:$B$230,2,0)</f>
        <v>[6-9[</v>
      </c>
      <c r="T49" s="45" t="str">
        <f>DATEDIF(Q49,P49,"y")&amp;" ans "&amp;DATEDIF(Q49,P49,"ym")&amp;" mois"</f>
        <v>4 ans 6 mois</v>
      </c>
      <c r="U49" s="39" t="str">
        <f>VLOOKUP(T49,Table_corresp!$A$3:$B$230,2,0)</f>
        <v>[3-6[</v>
      </c>
      <c r="V49" s="16"/>
      <c r="W49" s="11"/>
      <c r="X49" s="16"/>
      <c r="Y49" s="38" t="str">
        <f>IF(X49&lt;&gt;0,(DATEDIF(Q49,X49,"y")&amp;" ans "&amp;DATEDIF(Q49,X49,"ym")&amp;" mois"),"")</f>
        <v/>
      </c>
      <c r="Z49" s="11"/>
      <c r="AA49" s="57" t="str">
        <f>IF(Y49="","",(VLOOKUP(Y49,Table_corresp!$E$3:$F$230,2,0)))</f>
        <v/>
      </c>
      <c r="AB49" s="57" t="str">
        <f>IF(AA49="","",(CONCATENATE(B49," / ",AA49)))</f>
        <v/>
      </c>
      <c r="AC49" s="57" t="str">
        <f>IF(AB49="","",(VLOOKUP(AB49,Table_corresp!$J$3:$M$70,2,0)))</f>
        <v/>
      </c>
      <c r="AD49" s="57" t="str">
        <f>IF(AB49="","",(VLOOKUP(AB49,Table_corresp!$J$3:$M$70,3,0)))</f>
        <v/>
      </c>
      <c r="AE49" s="57" t="str">
        <f>IF(AB49="","",(VLOOKUP(AB49,Table_corresp!$J$3:$M$70,4,0)))</f>
        <v/>
      </c>
      <c r="AF49" s="56" t="str">
        <f t="shared" si="6"/>
        <v/>
      </c>
      <c r="AG49" s="56" t="str">
        <f>IF(AF49="","",N49-AF49)</f>
        <v/>
      </c>
      <c r="AH49" s="58" t="str">
        <f t="shared" si="1"/>
        <v/>
      </c>
      <c r="AI49" s="17" t="str">
        <f>IF(X49&lt;&gt;0,((YEAR(X49)-YEAR(P49))*12+MONTH(X49)-MONTH(P49)),"")</f>
        <v/>
      </c>
      <c r="AJ49" s="16"/>
      <c r="AK49" s="39" t="str">
        <f>IF(AJ49&lt;&gt;0,(DATEDIF(Q49,AJ49,"y")&amp;" ans "&amp;DATEDIF(Q49,AJ49,"ym")&amp;" mois"),"")</f>
        <v/>
      </c>
      <c r="AL49" s="11"/>
      <c r="AM49" s="57" t="str">
        <f>IF(AK49="","",(VLOOKUP(AK49,Table_corresp!$E$3:$F$230,2,0)))</f>
        <v/>
      </c>
      <c r="AN49" s="57" t="str">
        <f>IF(AM49="","",(CONCATENATE(B49," / ",AM49)))</f>
        <v/>
      </c>
      <c r="AO49" s="57" t="str">
        <f>IF(AN49="","",(VLOOKUP(AN49,Table_corresp!$J$3:$M$70,2,0)))</f>
        <v/>
      </c>
      <c r="AP49" s="57" t="str">
        <f>IF(AN49="","",(VLOOKUP(AN49,Table_corresp!$J$3:$M$70,3,0)))</f>
        <v/>
      </c>
      <c r="AQ49" s="57" t="str">
        <f>IF(AN49="","",(VLOOKUP(AN49,Table_corresp!$J$3:$M$70,4,0)))</f>
        <v/>
      </c>
      <c r="AR49" s="56" t="str">
        <f t="shared" si="7"/>
        <v/>
      </c>
      <c r="AS49" s="56" t="str">
        <f t="shared" si="8"/>
        <v/>
      </c>
      <c r="AT49" s="58" t="str">
        <f t="shared" si="9"/>
        <v/>
      </c>
      <c r="AU49" s="59" t="str">
        <f t="shared" si="2"/>
        <v/>
      </c>
      <c r="AV49" s="16"/>
      <c r="AW49" s="39"/>
      <c r="AX49" s="11"/>
      <c r="AY49" s="57" t="str">
        <f>IF(AU49="","",(VLOOKUP(AU49,Table_corresp!$E$3:$F$230,2,0)))</f>
        <v/>
      </c>
      <c r="AZ49" s="57" t="str">
        <f>IF(AY49="","",(CONCATENATE(L49," / ",AY49)))</f>
        <v/>
      </c>
      <c r="BA49" s="57" t="str">
        <f>IF(AZ49="","",(VLOOKUP(AZ49,Table_corresp!$J$3:$M$70,2,0)))</f>
        <v/>
      </c>
      <c r="BB49" s="57" t="str">
        <f>IF(AZ49="","",(VLOOKUP(AZ49,Table_corresp!$J$3:$M$70,3,0)))</f>
        <v/>
      </c>
      <c r="BC49" s="57" t="str">
        <f>IF(AZ49="","",(VLOOKUP(AZ49,Table_corresp!$J$3:$M$70,4,0)))</f>
        <v/>
      </c>
      <c r="BD49" s="56" t="str">
        <f t="shared" si="10"/>
        <v/>
      </c>
      <c r="BE49" s="56" t="str">
        <f t="shared" si="19"/>
        <v/>
      </c>
      <c r="BF49" s="58" t="str">
        <f t="shared" si="12"/>
        <v/>
      </c>
      <c r="BG49" s="59" t="e">
        <f t="shared" si="3"/>
        <v>#VALUE!</v>
      </c>
      <c r="BH49" s="11"/>
      <c r="BI49" s="39"/>
      <c r="BJ49" s="11"/>
      <c r="BK49" s="57" t="e">
        <f>IF(BG49="","",(VLOOKUP(BG49,Table_corresp!$E$3:$F$230,2,0)))</f>
        <v>#VALUE!</v>
      </c>
      <c r="BL49" s="57" t="e">
        <f>IF(BK49="","",(CONCATENATE(V49," / ",BK49)))</f>
        <v>#VALUE!</v>
      </c>
      <c r="BM49" s="57" t="e">
        <f>IF(BL49="","",(VLOOKUP(BL49,Table_corresp!$J$3:$M$70,2,0)))</f>
        <v>#VALUE!</v>
      </c>
      <c r="BN49" s="57" t="e">
        <f>IF(BL49="","",(VLOOKUP(BL49,Table_corresp!$J$3:$M$70,3,0)))</f>
        <v>#VALUE!</v>
      </c>
      <c r="BO49" s="57" t="e">
        <f>IF(BL49="","",(VLOOKUP(BL49,Table_corresp!$J$3:$M$70,4,0)))</f>
        <v>#VALUE!</v>
      </c>
      <c r="BP49" s="56" t="str">
        <f t="shared" si="13"/>
        <v/>
      </c>
      <c r="BQ49" s="56" t="str">
        <f t="shared" si="20"/>
        <v/>
      </c>
      <c r="BR49" s="58" t="str">
        <f t="shared" si="15"/>
        <v/>
      </c>
      <c r="BS49" s="59" t="e">
        <f t="shared" si="4"/>
        <v>#VALUE!</v>
      </c>
      <c r="BT49" s="11"/>
      <c r="BU49" s="39"/>
      <c r="BV49" s="11"/>
      <c r="BW49" s="57" t="e">
        <f>IF(BS49="","",(VLOOKUP(BS49,Table_corresp!$E$3:$F$230,2,0)))</f>
        <v>#VALUE!</v>
      </c>
      <c r="BX49" s="57" t="e">
        <f>IF(BW49="","",(CONCATENATE(AF49," / ",BW49)))</f>
        <v>#VALUE!</v>
      </c>
      <c r="BY49" s="57" t="e">
        <f>IF(BX49="","",(VLOOKUP(BX49,Table_corresp!$J$3:$M$70,2,0)))</f>
        <v>#VALUE!</v>
      </c>
      <c r="BZ49" s="57" t="e">
        <f>IF(BX49="","",(VLOOKUP(BX49,Table_corresp!$J$3:$M$70,3,0)))</f>
        <v>#VALUE!</v>
      </c>
      <c r="CA49" s="57" t="e">
        <f>IF(BX49="","",(VLOOKUP(BX49,Table_corresp!$J$3:$M$70,4,0)))</f>
        <v>#VALUE!</v>
      </c>
      <c r="CB49" s="56" t="e">
        <f>IF(#REF!&gt;0,((((#REF!/BY49)^BZ49)-1)/CA49),"")</f>
        <v>#REF!</v>
      </c>
      <c r="CC49" s="56" t="e">
        <f>IF(CB49="","",BN49-CB49)</f>
        <v>#REF!</v>
      </c>
      <c r="CD49" s="58" t="e">
        <f t="shared" si="16"/>
        <v>#REF!</v>
      </c>
      <c r="CE49" s="59" t="e">
        <f>IF(BR49&lt;&gt;0,((YEAR(BR49)-YEAR(BD49))*12+MONTH(BR49)-MONTH(BD49)),"")</f>
        <v>#VALUE!</v>
      </c>
      <c r="CF49" s="11"/>
      <c r="CG49" s="39"/>
      <c r="CH49" s="11"/>
      <c r="CI49" s="57" t="e">
        <f>IF(CE49="","",(VLOOKUP(CE49,Table_corresp!$E$3:$F$230,2,0)))</f>
        <v>#VALUE!</v>
      </c>
      <c r="CJ49" s="57" t="e">
        <f>IF(CI49="","",(CONCATENATE(AP49," / ",CI49)))</f>
        <v>#VALUE!</v>
      </c>
      <c r="CK49" s="57" t="e">
        <f>IF(CJ49="","",(VLOOKUP(CJ49,Table_corresp!$J$3:$M$70,2,0)))</f>
        <v>#VALUE!</v>
      </c>
      <c r="CL49" s="57" t="e">
        <f>IF(CJ49="","",(VLOOKUP(CJ49,Table_corresp!$J$3:$M$70,3,0)))</f>
        <v>#VALUE!</v>
      </c>
      <c r="CM49" s="57" t="e">
        <f>IF(CJ49="","",(VLOOKUP(CJ49,Table_corresp!$J$3:$M$70,4,0)))</f>
        <v>#VALUE!</v>
      </c>
      <c r="CN49" s="56" t="e">
        <f>IF(#REF!&gt;0,((((#REF!/CK49)^CL49)-1)/CM49),"")</f>
        <v>#REF!</v>
      </c>
      <c r="CO49" s="56" t="e">
        <f>IF(CN49="","",BZ49-CN49)</f>
        <v>#REF!</v>
      </c>
      <c r="CP49" s="58" t="e">
        <f t="shared" si="17"/>
        <v>#REF!</v>
      </c>
      <c r="CQ49" s="59" t="e">
        <f>IF(CD49&lt;&gt;0,((YEAR(CD49)-YEAR(BP49))*12+MONTH(CD49)-MONTH(BP49)),"")</f>
        <v>#REF!</v>
      </c>
      <c r="CR49" s="11"/>
      <c r="CS49" s="39"/>
      <c r="CT49" s="18"/>
      <c r="CU49" s="57" t="e">
        <f>IF(CQ49="","",(VLOOKUP(CQ49,Table_corresp!$E$3:$F$230,2,0)))</f>
        <v>#REF!</v>
      </c>
      <c r="CV49" s="57" t="e">
        <f>IF(CU49="","",(CONCATENATE(BB49," / ",CU49)))</f>
        <v>#REF!</v>
      </c>
      <c r="CW49" s="57" t="e">
        <f>IF(CV49="","",(VLOOKUP(CV49,Table_corresp!$J$3:$M$70,2,0)))</f>
        <v>#REF!</v>
      </c>
      <c r="CX49" s="57" t="e">
        <f>IF(CV49="","",(VLOOKUP(CV49,Table_corresp!$J$3:$M$70,3,0)))</f>
        <v>#REF!</v>
      </c>
      <c r="CY49" s="57" t="e">
        <f>IF(CV49="","",(VLOOKUP(CV49,Table_corresp!$J$3:$M$70,4,0)))</f>
        <v>#REF!</v>
      </c>
      <c r="CZ49" s="56" t="e">
        <f>IF(#REF!&gt;0,((((#REF!/CW49)^CX49)-1)/CY49),"")</f>
        <v>#REF!</v>
      </c>
      <c r="DA49" s="56" t="e">
        <f>IF(CZ49="","",CL49-CZ49)</f>
        <v>#REF!</v>
      </c>
      <c r="DB49" s="58" t="e">
        <f t="shared" si="18"/>
        <v>#REF!</v>
      </c>
      <c r="DC49" s="59" t="e">
        <f>IF(CP49&lt;&gt;0,((YEAR(CP49)-YEAR(CB49))*12+MONTH(CP49)-MONTH(CB49)),"")</f>
        <v>#REF!</v>
      </c>
    </row>
    <row r="50" spans="1:107" x14ac:dyDescent="0.25">
      <c r="A50" s="8">
        <v>48</v>
      </c>
      <c r="B50" s="10">
        <v>2</v>
      </c>
      <c r="C50" s="12"/>
      <c r="D50" s="12"/>
      <c r="E50" s="12"/>
      <c r="F50" s="12"/>
      <c r="G50" s="12"/>
      <c r="H50" s="13">
        <v>17.47</v>
      </c>
      <c r="I50" s="46">
        <f>VLOOKUP(T50,Table_corresp!$E$3:$F$230,2,0)</f>
        <v>2.5</v>
      </c>
      <c r="J50" s="46" t="str">
        <f>CONCATENATE(B50," / ",I50)</f>
        <v>2 / 2,5</v>
      </c>
      <c r="K50" s="54">
        <f>VLOOKUP(J50,Table_corresp!$J$3:$M$70,2,0)</f>
        <v>16.12</v>
      </c>
      <c r="L50" s="54">
        <f>VLOOKUP(J50,Table_corresp!$J$3:$M$70,3,0)</f>
        <v>-0.06</v>
      </c>
      <c r="M50" s="55">
        <f>VLOOKUP(J50,Table_corresp!$J$3:$M$70,4,0)</f>
        <v>-4.7000000000000002E-3</v>
      </c>
      <c r="N50" s="56">
        <f t="shared" si="5"/>
        <v>1.0242211448321759</v>
      </c>
      <c r="O50" s="14" t="s">
        <v>36</v>
      </c>
      <c r="P50" s="15">
        <v>41885</v>
      </c>
      <c r="Q50" s="15">
        <v>40905</v>
      </c>
      <c r="R50" s="45" t="str">
        <f t="shared" ca="1" si="0"/>
        <v>5 ans 9 mois</v>
      </c>
      <c r="S50" s="39" t="str">
        <f ca="1">VLOOKUP(R50,Table_corresp!$A$3:$B$230,2,0)</f>
        <v>[3-6[</v>
      </c>
      <c r="T50" s="45" t="str">
        <f>DATEDIF(Q50,P50,"y")&amp;" ans "&amp;DATEDIF(Q50,P50,"ym")&amp;" mois"</f>
        <v>2 ans 8 mois</v>
      </c>
      <c r="U50" s="39" t="str">
        <f>VLOOKUP(T50,Table_corresp!$A$3:$B$230,2,0)</f>
        <v xml:space="preserve">&lt; 3 </v>
      </c>
      <c r="V50" s="16"/>
      <c r="W50" s="11"/>
      <c r="X50" s="16"/>
      <c r="Y50" s="38" t="str">
        <f>IF(X50&lt;&gt;0,(DATEDIF(Q50,X50,"y")&amp;" ans "&amp;DATEDIF(Q50,X50,"ym")&amp;" mois"),"")</f>
        <v/>
      </c>
      <c r="Z50" s="11"/>
      <c r="AA50" s="57" t="str">
        <f>IF(Y50="","",(VLOOKUP(Y50,Table_corresp!$E$3:$F$230,2,0)))</f>
        <v/>
      </c>
      <c r="AB50" s="57" t="str">
        <f>IF(AA50="","",(CONCATENATE(B50," / ",AA50)))</f>
        <v/>
      </c>
      <c r="AC50" s="57" t="str">
        <f>IF(AB50="","",(VLOOKUP(AB50,Table_corresp!$J$3:$M$70,2,0)))</f>
        <v/>
      </c>
      <c r="AD50" s="57" t="str">
        <f>IF(AB50="","",(VLOOKUP(AB50,Table_corresp!$J$3:$M$70,3,0)))</f>
        <v/>
      </c>
      <c r="AE50" s="57" t="str">
        <f>IF(AB50="","",(VLOOKUP(AB50,Table_corresp!$J$3:$M$70,4,0)))</f>
        <v/>
      </c>
      <c r="AF50" s="56" t="str">
        <f t="shared" si="6"/>
        <v/>
      </c>
      <c r="AG50" s="56" t="str">
        <f>IF(AF50="","",N50-AF50)</f>
        <v/>
      </c>
      <c r="AH50" s="58" t="str">
        <f t="shared" si="1"/>
        <v/>
      </c>
      <c r="AI50" s="17" t="str">
        <f>IF(X50&lt;&gt;0,((YEAR(X50)-YEAR(P50))*12+MONTH(X50)-MONTH(P50)),"")</f>
        <v/>
      </c>
      <c r="AJ50" s="16"/>
      <c r="AK50" s="39" t="str">
        <f>IF(AJ50&lt;&gt;0,(DATEDIF(Q50,AJ50,"y")&amp;" ans "&amp;DATEDIF(Q50,AJ50,"ym")&amp;" mois"),"")</f>
        <v/>
      </c>
      <c r="AL50" s="11"/>
      <c r="AM50" s="57" t="str">
        <f>IF(AK50="","",(VLOOKUP(AK50,Table_corresp!$E$3:$F$230,2,0)))</f>
        <v/>
      </c>
      <c r="AN50" s="57" t="str">
        <f>IF(AM50="","",(CONCATENATE(B50," / ",AM50)))</f>
        <v/>
      </c>
      <c r="AO50" s="57" t="str">
        <f>IF(AN50="","",(VLOOKUP(AN50,Table_corresp!$J$3:$M$70,2,0)))</f>
        <v/>
      </c>
      <c r="AP50" s="57" t="str">
        <f>IF(AN50="","",(VLOOKUP(AN50,Table_corresp!$J$3:$M$70,3,0)))</f>
        <v/>
      </c>
      <c r="AQ50" s="57" t="str">
        <f>IF(AN50="","",(VLOOKUP(AN50,Table_corresp!$J$3:$M$70,4,0)))</f>
        <v/>
      </c>
      <c r="AR50" s="56" t="str">
        <f t="shared" si="7"/>
        <v/>
      </c>
      <c r="AS50" s="56" t="str">
        <f t="shared" si="8"/>
        <v/>
      </c>
      <c r="AT50" s="58" t="str">
        <f t="shared" si="9"/>
        <v/>
      </c>
      <c r="AU50" s="59" t="str">
        <f t="shared" si="2"/>
        <v/>
      </c>
      <c r="AV50" s="16"/>
      <c r="AW50" s="39"/>
      <c r="AX50" s="11"/>
      <c r="AY50" s="57" t="str">
        <f>IF(AU50="","",(VLOOKUP(AU50,Table_corresp!$E$3:$F$230,2,0)))</f>
        <v/>
      </c>
      <c r="AZ50" s="57" t="str">
        <f>IF(AY50="","",(CONCATENATE(L50," / ",AY50)))</f>
        <v/>
      </c>
      <c r="BA50" s="57" t="str">
        <f>IF(AZ50="","",(VLOOKUP(AZ50,Table_corresp!$J$3:$M$70,2,0)))</f>
        <v/>
      </c>
      <c r="BB50" s="57" t="str">
        <f>IF(AZ50="","",(VLOOKUP(AZ50,Table_corresp!$J$3:$M$70,3,0)))</f>
        <v/>
      </c>
      <c r="BC50" s="57" t="str">
        <f>IF(AZ50="","",(VLOOKUP(AZ50,Table_corresp!$J$3:$M$70,4,0)))</f>
        <v/>
      </c>
      <c r="BD50" s="56" t="str">
        <f t="shared" si="10"/>
        <v/>
      </c>
      <c r="BE50" s="56" t="str">
        <f t="shared" si="19"/>
        <v/>
      </c>
      <c r="BF50" s="58" t="str">
        <f t="shared" si="12"/>
        <v/>
      </c>
      <c r="BG50" s="59" t="e">
        <f t="shared" si="3"/>
        <v>#VALUE!</v>
      </c>
      <c r="BH50" s="11"/>
      <c r="BI50" s="39"/>
      <c r="BJ50" s="11"/>
      <c r="BK50" s="57" t="e">
        <f>IF(BG50="","",(VLOOKUP(BG50,Table_corresp!$E$3:$F$230,2,0)))</f>
        <v>#VALUE!</v>
      </c>
      <c r="BL50" s="57" t="e">
        <f>IF(BK50="","",(CONCATENATE(V50," / ",BK50)))</f>
        <v>#VALUE!</v>
      </c>
      <c r="BM50" s="57" t="e">
        <f>IF(BL50="","",(VLOOKUP(BL50,Table_corresp!$J$3:$M$70,2,0)))</f>
        <v>#VALUE!</v>
      </c>
      <c r="BN50" s="57" t="e">
        <f>IF(BL50="","",(VLOOKUP(BL50,Table_corresp!$J$3:$M$70,3,0)))</f>
        <v>#VALUE!</v>
      </c>
      <c r="BO50" s="57" t="e">
        <f>IF(BL50="","",(VLOOKUP(BL50,Table_corresp!$J$3:$M$70,4,0)))</f>
        <v>#VALUE!</v>
      </c>
      <c r="BP50" s="56" t="str">
        <f t="shared" si="13"/>
        <v/>
      </c>
      <c r="BQ50" s="56" t="str">
        <f t="shared" si="20"/>
        <v/>
      </c>
      <c r="BR50" s="58" t="str">
        <f t="shared" si="15"/>
        <v/>
      </c>
      <c r="BS50" s="59" t="e">
        <f t="shared" si="4"/>
        <v>#VALUE!</v>
      </c>
      <c r="BT50" s="11"/>
      <c r="BU50" s="39"/>
      <c r="BV50" s="11"/>
      <c r="BW50" s="57" t="e">
        <f>IF(BS50="","",(VLOOKUP(BS50,Table_corresp!$E$3:$F$230,2,0)))</f>
        <v>#VALUE!</v>
      </c>
      <c r="BX50" s="57" t="e">
        <f>IF(BW50="","",(CONCATENATE(AF50," / ",BW50)))</f>
        <v>#VALUE!</v>
      </c>
      <c r="BY50" s="57" t="e">
        <f>IF(BX50="","",(VLOOKUP(BX50,Table_corresp!$J$3:$M$70,2,0)))</f>
        <v>#VALUE!</v>
      </c>
      <c r="BZ50" s="57" t="e">
        <f>IF(BX50="","",(VLOOKUP(BX50,Table_corresp!$J$3:$M$70,3,0)))</f>
        <v>#VALUE!</v>
      </c>
      <c r="CA50" s="57" t="e">
        <f>IF(BX50="","",(VLOOKUP(BX50,Table_corresp!$J$3:$M$70,4,0)))</f>
        <v>#VALUE!</v>
      </c>
      <c r="CB50" s="56" t="e">
        <f>IF(#REF!&gt;0,((((#REF!/BY50)^BZ50)-1)/CA50),"")</f>
        <v>#REF!</v>
      </c>
      <c r="CC50" s="56" t="e">
        <f>IF(CB50="","",BN50-CB50)</f>
        <v>#REF!</v>
      </c>
      <c r="CD50" s="58" t="e">
        <f t="shared" si="16"/>
        <v>#REF!</v>
      </c>
      <c r="CE50" s="59" t="e">
        <f>IF(BR50&lt;&gt;0,((YEAR(BR50)-YEAR(BD50))*12+MONTH(BR50)-MONTH(BD50)),"")</f>
        <v>#VALUE!</v>
      </c>
      <c r="CF50" s="11"/>
      <c r="CG50" s="39"/>
      <c r="CH50" s="11"/>
      <c r="CI50" s="57" t="e">
        <f>IF(CE50="","",(VLOOKUP(CE50,Table_corresp!$E$3:$F$230,2,0)))</f>
        <v>#VALUE!</v>
      </c>
      <c r="CJ50" s="57" t="e">
        <f>IF(CI50="","",(CONCATENATE(AP50," / ",CI50)))</f>
        <v>#VALUE!</v>
      </c>
      <c r="CK50" s="57" t="e">
        <f>IF(CJ50="","",(VLOOKUP(CJ50,Table_corresp!$J$3:$M$70,2,0)))</f>
        <v>#VALUE!</v>
      </c>
      <c r="CL50" s="57" t="e">
        <f>IF(CJ50="","",(VLOOKUP(CJ50,Table_corresp!$J$3:$M$70,3,0)))</f>
        <v>#VALUE!</v>
      </c>
      <c r="CM50" s="57" t="e">
        <f>IF(CJ50="","",(VLOOKUP(CJ50,Table_corresp!$J$3:$M$70,4,0)))</f>
        <v>#VALUE!</v>
      </c>
      <c r="CN50" s="56" t="e">
        <f>IF(#REF!&gt;0,((((#REF!/CK50)^CL50)-1)/CM50),"")</f>
        <v>#REF!</v>
      </c>
      <c r="CO50" s="56" t="e">
        <f>IF(CN50="","",BZ50-CN50)</f>
        <v>#REF!</v>
      </c>
      <c r="CP50" s="58" t="e">
        <f t="shared" si="17"/>
        <v>#REF!</v>
      </c>
      <c r="CQ50" s="59" t="e">
        <f>IF(CD50&lt;&gt;0,((YEAR(CD50)-YEAR(BP50))*12+MONTH(CD50)-MONTH(BP50)),"")</f>
        <v>#REF!</v>
      </c>
      <c r="CR50" s="11"/>
      <c r="CS50" s="39"/>
      <c r="CT50" s="18"/>
      <c r="CU50" s="57" t="e">
        <f>IF(CQ50="","",(VLOOKUP(CQ50,Table_corresp!$E$3:$F$230,2,0)))</f>
        <v>#REF!</v>
      </c>
      <c r="CV50" s="57" t="e">
        <f>IF(CU50="","",(CONCATENATE(BB50," / ",CU50)))</f>
        <v>#REF!</v>
      </c>
      <c r="CW50" s="57" t="e">
        <f>IF(CV50="","",(VLOOKUP(CV50,Table_corresp!$J$3:$M$70,2,0)))</f>
        <v>#REF!</v>
      </c>
      <c r="CX50" s="57" t="e">
        <f>IF(CV50="","",(VLOOKUP(CV50,Table_corresp!$J$3:$M$70,3,0)))</f>
        <v>#REF!</v>
      </c>
      <c r="CY50" s="57" t="e">
        <f>IF(CV50="","",(VLOOKUP(CV50,Table_corresp!$J$3:$M$70,4,0)))</f>
        <v>#REF!</v>
      </c>
      <c r="CZ50" s="56" t="e">
        <f>IF(#REF!&gt;0,((((#REF!/CW50)^CX50)-1)/CY50),"")</f>
        <v>#REF!</v>
      </c>
      <c r="DA50" s="56" t="e">
        <f>IF(CZ50="","",CL50-CZ50)</f>
        <v>#REF!</v>
      </c>
      <c r="DB50" s="58" t="e">
        <f t="shared" si="18"/>
        <v>#REF!</v>
      </c>
      <c r="DC50" s="59" t="e">
        <f>IF(CP50&lt;&gt;0,((YEAR(CP50)-YEAR(CB50))*12+MONTH(CP50)-MONTH(CB50)),"")</f>
        <v>#REF!</v>
      </c>
    </row>
    <row r="51" spans="1:107" x14ac:dyDescent="0.25">
      <c r="A51" s="8">
        <v>49</v>
      </c>
      <c r="B51" s="10">
        <v>2</v>
      </c>
      <c r="C51" s="12"/>
      <c r="D51" s="12"/>
      <c r="E51" s="12"/>
      <c r="F51" s="12">
        <v>56.5</v>
      </c>
      <c r="G51" s="12">
        <v>1.51</v>
      </c>
      <c r="H51" s="13">
        <v>24.779614929169774</v>
      </c>
      <c r="I51" s="46">
        <f>VLOOKUP(T51,Table_corresp!$E$3:$F$230,2,0)</f>
        <v>12</v>
      </c>
      <c r="J51" s="46" t="str">
        <f>CONCATENATE(B51," / ",I51)</f>
        <v>2 / 12</v>
      </c>
      <c r="K51" s="54">
        <f>VLOOKUP(J51,Table_corresp!$J$3:$M$70,2,0)</f>
        <v>17.38</v>
      </c>
      <c r="L51" s="54">
        <f>VLOOKUP(J51,Table_corresp!$J$3:$M$70,3,0)</f>
        <v>-0.75</v>
      </c>
      <c r="M51" s="55">
        <f>VLOOKUP(J51,Table_corresp!$J$3:$M$70,4,0)</f>
        <v>-8.5900000000000004E-2</v>
      </c>
      <c r="N51" s="56">
        <f t="shared" si="5"/>
        <v>2.7192169102744979</v>
      </c>
      <c r="O51" s="14" t="s">
        <v>36</v>
      </c>
      <c r="P51" s="15">
        <v>41886</v>
      </c>
      <c r="Q51" s="15">
        <v>37476</v>
      </c>
      <c r="R51" s="45" t="str">
        <f t="shared" ca="1" si="0"/>
        <v>15 ans 2 mois</v>
      </c>
      <c r="S51" s="39" t="str">
        <f ca="1">VLOOKUP(R51,Table_corresp!$A$3:$B$230,2,0)</f>
        <v>&gt; 12</v>
      </c>
      <c r="T51" s="45" t="str">
        <f>DATEDIF(Q51,P51,"y")&amp;" ans "&amp;DATEDIF(Q51,P51,"ym")&amp;" mois"</f>
        <v>12 ans 0 mois</v>
      </c>
      <c r="U51" s="39" t="str">
        <f>VLOOKUP(T51,Table_corresp!$A$3:$B$230,2,0)</f>
        <v>&gt; 12</v>
      </c>
      <c r="V51" s="16"/>
      <c r="W51" s="11"/>
      <c r="X51" s="16"/>
      <c r="Y51" s="38" t="str">
        <f>IF(X51&lt;&gt;0,(DATEDIF(Q51,X51,"y")&amp;" ans "&amp;DATEDIF(Q51,X51,"ym")&amp;" mois"),"")</f>
        <v/>
      </c>
      <c r="Z51" s="11"/>
      <c r="AA51" s="57" t="str">
        <f>IF(Y51="","",(VLOOKUP(Y51,Table_corresp!$E$3:$F$230,2,0)))</f>
        <v/>
      </c>
      <c r="AB51" s="57" t="str">
        <f>IF(AA51="","",(CONCATENATE(B51," / ",AA51)))</f>
        <v/>
      </c>
      <c r="AC51" s="57" t="str">
        <f>IF(AB51="","",(VLOOKUP(AB51,Table_corresp!$J$3:$M$70,2,0)))</f>
        <v/>
      </c>
      <c r="AD51" s="57" t="str">
        <f>IF(AB51="","",(VLOOKUP(AB51,Table_corresp!$J$3:$M$70,3,0)))</f>
        <v/>
      </c>
      <c r="AE51" s="57" t="str">
        <f>IF(AB51="","",(VLOOKUP(AB51,Table_corresp!$J$3:$M$70,4,0)))</f>
        <v/>
      </c>
      <c r="AF51" s="56" t="str">
        <f t="shared" si="6"/>
        <v/>
      </c>
      <c r="AG51" s="56" t="str">
        <f>IF(AF51="","",N51-AF51)</f>
        <v/>
      </c>
      <c r="AH51" s="58" t="str">
        <f t="shared" si="1"/>
        <v/>
      </c>
      <c r="AI51" s="17" t="str">
        <f>IF(X51&lt;&gt;0,((YEAR(X51)-YEAR(P51))*12+MONTH(X51)-MONTH(P51)),"")</f>
        <v/>
      </c>
      <c r="AJ51" s="16"/>
      <c r="AK51" s="39" t="str">
        <f>IF(AJ51&lt;&gt;0,(DATEDIF(Q51,AJ51,"y")&amp;" ans "&amp;DATEDIF(Q51,AJ51,"ym")&amp;" mois"),"")</f>
        <v/>
      </c>
      <c r="AL51" s="11"/>
      <c r="AM51" s="57" t="str">
        <f>IF(AK51="","",(VLOOKUP(AK51,Table_corresp!$E$3:$F$230,2,0)))</f>
        <v/>
      </c>
      <c r="AN51" s="57" t="str">
        <f>IF(AM51="","",(CONCATENATE(B51," / ",AM51)))</f>
        <v/>
      </c>
      <c r="AO51" s="57" t="str">
        <f>IF(AN51="","",(VLOOKUP(AN51,Table_corresp!$J$3:$M$70,2,0)))</f>
        <v/>
      </c>
      <c r="AP51" s="57" t="str">
        <f>IF(AN51="","",(VLOOKUP(AN51,Table_corresp!$J$3:$M$70,3,0)))</f>
        <v/>
      </c>
      <c r="AQ51" s="57" t="str">
        <f>IF(AN51="","",(VLOOKUP(AN51,Table_corresp!$J$3:$M$70,4,0)))</f>
        <v/>
      </c>
      <c r="AR51" s="56" t="str">
        <f t="shared" si="7"/>
        <v/>
      </c>
      <c r="AS51" s="56" t="str">
        <f t="shared" si="8"/>
        <v/>
      </c>
      <c r="AT51" s="58" t="str">
        <f t="shared" si="9"/>
        <v/>
      </c>
      <c r="AU51" s="59" t="str">
        <f t="shared" si="2"/>
        <v/>
      </c>
      <c r="AV51" s="16"/>
      <c r="AW51" s="39"/>
      <c r="AX51" s="11"/>
      <c r="AY51" s="57" t="str">
        <f>IF(AU51="","",(VLOOKUP(AU51,Table_corresp!$E$3:$F$230,2,0)))</f>
        <v/>
      </c>
      <c r="AZ51" s="57" t="str">
        <f>IF(AY51="","",(CONCATENATE(L51," / ",AY51)))</f>
        <v/>
      </c>
      <c r="BA51" s="57" t="str">
        <f>IF(AZ51="","",(VLOOKUP(AZ51,Table_corresp!$J$3:$M$70,2,0)))</f>
        <v/>
      </c>
      <c r="BB51" s="57" t="str">
        <f>IF(AZ51="","",(VLOOKUP(AZ51,Table_corresp!$J$3:$M$70,3,0)))</f>
        <v/>
      </c>
      <c r="BC51" s="57" t="str">
        <f>IF(AZ51="","",(VLOOKUP(AZ51,Table_corresp!$J$3:$M$70,4,0)))</f>
        <v/>
      </c>
      <c r="BD51" s="56" t="str">
        <f t="shared" si="10"/>
        <v/>
      </c>
      <c r="BE51" s="56" t="str">
        <f t="shared" si="19"/>
        <v/>
      </c>
      <c r="BF51" s="58" t="str">
        <f t="shared" si="12"/>
        <v/>
      </c>
      <c r="BG51" s="59" t="e">
        <f t="shared" si="3"/>
        <v>#VALUE!</v>
      </c>
      <c r="BH51" s="11"/>
      <c r="BI51" s="39"/>
      <c r="BJ51" s="11"/>
      <c r="BK51" s="57" t="e">
        <f>IF(BG51="","",(VLOOKUP(BG51,Table_corresp!$E$3:$F$230,2,0)))</f>
        <v>#VALUE!</v>
      </c>
      <c r="BL51" s="57" t="e">
        <f>IF(BK51="","",(CONCATENATE(V51," / ",BK51)))</f>
        <v>#VALUE!</v>
      </c>
      <c r="BM51" s="57" t="e">
        <f>IF(BL51="","",(VLOOKUP(BL51,Table_corresp!$J$3:$M$70,2,0)))</f>
        <v>#VALUE!</v>
      </c>
      <c r="BN51" s="57" t="e">
        <f>IF(BL51="","",(VLOOKUP(BL51,Table_corresp!$J$3:$M$70,3,0)))</f>
        <v>#VALUE!</v>
      </c>
      <c r="BO51" s="57" t="e">
        <f>IF(BL51="","",(VLOOKUP(BL51,Table_corresp!$J$3:$M$70,4,0)))</f>
        <v>#VALUE!</v>
      </c>
      <c r="BP51" s="56" t="str">
        <f t="shared" si="13"/>
        <v/>
      </c>
      <c r="BQ51" s="56" t="str">
        <f t="shared" si="20"/>
        <v/>
      </c>
      <c r="BR51" s="58" t="str">
        <f t="shared" si="15"/>
        <v/>
      </c>
      <c r="BS51" s="59" t="e">
        <f t="shared" si="4"/>
        <v>#VALUE!</v>
      </c>
      <c r="BT51" s="11"/>
      <c r="BU51" s="39"/>
      <c r="BV51" s="11"/>
      <c r="BW51" s="57" t="e">
        <f>IF(BS51="","",(VLOOKUP(BS51,Table_corresp!$E$3:$F$230,2,0)))</f>
        <v>#VALUE!</v>
      </c>
      <c r="BX51" s="57" t="e">
        <f>IF(BW51="","",(CONCATENATE(AF51," / ",BW51)))</f>
        <v>#VALUE!</v>
      </c>
      <c r="BY51" s="57" t="e">
        <f>IF(BX51="","",(VLOOKUP(BX51,Table_corresp!$J$3:$M$70,2,0)))</f>
        <v>#VALUE!</v>
      </c>
      <c r="BZ51" s="57" t="e">
        <f>IF(BX51="","",(VLOOKUP(BX51,Table_corresp!$J$3:$M$70,3,0)))</f>
        <v>#VALUE!</v>
      </c>
      <c r="CA51" s="57" t="e">
        <f>IF(BX51="","",(VLOOKUP(BX51,Table_corresp!$J$3:$M$70,4,0)))</f>
        <v>#VALUE!</v>
      </c>
      <c r="CB51" s="56" t="e">
        <f>IF(#REF!&gt;0,((((#REF!/BY51)^BZ51)-1)/CA51),"")</f>
        <v>#REF!</v>
      </c>
      <c r="CC51" s="56" t="e">
        <f>IF(CB51="","",BN51-CB51)</f>
        <v>#REF!</v>
      </c>
      <c r="CD51" s="58" t="e">
        <f t="shared" si="16"/>
        <v>#REF!</v>
      </c>
      <c r="CE51" s="59" t="e">
        <f>IF(BR51&lt;&gt;0,((YEAR(BR51)-YEAR(BD51))*12+MONTH(BR51)-MONTH(BD51)),"")</f>
        <v>#VALUE!</v>
      </c>
      <c r="CF51" s="11"/>
      <c r="CG51" s="39"/>
      <c r="CH51" s="11"/>
      <c r="CI51" s="57" t="e">
        <f>IF(CE51="","",(VLOOKUP(CE51,Table_corresp!$E$3:$F$230,2,0)))</f>
        <v>#VALUE!</v>
      </c>
      <c r="CJ51" s="57" t="e">
        <f>IF(CI51="","",(CONCATENATE(AP51," / ",CI51)))</f>
        <v>#VALUE!</v>
      </c>
      <c r="CK51" s="57" t="e">
        <f>IF(CJ51="","",(VLOOKUP(CJ51,Table_corresp!$J$3:$M$70,2,0)))</f>
        <v>#VALUE!</v>
      </c>
      <c r="CL51" s="57" t="e">
        <f>IF(CJ51="","",(VLOOKUP(CJ51,Table_corresp!$J$3:$M$70,3,0)))</f>
        <v>#VALUE!</v>
      </c>
      <c r="CM51" s="57" t="e">
        <f>IF(CJ51="","",(VLOOKUP(CJ51,Table_corresp!$J$3:$M$70,4,0)))</f>
        <v>#VALUE!</v>
      </c>
      <c r="CN51" s="56" t="e">
        <f>IF(#REF!&gt;0,((((#REF!/CK51)^CL51)-1)/CM51),"")</f>
        <v>#REF!</v>
      </c>
      <c r="CO51" s="56" t="e">
        <f>IF(CN51="","",BZ51-CN51)</f>
        <v>#REF!</v>
      </c>
      <c r="CP51" s="58" t="e">
        <f t="shared" si="17"/>
        <v>#REF!</v>
      </c>
      <c r="CQ51" s="59" t="e">
        <f>IF(CD51&lt;&gt;0,((YEAR(CD51)-YEAR(BP51))*12+MONTH(CD51)-MONTH(BP51)),"")</f>
        <v>#REF!</v>
      </c>
      <c r="CR51" s="11"/>
      <c r="CS51" s="39"/>
      <c r="CT51" s="18"/>
      <c r="CU51" s="57" t="e">
        <f>IF(CQ51="","",(VLOOKUP(CQ51,Table_corresp!$E$3:$F$230,2,0)))</f>
        <v>#REF!</v>
      </c>
      <c r="CV51" s="57" t="e">
        <f>IF(CU51="","",(CONCATENATE(BB51," / ",CU51)))</f>
        <v>#REF!</v>
      </c>
      <c r="CW51" s="57" t="e">
        <f>IF(CV51="","",(VLOOKUP(CV51,Table_corresp!$J$3:$M$70,2,0)))</f>
        <v>#REF!</v>
      </c>
      <c r="CX51" s="57" t="e">
        <f>IF(CV51="","",(VLOOKUP(CV51,Table_corresp!$J$3:$M$70,3,0)))</f>
        <v>#REF!</v>
      </c>
      <c r="CY51" s="57" t="e">
        <f>IF(CV51="","",(VLOOKUP(CV51,Table_corresp!$J$3:$M$70,4,0)))</f>
        <v>#REF!</v>
      </c>
      <c r="CZ51" s="56" t="e">
        <f>IF(#REF!&gt;0,((((#REF!/CW51)^CX51)-1)/CY51),"")</f>
        <v>#REF!</v>
      </c>
      <c r="DA51" s="56" t="e">
        <f>IF(CZ51="","",CL51-CZ51)</f>
        <v>#REF!</v>
      </c>
      <c r="DB51" s="58" t="e">
        <f t="shared" si="18"/>
        <v>#REF!</v>
      </c>
      <c r="DC51" s="59" t="e">
        <f>IF(CP51&lt;&gt;0,((YEAR(CP51)-YEAR(CB51))*12+MONTH(CP51)-MONTH(CB51)),"")</f>
        <v>#REF!</v>
      </c>
    </row>
    <row r="52" spans="1:107" x14ac:dyDescent="0.25">
      <c r="A52" s="8">
        <v>50</v>
      </c>
      <c r="B52" s="10">
        <v>2</v>
      </c>
      <c r="C52" s="12"/>
      <c r="D52" s="12"/>
      <c r="E52" s="12"/>
      <c r="F52" s="12">
        <v>26</v>
      </c>
      <c r="G52" s="12">
        <v>1.1299999999999999</v>
      </c>
      <c r="H52" s="13">
        <v>20.361813767718697</v>
      </c>
      <c r="I52" s="46">
        <f>VLOOKUP(T52,Table_corresp!$E$3:$F$230,2,0)</f>
        <v>5.5</v>
      </c>
      <c r="J52" s="46" t="str">
        <f>CONCATENATE(B52," / ",I52)</f>
        <v>2 / 5,5</v>
      </c>
      <c r="K52" s="54">
        <f>VLOOKUP(J52,Table_corresp!$J$3:$M$70,2,0)</f>
        <v>15.14</v>
      </c>
      <c r="L52" s="54">
        <f>VLOOKUP(J52,Table_corresp!$J$3:$M$70,3,0)</f>
        <v>-0.31</v>
      </c>
      <c r="M52" s="55">
        <f>VLOOKUP(J52,Table_corresp!$J$3:$M$70,4,0)</f>
        <v>-2.4899999999999999E-2</v>
      </c>
      <c r="N52" s="56">
        <f t="shared" si="5"/>
        <v>3.5247673392425143</v>
      </c>
      <c r="O52" s="14" t="s">
        <v>39</v>
      </c>
      <c r="P52" s="15">
        <v>41892</v>
      </c>
      <c r="Q52" s="15">
        <v>39848</v>
      </c>
      <c r="R52" s="45" t="str">
        <f t="shared" ca="1" si="0"/>
        <v>8 ans 8 mois</v>
      </c>
      <c r="S52" s="39" t="str">
        <f ca="1">VLOOKUP(R52,Table_corresp!$A$3:$B$230,2,0)</f>
        <v>[6-9[</v>
      </c>
      <c r="T52" s="45" t="str">
        <f>DATEDIF(Q52,P52,"y")&amp;" ans "&amp;DATEDIF(Q52,P52,"ym")&amp;" mois"</f>
        <v>5 ans 7 mois</v>
      </c>
      <c r="U52" s="39" t="str">
        <f>VLOOKUP(T52,Table_corresp!$A$3:$B$230,2,0)</f>
        <v>[3-6[</v>
      </c>
      <c r="V52" s="20"/>
      <c r="W52" s="21"/>
      <c r="X52" s="20">
        <v>42195</v>
      </c>
      <c r="Y52" s="38" t="str">
        <f>IF(X52&lt;&gt;0,(DATEDIF(Q52,X52,"y")&amp;" ans "&amp;DATEDIF(Q52,X52,"ym")&amp;" mois"),"")</f>
        <v>6 ans 5 mois</v>
      </c>
      <c r="Z52" s="21">
        <v>20.2</v>
      </c>
      <c r="AA52" s="57">
        <f>IF(Y52="","",(VLOOKUP(Y52,Table_corresp!$E$3:$F$230,2,0)))</f>
        <v>6</v>
      </c>
      <c r="AB52" s="57" t="str">
        <f>IF(AA52="","",(CONCATENATE(B52," / ",AA52)))</f>
        <v>2 / 6</v>
      </c>
      <c r="AC52" s="57">
        <f>IF(AB52="","",(VLOOKUP(AB52,Table_corresp!$J$3:$M$70,2,0)))</f>
        <v>15.13</v>
      </c>
      <c r="AD52" s="57">
        <f>IF(AB52="","",(VLOOKUP(AB52,Table_corresp!$J$3:$M$70,3,0)))</f>
        <v>-0.36</v>
      </c>
      <c r="AE52" s="57">
        <f>IF(AB52="","",(VLOOKUP(AB52,Table_corresp!$J$3:$M$70,4,0)))</f>
        <v>-2.9399999999999999E-2</v>
      </c>
      <c r="AF52" s="56">
        <f t="shared" si="6"/>
        <v>3.3609438437751429</v>
      </c>
      <c r="AG52" s="56">
        <f>IF(AF52="","",N52-AF52)</f>
        <v>0.1638234954673714</v>
      </c>
      <c r="AH52" s="58" t="str">
        <f t="shared" si="1"/>
        <v>stable</v>
      </c>
      <c r="AI52" s="17">
        <f>IF(X52&lt;&gt;0,((YEAR(X52)-YEAR(P52))*12+MONTH(X52)-MONTH(P52)),"")</f>
        <v>10</v>
      </c>
      <c r="AJ52" s="20">
        <v>42382</v>
      </c>
      <c r="AK52" s="39" t="str">
        <f>IF(AJ52&lt;&gt;0,(DATEDIF(Q52,AJ52,"y")&amp;" ans "&amp;DATEDIF(Q52,AJ52,"ym")&amp;" mois"),"")</f>
        <v>6 ans 11 mois</v>
      </c>
      <c r="AL52" s="21">
        <v>20.100000000000001</v>
      </c>
      <c r="AM52" s="57">
        <f>IF(AK52="","",(VLOOKUP(AK52,Table_corresp!$E$3:$F$230,2,0)))</f>
        <v>6.5</v>
      </c>
      <c r="AN52" s="57" t="str">
        <f>IF(AM52="","",(CONCATENATE(B52," / ",AM52)))</f>
        <v>2 / 6,5</v>
      </c>
      <c r="AO52" s="57">
        <f>IF(AN52="","",(VLOOKUP(AN52,Table_corresp!$J$3:$M$70,2,0)))</f>
        <v>15.16</v>
      </c>
      <c r="AP52" s="57">
        <f>IF(AN52="","",(VLOOKUP(AN52,Table_corresp!$J$3:$M$70,3,0)))</f>
        <v>-0.41</v>
      </c>
      <c r="AQ52" s="57">
        <f>IF(AN52="","",(VLOOKUP(AN52,Table_corresp!$J$3:$M$70,4,0)))</f>
        <v>-3.4200000000000001E-2</v>
      </c>
      <c r="AR52" s="56">
        <f t="shared" si="7"/>
        <v>3.1932175192249153</v>
      </c>
      <c r="AS52" s="56">
        <f t="shared" si="8"/>
        <v>0.16772632455022762</v>
      </c>
      <c r="AT52" s="58" t="str">
        <f t="shared" si="9"/>
        <v>stable</v>
      </c>
      <c r="AU52" s="59">
        <f t="shared" si="2"/>
        <v>6</v>
      </c>
      <c r="AV52" s="20">
        <v>42559</v>
      </c>
      <c r="AW52" s="39"/>
      <c r="AX52" s="21">
        <v>20.3</v>
      </c>
      <c r="AY52" s="57" t="e">
        <f>IF(AU52="","",(VLOOKUP(AU52,Table_corresp!$E$3:$F$230,2,0)))</f>
        <v>#N/A</v>
      </c>
      <c r="AZ52" s="57" t="e">
        <f>IF(AY52="","",(CONCATENATE(L52," / ",AY52)))</f>
        <v>#N/A</v>
      </c>
      <c r="BA52" s="57" t="e">
        <f>IF(AZ52="","",(VLOOKUP(AZ52,Table_corresp!$J$3:$M$70,2,0)))</f>
        <v>#N/A</v>
      </c>
      <c r="BB52" s="57" t="e">
        <f>IF(AZ52="","",(VLOOKUP(AZ52,Table_corresp!$J$3:$M$70,3,0)))</f>
        <v>#N/A</v>
      </c>
      <c r="BC52" s="57" t="e">
        <f>IF(AZ52="","",(VLOOKUP(AZ52,Table_corresp!$J$3:$M$70,4,0)))</f>
        <v>#N/A</v>
      </c>
      <c r="BD52" s="56" t="e">
        <f t="shared" si="10"/>
        <v>#N/A</v>
      </c>
      <c r="BE52" s="56" t="e">
        <f t="shared" si="19"/>
        <v>#N/A</v>
      </c>
      <c r="BF52" s="58" t="e">
        <f t="shared" si="12"/>
        <v>#N/A</v>
      </c>
      <c r="BG52" s="59" t="e">
        <f t="shared" si="3"/>
        <v>#VALUE!</v>
      </c>
      <c r="BH52" s="20">
        <v>42718</v>
      </c>
      <c r="BI52" s="39"/>
      <c r="BJ52" s="21">
        <v>22.5</v>
      </c>
      <c r="BK52" s="57" t="e">
        <f>IF(BG52="","",(VLOOKUP(BG52,Table_corresp!$E$3:$F$230,2,0)))</f>
        <v>#VALUE!</v>
      </c>
      <c r="BL52" s="57" t="e">
        <f>IF(BK52="","",(CONCATENATE(V52," / ",BK52)))</f>
        <v>#VALUE!</v>
      </c>
      <c r="BM52" s="57" t="e">
        <f>IF(BL52="","",(VLOOKUP(BL52,Table_corresp!$J$3:$M$70,2,0)))</f>
        <v>#VALUE!</v>
      </c>
      <c r="BN52" s="57" t="e">
        <f>IF(BL52="","",(VLOOKUP(BL52,Table_corresp!$J$3:$M$70,3,0)))</f>
        <v>#VALUE!</v>
      </c>
      <c r="BO52" s="57" t="e">
        <f>IF(BL52="","",(VLOOKUP(BL52,Table_corresp!$J$3:$M$70,4,0)))</f>
        <v>#VALUE!</v>
      </c>
      <c r="BP52" s="56" t="e">
        <f t="shared" si="13"/>
        <v>#VALUE!</v>
      </c>
      <c r="BQ52" s="56" t="e">
        <f t="shared" si="20"/>
        <v>#VALUE!</v>
      </c>
      <c r="BR52" s="58" t="e">
        <f t="shared" si="15"/>
        <v>#VALUE!</v>
      </c>
      <c r="BS52" s="59" t="e">
        <f t="shared" si="4"/>
        <v>#N/A</v>
      </c>
      <c r="BT52" s="21"/>
      <c r="BU52" s="39"/>
      <c r="BV52" s="21"/>
      <c r="BW52" s="57" t="e">
        <f>IF(BS52="","",(VLOOKUP(BS52,Table_corresp!$E$3:$F$230,2,0)))</f>
        <v>#N/A</v>
      </c>
      <c r="BX52" s="57" t="e">
        <f>IF(BW52="","",(CONCATENATE(AF52," / ",BW52)))</f>
        <v>#N/A</v>
      </c>
      <c r="BY52" s="57" t="e">
        <f>IF(BX52="","",(VLOOKUP(BX52,Table_corresp!$J$3:$M$70,2,0)))</f>
        <v>#N/A</v>
      </c>
      <c r="BZ52" s="57" t="e">
        <f>IF(BX52="","",(VLOOKUP(BX52,Table_corresp!$J$3:$M$70,3,0)))</f>
        <v>#N/A</v>
      </c>
      <c r="CA52" s="57" t="e">
        <f>IF(BX52="","",(VLOOKUP(BX52,Table_corresp!$J$3:$M$70,4,0)))</f>
        <v>#N/A</v>
      </c>
      <c r="CB52" s="56" t="e">
        <f>IF(#REF!&gt;0,((((#REF!/BY52)^BZ52)-1)/CA52),"")</f>
        <v>#REF!</v>
      </c>
      <c r="CC52" s="56" t="e">
        <f>IF(CB52="","",BN52-CB52)</f>
        <v>#REF!</v>
      </c>
      <c r="CD52" s="58" t="e">
        <f t="shared" si="16"/>
        <v>#REF!</v>
      </c>
      <c r="CE52" s="59" t="e">
        <f>IF(BR52&lt;&gt;0,((YEAR(BR52)-YEAR(BD52))*12+MONTH(BR52)-MONTH(BD52)),"")</f>
        <v>#VALUE!</v>
      </c>
      <c r="CF52" s="21"/>
      <c r="CG52" s="39"/>
      <c r="CH52" s="21"/>
      <c r="CI52" s="57" t="e">
        <f>IF(CE52="","",(VLOOKUP(CE52,Table_corresp!$E$3:$F$230,2,0)))</f>
        <v>#VALUE!</v>
      </c>
      <c r="CJ52" s="57" t="e">
        <f>IF(CI52="","",(CONCATENATE(AP52," / ",CI52)))</f>
        <v>#VALUE!</v>
      </c>
      <c r="CK52" s="57" t="e">
        <f>IF(CJ52="","",(VLOOKUP(CJ52,Table_corresp!$J$3:$M$70,2,0)))</f>
        <v>#VALUE!</v>
      </c>
      <c r="CL52" s="57" t="e">
        <f>IF(CJ52="","",(VLOOKUP(CJ52,Table_corresp!$J$3:$M$70,3,0)))</f>
        <v>#VALUE!</v>
      </c>
      <c r="CM52" s="57" t="e">
        <f>IF(CJ52="","",(VLOOKUP(CJ52,Table_corresp!$J$3:$M$70,4,0)))</f>
        <v>#VALUE!</v>
      </c>
      <c r="CN52" s="56" t="e">
        <f>IF(#REF!&gt;0,((((#REF!/CK52)^CL52)-1)/CM52),"")</f>
        <v>#REF!</v>
      </c>
      <c r="CO52" s="56" t="e">
        <f>IF(CN52="","",BZ52-CN52)</f>
        <v>#REF!</v>
      </c>
      <c r="CP52" s="58" t="e">
        <f t="shared" si="17"/>
        <v>#REF!</v>
      </c>
      <c r="CQ52" s="59" t="e">
        <f>IF(CD52&lt;&gt;0,((YEAR(CD52)-YEAR(BP52))*12+MONTH(CD52)-MONTH(BP52)),"")</f>
        <v>#REF!</v>
      </c>
      <c r="CR52" s="21"/>
      <c r="CS52" s="39"/>
      <c r="CT52" s="22"/>
      <c r="CU52" s="57" t="e">
        <f>IF(CQ52="","",(VLOOKUP(CQ52,Table_corresp!$E$3:$F$230,2,0)))</f>
        <v>#REF!</v>
      </c>
      <c r="CV52" s="57" t="e">
        <f>IF(CU52="","",(CONCATENATE(BB52," / ",CU52)))</f>
        <v>#REF!</v>
      </c>
      <c r="CW52" s="57" t="e">
        <f>IF(CV52="","",(VLOOKUP(CV52,Table_corresp!$J$3:$M$70,2,0)))</f>
        <v>#REF!</v>
      </c>
      <c r="CX52" s="57" t="e">
        <f>IF(CV52="","",(VLOOKUP(CV52,Table_corresp!$J$3:$M$70,3,0)))</f>
        <v>#REF!</v>
      </c>
      <c r="CY52" s="57" t="e">
        <f>IF(CV52="","",(VLOOKUP(CV52,Table_corresp!$J$3:$M$70,4,0)))</f>
        <v>#REF!</v>
      </c>
      <c r="CZ52" s="56" t="e">
        <f>IF(#REF!&gt;0,((((#REF!/CW52)^CX52)-1)/CY52),"")</f>
        <v>#REF!</v>
      </c>
      <c r="DA52" s="56" t="e">
        <f>IF(CZ52="","",CL52-CZ52)</f>
        <v>#REF!</v>
      </c>
      <c r="DB52" s="58" t="e">
        <f t="shared" si="18"/>
        <v>#REF!</v>
      </c>
      <c r="DC52" s="59" t="e">
        <f>IF(CP52&lt;&gt;0,((YEAR(CP52)-YEAR(CB52))*12+MONTH(CP52)-MONTH(CB52)),"")</f>
        <v>#REF!</v>
      </c>
    </row>
    <row r="53" spans="1:107" x14ac:dyDescent="0.25">
      <c r="A53" s="8">
        <v>51</v>
      </c>
      <c r="B53" s="10">
        <v>2</v>
      </c>
      <c r="C53" s="12"/>
      <c r="D53" s="12"/>
      <c r="E53" s="12"/>
      <c r="F53" s="12">
        <v>27</v>
      </c>
      <c r="G53" s="12">
        <v>1.115</v>
      </c>
      <c r="H53" s="13">
        <v>21.717709988135695</v>
      </c>
      <c r="I53" s="46">
        <f>VLOOKUP(T53,Table_corresp!$E$3:$F$230,2,0)</f>
        <v>4.5</v>
      </c>
      <c r="J53" s="46" t="str">
        <f>CONCATENATE(B53," / ",I53)</f>
        <v>2 / 4,5</v>
      </c>
      <c r="K53" s="54">
        <f>VLOOKUP(J53,Table_corresp!$J$3:$M$70,2,0)</f>
        <v>15.31</v>
      </c>
      <c r="L53" s="54">
        <f>VLOOKUP(J53,Table_corresp!$J$3:$M$70,3,0)</f>
        <v>-0.22</v>
      </c>
      <c r="M53" s="55">
        <f>VLOOKUP(J53,Table_corresp!$J$3:$M$70,4,0)</f>
        <v>-1.7299999999999999E-2</v>
      </c>
      <c r="N53" s="56">
        <f t="shared" si="5"/>
        <v>4.2793708048501262</v>
      </c>
      <c r="O53" s="14" t="s">
        <v>39</v>
      </c>
      <c r="P53" s="15">
        <v>41897</v>
      </c>
      <c r="Q53" s="15">
        <v>40080</v>
      </c>
      <c r="R53" s="45" t="str">
        <f t="shared" ca="1" si="0"/>
        <v>8 ans 0 mois</v>
      </c>
      <c r="S53" s="39" t="str">
        <f ca="1">VLOOKUP(R53,Table_corresp!$A$3:$B$230,2,0)</f>
        <v>[6-9[</v>
      </c>
      <c r="T53" s="45" t="str">
        <f>DATEDIF(Q53,P53,"y")&amp;" ans "&amp;DATEDIF(Q53,P53,"ym")&amp;" mois"</f>
        <v>4 ans 11 mois</v>
      </c>
      <c r="U53" s="39" t="str">
        <f>VLOOKUP(T53,Table_corresp!$A$3:$B$230,2,0)</f>
        <v>[3-6[</v>
      </c>
      <c r="V53" s="16">
        <v>41947</v>
      </c>
      <c r="W53" s="11"/>
      <c r="X53" s="16">
        <v>42144</v>
      </c>
      <c r="Y53" s="38" t="str">
        <f>IF(X53&lt;&gt;0,(DATEDIF(Q53,X53,"y")&amp;" ans "&amp;DATEDIF(Q53,X53,"ym")&amp;" mois"),"")</f>
        <v>5 ans 7 mois</v>
      </c>
      <c r="Z53" s="11">
        <v>20.100000000000001</v>
      </c>
      <c r="AA53" s="57">
        <f>IF(Y53="","",(VLOOKUP(Y53,Table_corresp!$E$3:$F$230,2,0)))</f>
        <v>5.5</v>
      </c>
      <c r="AB53" s="57" t="str">
        <f>IF(AA53="","",(CONCATENATE(B53," / ",AA53)))</f>
        <v>2 / 5,5</v>
      </c>
      <c r="AC53" s="57">
        <f>IF(AB53="","",(VLOOKUP(AB53,Table_corresp!$J$3:$M$70,2,0)))</f>
        <v>15.14</v>
      </c>
      <c r="AD53" s="57">
        <f>IF(AB53="","",(VLOOKUP(AB53,Table_corresp!$J$3:$M$70,3,0)))</f>
        <v>-0.31</v>
      </c>
      <c r="AE53" s="57">
        <f>IF(AB53="","",(VLOOKUP(AB53,Table_corresp!$J$3:$M$70,4,0)))</f>
        <v>-2.4899999999999999E-2</v>
      </c>
      <c r="AF53" s="56">
        <f t="shared" si="6"/>
        <v>3.3774944152005468</v>
      </c>
      <c r="AG53" s="56">
        <f>IF(AF53="","",N53-AF53)</f>
        <v>0.90187638964957939</v>
      </c>
      <c r="AH53" s="58" t="str">
        <f t="shared" si="1"/>
        <v>ralentissement</v>
      </c>
      <c r="AI53" s="17">
        <f>IF(X53&lt;&gt;0,((YEAR(X53)-YEAR(P53))*12+MONTH(X53)-MONTH(P53)),"")</f>
        <v>8</v>
      </c>
      <c r="AJ53" s="16"/>
      <c r="AK53" s="39" t="str">
        <f>IF(AJ53&lt;&gt;0,(DATEDIF(Q53,AJ53,"y")&amp;" ans "&amp;DATEDIF(Q53,AJ53,"ym")&amp;" mois"),"")</f>
        <v/>
      </c>
      <c r="AL53" s="11"/>
      <c r="AM53" s="57" t="str">
        <f>IF(AK53="","",(VLOOKUP(AK53,Table_corresp!$E$3:$F$230,2,0)))</f>
        <v/>
      </c>
      <c r="AN53" s="57" t="str">
        <f>IF(AM53="","",(CONCATENATE(B53," / ",AM53)))</f>
        <v/>
      </c>
      <c r="AO53" s="57" t="str">
        <f>IF(AN53="","",(VLOOKUP(AN53,Table_corresp!$J$3:$M$70,2,0)))</f>
        <v/>
      </c>
      <c r="AP53" s="57" t="str">
        <f>IF(AN53="","",(VLOOKUP(AN53,Table_corresp!$J$3:$M$70,3,0)))</f>
        <v/>
      </c>
      <c r="AQ53" s="57" t="str">
        <f>IF(AN53="","",(VLOOKUP(AN53,Table_corresp!$J$3:$M$70,4,0)))</f>
        <v/>
      </c>
      <c r="AR53" s="56" t="str">
        <f t="shared" si="7"/>
        <v/>
      </c>
      <c r="AS53" s="56" t="str">
        <f t="shared" si="8"/>
        <v/>
      </c>
      <c r="AT53" s="58" t="str">
        <f t="shared" si="9"/>
        <v/>
      </c>
      <c r="AU53" s="59" t="str">
        <f t="shared" si="2"/>
        <v/>
      </c>
      <c r="AV53" s="16"/>
      <c r="AW53" s="39"/>
      <c r="AX53" s="11"/>
      <c r="AY53" s="57" t="str">
        <f>IF(AU53="","",(VLOOKUP(AU53,Table_corresp!$E$3:$F$230,2,0)))</f>
        <v/>
      </c>
      <c r="AZ53" s="57" t="str">
        <f>IF(AY53="","",(CONCATENATE(L53," / ",AY53)))</f>
        <v/>
      </c>
      <c r="BA53" s="57" t="str">
        <f>IF(AZ53="","",(VLOOKUP(AZ53,Table_corresp!$J$3:$M$70,2,0)))</f>
        <v/>
      </c>
      <c r="BB53" s="57" t="str">
        <f>IF(AZ53="","",(VLOOKUP(AZ53,Table_corresp!$J$3:$M$70,3,0)))</f>
        <v/>
      </c>
      <c r="BC53" s="57" t="str">
        <f>IF(AZ53="","",(VLOOKUP(AZ53,Table_corresp!$J$3:$M$70,4,0)))</f>
        <v/>
      </c>
      <c r="BD53" s="56" t="str">
        <f t="shared" si="10"/>
        <v/>
      </c>
      <c r="BE53" s="56" t="str">
        <f t="shared" si="19"/>
        <v/>
      </c>
      <c r="BF53" s="58" t="str">
        <f t="shared" si="12"/>
        <v/>
      </c>
      <c r="BG53" s="59" t="e">
        <f t="shared" si="3"/>
        <v>#VALUE!</v>
      </c>
      <c r="BH53" s="11"/>
      <c r="BI53" s="39"/>
      <c r="BJ53" s="11"/>
      <c r="BK53" s="57" t="e">
        <f>IF(BG53="","",(VLOOKUP(BG53,Table_corresp!$E$3:$F$230,2,0)))</f>
        <v>#VALUE!</v>
      </c>
      <c r="BL53" s="57" t="e">
        <f>IF(BK53="","",(CONCATENATE(V53," / ",BK53)))</f>
        <v>#VALUE!</v>
      </c>
      <c r="BM53" s="57" t="e">
        <f>IF(BL53="","",(VLOOKUP(BL53,Table_corresp!$J$3:$M$70,2,0)))</f>
        <v>#VALUE!</v>
      </c>
      <c r="BN53" s="57" t="e">
        <f>IF(BL53="","",(VLOOKUP(BL53,Table_corresp!$J$3:$M$70,3,0)))</f>
        <v>#VALUE!</v>
      </c>
      <c r="BO53" s="57" t="e">
        <f>IF(BL53="","",(VLOOKUP(BL53,Table_corresp!$J$3:$M$70,4,0)))</f>
        <v>#VALUE!</v>
      </c>
      <c r="BP53" s="56" t="str">
        <f t="shared" si="13"/>
        <v/>
      </c>
      <c r="BQ53" s="56" t="str">
        <f t="shared" si="20"/>
        <v/>
      </c>
      <c r="BR53" s="58" t="str">
        <f t="shared" si="15"/>
        <v/>
      </c>
      <c r="BS53" s="59" t="e">
        <f t="shared" si="4"/>
        <v>#VALUE!</v>
      </c>
      <c r="BT53" s="11"/>
      <c r="BU53" s="39"/>
      <c r="BV53" s="11"/>
      <c r="BW53" s="57" t="e">
        <f>IF(BS53="","",(VLOOKUP(BS53,Table_corresp!$E$3:$F$230,2,0)))</f>
        <v>#VALUE!</v>
      </c>
      <c r="BX53" s="57" t="e">
        <f>IF(BW53="","",(CONCATENATE(AF53," / ",BW53)))</f>
        <v>#VALUE!</v>
      </c>
      <c r="BY53" s="57" t="e">
        <f>IF(BX53="","",(VLOOKUP(BX53,Table_corresp!$J$3:$M$70,2,0)))</f>
        <v>#VALUE!</v>
      </c>
      <c r="BZ53" s="57" t="e">
        <f>IF(BX53="","",(VLOOKUP(BX53,Table_corresp!$J$3:$M$70,3,0)))</f>
        <v>#VALUE!</v>
      </c>
      <c r="CA53" s="57" t="e">
        <f>IF(BX53="","",(VLOOKUP(BX53,Table_corresp!$J$3:$M$70,4,0)))</f>
        <v>#VALUE!</v>
      </c>
      <c r="CB53" s="56" t="e">
        <f>IF(#REF!&gt;0,((((#REF!/BY53)^BZ53)-1)/CA53),"")</f>
        <v>#REF!</v>
      </c>
      <c r="CC53" s="56" t="e">
        <f>IF(CB53="","",BN53-CB53)</f>
        <v>#REF!</v>
      </c>
      <c r="CD53" s="58" t="e">
        <f t="shared" si="16"/>
        <v>#REF!</v>
      </c>
      <c r="CE53" s="59" t="e">
        <f>IF(BR53&lt;&gt;0,((YEAR(BR53)-YEAR(BD53))*12+MONTH(BR53)-MONTH(BD53)),"")</f>
        <v>#VALUE!</v>
      </c>
      <c r="CF53" s="11"/>
      <c r="CG53" s="39"/>
      <c r="CH53" s="11"/>
      <c r="CI53" s="57" t="e">
        <f>IF(CE53="","",(VLOOKUP(CE53,Table_corresp!$E$3:$F$230,2,0)))</f>
        <v>#VALUE!</v>
      </c>
      <c r="CJ53" s="57" t="e">
        <f>IF(CI53="","",(CONCATENATE(AP53," / ",CI53)))</f>
        <v>#VALUE!</v>
      </c>
      <c r="CK53" s="57" t="e">
        <f>IF(CJ53="","",(VLOOKUP(CJ53,Table_corresp!$J$3:$M$70,2,0)))</f>
        <v>#VALUE!</v>
      </c>
      <c r="CL53" s="57" t="e">
        <f>IF(CJ53="","",(VLOOKUP(CJ53,Table_corresp!$J$3:$M$70,3,0)))</f>
        <v>#VALUE!</v>
      </c>
      <c r="CM53" s="57" t="e">
        <f>IF(CJ53="","",(VLOOKUP(CJ53,Table_corresp!$J$3:$M$70,4,0)))</f>
        <v>#VALUE!</v>
      </c>
      <c r="CN53" s="56" t="e">
        <f>IF(#REF!&gt;0,((((#REF!/CK53)^CL53)-1)/CM53),"")</f>
        <v>#REF!</v>
      </c>
      <c r="CO53" s="56" t="e">
        <f>IF(CN53="","",BZ53-CN53)</f>
        <v>#REF!</v>
      </c>
      <c r="CP53" s="58" t="e">
        <f t="shared" si="17"/>
        <v>#REF!</v>
      </c>
      <c r="CQ53" s="59" t="e">
        <f>IF(CD53&lt;&gt;0,((YEAR(CD53)-YEAR(BP53))*12+MONTH(CD53)-MONTH(BP53)),"")</f>
        <v>#REF!</v>
      </c>
      <c r="CR53" s="11"/>
      <c r="CS53" s="39"/>
      <c r="CT53" s="18"/>
      <c r="CU53" s="57" t="e">
        <f>IF(CQ53="","",(VLOOKUP(CQ53,Table_corresp!$E$3:$F$230,2,0)))</f>
        <v>#REF!</v>
      </c>
      <c r="CV53" s="57" t="e">
        <f>IF(CU53="","",(CONCATENATE(BB53," / ",CU53)))</f>
        <v>#REF!</v>
      </c>
      <c r="CW53" s="57" t="e">
        <f>IF(CV53="","",(VLOOKUP(CV53,Table_corresp!$J$3:$M$70,2,0)))</f>
        <v>#REF!</v>
      </c>
      <c r="CX53" s="57" t="e">
        <f>IF(CV53="","",(VLOOKUP(CV53,Table_corresp!$J$3:$M$70,3,0)))</f>
        <v>#REF!</v>
      </c>
      <c r="CY53" s="57" t="e">
        <f>IF(CV53="","",(VLOOKUP(CV53,Table_corresp!$J$3:$M$70,4,0)))</f>
        <v>#REF!</v>
      </c>
      <c r="CZ53" s="56" t="e">
        <f>IF(#REF!&gt;0,((((#REF!/CW53)^CX53)-1)/CY53),"")</f>
        <v>#REF!</v>
      </c>
      <c r="DA53" s="56" t="e">
        <f>IF(CZ53="","",CL53-CZ53)</f>
        <v>#REF!</v>
      </c>
      <c r="DB53" s="58" t="e">
        <f t="shared" si="18"/>
        <v>#REF!</v>
      </c>
      <c r="DC53" s="59" t="e">
        <f>IF(CP53&lt;&gt;0,((YEAR(CP53)-YEAR(CB53))*12+MONTH(CP53)-MONTH(CB53)),"")</f>
        <v>#REF!</v>
      </c>
    </row>
    <row r="54" spans="1:107" x14ac:dyDescent="0.25">
      <c r="A54" s="8">
        <v>52</v>
      </c>
      <c r="B54" s="10">
        <v>2</v>
      </c>
      <c r="C54" s="12"/>
      <c r="D54" s="12"/>
      <c r="E54" s="12"/>
      <c r="F54" s="12">
        <v>53.5</v>
      </c>
      <c r="G54" s="12">
        <v>1.53</v>
      </c>
      <c r="H54" s="13">
        <v>22.854457687214321</v>
      </c>
      <c r="I54" s="46">
        <f>VLOOKUP(T54,Table_corresp!$E$3:$F$230,2,0)</f>
        <v>11</v>
      </c>
      <c r="J54" s="46" t="str">
        <f>CONCATENATE(B54," / ",I54)</f>
        <v>2 / 11</v>
      </c>
      <c r="K54" s="54">
        <f>VLOOKUP(J54,Table_corresp!$J$3:$M$70,2,0)</f>
        <v>16.73</v>
      </c>
      <c r="L54" s="54">
        <f>VLOOKUP(J54,Table_corresp!$J$3:$M$70,3,0)</f>
        <v>-0.71</v>
      </c>
      <c r="M54" s="55">
        <f>VLOOKUP(J54,Table_corresp!$J$3:$M$70,4,0)</f>
        <v>-7.7700000000000005E-2</v>
      </c>
      <c r="N54" s="56">
        <f t="shared" si="5"/>
        <v>2.556853100527205</v>
      </c>
      <c r="O54" s="14" t="s">
        <v>36</v>
      </c>
      <c r="P54" s="15">
        <v>41899</v>
      </c>
      <c r="Q54" s="15">
        <v>37799</v>
      </c>
      <c r="R54" s="45" t="str">
        <f t="shared" ca="1" si="0"/>
        <v>14 ans 3 mois</v>
      </c>
      <c r="S54" s="39" t="str">
        <f ca="1">VLOOKUP(R54,Table_corresp!$A$3:$B$230,2,0)</f>
        <v>&gt; 12</v>
      </c>
      <c r="T54" s="45" t="str">
        <f>DATEDIF(Q54,P54,"y")&amp;" ans "&amp;DATEDIF(Q54,P54,"ym")&amp;" mois"</f>
        <v>11 ans 2 mois</v>
      </c>
      <c r="U54" s="39" t="str">
        <f>VLOOKUP(T54,Table_corresp!$A$3:$B$230,2,0)</f>
        <v>[9-12[</v>
      </c>
      <c r="V54" s="16"/>
      <c r="W54" s="11"/>
      <c r="X54" s="16">
        <v>42172</v>
      </c>
      <c r="Y54" s="38" t="str">
        <f>IF(X54&lt;&gt;0,(DATEDIF(Q54,X54,"y")&amp;" ans "&amp;DATEDIF(Q54,X54,"ym")&amp;" mois"),"")</f>
        <v>11 ans 11 mois</v>
      </c>
      <c r="Z54" s="11">
        <v>21.2</v>
      </c>
      <c r="AA54" s="57">
        <f>IF(Y54="","",(VLOOKUP(Y54,Table_corresp!$E$3:$F$230,2,0)))</f>
        <v>11.5</v>
      </c>
      <c r="AB54" s="57" t="str">
        <f>IF(AA54="","",(CONCATENATE(B54," / ",AA54)))</f>
        <v>2 / 11,5</v>
      </c>
      <c r="AC54" s="57">
        <f>IF(AB54="","",(VLOOKUP(AB54,Table_corresp!$J$3:$M$70,2,0)))</f>
        <v>17.04</v>
      </c>
      <c r="AD54" s="57">
        <f>IF(AB54="","",(VLOOKUP(AB54,Table_corresp!$J$3:$M$70,3,0)))</f>
        <v>-0.73</v>
      </c>
      <c r="AE54" s="57">
        <f>IF(AB54="","",(VLOOKUP(AB54,Table_corresp!$J$3:$M$70,4,0)))</f>
        <v>-8.1799999999999998E-2</v>
      </c>
      <c r="AF54" s="56">
        <f t="shared" si="6"/>
        <v>1.8019009291148624</v>
      </c>
      <c r="AG54" s="56">
        <f>IF(AF54="","",N54-AF54)</f>
        <v>0.75495217141234261</v>
      </c>
      <c r="AH54" s="58" t="str">
        <f t="shared" si="1"/>
        <v>ralentissement</v>
      </c>
      <c r="AI54" s="17">
        <f>IF(X54&lt;&gt;0,((YEAR(X54)-YEAR(P54))*12+MONTH(X54)-MONTH(P54)),"")</f>
        <v>9</v>
      </c>
      <c r="AJ54" s="16">
        <v>42359</v>
      </c>
      <c r="AK54" s="39" t="str">
        <f>IF(AJ54&lt;&gt;0,(DATEDIF(Q54,AJ54,"y")&amp;" ans "&amp;DATEDIF(Q54,AJ54,"ym")&amp;" mois"),"")</f>
        <v>12 ans 5 mois</v>
      </c>
      <c r="AL54" s="11">
        <v>22.09</v>
      </c>
      <c r="AM54" s="57">
        <f>IF(AK54="","",(VLOOKUP(AK54,Table_corresp!$E$3:$F$230,2,0)))</f>
        <v>12</v>
      </c>
      <c r="AN54" s="57" t="str">
        <f>IF(AM54="","",(CONCATENATE(B54," / ",AM54)))</f>
        <v>2 / 12</v>
      </c>
      <c r="AO54" s="57">
        <f>IF(AN54="","",(VLOOKUP(AN54,Table_corresp!$J$3:$M$70,2,0)))</f>
        <v>17.38</v>
      </c>
      <c r="AP54" s="57">
        <f>IF(AN54="","",(VLOOKUP(AN54,Table_corresp!$J$3:$M$70,3,0)))</f>
        <v>-0.75</v>
      </c>
      <c r="AQ54" s="57">
        <f>IF(AN54="","",(VLOOKUP(AN54,Table_corresp!$J$3:$M$70,4,0)))</f>
        <v>-8.5900000000000004E-2</v>
      </c>
      <c r="AR54" s="56">
        <f t="shared" si="7"/>
        <v>1.9162695835348365</v>
      </c>
      <c r="AS54" s="56">
        <f t="shared" si="8"/>
        <v>-0.11436865441997401</v>
      </c>
      <c r="AT54" s="58" t="str">
        <f t="shared" si="9"/>
        <v>stable</v>
      </c>
      <c r="AU54" s="59">
        <f t="shared" si="2"/>
        <v>6</v>
      </c>
      <c r="AV54" s="11"/>
      <c r="AW54" s="39"/>
      <c r="AX54" s="11"/>
      <c r="AY54" s="57" t="e">
        <f>IF(AU54="","",(VLOOKUP(AU54,Table_corresp!$E$3:$F$230,2,0)))</f>
        <v>#N/A</v>
      </c>
      <c r="AZ54" s="57" t="e">
        <f>IF(AY54="","",(CONCATENATE(L54," / ",AY54)))</f>
        <v>#N/A</v>
      </c>
      <c r="BA54" s="57" t="e">
        <f>IF(AZ54="","",(VLOOKUP(AZ54,Table_corresp!$J$3:$M$70,2,0)))</f>
        <v>#N/A</v>
      </c>
      <c r="BB54" s="57" t="e">
        <f>IF(AZ54="","",(VLOOKUP(AZ54,Table_corresp!$J$3:$M$70,3,0)))</f>
        <v>#N/A</v>
      </c>
      <c r="BC54" s="57" t="e">
        <f>IF(AZ54="","",(VLOOKUP(AZ54,Table_corresp!$J$3:$M$70,4,0)))</f>
        <v>#N/A</v>
      </c>
      <c r="BD54" s="56" t="str">
        <f t="shared" si="10"/>
        <v/>
      </c>
      <c r="BE54" s="56" t="str">
        <f t="shared" si="19"/>
        <v/>
      </c>
      <c r="BF54" s="58" t="str">
        <f t="shared" si="12"/>
        <v/>
      </c>
      <c r="BG54" s="59" t="e">
        <f t="shared" si="3"/>
        <v>#VALUE!</v>
      </c>
      <c r="BH54" s="11"/>
      <c r="BI54" s="39"/>
      <c r="BJ54" s="11"/>
      <c r="BK54" s="57" t="e">
        <f>IF(BG54="","",(VLOOKUP(BG54,Table_corresp!$E$3:$F$230,2,0)))</f>
        <v>#VALUE!</v>
      </c>
      <c r="BL54" s="57" t="e">
        <f>IF(BK54="","",(CONCATENATE(V54," / ",BK54)))</f>
        <v>#VALUE!</v>
      </c>
      <c r="BM54" s="57" t="e">
        <f>IF(BL54="","",(VLOOKUP(BL54,Table_corresp!$J$3:$M$70,2,0)))</f>
        <v>#VALUE!</v>
      </c>
      <c r="BN54" s="57" t="e">
        <f>IF(BL54="","",(VLOOKUP(BL54,Table_corresp!$J$3:$M$70,3,0)))</f>
        <v>#VALUE!</v>
      </c>
      <c r="BO54" s="57" t="e">
        <f>IF(BL54="","",(VLOOKUP(BL54,Table_corresp!$J$3:$M$70,4,0)))</f>
        <v>#VALUE!</v>
      </c>
      <c r="BP54" s="56" t="str">
        <f t="shared" si="13"/>
        <v/>
      </c>
      <c r="BQ54" s="56" t="str">
        <f t="shared" si="20"/>
        <v/>
      </c>
      <c r="BR54" s="58" t="str">
        <f t="shared" si="15"/>
        <v/>
      </c>
      <c r="BS54" s="59" t="e">
        <f t="shared" si="4"/>
        <v>#VALUE!</v>
      </c>
      <c r="BT54" s="11"/>
      <c r="BU54" s="39"/>
      <c r="BV54" s="11"/>
      <c r="BW54" s="57" t="e">
        <f>IF(BS54="","",(VLOOKUP(BS54,Table_corresp!$E$3:$F$230,2,0)))</f>
        <v>#VALUE!</v>
      </c>
      <c r="BX54" s="57" t="e">
        <f>IF(BW54="","",(CONCATENATE(AF54," / ",BW54)))</f>
        <v>#VALUE!</v>
      </c>
      <c r="BY54" s="57" t="e">
        <f>IF(BX54="","",(VLOOKUP(BX54,Table_corresp!$J$3:$M$70,2,0)))</f>
        <v>#VALUE!</v>
      </c>
      <c r="BZ54" s="57" t="e">
        <f>IF(BX54="","",(VLOOKUP(BX54,Table_corresp!$J$3:$M$70,3,0)))</f>
        <v>#VALUE!</v>
      </c>
      <c r="CA54" s="57" t="e">
        <f>IF(BX54="","",(VLOOKUP(BX54,Table_corresp!$J$3:$M$70,4,0)))</f>
        <v>#VALUE!</v>
      </c>
      <c r="CB54" s="56" t="e">
        <f>IF(#REF!&gt;0,((((#REF!/BY54)^BZ54)-1)/CA54),"")</f>
        <v>#REF!</v>
      </c>
      <c r="CC54" s="56" t="e">
        <f>IF(CB54="","",BN54-CB54)</f>
        <v>#REF!</v>
      </c>
      <c r="CD54" s="58" t="e">
        <f t="shared" si="16"/>
        <v>#REF!</v>
      </c>
      <c r="CE54" s="59" t="e">
        <f>IF(BR54&lt;&gt;0,((YEAR(BR54)-YEAR(BD54))*12+MONTH(BR54)-MONTH(BD54)),"")</f>
        <v>#VALUE!</v>
      </c>
      <c r="CF54" s="11"/>
      <c r="CG54" s="39"/>
      <c r="CH54" s="11"/>
      <c r="CI54" s="57" t="e">
        <f>IF(CE54="","",(VLOOKUP(CE54,Table_corresp!$E$3:$F$230,2,0)))</f>
        <v>#VALUE!</v>
      </c>
      <c r="CJ54" s="57" t="e">
        <f>IF(CI54="","",(CONCATENATE(AP54," / ",CI54)))</f>
        <v>#VALUE!</v>
      </c>
      <c r="CK54" s="57" t="e">
        <f>IF(CJ54="","",(VLOOKUP(CJ54,Table_corresp!$J$3:$M$70,2,0)))</f>
        <v>#VALUE!</v>
      </c>
      <c r="CL54" s="57" t="e">
        <f>IF(CJ54="","",(VLOOKUP(CJ54,Table_corresp!$J$3:$M$70,3,0)))</f>
        <v>#VALUE!</v>
      </c>
      <c r="CM54" s="57" t="e">
        <f>IF(CJ54="","",(VLOOKUP(CJ54,Table_corresp!$J$3:$M$70,4,0)))</f>
        <v>#VALUE!</v>
      </c>
      <c r="CN54" s="56" t="e">
        <f>IF(#REF!&gt;0,((((#REF!/CK54)^CL54)-1)/CM54),"")</f>
        <v>#REF!</v>
      </c>
      <c r="CO54" s="56" t="e">
        <f>IF(CN54="","",BZ54-CN54)</f>
        <v>#REF!</v>
      </c>
      <c r="CP54" s="58" t="e">
        <f t="shared" si="17"/>
        <v>#REF!</v>
      </c>
      <c r="CQ54" s="59" t="e">
        <f>IF(CD54&lt;&gt;0,((YEAR(CD54)-YEAR(BP54))*12+MONTH(CD54)-MONTH(BP54)),"")</f>
        <v>#REF!</v>
      </c>
      <c r="CR54" s="11"/>
      <c r="CS54" s="39"/>
      <c r="CT54" s="18"/>
      <c r="CU54" s="57" t="e">
        <f>IF(CQ54="","",(VLOOKUP(CQ54,Table_corresp!$E$3:$F$230,2,0)))</f>
        <v>#REF!</v>
      </c>
      <c r="CV54" s="57" t="e">
        <f>IF(CU54="","",(CONCATENATE(BB54," / ",CU54)))</f>
        <v>#REF!</v>
      </c>
      <c r="CW54" s="57" t="e">
        <f>IF(CV54="","",(VLOOKUP(CV54,Table_corresp!$J$3:$M$70,2,0)))</f>
        <v>#REF!</v>
      </c>
      <c r="CX54" s="57" t="e">
        <f>IF(CV54="","",(VLOOKUP(CV54,Table_corresp!$J$3:$M$70,3,0)))</f>
        <v>#REF!</v>
      </c>
      <c r="CY54" s="57" t="e">
        <f>IF(CV54="","",(VLOOKUP(CV54,Table_corresp!$J$3:$M$70,4,0)))</f>
        <v>#REF!</v>
      </c>
      <c r="CZ54" s="56" t="e">
        <f>IF(#REF!&gt;0,((((#REF!/CW54)^CX54)-1)/CY54),"")</f>
        <v>#REF!</v>
      </c>
      <c r="DA54" s="56" t="e">
        <f>IF(CZ54="","",CL54-CZ54)</f>
        <v>#REF!</v>
      </c>
      <c r="DB54" s="58" t="e">
        <f t="shared" si="18"/>
        <v>#REF!</v>
      </c>
      <c r="DC54" s="59" t="e">
        <f>IF(CP54&lt;&gt;0,((YEAR(CP54)-YEAR(CB54))*12+MONTH(CP54)-MONTH(CB54)),"")</f>
        <v>#REF!</v>
      </c>
    </row>
    <row r="55" spans="1:107" x14ac:dyDescent="0.25">
      <c r="A55" s="8">
        <v>53</v>
      </c>
      <c r="B55" s="10">
        <v>1</v>
      </c>
      <c r="C55" s="12"/>
      <c r="D55" s="12"/>
      <c r="E55" s="12"/>
      <c r="F55" s="12">
        <v>34.5</v>
      </c>
      <c r="G55" s="12">
        <v>1.21</v>
      </c>
      <c r="H55" s="13">
        <v>23.563964210094941</v>
      </c>
      <c r="I55" s="46">
        <f>VLOOKUP(T55,Table_corresp!$E$3:$F$230,2,0)</f>
        <v>6</v>
      </c>
      <c r="J55" s="46" t="str">
        <f>CONCATENATE(B55," / ",I55)</f>
        <v>1 / 6</v>
      </c>
      <c r="K55" s="54">
        <f>VLOOKUP(J55,Table_corresp!$J$3:$M$70,2,0)</f>
        <v>15.44</v>
      </c>
      <c r="L55" s="54">
        <f>VLOOKUP(J55,Table_corresp!$J$3:$M$70,3,0)</f>
        <v>-0.37</v>
      </c>
      <c r="M55" s="55">
        <f>VLOOKUP(J55,Table_corresp!$J$3:$M$70,4,0)</f>
        <v>-2.8799999999999999E-2</v>
      </c>
      <c r="N55" s="56">
        <f t="shared" si="5"/>
        <v>5.0277835091420551</v>
      </c>
      <c r="O55" s="14" t="s">
        <v>39</v>
      </c>
      <c r="P55" s="23">
        <v>41899</v>
      </c>
      <c r="Q55" s="15">
        <v>39588</v>
      </c>
      <c r="R55" s="45" t="str">
        <f t="shared" ca="1" si="0"/>
        <v>9 ans 4 mois</v>
      </c>
      <c r="S55" s="39" t="str">
        <f ca="1">VLOOKUP(R55,Table_corresp!$A$3:$B$230,2,0)</f>
        <v>[9-12[</v>
      </c>
      <c r="T55" s="45" t="str">
        <f>DATEDIF(Q55,P55,"y")&amp;" ans "&amp;DATEDIF(Q55,P55,"ym")&amp;" mois"</f>
        <v>6 ans 3 mois</v>
      </c>
      <c r="U55" s="39" t="str">
        <f>VLOOKUP(T55,Table_corresp!$A$3:$B$230,2,0)</f>
        <v>[6-9[</v>
      </c>
      <c r="V55" s="16"/>
      <c r="W55" s="11"/>
      <c r="X55" s="16">
        <v>42172</v>
      </c>
      <c r="Y55" s="38" t="str">
        <f>IF(X55&lt;&gt;0,(DATEDIF(Q55,X55,"y")&amp;" ans "&amp;DATEDIF(Q55,X55,"ym")&amp;" mois"),"")</f>
        <v>7 ans 0 mois</v>
      </c>
      <c r="Z55" s="11">
        <v>24.3</v>
      </c>
      <c r="AA55" s="57">
        <f>IF(Y55="","",(VLOOKUP(Y55,Table_corresp!$E$3:$F$230,2,0)))</f>
        <v>7</v>
      </c>
      <c r="AB55" s="57" t="str">
        <f>IF(AA55="","",(CONCATENATE(B55," / ",AA55)))</f>
        <v>1 / 7</v>
      </c>
      <c r="AC55" s="57">
        <f>IF(AB55="","",(VLOOKUP(AB55,Table_corresp!$J$3:$M$70,2,0)))</f>
        <v>15.53</v>
      </c>
      <c r="AD55" s="57">
        <f>IF(AB55="","",(VLOOKUP(AB55,Table_corresp!$J$3:$M$70,3,0)))</f>
        <v>-0.47</v>
      </c>
      <c r="AE55" s="57">
        <f>IF(AB55="","",(VLOOKUP(AB55,Table_corresp!$J$3:$M$70,4,0)))</f>
        <v>-3.8800000000000001E-2</v>
      </c>
      <c r="AF55" s="56">
        <f t="shared" si="6"/>
        <v>4.8906276006844056</v>
      </c>
      <c r="AG55" s="56">
        <f>IF(AF55="","",N55-AF55)</f>
        <v>0.13715590845764947</v>
      </c>
      <c r="AH55" s="58" t="str">
        <f t="shared" si="1"/>
        <v>stable</v>
      </c>
      <c r="AI55" s="17">
        <f>IF(X55&lt;&gt;0,((YEAR(X55)-YEAR(P55))*12+MONTH(X55)-MONTH(P55)),"")</f>
        <v>9</v>
      </c>
      <c r="AJ55" s="16">
        <v>42299</v>
      </c>
      <c r="AK55" s="39" t="str">
        <f>IF(AJ55&lt;&gt;0,(DATEDIF(Q55,AJ55,"y")&amp;" ans "&amp;DATEDIF(Q55,AJ55,"ym")&amp;" mois"),"")</f>
        <v>7 ans 5 mois</v>
      </c>
      <c r="AL55" s="11">
        <v>25.04</v>
      </c>
      <c r="AM55" s="57">
        <f>IF(AK55="","",(VLOOKUP(AK55,Table_corresp!$E$3:$F$230,2,0)))</f>
        <v>7</v>
      </c>
      <c r="AN55" s="57" t="str">
        <f>IF(AM55="","",(CONCATENATE(B55," / ",AM55)))</f>
        <v>1 / 7</v>
      </c>
      <c r="AO55" s="57">
        <f>IF(AN55="","",(VLOOKUP(AN55,Table_corresp!$J$3:$M$70,2,0)))</f>
        <v>15.53</v>
      </c>
      <c r="AP55" s="57">
        <f>IF(AN55="","",(VLOOKUP(AN55,Table_corresp!$J$3:$M$70,3,0)))</f>
        <v>-0.47</v>
      </c>
      <c r="AQ55" s="57">
        <f>IF(AN55="","",(VLOOKUP(AN55,Table_corresp!$J$3:$M$70,4,0)))</f>
        <v>-3.8800000000000001E-2</v>
      </c>
      <c r="AR55" s="56">
        <f t="shared" si="7"/>
        <v>5.1829882446584703</v>
      </c>
      <c r="AS55" s="56">
        <f t="shared" si="8"/>
        <v>-0.29236064397406469</v>
      </c>
      <c r="AT55" s="58" t="str">
        <f t="shared" si="9"/>
        <v>accélération</v>
      </c>
      <c r="AU55" s="59">
        <f t="shared" si="2"/>
        <v>4</v>
      </c>
      <c r="AV55" s="16">
        <v>42359</v>
      </c>
      <c r="AW55" s="39"/>
      <c r="AX55" s="11">
        <v>24.7</v>
      </c>
      <c r="AY55" s="57" t="e">
        <f>IF(AU55="","",(VLOOKUP(AU55,Table_corresp!$E$3:$F$230,2,0)))</f>
        <v>#N/A</v>
      </c>
      <c r="AZ55" s="57" t="e">
        <f>IF(AY55="","",(CONCATENATE(L55," / ",AY55)))</f>
        <v>#N/A</v>
      </c>
      <c r="BA55" s="57" t="e">
        <f>IF(AZ55="","",(VLOOKUP(AZ55,Table_corresp!$J$3:$M$70,2,0)))</f>
        <v>#N/A</v>
      </c>
      <c r="BB55" s="57" t="e">
        <f>IF(AZ55="","",(VLOOKUP(AZ55,Table_corresp!$J$3:$M$70,3,0)))</f>
        <v>#N/A</v>
      </c>
      <c r="BC55" s="57" t="e">
        <f>IF(AZ55="","",(VLOOKUP(AZ55,Table_corresp!$J$3:$M$70,4,0)))</f>
        <v>#N/A</v>
      </c>
      <c r="BD55" s="56" t="e">
        <f t="shared" si="10"/>
        <v>#N/A</v>
      </c>
      <c r="BE55" s="56" t="e">
        <f t="shared" si="19"/>
        <v>#N/A</v>
      </c>
      <c r="BF55" s="58" t="e">
        <f t="shared" si="12"/>
        <v>#N/A</v>
      </c>
      <c r="BG55" s="59" t="e">
        <f t="shared" si="3"/>
        <v>#VALUE!</v>
      </c>
      <c r="BH55" s="11"/>
      <c r="BI55" s="39"/>
      <c r="BJ55" s="11"/>
      <c r="BK55" s="57" t="e">
        <f>IF(BG55="","",(VLOOKUP(BG55,Table_corresp!$E$3:$F$230,2,0)))</f>
        <v>#VALUE!</v>
      </c>
      <c r="BL55" s="57" t="e">
        <f>IF(BK55="","",(CONCATENATE(V55," / ",BK55)))</f>
        <v>#VALUE!</v>
      </c>
      <c r="BM55" s="57" t="e">
        <f>IF(BL55="","",(VLOOKUP(BL55,Table_corresp!$J$3:$M$70,2,0)))</f>
        <v>#VALUE!</v>
      </c>
      <c r="BN55" s="57" t="e">
        <f>IF(BL55="","",(VLOOKUP(BL55,Table_corresp!$J$3:$M$70,3,0)))</f>
        <v>#VALUE!</v>
      </c>
      <c r="BO55" s="57" t="e">
        <f>IF(BL55="","",(VLOOKUP(BL55,Table_corresp!$J$3:$M$70,4,0)))</f>
        <v>#VALUE!</v>
      </c>
      <c r="BP55" s="56" t="str">
        <f t="shared" si="13"/>
        <v/>
      </c>
      <c r="BQ55" s="56" t="str">
        <f t="shared" si="20"/>
        <v/>
      </c>
      <c r="BR55" s="58" t="str">
        <f t="shared" si="15"/>
        <v/>
      </c>
      <c r="BS55" s="59" t="e">
        <f t="shared" si="4"/>
        <v>#N/A</v>
      </c>
      <c r="BT55" s="11"/>
      <c r="BU55" s="39"/>
      <c r="BV55" s="11"/>
      <c r="BW55" s="57" t="e">
        <f>IF(BS55="","",(VLOOKUP(BS55,Table_corresp!$E$3:$F$230,2,0)))</f>
        <v>#N/A</v>
      </c>
      <c r="BX55" s="57" t="e">
        <f>IF(BW55="","",(CONCATENATE(AF55," / ",BW55)))</f>
        <v>#N/A</v>
      </c>
      <c r="BY55" s="57" t="e">
        <f>IF(BX55="","",(VLOOKUP(BX55,Table_corresp!$J$3:$M$70,2,0)))</f>
        <v>#N/A</v>
      </c>
      <c r="BZ55" s="57" t="e">
        <f>IF(BX55="","",(VLOOKUP(BX55,Table_corresp!$J$3:$M$70,3,0)))</f>
        <v>#N/A</v>
      </c>
      <c r="CA55" s="57" t="e">
        <f>IF(BX55="","",(VLOOKUP(BX55,Table_corresp!$J$3:$M$70,4,0)))</f>
        <v>#N/A</v>
      </c>
      <c r="CB55" s="56" t="e">
        <f>IF(#REF!&gt;0,((((#REF!/BY55)^BZ55)-1)/CA55),"")</f>
        <v>#REF!</v>
      </c>
      <c r="CC55" s="56" t="e">
        <f>IF(CB55="","",BN55-CB55)</f>
        <v>#REF!</v>
      </c>
      <c r="CD55" s="58" t="e">
        <f t="shared" si="16"/>
        <v>#REF!</v>
      </c>
      <c r="CE55" s="59" t="e">
        <f>IF(BR55&lt;&gt;0,((YEAR(BR55)-YEAR(BD55))*12+MONTH(BR55)-MONTH(BD55)),"")</f>
        <v>#VALUE!</v>
      </c>
      <c r="CF55" s="11"/>
      <c r="CG55" s="39"/>
      <c r="CH55" s="11"/>
      <c r="CI55" s="57" t="e">
        <f>IF(CE55="","",(VLOOKUP(CE55,Table_corresp!$E$3:$F$230,2,0)))</f>
        <v>#VALUE!</v>
      </c>
      <c r="CJ55" s="57" t="e">
        <f>IF(CI55="","",(CONCATENATE(AP55," / ",CI55)))</f>
        <v>#VALUE!</v>
      </c>
      <c r="CK55" s="57" t="e">
        <f>IF(CJ55="","",(VLOOKUP(CJ55,Table_corresp!$J$3:$M$70,2,0)))</f>
        <v>#VALUE!</v>
      </c>
      <c r="CL55" s="57" t="e">
        <f>IF(CJ55="","",(VLOOKUP(CJ55,Table_corresp!$J$3:$M$70,3,0)))</f>
        <v>#VALUE!</v>
      </c>
      <c r="CM55" s="57" t="e">
        <f>IF(CJ55="","",(VLOOKUP(CJ55,Table_corresp!$J$3:$M$70,4,0)))</f>
        <v>#VALUE!</v>
      </c>
      <c r="CN55" s="56" t="e">
        <f>IF(#REF!&gt;0,((((#REF!/CK55)^CL55)-1)/CM55),"")</f>
        <v>#REF!</v>
      </c>
      <c r="CO55" s="56" t="e">
        <f>IF(CN55="","",BZ55-CN55)</f>
        <v>#REF!</v>
      </c>
      <c r="CP55" s="58" t="e">
        <f t="shared" si="17"/>
        <v>#REF!</v>
      </c>
      <c r="CQ55" s="59" t="e">
        <f>IF(CD55&lt;&gt;0,((YEAR(CD55)-YEAR(BP55))*12+MONTH(CD55)-MONTH(BP55)),"")</f>
        <v>#REF!</v>
      </c>
      <c r="CR55" s="11"/>
      <c r="CS55" s="39"/>
      <c r="CT55" s="18"/>
      <c r="CU55" s="57" t="e">
        <f>IF(CQ55="","",(VLOOKUP(CQ55,Table_corresp!$E$3:$F$230,2,0)))</f>
        <v>#REF!</v>
      </c>
      <c r="CV55" s="57" t="e">
        <f>IF(CU55="","",(CONCATENATE(BB55," / ",CU55)))</f>
        <v>#REF!</v>
      </c>
      <c r="CW55" s="57" t="e">
        <f>IF(CV55="","",(VLOOKUP(CV55,Table_corresp!$J$3:$M$70,2,0)))</f>
        <v>#REF!</v>
      </c>
      <c r="CX55" s="57" t="e">
        <f>IF(CV55="","",(VLOOKUP(CV55,Table_corresp!$J$3:$M$70,3,0)))</f>
        <v>#REF!</v>
      </c>
      <c r="CY55" s="57" t="e">
        <f>IF(CV55="","",(VLOOKUP(CV55,Table_corresp!$J$3:$M$70,4,0)))</f>
        <v>#REF!</v>
      </c>
      <c r="CZ55" s="56" t="e">
        <f>IF(#REF!&gt;0,((((#REF!/CW55)^CX55)-1)/CY55),"")</f>
        <v>#REF!</v>
      </c>
      <c r="DA55" s="56" t="e">
        <f>IF(CZ55="","",CL55-CZ55)</f>
        <v>#REF!</v>
      </c>
      <c r="DB55" s="58" t="e">
        <f t="shared" si="18"/>
        <v>#REF!</v>
      </c>
      <c r="DC55" s="59" t="e">
        <f>IF(CP55&lt;&gt;0,((YEAR(CP55)-YEAR(CB55))*12+MONTH(CP55)-MONTH(CB55)),"")</f>
        <v>#REF!</v>
      </c>
    </row>
    <row r="56" spans="1:107" x14ac:dyDescent="0.25">
      <c r="A56" s="8">
        <v>54</v>
      </c>
      <c r="B56" s="10">
        <v>2</v>
      </c>
      <c r="C56" s="12"/>
      <c r="D56" s="12"/>
      <c r="E56" s="12"/>
      <c r="F56" s="12">
        <v>61.5</v>
      </c>
      <c r="G56" s="12">
        <v>1.5649999999999999</v>
      </c>
      <c r="H56" s="13">
        <v>25.109983770376346</v>
      </c>
      <c r="I56" s="46">
        <f>VLOOKUP(T56,Table_corresp!$E$3:$F$230,2,0)</f>
        <v>11</v>
      </c>
      <c r="J56" s="46" t="str">
        <f>CONCATENATE(B56," / ",I56)</f>
        <v>2 / 11</v>
      </c>
      <c r="K56" s="54">
        <f>VLOOKUP(J56,Table_corresp!$J$3:$M$70,2,0)</f>
        <v>16.73</v>
      </c>
      <c r="L56" s="54">
        <f>VLOOKUP(J56,Table_corresp!$J$3:$M$70,3,0)</f>
        <v>-0.71</v>
      </c>
      <c r="M56" s="55">
        <f>VLOOKUP(J56,Table_corresp!$J$3:$M$70,4,0)</f>
        <v>-7.7700000000000005E-2</v>
      </c>
      <c r="N56" s="56">
        <f t="shared" si="5"/>
        <v>3.2235047867373945</v>
      </c>
      <c r="O56" s="14" t="s">
        <v>36</v>
      </c>
      <c r="P56" s="15">
        <v>41901</v>
      </c>
      <c r="Q56" s="15">
        <v>37849</v>
      </c>
      <c r="R56" s="45" t="str">
        <f t="shared" ca="1" si="0"/>
        <v>14 ans 2 mois</v>
      </c>
      <c r="S56" s="39" t="str">
        <f ca="1">VLOOKUP(R56,Table_corresp!$A$3:$B$230,2,0)</f>
        <v>&gt; 12</v>
      </c>
      <c r="T56" s="45" t="str">
        <f>DATEDIF(Q56,P56,"y")&amp;" ans "&amp;DATEDIF(Q56,P56,"ym")&amp;" mois"</f>
        <v>11 ans 1 mois</v>
      </c>
      <c r="U56" s="39" t="str">
        <f>VLOOKUP(T56,Table_corresp!$A$3:$B$230,2,0)</f>
        <v>[9-12[</v>
      </c>
      <c r="V56" s="20"/>
      <c r="W56" s="21"/>
      <c r="X56" s="20">
        <v>42193</v>
      </c>
      <c r="Y56" s="38" t="str">
        <f>IF(X56&lt;&gt;0,(DATEDIF(Q56,X56,"y")&amp;" ans "&amp;DATEDIF(Q56,X56,"ym")&amp;" mois"),"")</f>
        <v>11 ans 10 mois</v>
      </c>
      <c r="Z56" s="21">
        <v>23.6</v>
      </c>
      <c r="AA56" s="57">
        <f>IF(Y56="","",(VLOOKUP(Y56,Table_corresp!$E$3:$F$230,2,0)))</f>
        <v>11.5</v>
      </c>
      <c r="AB56" s="57" t="str">
        <f>IF(AA56="","",(CONCATENATE(B56," / ",AA56)))</f>
        <v>2 / 11,5</v>
      </c>
      <c r="AC56" s="57">
        <f>IF(AB56="","",(VLOOKUP(AB56,Table_corresp!$J$3:$M$70,2,0)))</f>
        <v>17.04</v>
      </c>
      <c r="AD56" s="57">
        <f>IF(AB56="","",(VLOOKUP(AB56,Table_corresp!$J$3:$M$70,3,0)))</f>
        <v>-0.73</v>
      </c>
      <c r="AE56" s="57">
        <f>IF(AB56="","",(VLOOKUP(AB56,Table_corresp!$J$3:$M$70,4,0)))</f>
        <v>-8.1799999999999998E-2</v>
      </c>
      <c r="AF56" s="56">
        <f t="shared" si="6"/>
        <v>2.5867876732227617</v>
      </c>
      <c r="AG56" s="56">
        <f>IF(AF56="","",N56-AF56)</f>
        <v>0.63671711351463278</v>
      </c>
      <c r="AH56" s="58" t="str">
        <f t="shared" si="1"/>
        <v>ralentissement</v>
      </c>
      <c r="AI56" s="17">
        <f>IF(X56&lt;&gt;0,((YEAR(X56)-YEAR(P56))*12+MONTH(X56)-MONTH(P56)),"")</f>
        <v>10</v>
      </c>
      <c r="AJ56" s="20">
        <v>42389</v>
      </c>
      <c r="AK56" s="39" t="str">
        <f>IF(AJ56&lt;&gt;0,(DATEDIF(Q56,AJ56,"y")&amp;" ans "&amp;DATEDIF(Q56,AJ56,"ym")&amp;" mois"),"")</f>
        <v>12 ans 5 mois</v>
      </c>
      <c r="AL56" s="21">
        <v>24.05</v>
      </c>
      <c r="AM56" s="57">
        <f>IF(AK56="","",(VLOOKUP(AK56,Table_corresp!$E$3:$F$230,2,0)))</f>
        <v>12</v>
      </c>
      <c r="AN56" s="57" t="str">
        <f>IF(AM56="","",(CONCATENATE(B56," / ",AM56)))</f>
        <v>2 / 12</v>
      </c>
      <c r="AO56" s="57">
        <f>IF(AN56="","",(VLOOKUP(AN56,Table_corresp!$J$3:$M$70,2,0)))</f>
        <v>17.38</v>
      </c>
      <c r="AP56" s="57">
        <f>IF(AN56="","",(VLOOKUP(AN56,Table_corresp!$J$3:$M$70,3,0)))</f>
        <v>-0.75</v>
      </c>
      <c r="AQ56" s="57">
        <f>IF(AN56="","",(VLOOKUP(AN56,Table_corresp!$J$3:$M$70,4,0)))</f>
        <v>-8.5900000000000004E-2</v>
      </c>
      <c r="AR56" s="56">
        <f t="shared" si="7"/>
        <v>2.5169691878474145</v>
      </c>
      <c r="AS56" s="56">
        <f t="shared" si="8"/>
        <v>6.9818485375347183E-2</v>
      </c>
      <c r="AT56" s="58" t="str">
        <f t="shared" si="9"/>
        <v>stable</v>
      </c>
      <c r="AU56" s="59">
        <f t="shared" si="2"/>
        <v>6</v>
      </c>
      <c r="AV56" s="20"/>
      <c r="AW56" s="39"/>
      <c r="AX56" s="21"/>
      <c r="AY56" s="57" t="e">
        <f>IF(AU56="","",(VLOOKUP(AU56,Table_corresp!$E$3:$F$230,2,0)))</f>
        <v>#N/A</v>
      </c>
      <c r="AZ56" s="57" t="e">
        <f>IF(AY56="","",(CONCATENATE(L56," / ",AY56)))</f>
        <v>#N/A</v>
      </c>
      <c r="BA56" s="57" t="e">
        <f>IF(AZ56="","",(VLOOKUP(AZ56,Table_corresp!$J$3:$M$70,2,0)))</f>
        <v>#N/A</v>
      </c>
      <c r="BB56" s="57" t="e">
        <f>IF(AZ56="","",(VLOOKUP(AZ56,Table_corresp!$J$3:$M$70,3,0)))</f>
        <v>#N/A</v>
      </c>
      <c r="BC56" s="57" t="e">
        <f>IF(AZ56="","",(VLOOKUP(AZ56,Table_corresp!$J$3:$M$70,4,0)))</f>
        <v>#N/A</v>
      </c>
      <c r="BD56" s="56" t="str">
        <f t="shared" si="10"/>
        <v/>
      </c>
      <c r="BE56" s="56" t="str">
        <f t="shared" si="19"/>
        <v/>
      </c>
      <c r="BF56" s="58" t="str">
        <f t="shared" si="12"/>
        <v/>
      </c>
      <c r="BG56" s="59" t="e">
        <f t="shared" si="3"/>
        <v>#VALUE!</v>
      </c>
      <c r="BH56" s="21"/>
      <c r="BI56" s="39"/>
      <c r="BJ56" s="21"/>
      <c r="BK56" s="57" t="e">
        <f>IF(BG56="","",(VLOOKUP(BG56,Table_corresp!$E$3:$F$230,2,0)))</f>
        <v>#VALUE!</v>
      </c>
      <c r="BL56" s="57" t="e">
        <f>IF(BK56="","",(CONCATENATE(V56," / ",BK56)))</f>
        <v>#VALUE!</v>
      </c>
      <c r="BM56" s="57" t="e">
        <f>IF(BL56="","",(VLOOKUP(BL56,Table_corresp!$J$3:$M$70,2,0)))</f>
        <v>#VALUE!</v>
      </c>
      <c r="BN56" s="57" t="e">
        <f>IF(BL56="","",(VLOOKUP(BL56,Table_corresp!$J$3:$M$70,3,0)))</f>
        <v>#VALUE!</v>
      </c>
      <c r="BO56" s="57" t="e">
        <f>IF(BL56="","",(VLOOKUP(BL56,Table_corresp!$J$3:$M$70,4,0)))</f>
        <v>#VALUE!</v>
      </c>
      <c r="BP56" s="56" t="str">
        <f t="shared" si="13"/>
        <v/>
      </c>
      <c r="BQ56" s="56" t="str">
        <f t="shared" si="20"/>
        <v/>
      </c>
      <c r="BR56" s="58" t="str">
        <f t="shared" si="15"/>
        <v/>
      </c>
      <c r="BS56" s="59" t="e">
        <f t="shared" si="4"/>
        <v>#VALUE!</v>
      </c>
      <c r="BT56" s="21"/>
      <c r="BU56" s="39"/>
      <c r="BV56" s="21"/>
      <c r="BW56" s="57" t="e">
        <f>IF(BS56="","",(VLOOKUP(BS56,Table_corresp!$E$3:$F$230,2,0)))</f>
        <v>#VALUE!</v>
      </c>
      <c r="BX56" s="57" t="e">
        <f>IF(BW56="","",(CONCATENATE(AF56," / ",BW56)))</f>
        <v>#VALUE!</v>
      </c>
      <c r="BY56" s="57" t="e">
        <f>IF(BX56="","",(VLOOKUP(BX56,Table_corresp!$J$3:$M$70,2,0)))</f>
        <v>#VALUE!</v>
      </c>
      <c r="BZ56" s="57" t="e">
        <f>IF(BX56="","",(VLOOKUP(BX56,Table_corresp!$J$3:$M$70,3,0)))</f>
        <v>#VALUE!</v>
      </c>
      <c r="CA56" s="57" t="e">
        <f>IF(BX56="","",(VLOOKUP(BX56,Table_corresp!$J$3:$M$70,4,0)))</f>
        <v>#VALUE!</v>
      </c>
      <c r="CB56" s="56" t="e">
        <f>IF(#REF!&gt;0,((((#REF!/BY56)^BZ56)-1)/CA56),"")</f>
        <v>#REF!</v>
      </c>
      <c r="CC56" s="56" t="e">
        <f>IF(CB56="","",BN56-CB56)</f>
        <v>#REF!</v>
      </c>
      <c r="CD56" s="58" t="e">
        <f t="shared" si="16"/>
        <v>#REF!</v>
      </c>
      <c r="CE56" s="59" t="e">
        <f>IF(BR56&lt;&gt;0,((YEAR(BR56)-YEAR(BD56))*12+MONTH(BR56)-MONTH(BD56)),"")</f>
        <v>#VALUE!</v>
      </c>
      <c r="CF56" s="21"/>
      <c r="CG56" s="39"/>
      <c r="CH56" s="21"/>
      <c r="CI56" s="57" t="e">
        <f>IF(CE56="","",(VLOOKUP(CE56,Table_corresp!$E$3:$F$230,2,0)))</f>
        <v>#VALUE!</v>
      </c>
      <c r="CJ56" s="57" t="e">
        <f>IF(CI56="","",(CONCATENATE(AP56," / ",CI56)))</f>
        <v>#VALUE!</v>
      </c>
      <c r="CK56" s="57" t="e">
        <f>IF(CJ56="","",(VLOOKUP(CJ56,Table_corresp!$J$3:$M$70,2,0)))</f>
        <v>#VALUE!</v>
      </c>
      <c r="CL56" s="57" t="e">
        <f>IF(CJ56="","",(VLOOKUP(CJ56,Table_corresp!$J$3:$M$70,3,0)))</f>
        <v>#VALUE!</v>
      </c>
      <c r="CM56" s="57" t="e">
        <f>IF(CJ56="","",(VLOOKUP(CJ56,Table_corresp!$J$3:$M$70,4,0)))</f>
        <v>#VALUE!</v>
      </c>
      <c r="CN56" s="56" t="e">
        <f>IF(#REF!&gt;0,((((#REF!/CK56)^CL56)-1)/CM56),"")</f>
        <v>#REF!</v>
      </c>
      <c r="CO56" s="56" t="e">
        <f>IF(CN56="","",BZ56-CN56)</f>
        <v>#REF!</v>
      </c>
      <c r="CP56" s="58" t="e">
        <f t="shared" si="17"/>
        <v>#REF!</v>
      </c>
      <c r="CQ56" s="59" t="e">
        <f>IF(CD56&lt;&gt;0,((YEAR(CD56)-YEAR(BP56))*12+MONTH(CD56)-MONTH(BP56)),"")</f>
        <v>#REF!</v>
      </c>
      <c r="CR56" s="21"/>
      <c r="CS56" s="39"/>
      <c r="CT56" s="22"/>
      <c r="CU56" s="57" t="e">
        <f>IF(CQ56="","",(VLOOKUP(CQ56,Table_corresp!$E$3:$F$230,2,0)))</f>
        <v>#REF!</v>
      </c>
      <c r="CV56" s="57" t="e">
        <f>IF(CU56="","",(CONCATENATE(BB56," / ",CU56)))</f>
        <v>#REF!</v>
      </c>
      <c r="CW56" s="57" t="e">
        <f>IF(CV56="","",(VLOOKUP(CV56,Table_corresp!$J$3:$M$70,2,0)))</f>
        <v>#REF!</v>
      </c>
      <c r="CX56" s="57" t="e">
        <f>IF(CV56="","",(VLOOKUP(CV56,Table_corresp!$J$3:$M$70,3,0)))</f>
        <v>#REF!</v>
      </c>
      <c r="CY56" s="57" t="e">
        <f>IF(CV56="","",(VLOOKUP(CV56,Table_corresp!$J$3:$M$70,4,0)))</f>
        <v>#REF!</v>
      </c>
      <c r="CZ56" s="56" t="e">
        <f>IF(#REF!&gt;0,((((#REF!/CW56)^CX56)-1)/CY56),"")</f>
        <v>#REF!</v>
      </c>
      <c r="DA56" s="56" t="e">
        <f>IF(CZ56="","",CL56-CZ56)</f>
        <v>#REF!</v>
      </c>
      <c r="DB56" s="58" t="e">
        <f t="shared" si="18"/>
        <v>#REF!</v>
      </c>
      <c r="DC56" s="59" t="e">
        <f>IF(CP56&lt;&gt;0,((YEAR(CP56)-YEAR(CB56))*12+MONTH(CP56)-MONTH(CB56)),"")</f>
        <v>#REF!</v>
      </c>
    </row>
    <row r="57" spans="1:107" x14ac:dyDescent="0.25">
      <c r="A57" s="8">
        <v>55</v>
      </c>
      <c r="B57" s="10">
        <v>1</v>
      </c>
      <c r="C57" s="12"/>
      <c r="D57" s="12"/>
      <c r="E57" s="12"/>
      <c r="F57" s="12">
        <v>64.5</v>
      </c>
      <c r="G57" s="12">
        <v>1.53</v>
      </c>
      <c r="H57" s="13">
        <v>27.55350506215558</v>
      </c>
      <c r="I57" s="46">
        <f>VLOOKUP(T57,Table_corresp!$E$3:$F$230,2,0)</f>
        <v>11</v>
      </c>
      <c r="J57" s="46" t="str">
        <f>CONCATENATE(B57," / ",I57)</f>
        <v>1 / 11</v>
      </c>
      <c r="K57" s="54">
        <f>VLOOKUP(J57,Table_corresp!$J$3:$M$70,2,0)</f>
        <v>16.73</v>
      </c>
      <c r="L57" s="54">
        <f>VLOOKUP(J57,Table_corresp!$J$3:$M$70,3,0)</f>
        <v>-0.9</v>
      </c>
      <c r="M57" s="55">
        <f>VLOOKUP(J57,Table_corresp!$J$3:$M$70,4,0)</f>
        <v>-9.1499999999999998E-2</v>
      </c>
      <c r="N57" s="56">
        <f t="shared" si="5"/>
        <v>3.9536104453187559</v>
      </c>
      <c r="O57" s="14" t="s">
        <v>39</v>
      </c>
      <c r="P57" s="15">
        <v>41908</v>
      </c>
      <c r="Q57" s="15">
        <v>37798</v>
      </c>
      <c r="R57" s="45" t="str">
        <f t="shared" ca="1" si="0"/>
        <v>14 ans 3 mois</v>
      </c>
      <c r="S57" s="39" t="str">
        <f ca="1">VLOOKUP(R57,Table_corresp!$A$3:$B$230,2,0)</f>
        <v>&gt; 12</v>
      </c>
      <c r="T57" s="45" t="str">
        <f>DATEDIF(Q57,P57,"y")&amp;" ans "&amp;DATEDIF(Q57,P57,"ym")&amp;" mois"</f>
        <v>11 ans 3 mois</v>
      </c>
      <c r="U57" s="39" t="str">
        <f>VLOOKUP(T57,Table_corresp!$A$3:$B$230,2,0)</f>
        <v>[9-12[</v>
      </c>
      <c r="V57" s="20">
        <v>42083</v>
      </c>
      <c r="W57" s="21">
        <v>29.09</v>
      </c>
      <c r="X57" s="20">
        <v>42174</v>
      </c>
      <c r="Y57" s="38" t="str">
        <f>IF(X57&lt;&gt;0,(DATEDIF(Q57,X57,"y")&amp;" ans "&amp;DATEDIF(Q57,X57,"ym")&amp;" mois"),"")</f>
        <v>11 ans 11 mois</v>
      </c>
      <c r="Z57" s="21">
        <v>29.3</v>
      </c>
      <c r="AA57" s="57">
        <f>IF(Y57="","",(VLOOKUP(Y57,Table_corresp!$E$3:$F$230,2,0)))</f>
        <v>11.5</v>
      </c>
      <c r="AB57" s="57" t="str">
        <f>IF(AA57="","",(CONCATENATE(B57," / ",AA57)))</f>
        <v>1 / 11,5</v>
      </c>
      <c r="AC57" s="57">
        <f>IF(AB57="","",(VLOOKUP(AB57,Table_corresp!$J$3:$M$70,2,0)))</f>
        <v>16.940000000000001</v>
      </c>
      <c r="AD57" s="57">
        <f>IF(AB57="","",(VLOOKUP(AB57,Table_corresp!$J$3:$M$70,3,0)))</f>
        <v>-0.92</v>
      </c>
      <c r="AE57" s="57">
        <f>IF(AB57="","",(VLOOKUP(AB57,Table_corresp!$J$3:$M$70,4,0)))</f>
        <v>-9.5200000000000007E-2</v>
      </c>
      <c r="AF57" s="56">
        <f t="shared" si="6"/>
        <v>4.1590037430048898</v>
      </c>
      <c r="AG57" s="56">
        <f>IF(AF57="","",N57-AF57)</f>
        <v>-0.2053932976861339</v>
      </c>
      <c r="AH57" s="58" t="str">
        <f t="shared" si="1"/>
        <v>stable</v>
      </c>
      <c r="AI57" s="17">
        <f>IF(X57&lt;&gt;0,((YEAR(X57)-YEAR(P57))*12+MONTH(X57)-MONTH(P57)),"")</f>
        <v>9</v>
      </c>
      <c r="AJ57" s="20">
        <v>42332</v>
      </c>
      <c r="AK57" s="39" t="str">
        <f>IF(AJ57&lt;&gt;0,(DATEDIF(Q57,AJ57,"y")&amp;" ans "&amp;DATEDIF(Q57,AJ57,"ym")&amp;" mois"),"")</f>
        <v>12 ans 4 mois</v>
      </c>
      <c r="AL57" s="21">
        <v>28.69</v>
      </c>
      <c r="AM57" s="57">
        <f>IF(AK57="","",(VLOOKUP(AK57,Table_corresp!$E$3:$F$230,2,0)))</f>
        <v>12</v>
      </c>
      <c r="AN57" s="57" t="str">
        <f>IF(AM57="","",(CONCATENATE(B57," / ",AM57)))</f>
        <v>1 / 12</v>
      </c>
      <c r="AO57" s="57">
        <f>IF(AN57="","",(VLOOKUP(AN57,Table_corresp!$J$3:$M$70,2,0)))</f>
        <v>17.2</v>
      </c>
      <c r="AP57" s="57">
        <f>IF(AN57="","",(VLOOKUP(AN57,Table_corresp!$J$3:$M$70,3,0)))</f>
        <v>-0.93</v>
      </c>
      <c r="AQ57" s="57">
        <f>IF(AN57="","",(VLOOKUP(AN57,Table_corresp!$J$3:$M$70,4,0)))</f>
        <v>-9.7799999999999998E-2</v>
      </c>
      <c r="AR57" s="56">
        <f t="shared" si="7"/>
        <v>3.8714465826759477</v>
      </c>
      <c r="AS57" s="56">
        <f t="shared" si="8"/>
        <v>0.28755716032894219</v>
      </c>
      <c r="AT57" s="58" t="str">
        <f t="shared" si="9"/>
        <v>ralentissement</v>
      </c>
      <c r="AU57" s="59">
        <f t="shared" si="2"/>
        <v>5</v>
      </c>
      <c r="AV57" s="20">
        <v>42600</v>
      </c>
      <c r="AW57" s="39"/>
      <c r="AX57" s="21">
        <v>27.1</v>
      </c>
      <c r="AY57" s="57" t="e">
        <f>IF(AU57="","",(VLOOKUP(AU57,Table_corresp!$E$3:$F$230,2,0)))</f>
        <v>#N/A</v>
      </c>
      <c r="AZ57" s="57" t="e">
        <f>IF(AY57="","",(CONCATENATE(L57," / ",AY57)))</f>
        <v>#N/A</v>
      </c>
      <c r="BA57" s="57" t="e">
        <f>IF(AZ57="","",(VLOOKUP(AZ57,Table_corresp!$J$3:$M$70,2,0)))</f>
        <v>#N/A</v>
      </c>
      <c r="BB57" s="57" t="e">
        <f>IF(AZ57="","",(VLOOKUP(AZ57,Table_corresp!$J$3:$M$70,3,0)))</f>
        <v>#N/A</v>
      </c>
      <c r="BC57" s="57" t="e">
        <f>IF(AZ57="","",(VLOOKUP(AZ57,Table_corresp!$J$3:$M$70,4,0)))</f>
        <v>#N/A</v>
      </c>
      <c r="BD57" s="56" t="e">
        <f t="shared" si="10"/>
        <v>#N/A</v>
      </c>
      <c r="BE57" s="56" t="e">
        <f t="shared" si="19"/>
        <v>#N/A</v>
      </c>
      <c r="BF57" s="58" t="e">
        <f t="shared" si="12"/>
        <v>#N/A</v>
      </c>
      <c r="BG57" s="59" t="e">
        <f t="shared" si="3"/>
        <v>#VALUE!</v>
      </c>
      <c r="BH57" s="20">
        <v>42725</v>
      </c>
      <c r="BI57" s="39"/>
      <c r="BJ57" s="21">
        <v>27</v>
      </c>
      <c r="BK57" s="57" t="e">
        <f>IF(BG57="","",(VLOOKUP(BG57,Table_corresp!$E$3:$F$230,2,0)))</f>
        <v>#VALUE!</v>
      </c>
      <c r="BL57" s="57" t="e">
        <f>IF(BK57="","",(CONCATENATE(V57," / ",BK57)))</f>
        <v>#VALUE!</v>
      </c>
      <c r="BM57" s="57" t="e">
        <f>IF(BL57="","",(VLOOKUP(BL57,Table_corresp!$J$3:$M$70,2,0)))</f>
        <v>#VALUE!</v>
      </c>
      <c r="BN57" s="57" t="e">
        <f>IF(BL57="","",(VLOOKUP(BL57,Table_corresp!$J$3:$M$70,3,0)))</f>
        <v>#VALUE!</v>
      </c>
      <c r="BO57" s="57" t="e">
        <f>IF(BL57="","",(VLOOKUP(BL57,Table_corresp!$J$3:$M$70,4,0)))</f>
        <v>#VALUE!</v>
      </c>
      <c r="BP57" s="56" t="e">
        <f t="shared" si="13"/>
        <v>#VALUE!</v>
      </c>
      <c r="BQ57" s="56" t="e">
        <f t="shared" si="20"/>
        <v>#VALUE!</v>
      </c>
      <c r="BR57" s="58" t="e">
        <f t="shared" si="15"/>
        <v>#VALUE!</v>
      </c>
      <c r="BS57" s="59" t="e">
        <f t="shared" si="4"/>
        <v>#N/A</v>
      </c>
      <c r="BT57" s="21"/>
      <c r="BU57" s="39"/>
      <c r="BV57" s="21"/>
      <c r="BW57" s="57" t="e">
        <f>IF(BS57="","",(VLOOKUP(BS57,Table_corresp!$E$3:$F$230,2,0)))</f>
        <v>#N/A</v>
      </c>
      <c r="BX57" s="57" t="e">
        <f>IF(BW57="","",(CONCATENATE(AF57," / ",BW57)))</f>
        <v>#N/A</v>
      </c>
      <c r="BY57" s="57" t="e">
        <f>IF(BX57="","",(VLOOKUP(BX57,Table_corresp!$J$3:$M$70,2,0)))</f>
        <v>#N/A</v>
      </c>
      <c r="BZ57" s="57" t="e">
        <f>IF(BX57="","",(VLOOKUP(BX57,Table_corresp!$J$3:$M$70,3,0)))</f>
        <v>#N/A</v>
      </c>
      <c r="CA57" s="57" t="e">
        <f>IF(BX57="","",(VLOOKUP(BX57,Table_corresp!$J$3:$M$70,4,0)))</f>
        <v>#N/A</v>
      </c>
      <c r="CB57" s="56" t="e">
        <f>IF(#REF!&gt;0,((((#REF!/BY57)^BZ57)-1)/CA57),"")</f>
        <v>#REF!</v>
      </c>
      <c r="CC57" s="56" t="e">
        <f>IF(CB57="","",BN57-CB57)</f>
        <v>#REF!</v>
      </c>
      <c r="CD57" s="58" t="e">
        <f t="shared" si="16"/>
        <v>#REF!</v>
      </c>
      <c r="CE57" s="59" t="e">
        <f>IF(BR57&lt;&gt;0,((YEAR(BR57)-YEAR(BD57))*12+MONTH(BR57)-MONTH(BD57)),"")</f>
        <v>#VALUE!</v>
      </c>
      <c r="CF57" s="21"/>
      <c r="CG57" s="39"/>
      <c r="CH57" s="21"/>
      <c r="CI57" s="57" t="e">
        <f>IF(CE57="","",(VLOOKUP(CE57,Table_corresp!$E$3:$F$230,2,0)))</f>
        <v>#VALUE!</v>
      </c>
      <c r="CJ57" s="57" t="e">
        <f>IF(CI57="","",(CONCATENATE(AP57," / ",CI57)))</f>
        <v>#VALUE!</v>
      </c>
      <c r="CK57" s="57" t="e">
        <f>IF(CJ57="","",(VLOOKUP(CJ57,Table_corresp!$J$3:$M$70,2,0)))</f>
        <v>#VALUE!</v>
      </c>
      <c r="CL57" s="57" t="e">
        <f>IF(CJ57="","",(VLOOKUP(CJ57,Table_corresp!$J$3:$M$70,3,0)))</f>
        <v>#VALUE!</v>
      </c>
      <c r="CM57" s="57" t="e">
        <f>IF(CJ57="","",(VLOOKUP(CJ57,Table_corresp!$J$3:$M$70,4,0)))</f>
        <v>#VALUE!</v>
      </c>
      <c r="CN57" s="56" t="e">
        <f>IF(#REF!&gt;0,((((#REF!/CK57)^CL57)-1)/CM57),"")</f>
        <v>#REF!</v>
      </c>
      <c r="CO57" s="56" t="e">
        <f>IF(CN57="","",BZ57-CN57)</f>
        <v>#REF!</v>
      </c>
      <c r="CP57" s="58" t="e">
        <f t="shared" si="17"/>
        <v>#REF!</v>
      </c>
      <c r="CQ57" s="59" t="e">
        <f>IF(CD57&lt;&gt;0,((YEAR(CD57)-YEAR(BP57))*12+MONTH(CD57)-MONTH(BP57)),"")</f>
        <v>#REF!</v>
      </c>
      <c r="CR57" s="21"/>
      <c r="CS57" s="39"/>
      <c r="CT57" s="22"/>
      <c r="CU57" s="57" t="e">
        <f>IF(CQ57="","",(VLOOKUP(CQ57,Table_corresp!$E$3:$F$230,2,0)))</f>
        <v>#REF!</v>
      </c>
      <c r="CV57" s="57" t="e">
        <f>IF(CU57="","",(CONCATENATE(BB57," / ",CU57)))</f>
        <v>#REF!</v>
      </c>
      <c r="CW57" s="57" t="e">
        <f>IF(CV57="","",(VLOOKUP(CV57,Table_corresp!$J$3:$M$70,2,0)))</f>
        <v>#REF!</v>
      </c>
      <c r="CX57" s="57" t="e">
        <f>IF(CV57="","",(VLOOKUP(CV57,Table_corresp!$J$3:$M$70,3,0)))</f>
        <v>#REF!</v>
      </c>
      <c r="CY57" s="57" t="e">
        <f>IF(CV57="","",(VLOOKUP(CV57,Table_corresp!$J$3:$M$70,4,0)))</f>
        <v>#REF!</v>
      </c>
      <c r="CZ57" s="56" t="e">
        <f>IF(#REF!&gt;0,((((#REF!/CW57)^CX57)-1)/CY57),"")</f>
        <v>#REF!</v>
      </c>
      <c r="DA57" s="56" t="e">
        <f>IF(CZ57="","",CL57-CZ57)</f>
        <v>#REF!</v>
      </c>
      <c r="DB57" s="58" t="e">
        <f t="shared" si="18"/>
        <v>#REF!</v>
      </c>
      <c r="DC57" s="59" t="e">
        <f>IF(CP57&lt;&gt;0,((YEAR(CP57)-YEAR(CB57))*12+MONTH(CP57)-MONTH(CB57)),"")</f>
        <v>#REF!</v>
      </c>
    </row>
    <row r="58" spans="1:107" x14ac:dyDescent="0.25">
      <c r="A58" s="8">
        <v>56</v>
      </c>
      <c r="B58" s="10">
        <v>2</v>
      </c>
      <c r="C58" s="12"/>
      <c r="D58" s="12"/>
      <c r="E58" s="12"/>
      <c r="F58" s="12">
        <v>21.5</v>
      </c>
      <c r="G58" s="12">
        <v>0.98</v>
      </c>
      <c r="H58" s="13">
        <v>22.386505622657229</v>
      </c>
      <c r="I58" s="46">
        <f>VLOOKUP(T58,Table_corresp!$E$3:$F$230,2,0)</f>
        <v>2.5</v>
      </c>
      <c r="J58" s="46" t="str">
        <f>CONCATENATE(B58," / ",I58)</f>
        <v>2 / 2,5</v>
      </c>
      <c r="K58" s="54">
        <f>VLOOKUP(J58,Table_corresp!$J$3:$M$70,2,0)</f>
        <v>16.12</v>
      </c>
      <c r="L58" s="54">
        <f>VLOOKUP(J58,Table_corresp!$J$3:$M$70,3,0)</f>
        <v>-0.06</v>
      </c>
      <c r="M58" s="55">
        <f>VLOOKUP(J58,Table_corresp!$J$3:$M$70,4,0)</f>
        <v>-4.7000000000000002E-3</v>
      </c>
      <c r="N58" s="56">
        <f t="shared" si="5"/>
        <v>4.1512775526200993</v>
      </c>
      <c r="O58" s="14" t="s">
        <v>39</v>
      </c>
      <c r="P58" s="15">
        <v>41908</v>
      </c>
      <c r="Q58" s="15">
        <v>40983</v>
      </c>
      <c r="R58" s="45" t="str">
        <f t="shared" ca="1" si="0"/>
        <v>5 ans 7 mois</v>
      </c>
      <c r="S58" s="39" t="str">
        <f ca="1">VLOOKUP(R58,Table_corresp!$A$3:$B$230,2,0)</f>
        <v>[3-6[</v>
      </c>
      <c r="T58" s="45" t="str">
        <f>DATEDIF(Q58,P58,"y")&amp;" ans "&amp;DATEDIF(Q58,P58,"ym")&amp;" mois"</f>
        <v>2 ans 6 mois</v>
      </c>
      <c r="U58" s="39" t="str">
        <f>VLOOKUP(T58,Table_corresp!$A$3:$B$230,2,0)</f>
        <v xml:space="preserve">&lt; 3 </v>
      </c>
      <c r="V58" s="20"/>
      <c r="W58" s="21"/>
      <c r="X58" s="20">
        <v>42156</v>
      </c>
      <c r="Y58" s="38" t="str">
        <f>IF(X58&lt;&gt;0,(DATEDIF(Q58,X58,"y")&amp;" ans "&amp;DATEDIF(Q58,X58,"ym")&amp;" mois"),"")</f>
        <v>3 ans 2 mois</v>
      </c>
      <c r="Z58" s="21">
        <v>21.7</v>
      </c>
      <c r="AA58" s="57">
        <f>IF(Y58="","",(VLOOKUP(Y58,Table_corresp!$E$3:$F$230,2,0)))</f>
        <v>3</v>
      </c>
      <c r="AB58" s="57" t="str">
        <f>IF(AA58="","",(CONCATENATE(B58," / ",AA58)))</f>
        <v>2 / 3</v>
      </c>
      <c r="AC58" s="57">
        <f>IF(AB58="","",(VLOOKUP(AB58,Table_corresp!$J$3:$M$70,2,0)))</f>
        <v>15.86</v>
      </c>
      <c r="AD58" s="57">
        <f>IF(AB58="","",(VLOOKUP(AB58,Table_corresp!$J$3:$M$70,3,0)))</f>
        <v>-0.09</v>
      </c>
      <c r="AE58" s="57">
        <f>IF(AB58="","",(VLOOKUP(AB58,Table_corresp!$J$3:$M$70,4,0)))</f>
        <v>-7.0000000000000001E-3</v>
      </c>
      <c r="AF58" s="56">
        <f t="shared" si="6"/>
        <v>3.9745325796505884</v>
      </c>
      <c r="AG58" s="56">
        <f>IF(AF58="","",N58-AF58)</f>
        <v>0.17674497296951097</v>
      </c>
      <c r="AH58" s="58" t="str">
        <f t="shared" si="1"/>
        <v>stable</v>
      </c>
      <c r="AI58" s="17">
        <f>IF(X58&lt;&gt;0,((YEAR(X58)-YEAR(P58))*12+MONTH(X58)-MONTH(P58)),"")</f>
        <v>9</v>
      </c>
      <c r="AJ58" s="20">
        <v>42324</v>
      </c>
      <c r="AK58" s="39" t="str">
        <f>IF(AJ58&lt;&gt;0,(DATEDIF(Q58,AJ58,"y")&amp;" ans "&amp;DATEDIF(Q58,AJ58,"ym")&amp;" mois"),"")</f>
        <v>3 ans 8 mois</v>
      </c>
      <c r="AL58" s="21">
        <v>20.6</v>
      </c>
      <c r="AM58" s="57">
        <f>IF(AK58="","",(VLOOKUP(AK58,Table_corresp!$E$3:$F$230,2,0)))</f>
        <v>3.5</v>
      </c>
      <c r="AN58" s="57" t="str">
        <f>IF(AM58="","",(CONCATENATE(B58," / ",AM58)))</f>
        <v>2 / 3,5</v>
      </c>
      <c r="AO58" s="57">
        <f>IF(AN58="","",(VLOOKUP(AN58,Table_corresp!$J$3:$M$70,2,0)))</f>
        <v>15.64</v>
      </c>
      <c r="AP58" s="57">
        <f>IF(AN58="","",(VLOOKUP(AN58,Table_corresp!$J$3:$M$70,3,0)))</f>
        <v>-0.13</v>
      </c>
      <c r="AQ58" s="57">
        <f>IF(AN58="","",(VLOOKUP(AN58,Table_corresp!$J$3:$M$70,4,0)))</f>
        <v>-1.01E-2</v>
      </c>
      <c r="AR58" s="56">
        <f t="shared" si="7"/>
        <v>3.4827853254177197</v>
      </c>
      <c r="AS58" s="56">
        <f t="shared" si="8"/>
        <v>0.49174725423286869</v>
      </c>
      <c r="AT58" s="58" t="str">
        <f t="shared" si="9"/>
        <v>ralentissement</v>
      </c>
      <c r="AU58" s="59">
        <f t="shared" si="2"/>
        <v>5</v>
      </c>
      <c r="AV58" s="20">
        <v>42509</v>
      </c>
      <c r="AW58" s="39"/>
      <c r="AX58" s="21">
        <v>21.7</v>
      </c>
      <c r="AY58" s="57" t="e">
        <f>IF(AU58="","",(VLOOKUP(AU58,Table_corresp!$E$3:$F$230,2,0)))</f>
        <v>#N/A</v>
      </c>
      <c r="AZ58" s="57" t="e">
        <f>IF(AY58="","",(CONCATENATE(L58," / ",AY58)))</f>
        <v>#N/A</v>
      </c>
      <c r="BA58" s="57" t="e">
        <f>IF(AZ58="","",(VLOOKUP(AZ58,Table_corresp!$J$3:$M$70,2,0)))</f>
        <v>#N/A</v>
      </c>
      <c r="BB58" s="57" t="e">
        <f>IF(AZ58="","",(VLOOKUP(AZ58,Table_corresp!$J$3:$M$70,3,0)))</f>
        <v>#N/A</v>
      </c>
      <c r="BC58" s="57" t="e">
        <f>IF(AZ58="","",(VLOOKUP(AZ58,Table_corresp!$J$3:$M$70,4,0)))</f>
        <v>#N/A</v>
      </c>
      <c r="BD58" s="56" t="e">
        <f t="shared" si="10"/>
        <v>#N/A</v>
      </c>
      <c r="BE58" s="56" t="e">
        <f t="shared" si="19"/>
        <v>#N/A</v>
      </c>
      <c r="BF58" s="58" t="e">
        <f t="shared" si="12"/>
        <v>#N/A</v>
      </c>
      <c r="BG58" s="59" t="e">
        <f t="shared" si="3"/>
        <v>#VALUE!</v>
      </c>
      <c r="BH58" s="20">
        <v>42683</v>
      </c>
      <c r="BI58" s="39"/>
      <c r="BJ58" s="21">
        <v>21.3</v>
      </c>
      <c r="BK58" s="57" t="e">
        <f>IF(BG58="","",(VLOOKUP(BG58,Table_corresp!$E$3:$F$230,2,0)))</f>
        <v>#VALUE!</v>
      </c>
      <c r="BL58" s="57" t="e">
        <f>IF(BK58="","",(CONCATENATE(V58," / ",BK58)))</f>
        <v>#VALUE!</v>
      </c>
      <c r="BM58" s="57" t="e">
        <f>IF(BL58="","",(VLOOKUP(BL58,Table_corresp!$J$3:$M$70,2,0)))</f>
        <v>#VALUE!</v>
      </c>
      <c r="BN58" s="57" t="e">
        <f>IF(BL58="","",(VLOOKUP(BL58,Table_corresp!$J$3:$M$70,3,0)))</f>
        <v>#VALUE!</v>
      </c>
      <c r="BO58" s="57" t="e">
        <f>IF(BL58="","",(VLOOKUP(BL58,Table_corresp!$J$3:$M$70,4,0)))</f>
        <v>#VALUE!</v>
      </c>
      <c r="BP58" s="56" t="e">
        <f t="shared" si="13"/>
        <v>#VALUE!</v>
      </c>
      <c r="BQ58" s="56" t="e">
        <f t="shared" si="20"/>
        <v>#VALUE!</v>
      </c>
      <c r="BR58" s="58" t="e">
        <f t="shared" si="15"/>
        <v>#VALUE!</v>
      </c>
      <c r="BS58" s="59" t="e">
        <f t="shared" si="4"/>
        <v>#N/A</v>
      </c>
      <c r="BT58" s="20">
        <v>42768</v>
      </c>
      <c r="BU58" s="39"/>
      <c r="BV58" s="21">
        <v>21.2</v>
      </c>
      <c r="BW58" s="57" t="e">
        <f>IF(BS58="","",(VLOOKUP(BS58,Table_corresp!$E$3:$F$230,2,0)))</f>
        <v>#N/A</v>
      </c>
      <c r="BX58" s="57" t="e">
        <f>IF(BW58="","",(CONCATENATE(AF58," / ",BW58)))</f>
        <v>#N/A</v>
      </c>
      <c r="BY58" s="57" t="e">
        <f>IF(BX58="","",(VLOOKUP(BX58,Table_corresp!$J$3:$M$70,2,0)))</f>
        <v>#N/A</v>
      </c>
      <c r="BZ58" s="57" t="e">
        <f>IF(BX58="","",(VLOOKUP(BX58,Table_corresp!$J$3:$M$70,3,0)))</f>
        <v>#N/A</v>
      </c>
      <c r="CA58" s="57" t="e">
        <f>IF(BX58="","",(VLOOKUP(BX58,Table_corresp!$J$3:$M$70,4,0)))</f>
        <v>#N/A</v>
      </c>
      <c r="CB58" s="56" t="e">
        <f>IF(#REF!&gt;0,((((#REF!/BY58)^BZ58)-1)/CA58),"")</f>
        <v>#REF!</v>
      </c>
      <c r="CC58" s="56" t="e">
        <f>IF(CB58="","",BN58-CB58)</f>
        <v>#REF!</v>
      </c>
      <c r="CD58" s="58" t="e">
        <f t="shared" si="16"/>
        <v>#REF!</v>
      </c>
      <c r="CE58" s="59" t="e">
        <f>IF(BR58&lt;&gt;0,((YEAR(BR58)-YEAR(BD58))*12+MONTH(BR58)-MONTH(BD58)),"")</f>
        <v>#VALUE!</v>
      </c>
      <c r="CF58" s="21"/>
      <c r="CG58" s="39"/>
      <c r="CH58" s="21"/>
      <c r="CI58" s="57" t="e">
        <f>IF(CE58="","",(VLOOKUP(CE58,Table_corresp!$E$3:$F$230,2,0)))</f>
        <v>#VALUE!</v>
      </c>
      <c r="CJ58" s="57" t="e">
        <f>IF(CI58="","",(CONCATENATE(AP58," / ",CI58)))</f>
        <v>#VALUE!</v>
      </c>
      <c r="CK58" s="57" t="e">
        <f>IF(CJ58="","",(VLOOKUP(CJ58,Table_corresp!$J$3:$M$70,2,0)))</f>
        <v>#VALUE!</v>
      </c>
      <c r="CL58" s="57" t="e">
        <f>IF(CJ58="","",(VLOOKUP(CJ58,Table_corresp!$J$3:$M$70,3,0)))</f>
        <v>#VALUE!</v>
      </c>
      <c r="CM58" s="57" t="e">
        <f>IF(CJ58="","",(VLOOKUP(CJ58,Table_corresp!$J$3:$M$70,4,0)))</f>
        <v>#VALUE!</v>
      </c>
      <c r="CN58" s="56" t="e">
        <f>IF(#REF!&gt;0,((((#REF!/CK58)^CL58)-1)/CM58),"")</f>
        <v>#REF!</v>
      </c>
      <c r="CO58" s="56" t="e">
        <f>IF(CN58="","",BZ58-CN58)</f>
        <v>#REF!</v>
      </c>
      <c r="CP58" s="58" t="e">
        <f t="shared" si="17"/>
        <v>#REF!</v>
      </c>
      <c r="CQ58" s="59" t="e">
        <f>IF(CD58&lt;&gt;0,((YEAR(CD58)-YEAR(BP58))*12+MONTH(CD58)-MONTH(BP58)),"")</f>
        <v>#REF!</v>
      </c>
      <c r="CR58" s="21"/>
      <c r="CS58" s="39"/>
      <c r="CT58" s="22"/>
      <c r="CU58" s="57" t="e">
        <f>IF(CQ58="","",(VLOOKUP(CQ58,Table_corresp!$E$3:$F$230,2,0)))</f>
        <v>#REF!</v>
      </c>
      <c r="CV58" s="57" t="e">
        <f>IF(CU58="","",(CONCATENATE(BB58," / ",CU58)))</f>
        <v>#REF!</v>
      </c>
      <c r="CW58" s="57" t="e">
        <f>IF(CV58="","",(VLOOKUP(CV58,Table_corresp!$J$3:$M$70,2,0)))</f>
        <v>#REF!</v>
      </c>
      <c r="CX58" s="57" t="e">
        <f>IF(CV58="","",(VLOOKUP(CV58,Table_corresp!$J$3:$M$70,3,0)))</f>
        <v>#REF!</v>
      </c>
      <c r="CY58" s="57" t="e">
        <f>IF(CV58="","",(VLOOKUP(CV58,Table_corresp!$J$3:$M$70,4,0)))</f>
        <v>#REF!</v>
      </c>
      <c r="CZ58" s="56" t="e">
        <f>IF(#REF!&gt;0,((((#REF!/CW58)^CX58)-1)/CY58),"")</f>
        <v>#REF!</v>
      </c>
      <c r="DA58" s="56" t="e">
        <f>IF(CZ58="","",CL58-CZ58)</f>
        <v>#REF!</v>
      </c>
      <c r="DB58" s="58" t="e">
        <f t="shared" si="18"/>
        <v>#REF!</v>
      </c>
      <c r="DC58" s="59" t="e">
        <f>IF(CP58&lt;&gt;0,((YEAR(CP58)-YEAR(CB58))*12+MONTH(CP58)-MONTH(CB58)),"")</f>
        <v>#REF!</v>
      </c>
    </row>
    <row r="59" spans="1:107" x14ac:dyDescent="0.25">
      <c r="A59" s="8">
        <v>57</v>
      </c>
      <c r="B59" s="10">
        <v>1</v>
      </c>
      <c r="C59" s="12">
        <v>36</v>
      </c>
      <c r="D59" s="12">
        <v>1.24</v>
      </c>
      <c r="E59" s="12">
        <v>23.413111342351716</v>
      </c>
      <c r="F59" s="12">
        <v>33</v>
      </c>
      <c r="G59" s="12">
        <v>1.1599999999999999</v>
      </c>
      <c r="H59" s="13">
        <v>24.524375743162903</v>
      </c>
      <c r="I59" s="46">
        <f>VLOOKUP(T59,Table_corresp!$E$3:$F$230,2,0)</f>
        <v>6</v>
      </c>
      <c r="J59" s="46" t="str">
        <f>CONCATENATE(B59," / ",I59)</f>
        <v>1 / 6</v>
      </c>
      <c r="K59" s="54">
        <f>VLOOKUP(J59,Table_corresp!$J$3:$M$70,2,0)</f>
        <v>15.44</v>
      </c>
      <c r="L59" s="54">
        <f>VLOOKUP(J59,Table_corresp!$J$3:$M$70,3,0)</f>
        <v>-0.37</v>
      </c>
      <c r="M59" s="55">
        <f>VLOOKUP(J59,Table_corresp!$J$3:$M$70,4,0)</f>
        <v>-2.8799999999999999E-2</v>
      </c>
      <c r="N59" s="56">
        <f t="shared" si="5"/>
        <v>5.463472364304546</v>
      </c>
      <c r="O59" s="14" t="s">
        <v>39</v>
      </c>
      <c r="P59" s="15">
        <v>41890</v>
      </c>
      <c r="Q59" s="15">
        <v>39670</v>
      </c>
      <c r="R59" s="45" t="str">
        <f t="shared" ca="1" si="0"/>
        <v>9 ans 2 mois</v>
      </c>
      <c r="S59" s="39" t="str">
        <f ca="1">VLOOKUP(R59,Table_corresp!$A$3:$B$230,2,0)</f>
        <v>[9-12[</v>
      </c>
      <c r="T59" s="45" t="str">
        <f>DATEDIF(Q59,P59,"y")&amp;" ans "&amp;DATEDIF(Q59,P59,"ym")&amp;" mois"</f>
        <v>6 ans 0 mois</v>
      </c>
      <c r="U59" s="39" t="str">
        <f>VLOOKUP(T59,Table_corresp!$A$3:$B$230,2,0)</f>
        <v>[6-9[</v>
      </c>
      <c r="V59" s="20"/>
      <c r="W59" s="21"/>
      <c r="X59" s="20">
        <v>42163</v>
      </c>
      <c r="Y59" s="38" t="str">
        <f>IF(X59&lt;&gt;0,(DATEDIF(Q59,X59,"y")&amp;" ans "&amp;DATEDIF(Q59,X59,"ym")&amp;" mois"),"")</f>
        <v>6 ans 9 mois</v>
      </c>
      <c r="Z59" s="21">
        <v>24.9</v>
      </c>
      <c r="AA59" s="57">
        <f>IF(Y59="","",(VLOOKUP(Y59,Table_corresp!$E$3:$F$230,2,0)))</f>
        <v>6.5</v>
      </c>
      <c r="AB59" s="57" t="str">
        <f>IF(AA59="","",(CONCATENATE(B59," / ",AA59)))</f>
        <v>1 / 6,5</v>
      </c>
      <c r="AC59" s="57">
        <f>IF(AB59="","",(VLOOKUP(AB59,Table_corresp!$J$3:$M$70,2,0)))</f>
        <v>15.47</v>
      </c>
      <c r="AD59" s="57">
        <f>IF(AB59="","",(VLOOKUP(AB59,Table_corresp!$J$3:$M$70,3,0)))</f>
        <v>-0.41</v>
      </c>
      <c r="AE59" s="57">
        <f>IF(AB59="","",(VLOOKUP(AB59,Table_corresp!$J$3:$M$70,4,0)))</f>
        <v>-3.2899999999999999E-2</v>
      </c>
      <c r="AF59" s="56">
        <f t="shared" si="6"/>
        <v>5.3886086909584447</v>
      </c>
      <c r="AG59" s="56">
        <f>IF(AF59="","",N59-AF59)</f>
        <v>7.4863673346101223E-2</v>
      </c>
      <c r="AH59" s="58" t="str">
        <f t="shared" si="1"/>
        <v>stable</v>
      </c>
      <c r="AI59" s="17">
        <f>IF(X59&lt;&gt;0,((YEAR(X59)-YEAR(P59))*12+MONTH(X59)-MONTH(P59)),"")</f>
        <v>9</v>
      </c>
      <c r="AJ59" s="20">
        <v>42324</v>
      </c>
      <c r="AK59" s="39" t="str">
        <f>IF(AJ59&lt;&gt;0,(DATEDIF(Q59,AJ59,"y")&amp;" ans "&amp;DATEDIF(Q59,AJ59,"ym")&amp;" mois"),"")</f>
        <v>7 ans 3 mois</v>
      </c>
      <c r="AL59" s="21">
        <v>24.23</v>
      </c>
      <c r="AM59" s="57">
        <f>IF(AK59="","",(VLOOKUP(AK59,Table_corresp!$E$3:$F$230,2,0)))</f>
        <v>7</v>
      </c>
      <c r="AN59" s="57" t="str">
        <f>IF(AM59="","",(CONCATENATE(B59," / ",AM59)))</f>
        <v>1 / 7</v>
      </c>
      <c r="AO59" s="57">
        <f>IF(AN59="","",(VLOOKUP(AN59,Table_corresp!$J$3:$M$70,2,0)))</f>
        <v>15.53</v>
      </c>
      <c r="AP59" s="57">
        <f>IF(AN59="","",(VLOOKUP(AN59,Table_corresp!$J$3:$M$70,3,0)))</f>
        <v>-0.47</v>
      </c>
      <c r="AQ59" s="57">
        <f>IF(AN59="","",(VLOOKUP(AN59,Table_corresp!$J$3:$M$70,4,0)))</f>
        <v>-3.8800000000000001E-2</v>
      </c>
      <c r="AR59" s="56">
        <f t="shared" si="7"/>
        <v>4.8622944893133724</v>
      </c>
      <c r="AS59" s="56">
        <f t="shared" si="8"/>
        <v>0.52631420164507237</v>
      </c>
      <c r="AT59" s="58" t="str">
        <f t="shared" si="9"/>
        <v>ralentissement</v>
      </c>
      <c r="AU59" s="59">
        <f t="shared" si="2"/>
        <v>5</v>
      </c>
      <c r="AV59" s="20">
        <v>42550</v>
      </c>
      <c r="AW59" s="39"/>
      <c r="AX59" s="21">
        <v>24.1</v>
      </c>
      <c r="AY59" s="57" t="e">
        <f>IF(AU59="","",(VLOOKUP(AU59,Table_corresp!$E$3:$F$230,2,0)))</f>
        <v>#N/A</v>
      </c>
      <c r="AZ59" s="57" t="e">
        <f>IF(AY59="","",(CONCATENATE(L59," / ",AY59)))</f>
        <v>#N/A</v>
      </c>
      <c r="BA59" s="57" t="e">
        <f>IF(AZ59="","",(VLOOKUP(AZ59,Table_corresp!$J$3:$M$70,2,0)))</f>
        <v>#N/A</v>
      </c>
      <c r="BB59" s="57" t="e">
        <f>IF(AZ59="","",(VLOOKUP(AZ59,Table_corresp!$J$3:$M$70,3,0)))</f>
        <v>#N/A</v>
      </c>
      <c r="BC59" s="57" t="e">
        <f>IF(AZ59="","",(VLOOKUP(AZ59,Table_corresp!$J$3:$M$70,4,0)))</f>
        <v>#N/A</v>
      </c>
      <c r="BD59" s="56" t="e">
        <f t="shared" si="10"/>
        <v>#N/A</v>
      </c>
      <c r="BE59" s="56" t="e">
        <f t="shared" si="19"/>
        <v>#N/A</v>
      </c>
      <c r="BF59" s="58" t="e">
        <f t="shared" si="12"/>
        <v>#N/A</v>
      </c>
      <c r="BG59" s="59" t="e">
        <f t="shared" si="3"/>
        <v>#VALUE!</v>
      </c>
      <c r="BH59" s="21"/>
      <c r="BI59" s="39"/>
      <c r="BJ59" s="21"/>
      <c r="BK59" s="57" t="e">
        <f>IF(BG59="","",(VLOOKUP(BG59,Table_corresp!$E$3:$F$230,2,0)))</f>
        <v>#VALUE!</v>
      </c>
      <c r="BL59" s="57" t="e">
        <f>IF(BK59="","",(CONCATENATE(V59," / ",BK59)))</f>
        <v>#VALUE!</v>
      </c>
      <c r="BM59" s="57" t="e">
        <f>IF(BL59="","",(VLOOKUP(BL59,Table_corresp!$J$3:$M$70,2,0)))</f>
        <v>#VALUE!</v>
      </c>
      <c r="BN59" s="57" t="e">
        <f>IF(BL59="","",(VLOOKUP(BL59,Table_corresp!$J$3:$M$70,3,0)))</f>
        <v>#VALUE!</v>
      </c>
      <c r="BO59" s="57" t="e">
        <f>IF(BL59="","",(VLOOKUP(BL59,Table_corresp!$J$3:$M$70,4,0)))</f>
        <v>#VALUE!</v>
      </c>
      <c r="BP59" s="56" t="str">
        <f t="shared" si="13"/>
        <v/>
      </c>
      <c r="BQ59" s="56" t="str">
        <f t="shared" si="20"/>
        <v/>
      </c>
      <c r="BR59" s="58" t="str">
        <f t="shared" si="15"/>
        <v/>
      </c>
      <c r="BS59" s="59" t="e">
        <f t="shared" si="4"/>
        <v>#N/A</v>
      </c>
      <c r="BT59" s="21"/>
      <c r="BU59" s="39"/>
      <c r="BV59" s="21"/>
      <c r="BW59" s="57" t="e">
        <f>IF(BS59="","",(VLOOKUP(BS59,Table_corresp!$E$3:$F$230,2,0)))</f>
        <v>#N/A</v>
      </c>
      <c r="BX59" s="57" t="e">
        <f>IF(BW59="","",(CONCATENATE(AF59," / ",BW59)))</f>
        <v>#N/A</v>
      </c>
      <c r="BY59" s="57" t="e">
        <f>IF(BX59="","",(VLOOKUP(BX59,Table_corresp!$J$3:$M$70,2,0)))</f>
        <v>#N/A</v>
      </c>
      <c r="BZ59" s="57" t="e">
        <f>IF(BX59="","",(VLOOKUP(BX59,Table_corresp!$J$3:$M$70,3,0)))</f>
        <v>#N/A</v>
      </c>
      <c r="CA59" s="57" t="e">
        <f>IF(BX59="","",(VLOOKUP(BX59,Table_corresp!$J$3:$M$70,4,0)))</f>
        <v>#N/A</v>
      </c>
      <c r="CB59" s="56" t="e">
        <f>IF(#REF!&gt;0,((((#REF!/BY59)^BZ59)-1)/CA59),"")</f>
        <v>#REF!</v>
      </c>
      <c r="CC59" s="56" t="e">
        <f>IF(CB59="","",BN59-CB59)</f>
        <v>#REF!</v>
      </c>
      <c r="CD59" s="58" t="e">
        <f t="shared" si="16"/>
        <v>#REF!</v>
      </c>
      <c r="CE59" s="59" t="e">
        <f>IF(BR59&lt;&gt;0,((YEAR(BR59)-YEAR(BD59))*12+MONTH(BR59)-MONTH(BD59)),"")</f>
        <v>#VALUE!</v>
      </c>
      <c r="CF59" s="21"/>
      <c r="CG59" s="39"/>
      <c r="CH59" s="21"/>
      <c r="CI59" s="57" t="e">
        <f>IF(CE59="","",(VLOOKUP(CE59,Table_corresp!$E$3:$F$230,2,0)))</f>
        <v>#VALUE!</v>
      </c>
      <c r="CJ59" s="57" t="e">
        <f>IF(CI59="","",(CONCATENATE(AP59," / ",CI59)))</f>
        <v>#VALUE!</v>
      </c>
      <c r="CK59" s="57" t="e">
        <f>IF(CJ59="","",(VLOOKUP(CJ59,Table_corresp!$J$3:$M$70,2,0)))</f>
        <v>#VALUE!</v>
      </c>
      <c r="CL59" s="57" t="e">
        <f>IF(CJ59="","",(VLOOKUP(CJ59,Table_corresp!$J$3:$M$70,3,0)))</f>
        <v>#VALUE!</v>
      </c>
      <c r="CM59" s="57" t="e">
        <f>IF(CJ59="","",(VLOOKUP(CJ59,Table_corresp!$J$3:$M$70,4,0)))</f>
        <v>#VALUE!</v>
      </c>
      <c r="CN59" s="56" t="e">
        <f>IF(#REF!&gt;0,((((#REF!/CK59)^CL59)-1)/CM59),"")</f>
        <v>#REF!</v>
      </c>
      <c r="CO59" s="56" t="e">
        <f>IF(CN59="","",BZ59-CN59)</f>
        <v>#REF!</v>
      </c>
      <c r="CP59" s="58" t="e">
        <f t="shared" si="17"/>
        <v>#REF!</v>
      </c>
      <c r="CQ59" s="59" t="e">
        <f>IF(CD59&lt;&gt;0,((YEAR(CD59)-YEAR(BP59))*12+MONTH(CD59)-MONTH(BP59)),"")</f>
        <v>#REF!</v>
      </c>
      <c r="CR59" s="21"/>
      <c r="CS59" s="39"/>
      <c r="CT59" s="22"/>
      <c r="CU59" s="57" t="e">
        <f>IF(CQ59="","",(VLOOKUP(CQ59,Table_corresp!$E$3:$F$230,2,0)))</f>
        <v>#REF!</v>
      </c>
      <c r="CV59" s="57" t="e">
        <f>IF(CU59="","",(CONCATENATE(BB59," / ",CU59)))</f>
        <v>#REF!</v>
      </c>
      <c r="CW59" s="57" t="e">
        <f>IF(CV59="","",(VLOOKUP(CV59,Table_corresp!$J$3:$M$70,2,0)))</f>
        <v>#REF!</v>
      </c>
      <c r="CX59" s="57" t="e">
        <f>IF(CV59="","",(VLOOKUP(CV59,Table_corresp!$J$3:$M$70,3,0)))</f>
        <v>#REF!</v>
      </c>
      <c r="CY59" s="57" t="e">
        <f>IF(CV59="","",(VLOOKUP(CV59,Table_corresp!$J$3:$M$70,4,0)))</f>
        <v>#REF!</v>
      </c>
      <c r="CZ59" s="56" t="e">
        <f>IF(#REF!&gt;0,((((#REF!/CW59)^CX59)-1)/CY59),"")</f>
        <v>#REF!</v>
      </c>
      <c r="DA59" s="56" t="e">
        <f>IF(CZ59="","",CL59-CZ59)</f>
        <v>#REF!</v>
      </c>
      <c r="DB59" s="58" t="e">
        <f t="shared" si="18"/>
        <v>#REF!</v>
      </c>
      <c r="DC59" s="59" t="e">
        <f>IF(CP59&lt;&gt;0,((YEAR(CP59)-YEAR(CB59))*12+MONTH(CP59)-MONTH(CB59)),"")</f>
        <v>#REF!</v>
      </c>
    </row>
    <row r="60" spans="1:107" x14ac:dyDescent="0.25">
      <c r="A60" s="8">
        <v>58</v>
      </c>
      <c r="B60" s="10">
        <v>1</v>
      </c>
      <c r="C60" s="12"/>
      <c r="D60" s="12"/>
      <c r="E60" s="12">
        <v>24.3</v>
      </c>
      <c r="F60" s="12">
        <v>54.8</v>
      </c>
      <c r="G60" s="12">
        <v>1.51</v>
      </c>
      <c r="H60" s="13">
        <v>24.03403359501776</v>
      </c>
      <c r="I60" s="46">
        <f>VLOOKUP(T60,Table_corresp!$E$3:$F$230,2,0)</f>
        <v>11</v>
      </c>
      <c r="J60" s="46" t="str">
        <f>CONCATENATE(B60," / ",I60)</f>
        <v>1 / 11</v>
      </c>
      <c r="K60" s="54">
        <f>VLOOKUP(J60,Table_corresp!$J$3:$M$70,2,0)</f>
        <v>16.73</v>
      </c>
      <c r="L60" s="54">
        <f>VLOOKUP(J60,Table_corresp!$J$3:$M$70,3,0)</f>
        <v>-0.9</v>
      </c>
      <c r="M60" s="55">
        <f>VLOOKUP(J60,Table_corresp!$J$3:$M$70,4,0)</f>
        <v>-9.1499999999999998E-2</v>
      </c>
      <c r="N60" s="56">
        <f t="shared" si="5"/>
        <v>3.0407010472753684</v>
      </c>
      <c r="O60" s="14" t="s">
        <v>36</v>
      </c>
      <c r="P60" s="15">
        <v>41913</v>
      </c>
      <c r="Q60" s="15">
        <v>37877</v>
      </c>
      <c r="R60" s="45" t="str">
        <f t="shared" ca="1" si="0"/>
        <v>14 ans 1 mois</v>
      </c>
      <c r="S60" s="39" t="str">
        <f ca="1">VLOOKUP(R60,Table_corresp!$A$3:$B$230,2,0)</f>
        <v>&gt; 12</v>
      </c>
      <c r="T60" s="45" t="str">
        <f>DATEDIF(Q60,P60,"y")&amp;" ans "&amp;DATEDIF(Q60,P60,"ym")&amp;" mois"</f>
        <v>11 ans 0 mois</v>
      </c>
      <c r="U60" s="39" t="str">
        <f>VLOOKUP(T60,Table_corresp!$A$3:$B$230,2,0)</f>
        <v>[9-12[</v>
      </c>
      <c r="V60" s="16"/>
      <c r="W60" s="11"/>
      <c r="X60" s="16"/>
      <c r="Y60" s="38" t="str">
        <f>IF(X60&lt;&gt;0,(DATEDIF(Q60,X60,"y")&amp;" ans "&amp;DATEDIF(Q60,X60,"ym")&amp;" mois"),"")</f>
        <v/>
      </c>
      <c r="Z60" s="11"/>
      <c r="AA60" s="57" t="str">
        <f>IF(Y60="","",(VLOOKUP(Y60,Table_corresp!$E$3:$F$230,2,0)))</f>
        <v/>
      </c>
      <c r="AB60" s="57" t="str">
        <f>IF(AA60="","",(CONCATENATE(B60," / ",AA60)))</f>
        <v/>
      </c>
      <c r="AC60" s="57" t="str">
        <f>IF(AB60="","",(VLOOKUP(AB60,Table_corresp!$J$3:$M$70,2,0)))</f>
        <v/>
      </c>
      <c r="AD60" s="57" t="str">
        <f>IF(AB60="","",(VLOOKUP(AB60,Table_corresp!$J$3:$M$70,3,0)))</f>
        <v/>
      </c>
      <c r="AE60" s="57" t="str">
        <f>IF(AB60="","",(VLOOKUP(AB60,Table_corresp!$J$3:$M$70,4,0)))</f>
        <v/>
      </c>
      <c r="AF60" s="56" t="str">
        <f t="shared" si="6"/>
        <v/>
      </c>
      <c r="AG60" s="56" t="str">
        <f>IF(AF60="","",N60-AF60)</f>
        <v/>
      </c>
      <c r="AH60" s="58" t="str">
        <f t="shared" si="1"/>
        <v/>
      </c>
      <c r="AI60" s="17" t="str">
        <f>IF(X60&lt;&gt;0,((YEAR(X60)-YEAR(P60))*12+MONTH(X60)-MONTH(P60)),"")</f>
        <v/>
      </c>
      <c r="AJ60" s="16"/>
      <c r="AK60" s="39" t="str">
        <f>IF(AJ60&lt;&gt;0,(DATEDIF(Q60,AJ60,"y")&amp;" ans "&amp;DATEDIF(Q60,AJ60,"ym")&amp;" mois"),"")</f>
        <v/>
      </c>
      <c r="AL60" s="11"/>
      <c r="AM60" s="57" t="str">
        <f>IF(AK60="","",(VLOOKUP(AK60,Table_corresp!$E$3:$F$230,2,0)))</f>
        <v/>
      </c>
      <c r="AN60" s="57" t="str">
        <f>IF(AM60="","",(CONCATENATE(B60," / ",AM60)))</f>
        <v/>
      </c>
      <c r="AO60" s="57" t="str">
        <f>IF(AN60="","",(VLOOKUP(AN60,Table_corresp!$J$3:$M$70,2,0)))</f>
        <v/>
      </c>
      <c r="AP60" s="57" t="str">
        <f>IF(AN60="","",(VLOOKUP(AN60,Table_corresp!$J$3:$M$70,3,0)))</f>
        <v/>
      </c>
      <c r="AQ60" s="57" t="str">
        <f>IF(AN60="","",(VLOOKUP(AN60,Table_corresp!$J$3:$M$70,4,0)))</f>
        <v/>
      </c>
      <c r="AR60" s="56" t="str">
        <f t="shared" si="7"/>
        <v/>
      </c>
      <c r="AS60" s="56" t="str">
        <f t="shared" si="8"/>
        <v/>
      </c>
      <c r="AT60" s="58" t="str">
        <f t="shared" si="9"/>
        <v/>
      </c>
      <c r="AU60" s="59" t="str">
        <f t="shared" si="2"/>
        <v/>
      </c>
      <c r="AV60" s="16"/>
      <c r="AW60" s="39"/>
      <c r="AX60" s="11"/>
      <c r="AY60" s="57" t="str">
        <f>IF(AU60="","",(VLOOKUP(AU60,Table_corresp!$E$3:$F$230,2,0)))</f>
        <v/>
      </c>
      <c r="AZ60" s="57" t="str">
        <f>IF(AY60="","",(CONCATENATE(L60," / ",AY60)))</f>
        <v/>
      </c>
      <c r="BA60" s="57" t="str">
        <f>IF(AZ60="","",(VLOOKUP(AZ60,Table_corresp!$J$3:$M$70,2,0)))</f>
        <v/>
      </c>
      <c r="BB60" s="57" t="str">
        <f>IF(AZ60="","",(VLOOKUP(AZ60,Table_corresp!$J$3:$M$70,3,0)))</f>
        <v/>
      </c>
      <c r="BC60" s="57" t="str">
        <f>IF(AZ60="","",(VLOOKUP(AZ60,Table_corresp!$J$3:$M$70,4,0)))</f>
        <v/>
      </c>
      <c r="BD60" s="56" t="str">
        <f t="shared" si="10"/>
        <v/>
      </c>
      <c r="BE60" s="56" t="str">
        <f t="shared" si="19"/>
        <v/>
      </c>
      <c r="BF60" s="58" t="str">
        <f t="shared" si="12"/>
        <v/>
      </c>
      <c r="BG60" s="59" t="e">
        <f t="shared" si="3"/>
        <v>#VALUE!</v>
      </c>
      <c r="BH60" s="11"/>
      <c r="BI60" s="39"/>
      <c r="BJ60" s="11"/>
      <c r="BK60" s="57" t="e">
        <f>IF(BG60="","",(VLOOKUP(BG60,Table_corresp!$E$3:$F$230,2,0)))</f>
        <v>#VALUE!</v>
      </c>
      <c r="BL60" s="57" t="e">
        <f>IF(BK60="","",(CONCATENATE(V60," / ",BK60)))</f>
        <v>#VALUE!</v>
      </c>
      <c r="BM60" s="57" t="e">
        <f>IF(BL60="","",(VLOOKUP(BL60,Table_corresp!$J$3:$M$70,2,0)))</f>
        <v>#VALUE!</v>
      </c>
      <c r="BN60" s="57" t="e">
        <f>IF(BL60="","",(VLOOKUP(BL60,Table_corresp!$J$3:$M$70,3,0)))</f>
        <v>#VALUE!</v>
      </c>
      <c r="BO60" s="57" t="e">
        <f>IF(BL60="","",(VLOOKUP(BL60,Table_corresp!$J$3:$M$70,4,0)))</f>
        <v>#VALUE!</v>
      </c>
      <c r="BP60" s="56" t="str">
        <f t="shared" si="13"/>
        <v/>
      </c>
      <c r="BQ60" s="56" t="str">
        <f t="shared" si="20"/>
        <v/>
      </c>
      <c r="BR60" s="58" t="str">
        <f t="shared" si="15"/>
        <v/>
      </c>
      <c r="BS60" s="59" t="e">
        <f t="shared" si="4"/>
        <v>#VALUE!</v>
      </c>
      <c r="BT60" s="11"/>
      <c r="BU60" s="39"/>
      <c r="BV60" s="11"/>
      <c r="BW60" s="57" t="e">
        <f>IF(BS60="","",(VLOOKUP(BS60,Table_corresp!$E$3:$F$230,2,0)))</f>
        <v>#VALUE!</v>
      </c>
      <c r="BX60" s="57" t="e">
        <f>IF(BW60="","",(CONCATENATE(AF60," / ",BW60)))</f>
        <v>#VALUE!</v>
      </c>
      <c r="BY60" s="57" t="e">
        <f>IF(BX60="","",(VLOOKUP(BX60,Table_corresp!$J$3:$M$70,2,0)))</f>
        <v>#VALUE!</v>
      </c>
      <c r="BZ60" s="57" t="e">
        <f>IF(BX60="","",(VLOOKUP(BX60,Table_corresp!$J$3:$M$70,3,0)))</f>
        <v>#VALUE!</v>
      </c>
      <c r="CA60" s="57" t="e">
        <f>IF(BX60="","",(VLOOKUP(BX60,Table_corresp!$J$3:$M$70,4,0)))</f>
        <v>#VALUE!</v>
      </c>
      <c r="CB60" s="56" t="e">
        <f>IF(#REF!&gt;0,((((#REF!/BY60)^BZ60)-1)/CA60),"")</f>
        <v>#REF!</v>
      </c>
      <c r="CC60" s="56" t="e">
        <f>IF(CB60="","",BN60-CB60)</f>
        <v>#REF!</v>
      </c>
      <c r="CD60" s="58" t="e">
        <f t="shared" si="16"/>
        <v>#REF!</v>
      </c>
      <c r="CE60" s="59" t="e">
        <f>IF(BR60&lt;&gt;0,((YEAR(BR60)-YEAR(BD60))*12+MONTH(BR60)-MONTH(BD60)),"")</f>
        <v>#VALUE!</v>
      </c>
      <c r="CF60" s="11"/>
      <c r="CG60" s="39"/>
      <c r="CH60" s="11"/>
      <c r="CI60" s="57" t="e">
        <f>IF(CE60="","",(VLOOKUP(CE60,Table_corresp!$E$3:$F$230,2,0)))</f>
        <v>#VALUE!</v>
      </c>
      <c r="CJ60" s="57" t="e">
        <f>IF(CI60="","",(CONCATENATE(AP60," / ",CI60)))</f>
        <v>#VALUE!</v>
      </c>
      <c r="CK60" s="57" t="e">
        <f>IF(CJ60="","",(VLOOKUP(CJ60,Table_corresp!$J$3:$M$70,2,0)))</f>
        <v>#VALUE!</v>
      </c>
      <c r="CL60" s="57" t="e">
        <f>IF(CJ60="","",(VLOOKUP(CJ60,Table_corresp!$J$3:$M$70,3,0)))</f>
        <v>#VALUE!</v>
      </c>
      <c r="CM60" s="57" t="e">
        <f>IF(CJ60="","",(VLOOKUP(CJ60,Table_corresp!$J$3:$M$70,4,0)))</f>
        <v>#VALUE!</v>
      </c>
      <c r="CN60" s="56" t="e">
        <f>IF(#REF!&gt;0,((((#REF!/CK60)^CL60)-1)/CM60),"")</f>
        <v>#REF!</v>
      </c>
      <c r="CO60" s="56" t="e">
        <f>IF(CN60="","",BZ60-CN60)</f>
        <v>#REF!</v>
      </c>
      <c r="CP60" s="58" t="e">
        <f t="shared" si="17"/>
        <v>#REF!</v>
      </c>
      <c r="CQ60" s="59" t="e">
        <f>IF(CD60&lt;&gt;0,((YEAR(CD60)-YEAR(BP60))*12+MONTH(CD60)-MONTH(BP60)),"")</f>
        <v>#REF!</v>
      </c>
      <c r="CR60" s="11"/>
      <c r="CS60" s="39"/>
      <c r="CT60" s="18"/>
      <c r="CU60" s="57" t="e">
        <f>IF(CQ60="","",(VLOOKUP(CQ60,Table_corresp!$E$3:$F$230,2,0)))</f>
        <v>#REF!</v>
      </c>
      <c r="CV60" s="57" t="e">
        <f>IF(CU60="","",(CONCATENATE(BB60," / ",CU60)))</f>
        <v>#REF!</v>
      </c>
      <c r="CW60" s="57" t="e">
        <f>IF(CV60="","",(VLOOKUP(CV60,Table_corresp!$J$3:$M$70,2,0)))</f>
        <v>#REF!</v>
      </c>
      <c r="CX60" s="57" t="e">
        <f>IF(CV60="","",(VLOOKUP(CV60,Table_corresp!$J$3:$M$70,3,0)))</f>
        <v>#REF!</v>
      </c>
      <c r="CY60" s="57" t="e">
        <f>IF(CV60="","",(VLOOKUP(CV60,Table_corresp!$J$3:$M$70,4,0)))</f>
        <v>#REF!</v>
      </c>
      <c r="CZ60" s="56" t="e">
        <f>IF(#REF!&gt;0,((((#REF!/CW60)^CX60)-1)/CY60),"")</f>
        <v>#REF!</v>
      </c>
      <c r="DA60" s="56" t="e">
        <f>IF(CZ60="","",CL60-CZ60)</f>
        <v>#REF!</v>
      </c>
      <c r="DB60" s="58" t="e">
        <f t="shared" si="18"/>
        <v>#REF!</v>
      </c>
      <c r="DC60" s="59" t="e">
        <f>IF(CP60&lt;&gt;0,((YEAR(CP60)-YEAR(CB60))*12+MONTH(CP60)-MONTH(CB60)),"")</f>
        <v>#REF!</v>
      </c>
    </row>
    <row r="61" spans="1:107" x14ac:dyDescent="0.25">
      <c r="A61" s="8">
        <v>59</v>
      </c>
      <c r="B61" s="10">
        <v>1</v>
      </c>
      <c r="C61" s="12"/>
      <c r="D61" s="12"/>
      <c r="E61" s="12"/>
      <c r="F61" s="12">
        <v>80.099999999999994</v>
      </c>
      <c r="G61" s="12">
        <v>1.63</v>
      </c>
      <c r="H61" s="13">
        <v>30.147916745078852</v>
      </c>
      <c r="I61" s="46">
        <f>VLOOKUP(T61,Table_corresp!$E$3:$F$230,2,0)</f>
        <v>12</v>
      </c>
      <c r="J61" s="46" t="str">
        <f>CONCATENATE(B61," / ",I61)</f>
        <v>1 / 12</v>
      </c>
      <c r="K61" s="54">
        <f>VLOOKUP(J61,Table_corresp!$J$3:$M$70,2,0)</f>
        <v>17.2</v>
      </c>
      <c r="L61" s="54">
        <f>VLOOKUP(J61,Table_corresp!$J$3:$M$70,3,0)</f>
        <v>-0.93</v>
      </c>
      <c r="M61" s="55">
        <f>VLOOKUP(J61,Table_corresp!$J$3:$M$70,4,0)</f>
        <v>-9.7799999999999998E-2</v>
      </c>
      <c r="N61" s="56">
        <f t="shared" si="5"/>
        <v>4.157679110982297</v>
      </c>
      <c r="O61" s="14" t="s">
        <v>39</v>
      </c>
      <c r="P61" s="15">
        <v>41913</v>
      </c>
      <c r="Q61" s="15">
        <v>37380</v>
      </c>
      <c r="R61" s="45" t="str">
        <f t="shared" ca="1" si="0"/>
        <v>15 ans 5 mois</v>
      </c>
      <c r="S61" s="39" t="str">
        <f ca="1">VLOOKUP(R61,Table_corresp!$A$3:$B$230,2,0)</f>
        <v>&gt; 12</v>
      </c>
      <c r="T61" s="45" t="str">
        <f>DATEDIF(Q61,P61,"y")&amp;" ans "&amp;DATEDIF(Q61,P61,"ym")&amp;" mois"</f>
        <v>12 ans 4 mois</v>
      </c>
      <c r="U61" s="39" t="str">
        <f>VLOOKUP(T61,Table_corresp!$A$3:$B$230,2,0)</f>
        <v>&gt; 12</v>
      </c>
      <c r="V61" s="16">
        <v>42011</v>
      </c>
      <c r="W61" s="11"/>
      <c r="X61" s="16"/>
      <c r="Y61" s="38" t="str">
        <f>IF(X61&lt;&gt;0,(DATEDIF(Q61,X61,"y")&amp;" ans "&amp;DATEDIF(Q61,X61,"ym")&amp;" mois"),"")</f>
        <v/>
      </c>
      <c r="Z61" s="11"/>
      <c r="AA61" s="57" t="str">
        <f>IF(Y61="","",(VLOOKUP(Y61,Table_corresp!$E$3:$F$230,2,0)))</f>
        <v/>
      </c>
      <c r="AB61" s="57" t="str">
        <f>IF(AA61="","",(CONCATENATE(B61," / ",AA61)))</f>
        <v/>
      </c>
      <c r="AC61" s="57" t="str">
        <f>IF(AB61="","",(VLOOKUP(AB61,Table_corresp!$J$3:$M$70,2,0)))</f>
        <v/>
      </c>
      <c r="AD61" s="57" t="str">
        <f>IF(AB61="","",(VLOOKUP(AB61,Table_corresp!$J$3:$M$70,3,0)))</f>
        <v/>
      </c>
      <c r="AE61" s="57" t="str">
        <f>IF(AB61="","",(VLOOKUP(AB61,Table_corresp!$J$3:$M$70,4,0)))</f>
        <v/>
      </c>
      <c r="AF61" s="56" t="str">
        <f t="shared" si="6"/>
        <v/>
      </c>
      <c r="AG61" s="56" t="str">
        <f>IF(AF61="","",N61-AF61)</f>
        <v/>
      </c>
      <c r="AH61" s="58" t="str">
        <f t="shared" si="1"/>
        <v/>
      </c>
      <c r="AI61" s="17" t="str">
        <f>IF(X61&lt;&gt;0,((YEAR(X61)-YEAR(P61))*12+MONTH(X61)-MONTH(P61)),"")</f>
        <v/>
      </c>
      <c r="AJ61" s="16"/>
      <c r="AK61" s="39" t="str">
        <f>IF(AJ61&lt;&gt;0,(DATEDIF(Q61,AJ61,"y")&amp;" ans "&amp;DATEDIF(Q61,AJ61,"ym")&amp;" mois"),"")</f>
        <v/>
      </c>
      <c r="AL61" s="11"/>
      <c r="AM61" s="57" t="str">
        <f>IF(AK61="","",(VLOOKUP(AK61,Table_corresp!$E$3:$F$230,2,0)))</f>
        <v/>
      </c>
      <c r="AN61" s="57" t="str">
        <f>IF(AM61="","",(CONCATENATE(B61," / ",AM61)))</f>
        <v/>
      </c>
      <c r="AO61" s="57" t="str">
        <f>IF(AN61="","",(VLOOKUP(AN61,Table_corresp!$J$3:$M$70,2,0)))</f>
        <v/>
      </c>
      <c r="AP61" s="57" t="str">
        <f>IF(AN61="","",(VLOOKUP(AN61,Table_corresp!$J$3:$M$70,3,0)))</f>
        <v/>
      </c>
      <c r="AQ61" s="57" t="str">
        <f>IF(AN61="","",(VLOOKUP(AN61,Table_corresp!$J$3:$M$70,4,0)))</f>
        <v/>
      </c>
      <c r="AR61" s="56" t="str">
        <f t="shared" si="7"/>
        <v/>
      </c>
      <c r="AS61" s="56" t="str">
        <f t="shared" si="8"/>
        <v/>
      </c>
      <c r="AT61" s="58" t="str">
        <f t="shared" si="9"/>
        <v/>
      </c>
      <c r="AU61" s="59" t="str">
        <f t="shared" si="2"/>
        <v/>
      </c>
      <c r="AV61" s="16"/>
      <c r="AW61" s="39"/>
      <c r="AX61" s="11"/>
      <c r="AY61" s="57" t="str">
        <f>IF(AU61="","",(VLOOKUP(AU61,Table_corresp!$E$3:$F$230,2,0)))</f>
        <v/>
      </c>
      <c r="AZ61" s="57" t="str">
        <f>IF(AY61="","",(CONCATENATE(L61," / ",AY61)))</f>
        <v/>
      </c>
      <c r="BA61" s="57" t="str">
        <f>IF(AZ61="","",(VLOOKUP(AZ61,Table_corresp!$J$3:$M$70,2,0)))</f>
        <v/>
      </c>
      <c r="BB61" s="57" t="str">
        <f>IF(AZ61="","",(VLOOKUP(AZ61,Table_corresp!$J$3:$M$70,3,0)))</f>
        <v/>
      </c>
      <c r="BC61" s="57" t="str">
        <f>IF(AZ61="","",(VLOOKUP(AZ61,Table_corresp!$J$3:$M$70,4,0)))</f>
        <v/>
      </c>
      <c r="BD61" s="56" t="str">
        <f t="shared" si="10"/>
        <v/>
      </c>
      <c r="BE61" s="56" t="str">
        <f t="shared" si="19"/>
        <v/>
      </c>
      <c r="BF61" s="58" t="str">
        <f t="shared" si="12"/>
        <v/>
      </c>
      <c r="BG61" s="59" t="e">
        <f t="shared" si="3"/>
        <v>#VALUE!</v>
      </c>
      <c r="BH61" s="11"/>
      <c r="BI61" s="39"/>
      <c r="BJ61" s="11"/>
      <c r="BK61" s="57" t="e">
        <f>IF(BG61="","",(VLOOKUP(BG61,Table_corresp!$E$3:$F$230,2,0)))</f>
        <v>#VALUE!</v>
      </c>
      <c r="BL61" s="57" t="e">
        <f>IF(BK61="","",(CONCATENATE(V61," / ",BK61)))</f>
        <v>#VALUE!</v>
      </c>
      <c r="BM61" s="57" t="e">
        <f>IF(BL61="","",(VLOOKUP(BL61,Table_corresp!$J$3:$M$70,2,0)))</f>
        <v>#VALUE!</v>
      </c>
      <c r="BN61" s="57" t="e">
        <f>IF(BL61="","",(VLOOKUP(BL61,Table_corresp!$J$3:$M$70,3,0)))</f>
        <v>#VALUE!</v>
      </c>
      <c r="BO61" s="57" t="e">
        <f>IF(BL61="","",(VLOOKUP(BL61,Table_corresp!$J$3:$M$70,4,0)))</f>
        <v>#VALUE!</v>
      </c>
      <c r="BP61" s="56" t="str">
        <f t="shared" si="13"/>
        <v/>
      </c>
      <c r="BQ61" s="56" t="str">
        <f t="shared" si="20"/>
        <v/>
      </c>
      <c r="BR61" s="58" t="str">
        <f t="shared" si="15"/>
        <v/>
      </c>
      <c r="BS61" s="59" t="e">
        <f t="shared" si="4"/>
        <v>#VALUE!</v>
      </c>
      <c r="BT61" s="11"/>
      <c r="BU61" s="39"/>
      <c r="BV61" s="11"/>
      <c r="BW61" s="57" t="e">
        <f>IF(BS61="","",(VLOOKUP(BS61,Table_corresp!$E$3:$F$230,2,0)))</f>
        <v>#VALUE!</v>
      </c>
      <c r="BX61" s="57" t="e">
        <f>IF(BW61="","",(CONCATENATE(AF61," / ",BW61)))</f>
        <v>#VALUE!</v>
      </c>
      <c r="BY61" s="57" t="e">
        <f>IF(BX61="","",(VLOOKUP(BX61,Table_corresp!$J$3:$M$70,2,0)))</f>
        <v>#VALUE!</v>
      </c>
      <c r="BZ61" s="57" t="e">
        <f>IF(BX61="","",(VLOOKUP(BX61,Table_corresp!$J$3:$M$70,3,0)))</f>
        <v>#VALUE!</v>
      </c>
      <c r="CA61" s="57" t="e">
        <f>IF(BX61="","",(VLOOKUP(BX61,Table_corresp!$J$3:$M$70,4,0)))</f>
        <v>#VALUE!</v>
      </c>
      <c r="CB61" s="56" t="e">
        <f>IF(#REF!&gt;0,((((#REF!/BY61)^BZ61)-1)/CA61),"")</f>
        <v>#REF!</v>
      </c>
      <c r="CC61" s="56" t="e">
        <f>IF(CB61="","",BN61-CB61)</f>
        <v>#REF!</v>
      </c>
      <c r="CD61" s="58" t="e">
        <f t="shared" si="16"/>
        <v>#REF!</v>
      </c>
      <c r="CE61" s="59" t="e">
        <f>IF(BR61&lt;&gt;0,((YEAR(BR61)-YEAR(BD61))*12+MONTH(BR61)-MONTH(BD61)),"")</f>
        <v>#VALUE!</v>
      </c>
      <c r="CF61" s="11"/>
      <c r="CG61" s="39"/>
      <c r="CH61" s="11"/>
      <c r="CI61" s="57" t="e">
        <f>IF(CE61="","",(VLOOKUP(CE61,Table_corresp!$E$3:$F$230,2,0)))</f>
        <v>#VALUE!</v>
      </c>
      <c r="CJ61" s="57" t="e">
        <f>IF(CI61="","",(CONCATENATE(AP61," / ",CI61)))</f>
        <v>#VALUE!</v>
      </c>
      <c r="CK61" s="57" t="e">
        <f>IF(CJ61="","",(VLOOKUP(CJ61,Table_corresp!$J$3:$M$70,2,0)))</f>
        <v>#VALUE!</v>
      </c>
      <c r="CL61" s="57" t="e">
        <f>IF(CJ61="","",(VLOOKUP(CJ61,Table_corresp!$J$3:$M$70,3,0)))</f>
        <v>#VALUE!</v>
      </c>
      <c r="CM61" s="57" t="e">
        <f>IF(CJ61="","",(VLOOKUP(CJ61,Table_corresp!$J$3:$M$70,4,0)))</f>
        <v>#VALUE!</v>
      </c>
      <c r="CN61" s="56" t="e">
        <f>IF(#REF!&gt;0,((((#REF!/CK61)^CL61)-1)/CM61),"")</f>
        <v>#REF!</v>
      </c>
      <c r="CO61" s="56" t="e">
        <f>IF(CN61="","",BZ61-CN61)</f>
        <v>#REF!</v>
      </c>
      <c r="CP61" s="58" t="e">
        <f t="shared" si="17"/>
        <v>#REF!</v>
      </c>
      <c r="CQ61" s="59" t="e">
        <f>IF(CD61&lt;&gt;0,((YEAR(CD61)-YEAR(BP61))*12+MONTH(CD61)-MONTH(BP61)),"")</f>
        <v>#REF!</v>
      </c>
      <c r="CR61" s="11"/>
      <c r="CS61" s="39"/>
      <c r="CT61" s="18"/>
      <c r="CU61" s="57" t="e">
        <f>IF(CQ61="","",(VLOOKUP(CQ61,Table_corresp!$E$3:$F$230,2,0)))</f>
        <v>#REF!</v>
      </c>
      <c r="CV61" s="57" t="e">
        <f>IF(CU61="","",(CONCATENATE(BB61," / ",CU61)))</f>
        <v>#REF!</v>
      </c>
      <c r="CW61" s="57" t="e">
        <f>IF(CV61="","",(VLOOKUP(CV61,Table_corresp!$J$3:$M$70,2,0)))</f>
        <v>#REF!</v>
      </c>
      <c r="CX61" s="57" t="e">
        <f>IF(CV61="","",(VLOOKUP(CV61,Table_corresp!$J$3:$M$70,3,0)))</f>
        <v>#REF!</v>
      </c>
      <c r="CY61" s="57" t="e">
        <f>IF(CV61="","",(VLOOKUP(CV61,Table_corresp!$J$3:$M$70,4,0)))</f>
        <v>#REF!</v>
      </c>
      <c r="CZ61" s="56" t="e">
        <f>IF(#REF!&gt;0,((((#REF!/CW61)^CX61)-1)/CY61),"")</f>
        <v>#REF!</v>
      </c>
      <c r="DA61" s="56" t="e">
        <f>IF(CZ61="","",CL61-CZ61)</f>
        <v>#REF!</v>
      </c>
      <c r="DB61" s="58" t="e">
        <f t="shared" si="18"/>
        <v>#REF!</v>
      </c>
      <c r="DC61" s="59" t="e">
        <f>IF(CP61&lt;&gt;0,((YEAR(CP61)-YEAR(CB61))*12+MONTH(CP61)-MONTH(CB61)),"")</f>
        <v>#REF!</v>
      </c>
    </row>
    <row r="62" spans="1:107" x14ac:dyDescent="0.25">
      <c r="A62" s="8">
        <v>60</v>
      </c>
      <c r="B62" s="10">
        <v>1</v>
      </c>
      <c r="C62" s="12"/>
      <c r="D62" s="12"/>
      <c r="E62" s="12"/>
      <c r="F62" s="12">
        <v>38</v>
      </c>
      <c r="G62" s="12">
        <v>1.26</v>
      </c>
      <c r="H62" s="13">
        <v>23.7</v>
      </c>
      <c r="I62" s="46">
        <f>VLOOKUP(T62,Table_corresp!$E$3:$F$230,2,0)</f>
        <v>6</v>
      </c>
      <c r="J62" s="46" t="str">
        <f>CONCATENATE(B62," / ",I62)</f>
        <v>1 / 6</v>
      </c>
      <c r="K62" s="54">
        <f>VLOOKUP(J62,Table_corresp!$J$3:$M$70,2,0)</f>
        <v>15.44</v>
      </c>
      <c r="L62" s="54">
        <f>VLOOKUP(J62,Table_corresp!$J$3:$M$70,3,0)</f>
        <v>-0.37</v>
      </c>
      <c r="M62" s="55">
        <f>VLOOKUP(J62,Table_corresp!$J$3:$M$70,4,0)</f>
        <v>-2.8799999999999999E-2</v>
      </c>
      <c r="N62" s="56">
        <f t="shared" si="5"/>
        <v>5.090961914679081</v>
      </c>
      <c r="O62" s="14" t="s">
        <v>39</v>
      </c>
      <c r="P62" s="23">
        <v>41789</v>
      </c>
      <c r="Q62" s="15">
        <v>39507</v>
      </c>
      <c r="R62" s="45" t="str">
        <f t="shared" ca="1" si="0"/>
        <v>9 ans 7 mois</v>
      </c>
      <c r="S62" s="39" t="str">
        <f ca="1">VLOOKUP(R62,Table_corresp!$A$3:$B$230,2,0)</f>
        <v>[9-12[</v>
      </c>
      <c r="T62" s="45" t="str">
        <f>DATEDIF(Q62,P62,"y")&amp;" ans "&amp;DATEDIF(Q62,P62,"ym")&amp;" mois"</f>
        <v>6 ans 3 mois</v>
      </c>
      <c r="U62" s="39" t="str">
        <f>VLOOKUP(T62,Table_corresp!$A$3:$B$230,2,0)</f>
        <v>[6-9[</v>
      </c>
      <c r="V62" s="16"/>
      <c r="W62" s="11"/>
      <c r="X62" s="16"/>
      <c r="Y62" s="38" t="str">
        <f>IF(X62&lt;&gt;0,(DATEDIF(Q62,X62,"y")&amp;" ans "&amp;DATEDIF(Q62,X62,"ym")&amp;" mois"),"")</f>
        <v/>
      </c>
      <c r="Z62" s="11"/>
      <c r="AA62" s="57" t="str">
        <f>IF(Y62="","",(VLOOKUP(Y62,Table_corresp!$E$3:$F$230,2,0)))</f>
        <v/>
      </c>
      <c r="AB62" s="57" t="str">
        <f>IF(AA62="","",(CONCATENATE(B62," / ",AA62)))</f>
        <v/>
      </c>
      <c r="AC62" s="57" t="str">
        <f>IF(AB62="","",(VLOOKUP(AB62,Table_corresp!$J$3:$M$70,2,0)))</f>
        <v/>
      </c>
      <c r="AD62" s="57" t="str">
        <f>IF(AB62="","",(VLOOKUP(AB62,Table_corresp!$J$3:$M$70,3,0)))</f>
        <v/>
      </c>
      <c r="AE62" s="57" t="str">
        <f>IF(AB62="","",(VLOOKUP(AB62,Table_corresp!$J$3:$M$70,4,0)))</f>
        <v/>
      </c>
      <c r="AF62" s="56" t="str">
        <f t="shared" si="6"/>
        <v/>
      </c>
      <c r="AG62" s="56" t="str">
        <f>IF(AF62="","",N62-AF62)</f>
        <v/>
      </c>
      <c r="AH62" s="58" t="str">
        <f t="shared" si="1"/>
        <v/>
      </c>
      <c r="AI62" s="17" t="str">
        <f>IF(X62&lt;&gt;0,((YEAR(X62)-YEAR(P62))*12+MONTH(X62)-MONTH(P62)),"")</f>
        <v/>
      </c>
      <c r="AJ62" s="16"/>
      <c r="AK62" s="39" t="str">
        <f>IF(AJ62&lt;&gt;0,(DATEDIF(Q62,AJ62,"y")&amp;" ans "&amp;DATEDIF(Q62,AJ62,"ym")&amp;" mois"),"")</f>
        <v/>
      </c>
      <c r="AL62" s="11"/>
      <c r="AM62" s="57" t="str">
        <f>IF(AK62="","",(VLOOKUP(AK62,Table_corresp!$E$3:$F$230,2,0)))</f>
        <v/>
      </c>
      <c r="AN62" s="57" t="str">
        <f>IF(AM62="","",(CONCATENATE(B62," / ",AM62)))</f>
        <v/>
      </c>
      <c r="AO62" s="57" t="str">
        <f>IF(AN62="","",(VLOOKUP(AN62,Table_corresp!$J$3:$M$70,2,0)))</f>
        <v/>
      </c>
      <c r="AP62" s="57" t="str">
        <f>IF(AN62="","",(VLOOKUP(AN62,Table_corresp!$J$3:$M$70,3,0)))</f>
        <v/>
      </c>
      <c r="AQ62" s="57" t="str">
        <f>IF(AN62="","",(VLOOKUP(AN62,Table_corresp!$J$3:$M$70,4,0)))</f>
        <v/>
      </c>
      <c r="AR62" s="56" t="str">
        <f t="shared" si="7"/>
        <v/>
      </c>
      <c r="AS62" s="56" t="str">
        <f t="shared" si="8"/>
        <v/>
      </c>
      <c r="AT62" s="58" t="str">
        <f t="shared" si="9"/>
        <v/>
      </c>
      <c r="AU62" s="59" t="str">
        <f t="shared" si="2"/>
        <v/>
      </c>
      <c r="AV62" s="16"/>
      <c r="AW62" s="39"/>
      <c r="AX62" s="11"/>
      <c r="AY62" s="57" t="str">
        <f>IF(AU62="","",(VLOOKUP(AU62,Table_corresp!$E$3:$F$230,2,0)))</f>
        <v/>
      </c>
      <c r="AZ62" s="57" t="str">
        <f>IF(AY62="","",(CONCATENATE(L62," / ",AY62)))</f>
        <v/>
      </c>
      <c r="BA62" s="57" t="str">
        <f>IF(AZ62="","",(VLOOKUP(AZ62,Table_corresp!$J$3:$M$70,2,0)))</f>
        <v/>
      </c>
      <c r="BB62" s="57" t="str">
        <f>IF(AZ62="","",(VLOOKUP(AZ62,Table_corresp!$J$3:$M$70,3,0)))</f>
        <v/>
      </c>
      <c r="BC62" s="57" t="str">
        <f>IF(AZ62="","",(VLOOKUP(AZ62,Table_corresp!$J$3:$M$70,4,0)))</f>
        <v/>
      </c>
      <c r="BD62" s="56" t="str">
        <f t="shared" si="10"/>
        <v/>
      </c>
      <c r="BE62" s="56" t="str">
        <f t="shared" si="19"/>
        <v/>
      </c>
      <c r="BF62" s="58" t="str">
        <f t="shared" si="12"/>
        <v/>
      </c>
      <c r="BG62" s="59" t="e">
        <f t="shared" si="3"/>
        <v>#VALUE!</v>
      </c>
      <c r="BH62" s="11"/>
      <c r="BI62" s="39"/>
      <c r="BJ62" s="11"/>
      <c r="BK62" s="57" t="e">
        <f>IF(BG62="","",(VLOOKUP(BG62,Table_corresp!$E$3:$F$230,2,0)))</f>
        <v>#VALUE!</v>
      </c>
      <c r="BL62" s="57" t="e">
        <f>IF(BK62="","",(CONCATENATE(V62," / ",BK62)))</f>
        <v>#VALUE!</v>
      </c>
      <c r="BM62" s="57" t="e">
        <f>IF(BL62="","",(VLOOKUP(BL62,Table_corresp!$J$3:$M$70,2,0)))</f>
        <v>#VALUE!</v>
      </c>
      <c r="BN62" s="57" t="e">
        <f>IF(BL62="","",(VLOOKUP(BL62,Table_corresp!$J$3:$M$70,3,0)))</f>
        <v>#VALUE!</v>
      </c>
      <c r="BO62" s="57" t="e">
        <f>IF(BL62="","",(VLOOKUP(BL62,Table_corresp!$J$3:$M$70,4,0)))</f>
        <v>#VALUE!</v>
      </c>
      <c r="BP62" s="56" t="str">
        <f t="shared" si="13"/>
        <v/>
      </c>
      <c r="BQ62" s="56" t="str">
        <f t="shared" si="20"/>
        <v/>
      </c>
      <c r="BR62" s="58" t="str">
        <f t="shared" si="15"/>
        <v/>
      </c>
      <c r="BS62" s="59" t="e">
        <f t="shared" si="4"/>
        <v>#VALUE!</v>
      </c>
      <c r="BT62" s="11"/>
      <c r="BU62" s="39"/>
      <c r="BV62" s="11"/>
      <c r="BW62" s="57" t="e">
        <f>IF(BS62="","",(VLOOKUP(BS62,Table_corresp!$E$3:$F$230,2,0)))</f>
        <v>#VALUE!</v>
      </c>
      <c r="BX62" s="57" t="e">
        <f>IF(BW62="","",(CONCATENATE(AF62," / ",BW62)))</f>
        <v>#VALUE!</v>
      </c>
      <c r="BY62" s="57" t="e">
        <f>IF(BX62="","",(VLOOKUP(BX62,Table_corresp!$J$3:$M$70,2,0)))</f>
        <v>#VALUE!</v>
      </c>
      <c r="BZ62" s="57" t="e">
        <f>IF(BX62="","",(VLOOKUP(BX62,Table_corresp!$J$3:$M$70,3,0)))</f>
        <v>#VALUE!</v>
      </c>
      <c r="CA62" s="57" t="e">
        <f>IF(BX62="","",(VLOOKUP(BX62,Table_corresp!$J$3:$M$70,4,0)))</f>
        <v>#VALUE!</v>
      </c>
      <c r="CB62" s="56" t="e">
        <f>IF(#REF!&gt;0,((((#REF!/BY62)^BZ62)-1)/CA62),"")</f>
        <v>#REF!</v>
      </c>
      <c r="CC62" s="56" t="e">
        <f>IF(CB62="","",BN62-CB62)</f>
        <v>#REF!</v>
      </c>
      <c r="CD62" s="58" t="e">
        <f t="shared" si="16"/>
        <v>#REF!</v>
      </c>
      <c r="CE62" s="59" t="e">
        <f>IF(BR62&lt;&gt;0,((YEAR(BR62)-YEAR(BD62))*12+MONTH(BR62)-MONTH(BD62)),"")</f>
        <v>#VALUE!</v>
      </c>
      <c r="CF62" s="11"/>
      <c r="CG62" s="39"/>
      <c r="CH62" s="11"/>
      <c r="CI62" s="57" t="e">
        <f>IF(CE62="","",(VLOOKUP(CE62,Table_corresp!$E$3:$F$230,2,0)))</f>
        <v>#VALUE!</v>
      </c>
      <c r="CJ62" s="57" t="e">
        <f>IF(CI62="","",(CONCATENATE(AP62," / ",CI62)))</f>
        <v>#VALUE!</v>
      </c>
      <c r="CK62" s="57" t="e">
        <f>IF(CJ62="","",(VLOOKUP(CJ62,Table_corresp!$J$3:$M$70,2,0)))</f>
        <v>#VALUE!</v>
      </c>
      <c r="CL62" s="57" t="e">
        <f>IF(CJ62="","",(VLOOKUP(CJ62,Table_corresp!$J$3:$M$70,3,0)))</f>
        <v>#VALUE!</v>
      </c>
      <c r="CM62" s="57" t="e">
        <f>IF(CJ62="","",(VLOOKUP(CJ62,Table_corresp!$J$3:$M$70,4,0)))</f>
        <v>#VALUE!</v>
      </c>
      <c r="CN62" s="56" t="e">
        <f>IF(#REF!&gt;0,((((#REF!/CK62)^CL62)-1)/CM62),"")</f>
        <v>#REF!</v>
      </c>
      <c r="CO62" s="56" t="e">
        <f>IF(CN62="","",BZ62-CN62)</f>
        <v>#REF!</v>
      </c>
      <c r="CP62" s="58" t="e">
        <f t="shared" si="17"/>
        <v>#REF!</v>
      </c>
      <c r="CQ62" s="59" t="e">
        <f>IF(CD62&lt;&gt;0,((YEAR(CD62)-YEAR(BP62))*12+MONTH(CD62)-MONTH(BP62)),"")</f>
        <v>#REF!</v>
      </c>
      <c r="CR62" s="11"/>
      <c r="CS62" s="39"/>
      <c r="CT62" s="18"/>
      <c r="CU62" s="57" t="e">
        <f>IF(CQ62="","",(VLOOKUP(CQ62,Table_corresp!$E$3:$F$230,2,0)))</f>
        <v>#REF!</v>
      </c>
      <c r="CV62" s="57" t="e">
        <f>IF(CU62="","",(CONCATENATE(BB62," / ",CU62)))</f>
        <v>#REF!</v>
      </c>
      <c r="CW62" s="57" t="e">
        <f>IF(CV62="","",(VLOOKUP(CV62,Table_corresp!$J$3:$M$70,2,0)))</f>
        <v>#REF!</v>
      </c>
      <c r="CX62" s="57" t="e">
        <f>IF(CV62="","",(VLOOKUP(CV62,Table_corresp!$J$3:$M$70,3,0)))</f>
        <v>#REF!</v>
      </c>
      <c r="CY62" s="57" t="e">
        <f>IF(CV62="","",(VLOOKUP(CV62,Table_corresp!$J$3:$M$70,4,0)))</f>
        <v>#REF!</v>
      </c>
      <c r="CZ62" s="56" t="e">
        <f>IF(#REF!&gt;0,((((#REF!/CW62)^CX62)-1)/CY62),"")</f>
        <v>#REF!</v>
      </c>
      <c r="DA62" s="56" t="e">
        <f>IF(CZ62="","",CL62-CZ62)</f>
        <v>#REF!</v>
      </c>
      <c r="DB62" s="58" t="e">
        <f t="shared" si="18"/>
        <v>#REF!</v>
      </c>
      <c r="DC62" s="59" t="e">
        <f>IF(CP62&lt;&gt;0,((YEAR(CP62)-YEAR(CB62))*12+MONTH(CP62)-MONTH(CB62)),"")</f>
        <v>#REF!</v>
      </c>
    </row>
    <row r="63" spans="1:107" x14ac:dyDescent="0.25">
      <c r="A63" s="8">
        <v>61</v>
      </c>
      <c r="B63" s="10">
        <v>2</v>
      </c>
      <c r="C63" s="12"/>
      <c r="D63" s="12"/>
      <c r="E63" s="12"/>
      <c r="F63" s="12">
        <v>65.599999999999994</v>
      </c>
      <c r="G63" s="12">
        <v>1.48</v>
      </c>
      <c r="H63" s="13">
        <v>29.948867786705623</v>
      </c>
      <c r="I63" s="46">
        <f>VLOOKUP(T63,Table_corresp!$E$3:$F$230,2,0)</f>
        <v>11</v>
      </c>
      <c r="J63" s="46" t="str">
        <f>CONCATENATE(B63," / ",I63)</f>
        <v>2 / 11</v>
      </c>
      <c r="K63" s="54">
        <f>VLOOKUP(J63,Table_corresp!$J$3:$M$70,2,0)</f>
        <v>16.73</v>
      </c>
      <c r="L63" s="54">
        <f>VLOOKUP(J63,Table_corresp!$J$3:$M$70,3,0)</f>
        <v>-0.71</v>
      </c>
      <c r="M63" s="55">
        <f>VLOOKUP(J63,Table_corresp!$J$3:$M$70,4,0)</f>
        <v>-7.7700000000000005E-2</v>
      </c>
      <c r="N63" s="56">
        <f t="shared" si="5"/>
        <v>4.3580247427484364</v>
      </c>
      <c r="O63" s="14" t="s">
        <v>39</v>
      </c>
      <c r="P63" s="15">
        <v>41920</v>
      </c>
      <c r="Q63" s="15">
        <v>37889</v>
      </c>
      <c r="R63" s="45" t="str">
        <f t="shared" ca="1" si="0"/>
        <v>14 ans 0 mois</v>
      </c>
      <c r="S63" s="39" t="str">
        <f ca="1">VLOOKUP(R63,Table_corresp!$A$3:$B$230,2,0)</f>
        <v>&gt; 12</v>
      </c>
      <c r="T63" s="45" t="str">
        <f>DATEDIF(Q63,P63,"y")&amp;" ans "&amp;DATEDIF(Q63,P63,"ym")&amp;" mois"</f>
        <v>11 ans 0 mois</v>
      </c>
      <c r="U63" s="39" t="str">
        <f>VLOOKUP(T63,Table_corresp!$A$3:$B$230,2,0)</f>
        <v>[9-12[</v>
      </c>
      <c r="V63" s="16"/>
      <c r="W63" s="11"/>
      <c r="X63" s="16"/>
      <c r="Y63" s="38" t="str">
        <f>IF(X63&lt;&gt;0,(DATEDIF(Q63,X63,"y")&amp;" ans "&amp;DATEDIF(Q63,X63,"ym")&amp;" mois"),"")</f>
        <v/>
      </c>
      <c r="Z63" s="11"/>
      <c r="AA63" s="57" t="str">
        <f>IF(Y63="","",(VLOOKUP(Y63,Table_corresp!$E$3:$F$230,2,0)))</f>
        <v/>
      </c>
      <c r="AB63" s="57" t="str">
        <f>IF(AA63="","",(CONCATENATE(B63," / ",AA63)))</f>
        <v/>
      </c>
      <c r="AC63" s="57" t="str">
        <f>IF(AB63="","",(VLOOKUP(AB63,Table_corresp!$J$3:$M$70,2,0)))</f>
        <v/>
      </c>
      <c r="AD63" s="57" t="str">
        <f>IF(AB63="","",(VLOOKUP(AB63,Table_corresp!$J$3:$M$70,3,0)))</f>
        <v/>
      </c>
      <c r="AE63" s="57" t="str">
        <f>IF(AB63="","",(VLOOKUP(AB63,Table_corresp!$J$3:$M$70,4,0)))</f>
        <v/>
      </c>
      <c r="AF63" s="56" t="str">
        <f t="shared" si="6"/>
        <v/>
      </c>
      <c r="AG63" s="56" t="str">
        <f>IF(AF63="","",N63-AF63)</f>
        <v/>
      </c>
      <c r="AH63" s="58" t="str">
        <f t="shared" si="1"/>
        <v/>
      </c>
      <c r="AI63" s="17" t="str">
        <f>IF(X63&lt;&gt;0,((YEAR(X63)-YEAR(P63))*12+MONTH(X63)-MONTH(P63)),"")</f>
        <v/>
      </c>
      <c r="AJ63" s="16"/>
      <c r="AK63" s="39" t="str">
        <f>IF(AJ63&lt;&gt;0,(DATEDIF(Q63,AJ63,"y")&amp;" ans "&amp;DATEDIF(Q63,AJ63,"ym")&amp;" mois"),"")</f>
        <v/>
      </c>
      <c r="AL63" s="11"/>
      <c r="AM63" s="57" t="str">
        <f>IF(AK63="","",(VLOOKUP(AK63,Table_corresp!$E$3:$F$230,2,0)))</f>
        <v/>
      </c>
      <c r="AN63" s="57" t="str">
        <f>IF(AM63="","",(CONCATENATE(B63," / ",AM63)))</f>
        <v/>
      </c>
      <c r="AO63" s="57" t="str">
        <f>IF(AN63="","",(VLOOKUP(AN63,Table_corresp!$J$3:$M$70,2,0)))</f>
        <v/>
      </c>
      <c r="AP63" s="57" t="str">
        <f>IF(AN63="","",(VLOOKUP(AN63,Table_corresp!$J$3:$M$70,3,0)))</f>
        <v/>
      </c>
      <c r="AQ63" s="57" t="str">
        <f>IF(AN63="","",(VLOOKUP(AN63,Table_corresp!$J$3:$M$70,4,0)))</f>
        <v/>
      </c>
      <c r="AR63" s="56" t="str">
        <f t="shared" si="7"/>
        <v/>
      </c>
      <c r="AS63" s="56" t="str">
        <f t="shared" si="8"/>
        <v/>
      </c>
      <c r="AT63" s="58" t="str">
        <f t="shared" si="9"/>
        <v/>
      </c>
      <c r="AU63" s="59" t="str">
        <f t="shared" si="2"/>
        <v/>
      </c>
      <c r="AV63" s="16"/>
      <c r="AW63" s="39"/>
      <c r="AX63" s="11"/>
      <c r="AY63" s="57" t="str">
        <f>IF(AU63="","",(VLOOKUP(AU63,Table_corresp!$E$3:$F$230,2,0)))</f>
        <v/>
      </c>
      <c r="AZ63" s="57" t="str">
        <f>IF(AY63="","",(CONCATENATE(L63," / ",AY63)))</f>
        <v/>
      </c>
      <c r="BA63" s="57" t="str">
        <f>IF(AZ63="","",(VLOOKUP(AZ63,Table_corresp!$J$3:$M$70,2,0)))</f>
        <v/>
      </c>
      <c r="BB63" s="57" t="str">
        <f>IF(AZ63="","",(VLOOKUP(AZ63,Table_corresp!$J$3:$M$70,3,0)))</f>
        <v/>
      </c>
      <c r="BC63" s="57" t="str">
        <f>IF(AZ63="","",(VLOOKUP(AZ63,Table_corresp!$J$3:$M$70,4,0)))</f>
        <v/>
      </c>
      <c r="BD63" s="56" t="str">
        <f t="shared" si="10"/>
        <v/>
      </c>
      <c r="BE63" s="56" t="str">
        <f t="shared" si="19"/>
        <v/>
      </c>
      <c r="BF63" s="58" t="str">
        <f t="shared" si="12"/>
        <v/>
      </c>
      <c r="BG63" s="59" t="e">
        <f t="shared" si="3"/>
        <v>#VALUE!</v>
      </c>
      <c r="BH63" s="11"/>
      <c r="BI63" s="39"/>
      <c r="BJ63" s="11"/>
      <c r="BK63" s="57" t="e">
        <f>IF(BG63="","",(VLOOKUP(BG63,Table_corresp!$E$3:$F$230,2,0)))</f>
        <v>#VALUE!</v>
      </c>
      <c r="BL63" s="57" t="e">
        <f>IF(BK63="","",(CONCATENATE(V63," / ",BK63)))</f>
        <v>#VALUE!</v>
      </c>
      <c r="BM63" s="57" t="e">
        <f>IF(BL63="","",(VLOOKUP(BL63,Table_corresp!$J$3:$M$70,2,0)))</f>
        <v>#VALUE!</v>
      </c>
      <c r="BN63" s="57" t="e">
        <f>IF(BL63="","",(VLOOKUP(BL63,Table_corresp!$J$3:$M$70,3,0)))</f>
        <v>#VALUE!</v>
      </c>
      <c r="BO63" s="57" t="e">
        <f>IF(BL63="","",(VLOOKUP(BL63,Table_corresp!$J$3:$M$70,4,0)))</f>
        <v>#VALUE!</v>
      </c>
      <c r="BP63" s="56" t="str">
        <f t="shared" si="13"/>
        <v/>
      </c>
      <c r="BQ63" s="56" t="str">
        <f t="shared" si="20"/>
        <v/>
      </c>
      <c r="BR63" s="58" t="str">
        <f t="shared" si="15"/>
        <v/>
      </c>
      <c r="BS63" s="59" t="e">
        <f t="shared" si="4"/>
        <v>#VALUE!</v>
      </c>
      <c r="BT63" s="11"/>
      <c r="BU63" s="39"/>
      <c r="BV63" s="11"/>
      <c r="BW63" s="57" t="e">
        <f>IF(BS63="","",(VLOOKUP(BS63,Table_corresp!$E$3:$F$230,2,0)))</f>
        <v>#VALUE!</v>
      </c>
      <c r="BX63" s="57" t="e">
        <f>IF(BW63="","",(CONCATENATE(AF63," / ",BW63)))</f>
        <v>#VALUE!</v>
      </c>
      <c r="BY63" s="57" t="e">
        <f>IF(BX63="","",(VLOOKUP(BX63,Table_corresp!$J$3:$M$70,2,0)))</f>
        <v>#VALUE!</v>
      </c>
      <c r="BZ63" s="57" t="e">
        <f>IF(BX63="","",(VLOOKUP(BX63,Table_corresp!$J$3:$M$70,3,0)))</f>
        <v>#VALUE!</v>
      </c>
      <c r="CA63" s="57" t="e">
        <f>IF(BX63="","",(VLOOKUP(BX63,Table_corresp!$J$3:$M$70,4,0)))</f>
        <v>#VALUE!</v>
      </c>
      <c r="CB63" s="56" t="e">
        <f>IF(#REF!&gt;0,((((#REF!/BY63)^BZ63)-1)/CA63),"")</f>
        <v>#REF!</v>
      </c>
      <c r="CC63" s="56" t="e">
        <f>IF(CB63="","",BN63-CB63)</f>
        <v>#REF!</v>
      </c>
      <c r="CD63" s="58" t="e">
        <f t="shared" si="16"/>
        <v>#REF!</v>
      </c>
      <c r="CE63" s="59" t="e">
        <f>IF(BR63&lt;&gt;0,((YEAR(BR63)-YEAR(BD63))*12+MONTH(BR63)-MONTH(BD63)),"")</f>
        <v>#VALUE!</v>
      </c>
      <c r="CF63" s="11"/>
      <c r="CG63" s="39"/>
      <c r="CH63" s="11"/>
      <c r="CI63" s="57" t="e">
        <f>IF(CE63="","",(VLOOKUP(CE63,Table_corresp!$E$3:$F$230,2,0)))</f>
        <v>#VALUE!</v>
      </c>
      <c r="CJ63" s="57" t="e">
        <f>IF(CI63="","",(CONCATENATE(AP63," / ",CI63)))</f>
        <v>#VALUE!</v>
      </c>
      <c r="CK63" s="57" t="e">
        <f>IF(CJ63="","",(VLOOKUP(CJ63,Table_corresp!$J$3:$M$70,2,0)))</f>
        <v>#VALUE!</v>
      </c>
      <c r="CL63" s="57" t="e">
        <f>IF(CJ63="","",(VLOOKUP(CJ63,Table_corresp!$J$3:$M$70,3,0)))</f>
        <v>#VALUE!</v>
      </c>
      <c r="CM63" s="57" t="e">
        <f>IF(CJ63="","",(VLOOKUP(CJ63,Table_corresp!$J$3:$M$70,4,0)))</f>
        <v>#VALUE!</v>
      </c>
      <c r="CN63" s="56" t="e">
        <f>IF(#REF!&gt;0,((((#REF!/CK63)^CL63)-1)/CM63),"")</f>
        <v>#REF!</v>
      </c>
      <c r="CO63" s="56" t="e">
        <f>IF(CN63="","",BZ63-CN63)</f>
        <v>#REF!</v>
      </c>
      <c r="CP63" s="58" t="e">
        <f t="shared" si="17"/>
        <v>#REF!</v>
      </c>
      <c r="CQ63" s="59" t="e">
        <f>IF(CD63&lt;&gt;0,((YEAR(CD63)-YEAR(BP63))*12+MONTH(CD63)-MONTH(BP63)),"")</f>
        <v>#REF!</v>
      </c>
      <c r="CR63" s="11"/>
      <c r="CS63" s="39"/>
      <c r="CT63" s="18"/>
      <c r="CU63" s="57" t="e">
        <f>IF(CQ63="","",(VLOOKUP(CQ63,Table_corresp!$E$3:$F$230,2,0)))</f>
        <v>#REF!</v>
      </c>
      <c r="CV63" s="57" t="e">
        <f>IF(CU63="","",(CONCATENATE(BB63," / ",CU63)))</f>
        <v>#REF!</v>
      </c>
      <c r="CW63" s="57" t="e">
        <f>IF(CV63="","",(VLOOKUP(CV63,Table_corresp!$J$3:$M$70,2,0)))</f>
        <v>#REF!</v>
      </c>
      <c r="CX63" s="57" t="e">
        <f>IF(CV63="","",(VLOOKUP(CV63,Table_corresp!$J$3:$M$70,3,0)))</f>
        <v>#REF!</v>
      </c>
      <c r="CY63" s="57" t="e">
        <f>IF(CV63="","",(VLOOKUP(CV63,Table_corresp!$J$3:$M$70,4,0)))</f>
        <v>#REF!</v>
      </c>
      <c r="CZ63" s="56" t="e">
        <f>IF(#REF!&gt;0,((((#REF!/CW63)^CX63)-1)/CY63),"")</f>
        <v>#REF!</v>
      </c>
      <c r="DA63" s="56" t="e">
        <f>IF(CZ63="","",CL63-CZ63)</f>
        <v>#REF!</v>
      </c>
      <c r="DB63" s="58" t="e">
        <f t="shared" si="18"/>
        <v>#REF!</v>
      </c>
      <c r="DC63" s="59" t="e">
        <f>IF(CP63&lt;&gt;0,((YEAR(CP63)-YEAR(CB63))*12+MONTH(CP63)-MONTH(CB63)),"")</f>
        <v>#REF!</v>
      </c>
    </row>
    <row r="64" spans="1:107" x14ac:dyDescent="0.25">
      <c r="A64" s="8">
        <v>62</v>
      </c>
      <c r="B64" s="10">
        <v>2</v>
      </c>
      <c r="C64" s="12"/>
      <c r="D64" s="12"/>
      <c r="E64" s="12"/>
      <c r="F64" s="12">
        <v>83.7</v>
      </c>
      <c r="G64" s="12">
        <v>1.57</v>
      </c>
      <c r="H64" s="13">
        <v>33.956752809444602</v>
      </c>
      <c r="I64" s="46">
        <f>VLOOKUP(T64,Table_corresp!$E$3:$F$230,2,0)</f>
        <v>12.5</v>
      </c>
      <c r="J64" s="46" t="str">
        <f>CONCATENATE(B64," / ",I64)</f>
        <v>2 / 12,5</v>
      </c>
      <c r="K64" s="54">
        <f>VLOOKUP(J64,Table_corresp!$J$3:$M$70,2,0)</f>
        <v>17.739999999999998</v>
      </c>
      <c r="L64" s="54">
        <f>VLOOKUP(J64,Table_corresp!$J$3:$M$70,3,0)</f>
        <v>-0.77</v>
      </c>
      <c r="M64" s="55">
        <f>VLOOKUP(J64,Table_corresp!$J$3:$M$70,4,0)</f>
        <v>-8.9599999999999999E-2</v>
      </c>
      <c r="N64" s="56">
        <f t="shared" si="5"/>
        <v>4.3909564075977654</v>
      </c>
      <c r="O64" s="14" t="s">
        <v>39</v>
      </c>
      <c r="P64" s="15">
        <v>41920</v>
      </c>
      <c r="Q64" s="15">
        <v>37254</v>
      </c>
      <c r="R64" s="45" t="str">
        <f t="shared" ca="1" si="0"/>
        <v>15 ans 9 mois</v>
      </c>
      <c r="S64" s="39" t="str">
        <f ca="1">VLOOKUP(R64,Table_corresp!$A$3:$B$230,2,0)</f>
        <v>&gt; 12</v>
      </c>
      <c r="T64" s="45" t="str">
        <f>DATEDIF(Q64,P64,"y")&amp;" ans "&amp;DATEDIF(Q64,P64,"ym")&amp;" mois"</f>
        <v>12 ans 9 mois</v>
      </c>
      <c r="U64" s="39" t="str">
        <f>VLOOKUP(T64,Table_corresp!$A$3:$B$230,2,0)</f>
        <v>&gt; 12</v>
      </c>
      <c r="V64" s="16"/>
      <c r="W64" s="11"/>
      <c r="X64" s="16"/>
      <c r="Y64" s="38" t="str">
        <f>IF(X64&lt;&gt;0,(DATEDIF(Q64,X64,"y")&amp;" ans "&amp;DATEDIF(Q64,X64,"ym")&amp;" mois"),"")</f>
        <v/>
      </c>
      <c r="Z64" s="11"/>
      <c r="AA64" s="57" t="str">
        <f>IF(Y64="","",(VLOOKUP(Y64,Table_corresp!$E$3:$F$230,2,0)))</f>
        <v/>
      </c>
      <c r="AB64" s="57" t="str">
        <f>IF(AA64="","",(CONCATENATE(B64," / ",AA64)))</f>
        <v/>
      </c>
      <c r="AC64" s="57" t="str">
        <f>IF(AB64="","",(VLOOKUP(AB64,Table_corresp!$J$3:$M$70,2,0)))</f>
        <v/>
      </c>
      <c r="AD64" s="57" t="str">
        <f>IF(AB64="","",(VLOOKUP(AB64,Table_corresp!$J$3:$M$70,3,0)))</f>
        <v/>
      </c>
      <c r="AE64" s="57" t="str">
        <f>IF(AB64="","",(VLOOKUP(AB64,Table_corresp!$J$3:$M$70,4,0)))</f>
        <v/>
      </c>
      <c r="AF64" s="56" t="str">
        <f t="shared" si="6"/>
        <v/>
      </c>
      <c r="AG64" s="56" t="str">
        <f>IF(AF64="","",N64-AF64)</f>
        <v/>
      </c>
      <c r="AH64" s="58" t="str">
        <f t="shared" si="1"/>
        <v/>
      </c>
      <c r="AI64" s="17" t="str">
        <f>IF(X64&lt;&gt;0,((YEAR(X64)-YEAR(P64))*12+MONTH(X64)-MONTH(P64)),"")</f>
        <v/>
      </c>
      <c r="AJ64" s="16"/>
      <c r="AK64" s="39" t="str">
        <f>IF(AJ64&lt;&gt;0,(DATEDIF(Q64,AJ64,"y")&amp;" ans "&amp;DATEDIF(Q64,AJ64,"ym")&amp;" mois"),"")</f>
        <v/>
      </c>
      <c r="AL64" s="11"/>
      <c r="AM64" s="57" t="str">
        <f>IF(AK64="","",(VLOOKUP(AK64,Table_corresp!$E$3:$F$230,2,0)))</f>
        <v/>
      </c>
      <c r="AN64" s="57" t="str">
        <f>IF(AM64="","",(CONCATENATE(B64," / ",AM64)))</f>
        <v/>
      </c>
      <c r="AO64" s="57" t="str">
        <f>IF(AN64="","",(VLOOKUP(AN64,Table_corresp!$J$3:$M$70,2,0)))</f>
        <v/>
      </c>
      <c r="AP64" s="57" t="str">
        <f>IF(AN64="","",(VLOOKUP(AN64,Table_corresp!$J$3:$M$70,3,0)))</f>
        <v/>
      </c>
      <c r="AQ64" s="57" t="str">
        <f>IF(AN64="","",(VLOOKUP(AN64,Table_corresp!$J$3:$M$70,4,0)))</f>
        <v/>
      </c>
      <c r="AR64" s="56" t="str">
        <f t="shared" si="7"/>
        <v/>
      </c>
      <c r="AS64" s="56" t="str">
        <f t="shared" si="8"/>
        <v/>
      </c>
      <c r="AT64" s="58" t="str">
        <f t="shared" si="9"/>
        <v/>
      </c>
      <c r="AU64" s="59" t="str">
        <f t="shared" si="2"/>
        <v/>
      </c>
      <c r="AV64" s="16"/>
      <c r="AW64" s="39"/>
      <c r="AX64" s="11"/>
      <c r="AY64" s="57" t="str">
        <f>IF(AU64="","",(VLOOKUP(AU64,Table_corresp!$E$3:$F$230,2,0)))</f>
        <v/>
      </c>
      <c r="AZ64" s="57" t="str">
        <f>IF(AY64="","",(CONCATENATE(L64," / ",AY64)))</f>
        <v/>
      </c>
      <c r="BA64" s="57" t="str">
        <f>IF(AZ64="","",(VLOOKUP(AZ64,Table_corresp!$J$3:$M$70,2,0)))</f>
        <v/>
      </c>
      <c r="BB64" s="57" t="str">
        <f>IF(AZ64="","",(VLOOKUP(AZ64,Table_corresp!$J$3:$M$70,3,0)))</f>
        <v/>
      </c>
      <c r="BC64" s="57" t="str">
        <f>IF(AZ64="","",(VLOOKUP(AZ64,Table_corresp!$J$3:$M$70,4,0)))</f>
        <v/>
      </c>
      <c r="BD64" s="56" t="str">
        <f t="shared" si="10"/>
        <v/>
      </c>
      <c r="BE64" s="56" t="str">
        <f t="shared" si="19"/>
        <v/>
      </c>
      <c r="BF64" s="58" t="str">
        <f t="shared" si="12"/>
        <v/>
      </c>
      <c r="BG64" s="59" t="e">
        <f t="shared" si="3"/>
        <v>#VALUE!</v>
      </c>
      <c r="BH64" s="11"/>
      <c r="BI64" s="39"/>
      <c r="BJ64" s="11"/>
      <c r="BK64" s="57" t="e">
        <f>IF(BG64="","",(VLOOKUP(BG64,Table_corresp!$E$3:$F$230,2,0)))</f>
        <v>#VALUE!</v>
      </c>
      <c r="BL64" s="57" t="e">
        <f>IF(BK64="","",(CONCATENATE(V64," / ",BK64)))</f>
        <v>#VALUE!</v>
      </c>
      <c r="BM64" s="57" t="e">
        <f>IF(BL64="","",(VLOOKUP(BL64,Table_corresp!$J$3:$M$70,2,0)))</f>
        <v>#VALUE!</v>
      </c>
      <c r="BN64" s="57" t="e">
        <f>IF(BL64="","",(VLOOKUP(BL64,Table_corresp!$J$3:$M$70,3,0)))</f>
        <v>#VALUE!</v>
      </c>
      <c r="BO64" s="57" t="e">
        <f>IF(BL64="","",(VLOOKUP(BL64,Table_corresp!$J$3:$M$70,4,0)))</f>
        <v>#VALUE!</v>
      </c>
      <c r="BP64" s="56" t="str">
        <f t="shared" si="13"/>
        <v/>
      </c>
      <c r="BQ64" s="56" t="str">
        <f t="shared" si="20"/>
        <v/>
      </c>
      <c r="BR64" s="58" t="str">
        <f t="shared" si="15"/>
        <v/>
      </c>
      <c r="BS64" s="59" t="e">
        <f t="shared" si="4"/>
        <v>#VALUE!</v>
      </c>
      <c r="BT64" s="11"/>
      <c r="BU64" s="39"/>
      <c r="BV64" s="11"/>
      <c r="BW64" s="57" t="e">
        <f>IF(BS64="","",(VLOOKUP(BS64,Table_corresp!$E$3:$F$230,2,0)))</f>
        <v>#VALUE!</v>
      </c>
      <c r="BX64" s="57" t="e">
        <f>IF(BW64="","",(CONCATENATE(AF64," / ",BW64)))</f>
        <v>#VALUE!</v>
      </c>
      <c r="BY64" s="57" t="e">
        <f>IF(BX64="","",(VLOOKUP(BX64,Table_corresp!$J$3:$M$70,2,0)))</f>
        <v>#VALUE!</v>
      </c>
      <c r="BZ64" s="57" t="e">
        <f>IF(BX64="","",(VLOOKUP(BX64,Table_corresp!$J$3:$M$70,3,0)))</f>
        <v>#VALUE!</v>
      </c>
      <c r="CA64" s="57" t="e">
        <f>IF(BX64="","",(VLOOKUP(BX64,Table_corresp!$J$3:$M$70,4,0)))</f>
        <v>#VALUE!</v>
      </c>
      <c r="CB64" s="56" t="e">
        <f>IF(#REF!&gt;0,((((#REF!/BY64)^BZ64)-1)/CA64),"")</f>
        <v>#REF!</v>
      </c>
      <c r="CC64" s="56" t="e">
        <f>IF(CB64="","",BN64-CB64)</f>
        <v>#REF!</v>
      </c>
      <c r="CD64" s="58" t="e">
        <f t="shared" si="16"/>
        <v>#REF!</v>
      </c>
      <c r="CE64" s="59" t="e">
        <f>IF(BR64&lt;&gt;0,((YEAR(BR64)-YEAR(BD64))*12+MONTH(BR64)-MONTH(BD64)),"")</f>
        <v>#VALUE!</v>
      </c>
      <c r="CF64" s="11"/>
      <c r="CG64" s="39"/>
      <c r="CH64" s="11"/>
      <c r="CI64" s="57" t="e">
        <f>IF(CE64="","",(VLOOKUP(CE64,Table_corresp!$E$3:$F$230,2,0)))</f>
        <v>#VALUE!</v>
      </c>
      <c r="CJ64" s="57" t="e">
        <f>IF(CI64="","",(CONCATENATE(AP64," / ",CI64)))</f>
        <v>#VALUE!</v>
      </c>
      <c r="CK64" s="57" t="e">
        <f>IF(CJ64="","",(VLOOKUP(CJ64,Table_corresp!$J$3:$M$70,2,0)))</f>
        <v>#VALUE!</v>
      </c>
      <c r="CL64" s="57" t="e">
        <f>IF(CJ64="","",(VLOOKUP(CJ64,Table_corresp!$J$3:$M$70,3,0)))</f>
        <v>#VALUE!</v>
      </c>
      <c r="CM64" s="57" t="e">
        <f>IF(CJ64="","",(VLOOKUP(CJ64,Table_corresp!$J$3:$M$70,4,0)))</f>
        <v>#VALUE!</v>
      </c>
      <c r="CN64" s="56" t="e">
        <f>IF(#REF!&gt;0,((((#REF!/CK64)^CL64)-1)/CM64),"")</f>
        <v>#REF!</v>
      </c>
      <c r="CO64" s="56" t="e">
        <f>IF(CN64="","",BZ64-CN64)</f>
        <v>#REF!</v>
      </c>
      <c r="CP64" s="58" t="e">
        <f t="shared" si="17"/>
        <v>#REF!</v>
      </c>
      <c r="CQ64" s="59" t="e">
        <f>IF(CD64&lt;&gt;0,((YEAR(CD64)-YEAR(BP64))*12+MONTH(CD64)-MONTH(BP64)),"")</f>
        <v>#REF!</v>
      </c>
      <c r="CR64" s="11"/>
      <c r="CS64" s="39"/>
      <c r="CT64" s="18"/>
      <c r="CU64" s="57" t="e">
        <f>IF(CQ64="","",(VLOOKUP(CQ64,Table_corresp!$E$3:$F$230,2,0)))</f>
        <v>#REF!</v>
      </c>
      <c r="CV64" s="57" t="e">
        <f>IF(CU64="","",(CONCATENATE(BB64," / ",CU64)))</f>
        <v>#REF!</v>
      </c>
      <c r="CW64" s="57" t="e">
        <f>IF(CV64="","",(VLOOKUP(CV64,Table_corresp!$J$3:$M$70,2,0)))</f>
        <v>#REF!</v>
      </c>
      <c r="CX64" s="57" t="e">
        <f>IF(CV64="","",(VLOOKUP(CV64,Table_corresp!$J$3:$M$70,3,0)))</f>
        <v>#REF!</v>
      </c>
      <c r="CY64" s="57" t="e">
        <f>IF(CV64="","",(VLOOKUP(CV64,Table_corresp!$J$3:$M$70,4,0)))</f>
        <v>#REF!</v>
      </c>
      <c r="CZ64" s="56" t="e">
        <f>IF(#REF!&gt;0,((((#REF!/CW64)^CX64)-1)/CY64),"")</f>
        <v>#REF!</v>
      </c>
      <c r="DA64" s="56" t="e">
        <f>IF(CZ64="","",CL64-CZ64)</f>
        <v>#REF!</v>
      </c>
      <c r="DB64" s="58" t="e">
        <f t="shared" si="18"/>
        <v>#REF!</v>
      </c>
      <c r="DC64" s="59" t="e">
        <f>IF(CP64&lt;&gt;0,((YEAR(CP64)-YEAR(CB64))*12+MONTH(CP64)-MONTH(CB64)),"")</f>
        <v>#REF!</v>
      </c>
    </row>
    <row r="65" spans="1:107" x14ac:dyDescent="0.25">
      <c r="A65" s="8">
        <v>63</v>
      </c>
      <c r="B65" s="10">
        <v>1</v>
      </c>
      <c r="C65" s="12"/>
      <c r="D65" s="12"/>
      <c r="E65" s="12"/>
      <c r="F65" s="12">
        <v>59.9</v>
      </c>
      <c r="G65" s="12">
        <v>1.45</v>
      </c>
      <c r="H65" s="13">
        <v>28.489892984542209</v>
      </c>
      <c r="I65" s="46">
        <f>VLOOKUP(T65,Table_corresp!$E$3:$F$230,2,0)</f>
        <v>10</v>
      </c>
      <c r="J65" s="46" t="str">
        <f>CONCATENATE(B65," / ",I65)</f>
        <v>1 / 10</v>
      </c>
      <c r="K65" s="54">
        <f>VLOOKUP(J65,Table_corresp!$J$3:$M$70,2,0)</f>
        <v>16.36</v>
      </c>
      <c r="L65" s="54">
        <f>VLOOKUP(J65,Table_corresp!$J$3:$M$70,3,0)</f>
        <v>-0.82</v>
      </c>
      <c r="M65" s="55">
        <f>VLOOKUP(J65,Table_corresp!$J$3:$M$70,4,0)</f>
        <v>-0.08</v>
      </c>
      <c r="N65" s="56">
        <f t="shared" si="5"/>
        <v>4.5683078859979673</v>
      </c>
      <c r="O65" s="14" t="s">
        <v>39</v>
      </c>
      <c r="P65" s="15">
        <v>41925</v>
      </c>
      <c r="Q65" s="15">
        <v>38104</v>
      </c>
      <c r="R65" s="45" t="str">
        <f t="shared" ca="1" si="0"/>
        <v>13 ans 5 mois</v>
      </c>
      <c r="S65" s="39" t="str">
        <f ca="1">VLOOKUP(R65,Table_corresp!$A$3:$B$230,2,0)</f>
        <v>&gt; 12</v>
      </c>
      <c r="T65" s="45" t="str">
        <f>DATEDIF(Q65,P65,"y")&amp;" ans "&amp;DATEDIF(Q65,P65,"ym")&amp;" mois"</f>
        <v>10 ans 5 mois</v>
      </c>
      <c r="U65" s="39" t="str">
        <f>VLOOKUP(T65,Table_corresp!$A$3:$B$230,2,0)</f>
        <v>[9-12[</v>
      </c>
      <c r="V65" s="16">
        <v>42047</v>
      </c>
      <c r="W65" s="11">
        <v>29.24</v>
      </c>
      <c r="X65" s="16"/>
      <c r="Y65" s="38" t="str">
        <f>IF(X65&lt;&gt;0,(DATEDIF(Q65,X65,"y")&amp;" ans "&amp;DATEDIF(Q65,X65,"ym")&amp;" mois"),"")</f>
        <v/>
      </c>
      <c r="Z65" s="11"/>
      <c r="AA65" s="57" t="str">
        <f>IF(Y65="","",(VLOOKUP(Y65,Table_corresp!$E$3:$F$230,2,0)))</f>
        <v/>
      </c>
      <c r="AB65" s="57" t="str">
        <f>IF(AA65="","",(CONCATENATE(B65," / ",AA65)))</f>
        <v/>
      </c>
      <c r="AC65" s="57" t="str">
        <f>IF(AB65="","",(VLOOKUP(AB65,Table_corresp!$J$3:$M$70,2,0)))</f>
        <v/>
      </c>
      <c r="AD65" s="57" t="str">
        <f>IF(AB65="","",(VLOOKUP(AB65,Table_corresp!$J$3:$M$70,3,0)))</f>
        <v/>
      </c>
      <c r="AE65" s="57" t="str">
        <f>IF(AB65="","",(VLOOKUP(AB65,Table_corresp!$J$3:$M$70,4,0)))</f>
        <v/>
      </c>
      <c r="AF65" s="56" t="str">
        <f t="shared" si="6"/>
        <v/>
      </c>
      <c r="AG65" s="56" t="str">
        <f>IF(AF65="","",N65-AF65)</f>
        <v/>
      </c>
      <c r="AH65" s="58" t="str">
        <f t="shared" si="1"/>
        <v/>
      </c>
      <c r="AI65" s="17" t="str">
        <f>IF(X65&lt;&gt;0,((YEAR(X65)-YEAR(P65))*12+MONTH(X65)-MONTH(P65)),"")</f>
        <v/>
      </c>
      <c r="AJ65" s="16"/>
      <c r="AK65" s="39" t="str">
        <f>IF(AJ65&lt;&gt;0,(DATEDIF(Q65,AJ65,"y")&amp;" ans "&amp;DATEDIF(Q65,AJ65,"ym")&amp;" mois"),"")</f>
        <v/>
      </c>
      <c r="AL65" s="11"/>
      <c r="AM65" s="57" t="str">
        <f>IF(AK65="","",(VLOOKUP(AK65,Table_corresp!$E$3:$F$230,2,0)))</f>
        <v/>
      </c>
      <c r="AN65" s="57" t="str">
        <f>IF(AM65="","",(CONCATENATE(B65," / ",AM65)))</f>
        <v/>
      </c>
      <c r="AO65" s="57" t="str">
        <f>IF(AN65="","",(VLOOKUP(AN65,Table_corresp!$J$3:$M$70,2,0)))</f>
        <v/>
      </c>
      <c r="AP65" s="57" t="str">
        <f>IF(AN65="","",(VLOOKUP(AN65,Table_corresp!$J$3:$M$70,3,0)))</f>
        <v/>
      </c>
      <c r="AQ65" s="57" t="str">
        <f>IF(AN65="","",(VLOOKUP(AN65,Table_corresp!$J$3:$M$70,4,0)))</f>
        <v/>
      </c>
      <c r="AR65" s="56" t="str">
        <f t="shared" si="7"/>
        <v/>
      </c>
      <c r="AS65" s="56" t="str">
        <f t="shared" si="8"/>
        <v/>
      </c>
      <c r="AT65" s="58" t="str">
        <f t="shared" si="9"/>
        <v/>
      </c>
      <c r="AU65" s="59" t="str">
        <f t="shared" si="2"/>
        <v/>
      </c>
      <c r="AV65" s="16"/>
      <c r="AW65" s="39"/>
      <c r="AX65" s="11"/>
      <c r="AY65" s="57" t="str">
        <f>IF(AU65="","",(VLOOKUP(AU65,Table_corresp!$E$3:$F$230,2,0)))</f>
        <v/>
      </c>
      <c r="AZ65" s="57" t="str">
        <f>IF(AY65="","",(CONCATENATE(L65," / ",AY65)))</f>
        <v/>
      </c>
      <c r="BA65" s="57" t="str">
        <f>IF(AZ65="","",(VLOOKUP(AZ65,Table_corresp!$J$3:$M$70,2,0)))</f>
        <v/>
      </c>
      <c r="BB65" s="57" t="str">
        <f>IF(AZ65="","",(VLOOKUP(AZ65,Table_corresp!$J$3:$M$70,3,0)))</f>
        <v/>
      </c>
      <c r="BC65" s="57" t="str">
        <f>IF(AZ65="","",(VLOOKUP(AZ65,Table_corresp!$J$3:$M$70,4,0)))</f>
        <v/>
      </c>
      <c r="BD65" s="56" t="str">
        <f t="shared" si="10"/>
        <v/>
      </c>
      <c r="BE65" s="56" t="str">
        <f t="shared" si="19"/>
        <v/>
      </c>
      <c r="BF65" s="58" t="str">
        <f t="shared" si="12"/>
        <v/>
      </c>
      <c r="BG65" s="59" t="e">
        <f t="shared" si="3"/>
        <v>#VALUE!</v>
      </c>
      <c r="BH65" s="11"/>
      <c r="BI65" s="39"/>
      <c r="BJ65" s="11"/>
      <c r="BK65" s="57" t="e">
        <f>IF(BG65="","",(VLOOKUP(BG65,Table_corresp!$E$3:$F$230,2,0)))</f>
        <v>#VALUE!</v>
      </c>
      <c r="BL65" s="57" t="e">
        <f>IF(BK65="","",(CONCATENATE(V65," / ",BK65)))</f>
        <v>#VALUE!</v>
      </c>
      <c r="BM65" s="57" t="e">
        <f>IF(BL65="","",(VLOOKUP(BL65,Table_corresp!$J$3:$M$70,2,0)))</f>
        <v>#VALUE!</v>
      </c>
      <c r="BN65" s="57" t="e">
        <f>IF(BL65="","",(VLOOKUP(BL65,Table_corresp!$J$3:$M$70,3,0)))</f>
        <v>#VALUE!</v>
      </c>
      <c r="BO65" s="57" t="e">
        <f>IF(BL65="","",(VLOOKUP(BL65,Table_corresp!$J$3:$M$70,4,0)))</f>
        <v>#VALUE!</v>
      </c>
      <c r="BP65" s="56" t="str">
        <f t="shared" si="13"/>
        <v/>
      </c>
      <c r="BQ65" s="56" t="str">
        <f t="shared" si="20"/>
        <v/>
      </c>
      <c r="BR65" s="58" t="str">
        <f t="shared" si="15"/>
        <v/>
      </c>
      <c r="BS65" s="59" t="e">
        <f t="shared" si="4"/>
        <v>#VALUE!</v>
      </c>
      <c r="BT65" s="11"/>
      <c r="BU65" s="39"/>
      <c r="BV65" s="11"/>
      <c r="BW65" s="57" t="e">
        <f>IF(BS65="","",(VLOOKUP(BS65,Table_corresp!$E$3:$F$230,2,0)))</f>
        <v>#VALUE!</v>
      </c>
      <c r="BX65" s="57" t="e">
        <f>IF(BW65="","",(CONCATENATE(AF65," / ",BW65)))</f>
        <v>#VALUE!</v>
      </c>
      <c r="BY65" s="57" t="e">
        <f>IF(BX65="","",(VLOOKUP(BX65,Table_corresp!$J$3:$M$70,2,0)))</f>
        <v>#VALUE!</v>
      </c>
      <c r="BZ65" s="57" t="e">
        <f>IF(BX65="","",(VLOOKUP(BX65,Table_corresp!$J$3:$M$70,3,0)))</f>
        <v>#VALUE!</v>
      </c>
      <c r="CA65" s="57" t="e">
        <f>IF(BX65="","",(VLOOKUP(BX65,Table_corresp!$J$3:$M$70,4,0)))</f>
        <v>#VALUE!</v>
      </c>
      <c r="CB65" s="56" t="e">
        <f>IF(#REF!&gt;0,((((#REF!/BY65)^BZ65)-1)/CA65),"")</f>
        <v>#REF!</v>
      </c>
      <c r="CC65" s="56" t="e">
        <f>IF(CB65="","",BN65-CB65)</f>
        <v>#REF!</v>
      </c>
      <c r="CD65" s="58" t="e">
        <f t="shared" si="16"/>
        <v>#REF!</v>
      </c>
      <c r="CE65" s="59" t="e">
        <f>IF(BR65&lt;&gt;0,((YEAR(BR65)-YEAR(BD65))*12+MONTH(BR65)-MONTH(BD65)),"")</f>
        <v>#VALUE!</v>
      </c>
      <c r="CF65" s="11"/>
      <c r="CG65" s="39"/>
      <c r="CH65" s="11"/>
      <c r="CI65" s="57" t="e">
        <f>IF(CE65="","",(VLOOKUP(CE65,Table_corresp!$E$3:$F$230,2,0)))</f>
        <v>#VALUE!</v>
      </c>
      <c r="CJ65" s="57" t="e">
        <f>IF(CI65="","",(CONCATENATE(AP65," / ",CI65)))</f>
        <v>#VALUE!</v>
      </c>
      <c r="CK65" s="57" t="e">
        <f>IF(CJ65="","",(VLOOKUP(CJ65,Table_corresp!$J$3:$M$70,2,0)))</f>
        <v>#VALUE!</v>
      </c>
      <c r="CL65" s="57" t="e">
        <f>IF(CJ65="","",(VLOOKUP(CJ65,Table_corresp!$J$3:$M$70,3,0)))</f>
        <v>#VALUE!</v>
      </c>
      <c r="CM65" s="57" t="e">
        <f>IF(CJ65="","",(VLOOKUP(CJ65,Table_corresp!$J$3:$M$70,4,0)))</f>
        <v>#VALUE!</v>
      </c>
      <c r="CN65" s="56" t="e">
        <f>IF(#REF!&gt;0,((((#REF!/CK65)^CL65)-1)/CM65),"")</f>
        <v>#REF!</v>
      </c>
      <c r="CO65" s="56" t="e">
        <f>IF(CN65="","",BZ65-CN65)</f>
        <v>#REF!</v>
      </c>
      <c r="CP65" s="58" t="e">
        <f t="shared" si="17"/>
        <v>#REF!</v>
      </c>
      <c r="CQ65" s="59" t="e">
        <f>IF(CD65&lt;&gt;0,((YEAR(CD65)-YEAR(BP65))*12+MONTH(CD65)-MONTH(BP65)),"")</f>
        <v>#REF!</v>
      </c>
      <c r="CR65" s="11"/>
      <c r="CS65" s="39"/>
      <c r="CT65" s="18"/>
      <c r="CU65" s="57" t="e">
        <f>IF(CQ65="","",(VLOOKUP(CQ65,Table_corresp!$E$3:$F$230,2,0)))</f>
        <v>#REF!</v>
      </c>
      <c r="CV65" s="57" t="e">
        <f>IF(CU65="","",(CONCATENATE(BB65," / ",CU65)))</f>
        <v>#REF!</v>
      </c>
      <c r="CW65" s="57" t="e">
        <f>IF(CV65="","",(VLOOKUP(CV65,Table_corresp!$J$3:$M$70,2,0)))</f>
        <v>#REF!</v>
      </c>
      <c r="CX65" s="57" t="e">
        <f>IF(CV65="","",(VLOOKUP(CV65,Table_corresp!$J$3:$M$70,3,0)))</f>
        <v>#REF!</v>
      </c>
      <c r="CY65" s="57" t="e">
        <f>IF(CV65="","",(VLOOKUP(CV65,Table_corresp!$J$3:$M$70,4,0)))</f>
        <v>#REF!</v>
      </c>
      <c r="CZ65" s="56" t="e">
        <f>IF(#REF!&gt;0,((((#REF!/CW65)^CX65)-1)/CY65),"")</f>
        <v>#REF!</v>
      </c>
      <c r="DA65" s="56" t="e">
        <f>IF(CZ65="","",CL65-CZ65)</f>
        <v>#REF!</v>
      </c>
      <c r="DB65" s="58" t="e">
        <f t="shared" si="18"/>
        <v>#REF!</v>
      </c>
      <c r="DC65" s="59" t="e">
        <f>IF(CP65&lt;&gt;0,((YEAR(CP65)-YEAR(CB65))*12+MONTH(CP65)-MONTH(CB65)),"")</f>
        <v>#REF!</v>
      </c>
    </row>
    <row r="66" spans="1:107" x14ac:dyDescent="0.25">
      <c r="A66" s="8">
        <v>64</v>
      </c>
      <c r="B66" s="10">
        <v>1</v>
      </c>
      <c r="C66" s="12"/>
      <c r="D66" s="12"/>
      <c r="E66" s="12"/>
      <c r="F66" s="12">
        <v>41.7</v>
      </c>
      <c r="G66" s="12">
        <v>1.375</v>
      </c>
      <c r="H66" s="13">
        <v>22.05619834710744</v>
      </c>
      <c r="I66" s="46">
        <f>VLOOKUP(T66,Table_corresp!$E$3:$F$230,2,0)</f>
        <v>8</v>
      </c>
      <c r="J66" s="46" t="str">
        <f>CONCATENATE(B66," / ",I66)</f>
        <v>1 / 8</v>
      </c>
      <c r="K66" s="54">
        <f>VLOOKUP(J66,Table_corresp!$J$3:$M$70,2,0)</f>
        <v>15.75</v>
      </c>
      <c r="L66" s="54">
        <f>VLOOKUP(J66,Table_corresp!$J$3:$M$70,3,0)</f>
        <v>-0.59</v>
      </c>
      <c r="M66" s="55">
        <f>VLOOKUP(J66,Table_corresp!$J$3:$M$70,4,0)</f>
        <v>-5.1700000000000003E-2</v>
      </c>
      <c r="N66" s="56">
        <f t="shared" si="5"/>
        <v>3.4853279508581312</v>
      </c>
      <c r="O66" s="14" t="s">
        <v>39</v>
      </c>
      <c r="P66" s="15">
        <v>41925</v>
      </c>
      <c r="Q66" s="15">
        <v>38880</v>
      </c>
      <c r="R66" s="45" t="str">
        <f t="shared" ca="1" si="0"/>
        <v>11 ans 4 mois</v>
      </c>
      <c r="S66" s="39" t="str">
        <f ca="1">VLOOKUP(R66,Table_corresp!$A$3:$B$230,2,0)</f>
        <v>[9-12[</v>
      </c>
      <c r="T66" s="45" t="str">
        <f>DATEDIF(Q66,P66,"y")&amp;" ans "&amp;DATEDIF(Q66,P66,"ym")&amp;" mois"</f>
        <v>8 ans 4 mois</v>
      </c>
      <c r="U66" s="39" t="str">
        <f>VLOOKUP(T66,Table_corresp!$A$3:$B$230,2,0)</f>
        <v>[6-9[</v>
      </c>
      <c r="V66" s="16">
        <v>42047</v>
      </c>
      <c r="W66" s="11">
        <v>22.9</v>
      </c>
      <c r="X66" s="16"/>
      <c r="Y66" s="38" t="str">
        <f>IF(X66&lt;&gt;0,(DATEDIF(Q66,X66,"y")&amp;" ans "&amp;DATEDIF(Q66,X66,"ym")&amp;" mois"),"")</f>
        <v/>
      </c>
      <c r="Z66" s="11"/>
      <c r="AA66" s="57" t="str">
        <f>IF(Y66="","",(VLOOKUP(Y66,Table_corresp!$E$3:$F$230,2,0)))</f>
        <v/>
      </c>
      <c r="AB66" s="57" t="str">
        <f>IF(AA66="","",(CONCATENATE(B66," / ",AA66)))</f>
        <v/>
      </c>
      <c r="AC66" s="57" t="str">
        <f>IF(AB66="","",(VLOOKUP(AB66,Table_corresp!$J$3:$M$70,2,0)))</f>
        <v/>
      </c>
      <c r="AD66" s="57" t="str">
        <f>IF(AB66="","",(VLOOKUP(AB66,Table_corresp!$J$3:$M$70,3,0)))</f>
        <v/>
      </c>
      <c r="AE66" s="57" t="str">
        <f>IF(AB66="","",(VLOOKUP(AB66,Table_corresp!$J$3:$M$70,4,0)))</f>
        <v/>
      </c>
      <c r="AF66" s="56" t="str">
        <f t="shared" si="6"/>
        <v/>
      </c>
      <c r="AG66" s="56" t="str">
        <f>IF(AF66="","",N66-AF66)</f>
        <v/>
      </c>
      <c r="AH66" s="58" t="str">
        <f t="shared" si="1"/>
        <v/>
      </c>
      <c r="AI66" s="17" t="str">
        <f>IF(X66&lt;&gt;0,((YEAR(X66)-YEAR(P66))*12+MONTH(X66)-MONTH(P66)),"")</f>
        <v/>
      </c>
      <c r="AJ66" s="16"/>
      <c r="AK66" s="39" t="str">
        <f>IF(AJ66&lt;&gt;0,(DATEDIF(Q66,AJ66,"y")&amp;" ans "&amp;DATEDIF(Q66,AJ66,"ym")&amp;" mois"),"")</f>
        <v/>
      </c>
      <c r="AL66" s="11"/>
      <c r="AM66" s="57" t="str">
        <f>IF(AK66="","",(VLOOKUP(AK66,Table_corresp!$E$3:$F$230,2,0)))</f>
        <v/>
      </c>
      <c r="AN66" s="57" t="str">
        <f>IF(AM66="","",(CONCATENATE(B66," / ",AM66)))</f>
        <v/>
      </c>
      <c r="AO66" s="57" t="str">
        <f>IF(AN66="","",(VLOOKUP(AN66,Table_corresp!$J$3:$M$70,2,0)))</f>
        <v/>
      </c>
      <c r="AP66" s="57" t="str">
        <f>IF(AN66="","",(VLOOKUP(AN66,Table_corresp!$J$3:$M$70,3,0)))</f>
        <v/>
      </c>
      <c r="AQ66" s="57" t="str">
        <f>IF(AN66="","",(VLOOKUP(AN66,Table_corresp!$J$3:$M$70,4,0)))</f>
        <v/>
      </c>
      <c r="AR66" s="56" t="str">
        <f t="shared" si="7"/>
        <v/>
      </c>
      <c r="AS66" s="56" t="str">
        <f t="shared" si="8"/>
        <v/>
      </c>
      <c r="AT66" s="58" t="str">
        <f t="shared" si="9"/>
        <v/>
      </c>
      <c r="AU66" s="59" t="str">
        <f t="shared" si="2"/>
        <v/>
      </c>
      <c r="AV66" s="16"/>
      <c r="AW66" s="39"/>
      <c r="AX66" s="11"/>
      <c r="AY66" s="57" t="str">
        <f>IF(AU66="","",(VLOOKUP(AU66,Table_corresp!$E$3:$F$230,2,0)))</f>
        <v/>
      </c>
      <c r="AZ66" s="57" t="str">
        <f>IF(AY66="","",(CONCATENATE(L66," / ",AY66)))</f>
        <v/>
      </c>
      <c r="BA66" s="57" t="str">
        <f>IF(AZ66="","",(VLOOKUP(AZ66,Table_corresp!$J$3:$M$70,2,0)))</f>
        <v/>
      </c>
      <c r="BB66" s="57" t="str">
        <f>IF(AZ66="","",(VLOOKUP(AZ66,Table_corresp!$J$3:$M$70,3,0)))</f>
        <v/>
      </c>
      <c r="BC66" s="57" t="str">
        <f>IF(AZ66="","",(VLOOKUP(AZ66,Table_corresp!$J$3:$M$70,4,0)))</f>
        <v/>
      </c>
      <c r="BD66" s="56" t="str">
        <f t="shared" si="10"/>
        <v/>
      </c>
      <c r="BE66" s="56" t="str">
        <f t="shared" si="19"/>
        <v/>
      </c>
      <c r="BF66" s="58" t="str">
        <f t="shared" si="12"/>
        <v/>
      </c>
      <c r="BG66" s="59" t="e">
        <f t="shared" si="3"/>
        <v>#VALUE!</v>
      </c>
      <c r="BH66" s="11"/>
      <c r="BI66" s="39"/>
      <c r="BJ66" s="11"/>
      <c r="BK66" s="57" t="e">
        <f>IF(BG66="","",(VLOOKUP(BG66,Table_corresp!$E$3:$F$230,2,0)))</f>
        <v>#VALUE!</v>
      </c>
      <c r="BL66" s="57" t="e">
        <f>IF(BK66="","",(CONCATENATE(V66," / ",BK66)))</f>
        <v>#VALUE!</v>
      </c>
      <c r="BM66" s="57" t="e">
        <f>IF(BL66="","",(VLOOKUP(BL66,Table_corresp!$J$3:$M$70,2,0)))</f>
        <v>#VALUE!</v>
      </c>
      <c r="BN66" s="57" t="e">
        <f>IF(BL66="","",(VLOOKUP(BL66,Table_corresp!$J$3:$M$70,3,0)))</f>
        <v>#VALUE!</v>
      </c>
      <c r="BO66" s="57" t="e">
        <f>IF(BL66="","",(VLOOKUP(BL66,Table_corresp!$J$3:$M$70,4,0)))</f>
        <v>#VALUE!</v>
      </c>
      <c r="BP66" s="56" t="str">
        <f t="shared" si="13"/>
        <v/>
      </c>
      <c r="BQ66" s="56" t="str">
        <f t="shared" si="20"/>
        <v/>
      </c>
      <c r="BR66" s="58" t="str">
        <f t="shared" si="15"/>
        <v/>
      </c>
      <c r="BS66" s="59" t="e">
        <f t="shared" si="4"/>
        <v>#VALUE!</v>
      </c>
      <c r="BT66" s="11"/>
      <c r="BU66" s="39"/>
      <c r="BV66" s="11"/>
      <c r="BW66" s="57" t="e">
        <f>IF(BS66="","",(VLOOKUP(BS66,Table_corresp!$E$3:$F$230,2,0)))</f>
        <v>#VALUE!</v>
      </c>
      <c r="BX66" s="57" t="e">
        <f>IF(BW66="","",(CONCATENATE(AF66," / ",BW66)))</f>
        <v>#VALUE!</v>
      </c>
      <c r="BY66" s="57" t="e">
        <f>IF(BX66="","",(VLOOKUP(BX66,Table_corresp!$J$3:$M$70,2,0)))</f>
        <v>#VALUE!</v>
      </c>
      <c r="BZ66" s="57" t="e">
        <f>IF(BX66="","",(VLOOKUP(BX66,Table_corresp!$J$3:$M$70,3,0)))</f>
        <v>#VALUE!</v>
      </c>
      <c r="CA66" s="57" t="e">
        <f>IF(BX66="","",(VLOOKUP(BX66,Table_corresp!$J$3:$M$70,4,0)))</f>
        <v>#VALUE!</v>
      </c>
      <c r="CB66" s="56" t="e">
        <f>IF(#REF!&gt;0,((((#REF!/BY66)^BZ66)-1)/CA66),"")</f>
        <v>#REF!</v>
      </c>
      <c r="CC66" s="56" t="e">
        <f>IF(CB66="","",BN66-CB66)</f>
        <v>#REF!</v>
      </c>
      <c r="CD66" s="58" t="e">
        <f t="shared" si="16"/>
        <v>#REF!</v>
      </c>
      <c r="CE66" s="59" t="e">
        <f>IF(BR66&lt;&gt;0,((YEAR(BR66)-YEAR(BD66))*12+MONTH(BR66)-MONTH(BD66)),"")</f>
        <v>#VALUE!</v>
      </c>
      <c r="CF66" s="11"/>
      <c r="CG66" s="39"/>
      <c r="CH66" s="11"/>
      <c r="CI66" s="57" t="e">
        <f>IF(CE66="","",(VLOOKUP(CE66,Table_corresp!$E$3:$F$230,2,0)))</f>
        <v>#VALUE!</v>
      </c>
      <c r="CJ66" s="57" t="e">
        <f>IF(CI66="","",(CONCATENATE(AP66," / ",CI66)))</f>
        <v>#VALUE!</v>
      </c>
      <c r="CK66" s="57" t="e">
        <f>IF(CJ66="","",(VLOOKUP(CJ66,Table_corresp!$J$3:$M$70,2,0)))</f>
        <v>#VALUE!</v>
      </c>
      <c r="CL66" s="57" t="e">
        <f>IF(CJ66="","",(VLOOKUP(CJ66,Table_corresp!$J$3:$M$70,3,0)))</f>
        <v>#VALUE!</v>
      </c>
      <c r="CM66" s="57" t="e">
        <f>IF(CJ66="","",(VLOOKUP(CJ66,Table_corresp!$J$3:$M$70,4,0)))</f>
        <v>#VALUE!</v>
      </c>
      <c r="CN66" s="56" t="e">
        <f>IF(#REF!&gt;0,((((#REF!/CK66)^CL66)-1)/CM66),"")</f>
        <v>#REF!</v>
      </c>
      <c r="CO66" s="56" t="e">
        <f>IF(CN66="","",BZ66-CN66)</f>
        <v>#REF!</v>
      </c>
      <c r="CP66" s="58" t="e">
        <f t="shared" si="17"/>
        <v>#REF!</v>
      </c>
      <c r="CQ66" s="59" t="e">
        <f>IF(CD66&lt;&gt;0,((YEAR(CD66)-YEAR(BP66))*12+MONTH(CD66)-MONTH(BP66)),"")</f>
        <v>#REF!</v>
      </c>
      <c r="CR66" s="11"/>
      <c r="CS66" s="39"/>
      <c r="CT66" s="18"/>
      <c r="CU66" s="57" t="e">
        <f>IF(CQ66="","",(VLOOKUP(CQ66,Table_corresp!$E$3:$F$230,2,0)))</f>
        <v>#REF!</v>
      </c>
      <c r="CV66" s="57" t="e">
        <f>IF(CU66="","",(CONCATENATE(BB66," / ",CU66)))</f>
        <v>#REF!</v>
      </c>
      <c r="CW66" s="57" t="e">
        <f>IF(CV66="","",(VLOOKUP(CV66,Table_corresp!$J$3:$M$70,2,0)))</f>
        <v>#REF!</v>
      </c>
      <c r="CX66" s="57" t="e">
        <f>IF(CV66="","",(VLOOKUP(CV66,Table_corresp!$J$3:$M$70,3,0)))</f>
        <v>#REF!</v>
      </c>
      <c r="CY66" s="57" t="e">
        <f>IF(CV66="","",(VLOOKUP(CV66,Table_corresp!$J$3:$M$70,4,0)))</f>
        <v>#REF!</v>
      </c>
      <c r="CZ66" s="56" t="e">
        <f>IF(#REF!&gt;0,((((#REF!/CW66)^CX66)-1)/CY66),"")</f>
        <v>#REF!</v>
      </c>
      <c r="DA66" s="56" t="e">
        <f>IF(CZ66="","",CL66-CZ66)</f>
        <v>#REF!</v>
      </c>
      <c r="DB66" s="58" t="e">
        <f t="shared" si="18"/>
        <v>#REF!</v>
      </c>
      <c r="DC66" s="59" t="e">
        <f>IF(CP66&lt;&gt;0,((YEAR(CP66)-YEAR(CB66))*12+MONTH(CP66)-MONTH(CB66)),"")</f>
        <v>#REF!</v>
      </c>
    </row>
    <row r="67" spans="1:107" x14ac:dyDescent="0.25">
      <c r="A67" s="8">
        <v>65</v>
      </c>
      <c r="B67" s="10">
        <v>1</v>
      </c>
      <c r="C67" s="12"/>
      <c r="D67" s="12"/>
      <c r="E67" s="12"/>
      <c r="F67" s="12">
        <v>88.8</v>
      </c>
      <c r="G67" s="12">
        <v>1.5649999999999999</v>
      </c>
      <c r="H67" s="13">
        <v>36.25636680990926</v>
      </c>
      <c r="I67" s="46">
        <f>VLOOKUP(T67,Table_corresp!$E$3:$F$230,2,0)</f>
        <v>11.5</v>
      </c>
      <c r="J67" s="46" t="str">
        <f>CONCATENATE(B67," / ",I67)</f>
        <v>1 / 11,5</v>
      </c>
      <c r="K67" s="54">
        <f>VLOOKUP(J67,Table_corresp!$J$3:$M$70,2,0)</f>
        <v>16.940000000000001</v>
      </c>
      <c r="L67" s="54">
        <f>VLOOKUP(J67,Table_corresp!$J$3:$M$70,3,0)</f>
        <v>-0.92</v>
      </c>
      <c r="M67" s="55">
        <f>VLOOKUP(J67,Table_corresp!$J$3:$M$70,4,0)</f>
        <v>-9.5200000000000007E-2</v>
      </c>
      <c r="N67" s="56">
        <f t="shared" si="5"/>
        <v>5.2882946039606997</v>
      </c>
      <c r="O67" s="14" t="s">
        <v>39</v>
      </c>
      <c r="P67" s="23">
        <v>41926</v>
      </c>
      <c r="Q67" s="15">
        <v>37716</v>
      </c>
      <c r="R67" s="45" t="str">
        <f t="shared" ref="R67:R130" ca="1" si="21">DATEDIF(Q67,TODAY(),"y")&amp;" ans "&amp;DATEDIF(Q67,TODAY(),"ym")&amp;" mois"</f>
        <v>14 ans 6 mois</v>
      </c>
      <c r="S67" s="39" t="str">
        <f ca="1">VLOOKUP(R67,Table_corresp!$A$3:$B$230,2,0)</f>
        <v>&gt; 12</v>
      </c>
      <c r="T67" s="45" t="str">
        <f>DATEDIF(Q67,P67,"y")&amp;" ans "&amp;DATEDIF(Q67,P67,"ym")&amp;" mois"</f>
        <v>11 ans 6 mois</v>
      </c>
      <c r="U67" s="39" t="str">
        <f>VLOOKUP(T67,Table_corresp!$A$3:$B$230,2,0)</f>
        <v>[9-12[</v>
      </c>
      <c r="V67" s="16"/>
      <c r="W67" s="11"/>
      <c r="X67" s="16"/>
      <c r="Y67" s="38" t="str">
        <f>IF(X67&lt;&gt;0,(DATEDIF(Q67,X67,"y")&amp;" ans "&amp;DATEDIF(Q67,X67,"ym")&amp;" mois"),"")</f>
        <v/>
      </c>
      <c r="Z67" s="11"/>
      <c r="AA67" s="57" t="str">
        <f>IF(Y67="","",(VLOOKUP(Y67,Table_corresp!$E$3:$F$230,2,0)))</f>
        <v/>
      </c>
      <c r="AB67" s="57" t="str">
        <f>IF(AA67="","",(CONCATENATE(B67," / ",AA67)))</f>
        <v/>
      </c>
      <c r="AC67" s="57" t="str">
        <f>IF(AB67="","",(VLOOKUP(AB67,Table_corresp!$J$3:$M$70,2,0)))</f>
        <v/>
      </c>
      <c r="AD67" s="57" t="str">
        <f>IF(AB67="","",(VLOOKUP(AB67,Table_corresp!$J$3:$M$70,3,0)))</f>
        <v/>
      </c>
      <c r="AE67" s="57" t="str">
        <f>IF(AB67="","",(VLOOKUP(AB67,Table_corresp!$J$3:$M$70,4,0)))</f>
        <v/>
      </c>
      <c r="AF67" s="56" t="str">
        <f t="shared" si="6"/>
        <v/>
      </c>
      <c r="AG67" s="56" t="str">
        <f>IF(AF67="","",N67-AF67)</f>
        <v/>
      </c>
      <c r="AH67" s="58" t="str">
        <f t="shared" ref="AH67:AH130" si="22">IF(AG67="","",IF(AG67&gt;0.25,"ralentissement",IF(AND(AG67&lt;=0.25,AG67&gt;=-0.25),"stable",IF(AG67&lt;-0.25,"accélération"))))</f>
        <v/>
      </c>
      <c r="AI67" s="17" t="str">
        <f>IF(X67&lt;&gt;0,((YEAR(X67)-YEAR(P67))*12+MONTH(X67)-MONTH(P67)),"")</f>
        <v/>
      </c>
      <c r="AJ67" s="16"/>
      <c r="AK67" s="39" t="str">
        <f>IF(AJ67&lt;&gt;0,(DATEDIF(Q67,AJ67,"y")&amp;" ans "&amp;DATEDIF(Q67,AJ67,"ym")&amp;" mois"),"")</f>
        <v/>
      </c>
      <c r="AL67" s="11"/>
      <c r="AM67" s="57" t="str">
        <f>IF(AK67="","",(VLOOKUP(AK67,Table_corresp!$E$3:$F$230,2,0)))</f>
        <v/>
      </c>
      <c r="AN67" s="57" t="str">
        <f>IF(AM67="","",(CONCATENATE(B67," / ",AM67)))</f>
        <v/>
      </c>
      <c r="AO67" s="57" t="str">
        <f>IF(AN67="","",(VLOOKUP(AN67,Table_corresp!$J$3:$M$70,2,0)))</f>
        <v/>
      </c>
      <c r="AP67" s="57" t="str">
        <f>IF(AN67="","",(VLOOKUP(AN67,Table_corresp!$J$3:$M$70,3,0)))</f>
        <v/>
      </c>
      <c r="AQ67" s="57" t="str">
        <f>IF(AN67="","",(VLOOKUP(AN67,Table_corresp!$J$3:$M$70,4,0)))</f>
        <v/>
      </c>
      <c r="AR67" s="56" t="str">
        <f t="shared" si="7"/>
        <v/>
      </c>
      <c r="AS67" s="56" t="str">
        <f t="shared" si="8"/>
        <v/>
      </c>
      <c r="AT67" s="58" t="str">
        <f t="shared" si="9"/>
        <v/>
      </c>
      <c r="AU67" s="59" t="str">
        <f t="shared" ref="AU67:AU130" si="23">IF(AJ67&lt;&gt;0,((YEAR(AJ67)-YEAR(X67))*12+MONTH(AJ67)-MONTH(X67)),"")</f>
        <v/>
      </c>
      <c r="AV67" s="16"/>
      <c r="AW67" s="39"/>
      <c r="AX67" s="11"/>
      <c r="AY67" s="57" t="str">
        <f>IF(AU67="","",(VLOOKUP(AU67,Table_corresp!$E$3:$F$230,2,0)))</f>
        <v/>
      </c>
      <c r="AZ67" s="57" t="str">
        <f>IF(AY67="","",(CONCATENATE(L67," / ",AY67)))</f>
        <v/>
      </c>
      <c r="BA67" s="57" t="str">
        <f>IF(AZ67="","",(VLOOKUP(AZ67,Table_corresp!$J$3:$M$70,2,0)))</f>
        <v/>
      </c>
      <c r="BB67" s="57" t="str">
        <f>IF(AZ67="","",(VLOOKUP(AZ67,Table_corresp!$J$3:$M$70,3,0)))</f>
        <v/>
      </c>
      <c r="BC67" s="57" t="str">
        <f>IF(AZ67="","",(VLOOKUP(AZ67,Table_corresp!$J$3:$M$70,4,0)))</f>
        <v/>
      </c>
      <c r="BD67" s="56" t="str">
        <f t="shared" si="10"/>
        <v/>
      </c>
      <c r="BE67" s="56" t="str">
        <f t="shared" si="19"/>
        <v/>
      </c>
      <c r="BF67" s="58" t="str">
        <f t="shared" si="12"/>
        <v/>
      </c>
      <c r="BG67" s="59" t="e">
        <f t="shared" ref="BG67:BG130" si="24">IF(AT67&lt;&gt;0,((YEAR(AT67)-YEAR(AH67))*12+MONTH(AT67)-MONTH(AH67)),"")</f>
        <v>#VALUE!</v>
      </c>
      <c r="BH67" s="11"/>
      <c r="BI67" s="39"/>
      <c r="BJ67" s="11"/>
      <c r="BK67" s="57" t="e">
        <f>IF(BG67="","",(VLOOKUP(BG67,Table_corresp!$E$3:$F$230,2,0)))</f>
        <v>#VALUE!</v>
      </c>
      <c r="BL67" s="57" t="e">
        <f>IF(BK67="","",(CONCATENATE(V67," / ",BK67)))</f>
        <v>#VALUE!</v>
      </c>
      <c r="BM67" s="57" t="e">
        <f>IF(BL67="","",(VLOOKUP(BL67,Table_corresp!$J$3:$M$70,2,0)))</f>
        <v>#VALUE!</v>
      </c>
      <c r="BN67" s="57" t="e">
        <f>IF(BL67="","",(VLOOKUP(BL67,Table_corresp!$J$3:$M$70,3,0)))</f>
        <v>#VALUE!</v>
      </c>
      <c r="BO67" s="57" t="e">
        <f>IF(BL67="","",(VLOOKUP(BL67,Table_corresp!$J$3:$M$70,4,0)))</f>
        <v>#VALUE!</v>
      </c>
      <c r="BP67" s="56" t="str">
        <f t="shared" si="13"/>
        <v/>
      </c>
      <c r="BQ67" s="56" t="str">
        <f t="shared" si="20"/>
        <v/>
      </c>
      <c r="BR67" s="58" t="str">
        <f t="shared" si="15"/>
        <v/>
      </c>
      <c r="BS67" s="59" t="e">
        <f t="shared" ref="BS67:BS130" si="25">IF(BF67&lt;&gt;0,((YEAR(BF67)-YEAR(AR67))*12+MONTH(BF67)-MONTH(AR67)),"")</f>
        <v>#VALUE!</v>
      </c>
      <c r="BT67" s="11"/>
      <c r="BU67" s="39"/>
      <c r="BV67" s="11"/>
      <c r="BW67" s="57" t="e">
        <f>IF(BS67="","",(VLOOKUP(BS67,Table_corresp!$E$3:$F$230,2,0)))</f>
        <v>#VALUE!</v>
      </c>
      <c r="BX67" s="57" t="e">
        <f>IF(BW67="","",(CONCATENATE(AF67," / ",BW67)))</f>
        <v>#VALUE!</v>
      </c>
      <c r="BY67" s="57" t="e">
        <f>IF(BX67="","",(VLOOKUP(BX67,Table_corresp!$J$3:$M$70,2,0)))</f>
        <v>#VALUE!</v>
      </c>
      <c r="BZ67" s="57" t="e">
        <f>IF(BX67="","",(VLOOKUP(BX67,Table_corresp!$J$3:$M$70,3,0)))</f>
        <v>#VALUE!</v>
      </c>
      <c r="CA67" s="57" t="e">
        <f>IF(BX67="","",(VLOOKUP(BX67,Table_corresp!$J$3:$M$70,4,0)))</f>
        <v>#VALUE!</v>
      </c>
      <c r="CB67" s="56" t="e">
        <f>IF(#REF!&gt;0,((((#REF!/BY67)^BZ67)-1)/CA67),"")</f>
        <v>#REF!</v>
      </c>
      <c r="CC67" s="56" t="e">
        <f>IF(CB67="","",BN67-CB67)</f>
        <v>#REF!</v>
      </c>
      <c r="CD67" s="58" t="e">
        <f t="shared" si="16"/>
        <v>#REF!</v>
      </c>
      <c r="CE67" s="59" t="e">
        <f>IF(BR67&lt;&gt;0,((YEAR(BR67)-YEAR(BD67))*12+MONTH(BR67)-MONTH(BD67)),"")</f>
        <v>#VALUE!</v>
      </c>
      <c r="CF67" s="11"/>
      <c r="CG67" s="39"/>
      <c r="CH67" s="11"/>
      <c r="CI67" s="57" t="e">
        <f>IF(CE67="","",(VLOOKUP(CE67,Table_corresp!$E$3:$F$230,2,0)))</f>
        <v>#VALUE!</v>
      </c>
      <c r="CJ67" s="57" t="e">
        <f>IF(CI67="","",(CONCATENATE(AP67," / ",CI67)))</f>
        <v>#VALUE!</v>
      </c>
      <c r="CK67" s="57" t="e">
        <f>IF(CJ67="","",(VLOOKUP(CJ67,Table_corresp!$J$3:$M$70,2,0)))</f>
        <v>#VALUE!</v>
      </c>
      <c r="CL67" s="57" t="e">
        <f>IF(CJ67="","",(VLOOKUP(CJ67,Table_corresp!$J$3:$M$70,3,0)))</f>
        <v>#VALUE!</v>
      </c>
      <c r="CM67" s="57" t="e">
        <f>IF(CJ67="","",(VLOOKUP(CJ67,Table_corresp!$J$3:$M$70,4,0)))</f>
        <v>#VALUE!</v>
      </c>
      <c r="CN67" s="56" t="e">
        <f>IF(#REF!&gt;0,((((#REF!/CK67)^CL67)-1)/CM67),"")</f>
        <v>#REF!</v>
      </c>
      <c r="CO67" s="56" t="e">
        <f>IF(CN67="","",BZ67-CN67)</f>
        <v>#REF!</v>
      </c>
      <c r="CP67" s="58" t="e">
        <f t="shared" si="17"/>
        <v>#REF!</v>
      </c>
      <c r="CQ67" s="59" t="e">
        <f>IF(CD67&lt;&gt;0,((YEAR(CD67)-YEAR(BP67))*12+MONTH(CD67)-MONTH(BP67)),"")</f>
        <v>#REF!</v>
      </c>
      <c r="CR67" s="11"/>
      <c r="CS67" s="39"/>
      <c r="CT67" s="18"/>
      <c r="CU67" s="57" t="e">
        <f>IF(CQ67="","",(VLOOKUP(CQ67,Table_corresp!$E$3:$F$230,2,0)))</f>
        <v>#REF!</v>
      </c>
      <c r="CV67" s="57" t="e">
        <f>IF(CU67="","",(CONCATENATE(BB67," / ",CU67)))</f>
        <v>#REF!</v>
      </c>
      <c r="CW67" s="57" t="e">
        <f>IF(CV67="","",(VLOOKUP(CV67,Table_corresp!$J$3:$M$70,2,0)))</f>
        <v>#REF!</v>
      </c>
      <c r="CX67" s="57" t="e">
        <f>IF(CV67="","",(VLOOKUP(CV67,Table_corresp!$J$3:$M$70,3,0)))</f>
        <v>#REF!</v>
      </c>
      <c r="CY67" s="57" t="e">
        <f>IF(CV67="","",(VLOOKUP(CV67,Table_corresp!$J$3:$M$70,4,0)))</f>
        <v>#REF!</v>
      </c>
      <c r="CZ67" s="56" t="e">
        <f>IF(#REF!&gt;0,((((#REF!/CW67)^CX67)-1)/CY67),"")</f>
        <v>#REF!</v>
      </c>
      <c r="DA67" s="56" t="e">
        <f>IF(CZ67="","",CL67-CZ67)</f>
        <v>#REF!</v>
      </c>
      <c r="DB67" s="58" t="e">
        <f t="shared" si="18"/>
        <v>#REF!</v>
      </c>
      <c r="DC67" s="59" t="e">
        <f>IF(CP67&lt;&gt;0,((YEAR(CP67)-YEAR(CB67))*12+MONTH(CP67)-MONTH(CB67)),"")</f>
        <v>#REF!</v>
      </c>
    </row>
    <row r="68" spans="1:107" x14ac:dyDescent="0.25">
      <c r="A68" s="8">
        <v>66</v>
      </c>
      <c r="B68" s="10">
        <v>1</v>
      </c>
      <c r="C68" s="12"/>
      <c r="D68" s="12"/>
      <c r="E68" s="12"/>
      <c r="F68" s="12">
        <v>48.5</v>
      </c>
      <c r="G68" s="12">
        <v>1.375</v>
      </c>
      <c r="H68" s="13">
        <v>25.652892561983471</v>
      </c>
      <c r="I68" s="46">
        <f>VLOOKUP(T68,Table_corresp!$E$3:$F$230,2,0)</f>
        <v>9</v>
      </c>
      <c r="J68" s="46" t="str">
        <f>CONCATENATE(B68," / ",I68)</f>
        <v>1 / 9</v>
      </c>
      <c r="K68" s="54">
        <f>VLOOKUP(J68,Table_corresp!$J$3:$M$70,2,0)</f>
        <v>16.04</v>
      </c>
      <c r="L68" s="54">
        <f>VLOOKUP(J68,Table_corresp!$J$3:$M$70,3,0)</f>
        <v>-0.72</v>
      </c>
      <c r="M68" s="55">
        <f>VLOOKUP(J68,Table_corresp!$J$3:$M$70,4,0)</f>
        <v>-6.6799999999999998E-2</v>
      </c>
      <c r="N68" s="56">
        <f t="shared" ref="N68:N131" si="26">IF(H68&gt;0,((((H68/K68)^L68)-1)/M68),"")</f>
        <v>4.2944544691779241</v>
      </c>
      <c r="O68" s="14" t="s">
        <v>39</v>
      </c>
      <c r="P68" s="15">
        <v>41926</v>
      </c>
      <c r="Q68" s="15">
        <v>38605</v>
      </c>
      <c r="R68" s="45" t="str">
        <f t="shared" ca="1" si="21"/>
        <v>12 ans 1 mois</v>
      </c>
      <c r="S68" s="39" t="str">
        <f ca="1">VLOOKUP(R68,Table_corresp!$A$3:$B$230,2,0)</f>
        <v>&gt; 12</v>
      </c>
      <c r="T68" s="45" t="str">
        <f>DATEDIF(Q68,P68,"y")&amp;" ans "&amp;DATEDIF(Q68,P68,"ym")&amp;" mois"</f>
        <v>9 ans 1 mois</v>
      </c>
      <c r="U68" s="39" t="str">
        <f>VLOOKUP(T68,Table_corresp!$A$3:$B$230,2,0)</f>
        <v>[9-12[</v>
      </c>
      <c r="V68" s="16"/>
      <c r="W68" s="11"/>
      <c r="X68" s="16"/>
      <c r="Y68" s="38" t="str">
        <f>IF(X68&lt;&gt;0,(DATEDIF(Q68,X68,"y")&amp;" ans "&amp;DATEDIF(Q68,X68,"ym")&amp;" mois"),"")</f>
        <v/>
      </c>
      <c r="Z68" s="11"/>
      <c r="AA68" s="57" t="str">
        <f>IF(Y68="","",(VLOOKUP(Y68,Table_corresp!$E$3:$F$230,2,0)))</f>
        <v/>
      </c>
      <c r="AB68" s="57" t="str">
        <f>IF(AA68="","",(CONCATENATE(B68," / ",AA68)))</f>
        <v/>
      </c>
      <c r="AC68" s="57" t="str">
        <f>IF(AB68="","",(VLOOKUP(AB68,Table_corresp!$J$3:$M$70,2,0)))</f>
        <v/>
      </c>
      <c r="AD68" s="57" t="str">
        <f>IF(AB68="","",(VLOOKUP(AB68,Table_corresp!$J$3:$M$70,3,0)))</f>
        <v/>
      </c>
      <c r="AE68" s="57" t="str">
        <f>IF(AB68="","",(VLOOKUP(AB68,Table_corresp!$J$3:$M$70,4,0)))</f>
        <v/>
      </c>
      <c r="AF68" s="56" t="str">
        <f t="shared" ref="AF68:AF131" si="27">IF(Z68&gt;0,((((Z68/AC68)^AD68)-1)/AE68),"")</f>
        <v/>
      </c>
      <c r="AG68" s="56" t="str">
        <f>IF(AF68="","",N68-AF68)</f>
        <v/>
      </c>
      <c r="AH68" s="58" t="str">
        <f t="shared" si="22"/>
        <v/>
      </c>
      <c r="AI68" s="17" t="str">
        <f>IF(X68&lt;&gt;0,((YEAR(X68)-YEAR(P68))*12+MONTH(X68)-MONTH(P68)),"")</f>
        <v/>
      </c>
      <c r="AJ68" s="16"/>
      <c r="AK68" s="39" t="str">
        <f>IF(AJ68&lt;&gt;0,(DATEDIF(Q68,AJ68,"y")&amp;" ans "&amp;DATEDIF(Q68,AJ68,"ym")&amp;" mois"),"")</f>
        <v/>
      </c>
      <c r="AL68" s="11"/>
      <c r="AM68" s="57" t="str">
        <f>IF(AK68="","",(VLOOKUP(AK68,Table_corresp!$E$3:$F$230,2,0)))</f>
        <v/>
      </c>
      <c r="AN68" s="57" t="str">
        <f>IF(AM68="","",(CONCATENATE(B68," / ",AM68)))</f>
        <v/>
      </c>
      <c r="AO68" s="57" t="str">
        <f>IF(AN68="","",(VLOOKUP(AN68,Table_corresp!$J$3:$M$70,2,0)))</f>
        <v/>
      </c>
      <c r="AP68" s="57" t="str">
        <f>IF(AN68="","",(VLOOKUP(AN68,Table_corresp!$J$3:$M$70,3,0)))</f>
        <v/>
      </c>
      <c r="AQ68" s="57" t="str">
        <f>IF(AN68="","",(VLOOKUP(AN68,Table_corresp!$J$3:$M$70,4,0)))</f>
        <v/>
      </c>
      <c r="AR68" s="56" t="str">
        <f t="shared" ref="AR68:AR131" si="28">IF(AL68&gt;0,((((AL68/AO68)^AP68)-1)/AQ68),"")</f>
        <v/>
      </c>
      <c r="AS68" s="56" t="str">
        <f t="shared" ref="AS68:AS131" si="29">IF(AR68="","",AF68-AR68)</f>
        <v/>
      </c>
      <c r="AT68" s="58" t="str">
        <f t="shared" ref="AT68:AT131" si="30">IF(AS68="","",IF(AS68&gt;0.25,"ralentissement",IF(AND(AS68&lt;=0.25,AS68&gt;=-0.25),"stable",IF(AS68&lt;-0.25,"accélération"))))</f>
        <v/>
      </c>
      <c r="AU68" s="59" t="str">
        <f t="shared" si="23"/>
        <v/>
      </c>
      <c r="AV68" s="16"/>
      <c r="AW68" s="39"/>
      <c r="AX68" s="11"/>
      <c r="AY68" s="57" t="str">
        <f>IF(AU68="","",(VLOOKUP(AU68,Table_corresp!$E$3:$F$230,2,0)))</f>
        <v/>
      </c>
      <c r="AZ68" s="57" t="str">
        <f>IF(AY68="","",(CONCATENATE(L68," / ",AY68)))</f>
        <v/>
      </c>
      <c r="BA68" s="57" t="str">
        <f>IF(AZ68="","",(VLOOKUP(AZ68,Table_corresp!$J$3:$M$70,2,0)))</f>
        <v/>
      </c>
      <c r="BB68" s="57" t="str">
        <f>IF(AZ68="","",(VLOOKUP(AZ68,Table_corresp!$J$3:$M$70,3,0)))</f>
        <v/>
      </c>
      <c r="BC68" s="57" t="str">
        <f>IF(AZ68="","",(VLOOKUP(AZ68,Table_corresp!$J$3:$M$70,4,0)))</f>
        <v/>
      </c>
      <c r="BD68" s="56" t="str">
        <f t="shared" ref="BD68:BD131" si="31">IF(AV68&gt;0,((((AV68/BA68)^BB68)-1)/BC68),"")</f>
        <v/>
      </c>
      <c r="BE68" s="56" t="str">
        <f t="shared" si="19"/>
        <v/>
      </c>
      <c r="BF68" s="58" t="str">
        <f t="shared" ref="BF68:BF131" si="32">IF(BE68="","",IF(BE68&gt;0.25,"ralentissement",IF(AND(BE68&lt;=0.25,BE68&gt;=-0.25),"stable",IF(BE68&lt;-0.25,"accélération"))))</f>
        <v/>
      </c>
      <c r="BG68" s="59" t="e">
        <f t="shared" si="24"/>
        <v>#VALUE!</v>
      </c>
      <c r="BH68" s="11"/>
      <c r="BI68" s="39"/>
      <c r="BJ68" s="11"/>
      <c r="BK68" s="57" t="e">
        <f>IF(BG68="","",(VLOOKUP(BG68,Table_corresp!$E$3:$F$230,2,0)))</f>
        <v>#VALUE!</v>
      </c>
      <c r="BL68" s="57" t="e">
        <f>IF(BK68="","",(CONCATENATE(V68," / ",BK68)))</f>
        <v>#VALUE!</v>
      </c>
      <c r="BM68" s="57" t="e">
        <f>IF(BL68="","",(VLOOKUP(BL68,Table_corresp!$J$3:$M$70,2,0)))</f>
        <v>#VALUE!</v>
      </c>
      <c r="BN68" s="57" t="e">
        <f>IF(BL68="","",(VLOOKUP(BL68,Table_corresp!$J$3:$M$70,3,0)))</f>
        <v>#VALUE!</v>
      </c>
      <c r="BO68" s="57" t="e">
        <f>IF(BL68="","",(VLOOKUP(BL68,Table_corresp!$J$3:$M$70,4,0)))</f>
        <v>#VALUE!</v>
      </c>
      <c r="BP68" s="56" t="str">
        <f t="shared" ref="BP68:BP131" si="33">IF(BH68&gt;0,((((BH68/BM68)^BN68)-1)/BO68),"")</f>
        <v/>
      </c>
      <c r="BQ68" s="56" t="str">
        <f t="shared" si="20"/>
        <v/>
      </c>
      <c r="BR68" s="58" t="str">
        <f t="shared" ref="BR68:BR131" si="34">IF(BQ68="","",IF(BQ68&gt;0.25,"ralentissement",IF(AND(BQ68&lt;=0.25,BQ68&gt;=-0.25),"stable",IF(BQ68&lt;-0.25,"accélération"))))</f>
        <v/>
      </c>
      <c r="BS68" s="59" t="e">
        <f t="shared" si="25"/>
        <v>#VALUE!</v>
      </c>
      <c r="BT68" s="11"/>
      <c r="BU68" s="39"/>
      <c r="BV68" s="11"/>
      <c r="BW68" s="57" t="e">
        <f>IF(BS68="","",(VLOOKUP(BS68,Table_corresp!$E$3:$F$230,2,0)))</f>
        <v>#VALUE!</v>
      </c>
      <c r="BX68" s="57" t="e">
        <f>IF(BW68="","",(CONCATENATE(AF68," / ",BW68)))</f>
        <v>#VALUE!</v>
      </c>
      <c r="BY68" s="57" t="e">
        <f>IF(BX68="","",(VLOOKUP(BX68,Table_corresp!$J$3:$M$70,2,0)))</f>
        <v>#VALUE!</v>
      </c>
      <c r="BZ68" s="57" t="e">
        <f>IF(BX68="","",(VLOOKUP(BX68,Table_corresp!$J$3:$M$70,3,0)))</f>
        <v>#VALUE!</v>
      </c>
      <c r="CA68" s="57" t="e">
        <f>IF(BX68="","",(VLOOKUP(BX68,Table_corresp!$J$3:$M$70,4,0)))</f>
        <v>#VALUE!</v>
      </c>
      <c r="CB68" s="56" t="e">
        <f>IF(#REF!&gt;0,((((#REF!/BY68)^BZ68)-1)/CA68),"")</f>
        <v>#REF!</v>
      </c>
      <c r="CC68" s="56" t="e">
        <f>IF(CB68="","",BN68-CB68)</f>
        <v>#REF!</v>
      </c>
      <c r="CD68" s="58" t="e">
        <f t="shared" ref="CD68:CD131" si="35">IF(CC68="","",IF(CC68&gt;0.25,"ralentissement",IF(AND(CC68&lt;=0.25,CC68&gt;=-0.25),"stable",IF(CC68&lt;-0.25,"accélération"))))</f>
        <v>#REF!</v>
      </c>
      <c r="CE68" s="59" t="e">
        <f>IF(BR68&lt;&gt;0,((YEAR(BR68)-YEAR(BD68))*12+MONTH(BR68)-MONTH(BD68)),"")</f>
        <v>#VALUE!</v>
      </c>
      <c r="CF68" s="11"/>
      <c r="CG68" s="39"/>
      <c r="CH68" s="11"/>
      <c r="CI68" s="57" t="e">
        <f>IF(CE68="","",(VLOOKUP(CE68,Table_corresp!$E$3:$F$230,2,0)))</f>
        <v>#VALUE!</v>
      </c>
      <c r="CJ68" s="57" t="e">
        <f>IF(CI68="","",(CONCATENATE(AP68," / ",CI68)))</f>
        <v>#VALUE!</v>
      </c>
      <c r="CK68" s="57" t="e">
        <f>IF(CJ68="","",(VLOOKUP(CJ68,Table_corresp!$J$3:$M$70,2,0)))</f>
        <v>#VALUE!</v>
      </c>
      <c r="CL68" s="57" t="e">
        <f>IF(CJ68="","",(VLOOKUP(CJ68,Table_corresp!$J$3:$M$70,3,0)))</f>
        <v>#VALUE!</v>
      </c>
      <c r="CM68" s="57" t="e">
        <f>IF(CJ68="","",(VLOOKUP(CJ68,Table_corresp!$J$3:$M$70,4,0)))</f>
        <v>#VALUE!</v>
      </c>
      <c r="CN68" s="56" t="e">
        <f>IF(#REF!&gt;0,((((#REF!/CK68)^CL68)-1)/CM68),"")</f>
        <v>#REF!</v>
      </c>
      <c r="CO68" s="56" t="e">
        <f>IF(CN68="","",BZ68-CN68)</f>
        <v>#REF!</v>
      </c>
      <c r="CP68" s="58" t="e">
        <f t="shared" ref="CP68:CP131" si="36">IF(CO68="","",IF(CO68&gt;0.25,"ralentissement",IF(AND(CO68&lt;=0.25,CO68&gt;=-0.25),"stable",IF(CO68&lt;-0.25,"accélération"))))</f>
        <v>#REF!</v>
      </c>
      <c r="CQ68" s="59" t="e">
        <f>IF(CD68&lt;&gt;0,((YEAR(CD68)-YEAR(BP68))*12+MONTH(CD68)-MONTH(BP68)),"")</f>
        <v>#REF!</v>
      </c>
      <c r="CR68" s="11"/>
      <c r="CS68" s="39"/>
      <c r="CT68" s="18"/>
      <c r="CU68" s="57" t="e">
        <f>IF(CQ68="","",(VLOOKUP(CQ68,Table_corresp!$E$3:$F$230,2,0)))</f>
        <v>#REF!</v>
      </c>
      <c r="CV68" s="57" t="e">
        <f>IF(CU68="","",(CONCATENATE(BB68," / ",CU68)))</f>
        <v>#REF!</v>
      </c>
      <c r="CW68" s="57" t="e">
        <f>IF(CV68="","",(VLOOKUP(CV68,Table_corresp!$J$3:$M$70,2,0)))</f>
        <v>#REF!</v>
      </c>
      <c r="CX68" s="57" t="e">
        <f>IF(CV68="","",(VLOOKUP(CV68,Table_corresp!$J$3:$M$70,3,0)))</f>
        <v>#REF!</v>
      </c>
      <c r="CY68" s="57" t="e">
        <f>IF(CV68="","",(VLOOKUP(CV68,Table_corresp!$J$3:$M$70,4,0)))</f>
        <v>#REF!</v>
      </c>
      <c r="CZ68" s="56" t="e">
        <f>IF(#REF!&gt;0,((((#REF!/CW68)^CX68)-1)/CY68),"")</f>
        <v>#REF!</v>
      </c>
      <c r="DA68" s="56" t="e">
        <f>IF(CZ68="","",CL68-CZ68)</f>
        <v>#REF!</v>
      </c>
      <c r="DB68" s="58" t="e">
        <f t="shared" ref="DB68:DB131" si="37">IF(DA68="","",IF(DA68&gt;0.25,"ralentissement",IF(AND(DA68&lt;=0.25,DA68&gt;=-0.25),"stable",IF(DA68&lt;-0.25,"accélération"))))</f>
        <v>#REF!</v>
      </c>
      <c r="DC68" s="59" t="e">
        <f>IF(CP68&lt;&gt;0,((YEAR(CP68)-YEAR(CB68))*12+MONTH(CP68)-MONTH(CB68)),"")</f>
        <v>#REF!</v>
      </c>
    </row>
    <row r="69" spans="1:107" x14ac:dyDescent="0.25">
      <c r="A69" s="8">
        <v>67</v>
      </c>
      <c r="B69" s="10">
        <v>2</v>
      </c>
      <c r="C69" s="12"/>
      <c r="D69" s="12"/>
      <c r="E69" s="12"/>
      <c r="F69" s="12">
        <v>30.9</v>
      </c>
      <c r="G69" s="12">
        <v>1.03</v>
      </c>
      <c r="H69" s="13">
        <v>29.126213592233011</v>
      </c>
      <c r="I69" s="46">
        <f>VLOOKUP(T69,Table_corresp!$E$3:$F$230,2,0)</f>
        <v>3</v>
      </c>
      <c r="J69" s="46" t="str">
        <f>CONCATENATE(B69," / ",I69)</f>
        <v>2 / 3</v>
      </c>
      <c r="K69" s="54">
        <f>VLOOKUP(J69,Table_corresp!$J$3:$M$70,2,0)</f>
        <v>15.86</v>
      </c>
      <c r="L69" s="54">
        <f>VLOOKUP(J69,Table_corresp!$J$3:$M$70,3,0)</f>
        <v>-0.09</v>
      </c>
      <c r="M69" s="55">
        <f>VLOOKUP(J69,Table_corresp!$J$3:$M$70,4,0)</f>
        <v>-7.0000000000000001E-3</v>
      </c>
      <c r="N69" s="56">
        <f t="shared" si="26"/>
        <v>7.6051466185509398</v>
      </c>
      <c r="O69" s="14" t="s">
        <v>39</v>
      </c>
      <c r="P69" s="15">
        <v>41932</v>
      </c>
      <c r="Q69" s="15">
        <v>40775</v>
      </c>
      <c r="R69" s="45" t="str">
        <f t="shared" ca="1" si="21"/>
        <v>6 ans 1 mois</v>
      </c>
      <c r="S69" s="39" t="str">
        <f ca="1">VLOOKUP(R69,Table_corresp!$A$3:$B$230,2,0)</f>
        <v>[6-9[</v>
      </c>
      <c r="T69" s="45" t="str">
        <f>DATEDIF(Q69,P69,"y")&amp;" ans "&amp;DATEDIF(Q69,P69,"ym")&amp;" mois"</f>
        <v>3 ans 2 mois</v>
      </c>
      <c r="U69" s="39" t="str">
        <f>VLOOKUP(T69,Table_corresp!$A$3:$B$230,2,0)</f>
        <v>[3-6[</v>
      </c>
      <c r="V69" s="16">
        <v>42033</v>
      </c>
      <c r="W69" s="11">
        <v>28.5</v>
      </c>
      <c r="X69" s="16">
        <v>42263</v>
      </c>
      <c r="Y69" s="38" t="str">
        <f>IF(X69&lt;&gt;0,(DATEDIF(Q69,X69,"y")&amp;" ans "&amp;DATEDIF(Q69,X69,"ym")&amp;" mois"),"")</f>
        <v>4 ans 0 mois</v>
      </c>
      <c r="Z69" s="11">
        <v>27.8</v>
      </c>
      <c r="AA69" s="57">
        <f>IF(Y69="","",(VLOOKUP(Y69,Table_corresp!$E$3:$F$230,2,0)))</f>
        <v>4</v>
      </c>
      <c r="AB69" s="57" t="str">
        <f>IF(AA69="","",(CONCATENATE(B69," / ",AA69)))</f>
        <v>2 / 4</v>
      </c>
      <c r="AC69" s="57">
        <f>IF(AB69="","",(VLOOKUP(AB69,Table_corresp!$J$3:$M$70,2,0)))</f>
        <v>15.45</v>
      </c>
      <c r="AD69" s="57">
        <f>IF(AB69="","",(VLOOKUP(AB69,Table_corresp!$J$3:$M$70,3,0)))</f>
        <v>-0.17</v>
      </c>
      <c r="AE69" s="57">
        <f>IF(AB69="","",(VLOOKUP(AB69,Table_corresp!$J$3:$M$70,4,0)))</f>
        <v>-1.3299999999999999E-2</v>
      </c>
      <c r="AF69" s="56">
        <f t="shared" si="27"/>
        <v>7.145732509872964</v>
      </c>
      <c r="AG69" s="56">
        <f>IF(AF69="","",N69-AF69)</f>
        <v>0.45941410867797572</v>
      </c>
      <c r="AH69" s="58" t="str">
        <f t="shared" si="22"/>
        <v>ralentissement</v>
      </c>
      <c r="AI69" s="17">
        <f>IF(X69&lt;&gt;0,((YEAR(X69)-YEAR(P69))*12+MONTH(X69)-MONTH(P69)),"")</f>
        <v>11</v>
      </c>
      <c r="AJ69" s="16"/>
      <c r="AK69" s="39" t="str">
        <f>IF(AJ69&lt;&gt;0,(DATEDIF(Q69,AJ69,"y")&amp;" ans "&amp;DATEDIF(Q69,AJ69,"ym")&amp;" mois"),"")</f>
        <v/>
      </c>
      <c r="AL69" s="11"/>
      <c r="AM69" s="57" t="str">
        <f>IF(AK69="","",(VLOOKUP(AK69,Table_corresp!$E$3:$F$230,2,0)))</f>
        <v/>
      </c>
      <c r="AN69" s="57" t="str">
        <f>IF(AM69="","",(CONCATENATE(B69," / ",AM69)))</f>
        <v/>
      </c>
      <c r="AO69" s="57" t="str">
        <f>IF(AN69="","",(VLOOKUP(AN69,Table_corresp!$J$3:$M$70,2,0)))</f>
        <v/>
      </c>
      <c r="AP69" s="57" t="str">
        <f>IF(AN69="","",(VLOOKUP(AN69,Table_corresp!$J$3:$M$70,3,0)))</f>
        <v/>
      </c>
      <c r="AQ69" s="57" t="str">
        <f>IF(AN69="","",(VLOOKUP(AN69,Table_corresp!$J$3:$M$70,4,0)))</f>
        <v/>
      </c>
      <c r="AR69" s="56" t="str">
        <f t="shared" si="28"/>
        <v/>
      </c>
      <c r="AS69" s="56" t="str">
        <f t="shared" si="29"/>
        <v/>
      </c>
      <c r="AT69" s="58" t="str">
        <f t="shared" si="30"/>
        <v/>
      </c>
      <c r="AU69" s="59" t="str">
        <f t="shared" si="23"/>
        <v/>
      </c>
      <c r="AV69" s="16"/>
      <c r="AW69" s="39"/>
      <c r="AX69" s="11"/>
      <c r="AY69" s="57" t="str">
        <f>IF(AU69="","",(VLOOKUP(AU69,Table_corresp!$E$3:$F$230,2,0)))</f>
        <v/>
      </c>
      <c r="AZ69" s="57" t="str">
        <f>IF(AY69="","",(CONCATENATE(L69," / ",AY69)))</f>
        <v/>
      </c>
      <c r="BA69" s="57" t="str">
        <f>IF(AZ69="","",(VLOOKUP(AZ69,Table_corresp!$J$3:$M$70,2,0)))</f>
        <v/>
      </c>
      <c r="BB69" s="57" t="str">
        <f>IF(AZ69="","",(VLOOKUP(AZ69,Table_corresp!$J$3:$M$70,3,0)))</f>
        <v/>
      </c>
      <c r="BC69" s="57" t="str">
        <f>IF(AZ69="","",(VLOOKUP(AZ69,Table_corresp!$J$3:$M$70,4,0)))</f>
        <v/>
      </c>
      <c r="BD69" s="56" t="str">
        <f t="shared" si="31"/>
        <v/>
      </c>
      <c r="BE69" s="56" t="str">
        <f t="shared" si="19"/>
        <v/>
      </c>
      <c r="BF69" s="58" t="str">
        <f t="shared" si="32"/>
        <v/>
      </c>
      <c r="BG69" s="59" t="e">
        <f t="shared" si="24"/>
        <v>#VALUE!</v>
      </c>
      <c r="BH69" s="11"/>
      <c r="BI69" s="39"/>
      <c r="BJ69" s="11"/>
      <c r="BK69" s="57" t="e">
        <f>IF(BG69="","",(VLOOKUP(BG69,Table_corresp!$E$3:$F$230,2,0)))</f>
        <v>#VALUE!</v>
      </c>
      <c r="BL69" s="57" t="e">
        <f>IF(BK69="","",(CONCATENATE(V69," / ",BK69)))</f>
        <v>#VALUE!</v>
      </c>
      <c r="BM69" s="57" t="e">
        <f>IF(BL69="","",(VLOOKUP(BL69,Table_corresp!$J$3:$M$70,2,0)))</f>
        <v>#VALUE!</v>
      </c>
      <c r="BN69" s="57" t="e">
        <f>IF(BL69="","",(VLOOKUP(BL69,Table_corresp!$J$3:$M$70,3,0)))</f>
        <v>#VALUE!</v>
      </c>
      <c r="BO69" s="57" t="e">
        <f>IF(BL69="","",(VLOOKUP(BL69,Table_corresp!$J$3:$M$70,4,0)))</f>
        <v>#VALUE!</v>
      </c>
      <c r="BP69" s="56" t="str">
        <f t="shared" si="33"/>
        <v/>
      </c>
      <c r="BQ69" s="56" t="str">
        <f t="shared" si="20"/>
        <v/>
      </c>
      <c r="BR69" s="58" t="str">
        <f t="shared" si="34"/>
        <v/>
      </c>
      <c r="BS69" s="59" t="e">
        <f t="shared" si="25"/>
        <v>#VALUE!</v>
      </c>
      <c r="BT69" s="11"/>
      <c r="BU69" s="39"/>
      <c r="BV69" s="11"/>
      <c r="BW69" s="57" t="e">
        <f>IF(BS69="","",(VLOOKUP(BS69,Table_corresp!$E$3:$F$230,2,0)))</f>
        <v>#VALUE!</v>
      </c>
      <c r="BX69" s="57" t="e">
        <f>IF(BW69="","",(CONCATENATE(AF69," / ",BW69)))</f>
        <v>#VALUE!</v>
      </c>
      <c r="BY69" s="57" t="e">
        <f>IF(BX69="","",(VLOOKUP(BX69,Table_corresp!$J$3:$M$70,2,0)))</f>
        <v>#VALUE!</v>
      </c>
      <c r="BZ69" s="57" t="e">
        <f>IF(BX69="","",(VLOOKUP(BX69,Table_corresp!$J$3:$M$70,3,0)))</f>
        <v>#VALUE!</v>
      </c>
      <c r="CA69" s="57" t="e">
        <f>IF(BX69="","",(VLOOKUP(BX69,Table_corresp!$J$3:$M$70,4,0)))</f>
        <v>#VALUE!</v>
      </c>
      <c r="CB69" s="56" t="e">
        <f>IF(#REF!&gt;0,((((#REF!/BY69)^BZ69)-1)/CA69),"")</f>
        <v>#REF!</v>
      </c>
      <c r="CC69" s="56" t="e">
        <f>IF(CB69="","",BN69-CB69)</f>
        <v>#REF!</v>
      </c>
      <c r="CD69" s="58" t="e">
        <f t="shared" si="35"/>
        <v>#REF!</v>
      </c>
      <c r="CE69" s="59" t="e">
        <f>IF(BR69&lt;&gt;0,((YEAR(BR69)-YEAR(BD69))*12+MONTH(BR69)-MONTH(BD69)),"")</f>
        <v>#VALUE!</v>
      </c>
      <c r="CF69" s="11"/>
      <c r="CG69" s="39"/>
      <c r="CH69" s="11"/>
      <c r="CI69" s="57" t="e">
        <f>IF(CE69="","",(VLOOKUP(CE69,Table_corresp!$E$3:$F$230,2,0)))</f>
        <v>#VALUE!</v>
      </c>
      <c r="CJ69" s="57" t="e">
        <f>IF(CI69="","",(CONCATENATE(AP69," / ",CI69)))</f>
        <v>#VALUE!</v>
      </c>
      <c r="CK69" s="57" t="e">
        <f>IF(CJ69="","",(VLOOKUP(CJ69,Table_corresp!$J$3:$M$70,2,0)))</f>
        <v>#VALUE!</v>
      </c>
      <c r="CL69" s="57" t="e">
        <f>IF(CJ69="","",(VLOOKUP(CJ69,Table_corresp!$J$3:$M$70,3,0)))</f>
        <v>#VALUE!</v>
      </c>
      <c r="CM69" s="57" t="e">
        <f>IF(CJ69="","",(VLOOKUP(CJ69,Table_corresp!$J$3:$M$70,4,0)))</f>
        <v>#VALUE!</v>
      </c>
      <c r="CN69" s="56" t="e">
        <f>IF(#REF!&gt;0,((((#REF!/CK69)^CL69)-1)/CM69),"")</f>
        <v>#REF!</v>
      </c>
      <c r="CO69" s="56" t="e">
        <f>IF(CN69="","",BZ69-CN69)</f>
        <v>#REF!</v>
      </c>
      <c r="CP69" s="58" t="e">
        <f t="shared" si="36"/>
        <v>#REF!</v>
      </c>
      <c r="CQ69" s="59" t="e">
        <f>IF(CD69&lt;&gt;0,((YEAR(CD69)-YEAR(BP69))*12+MONTH(CD69)-MONTH(BP69)),"")</f>
        <v>#REF!</v>
      </c>
      <c r="CR69" s="11"/>
      <c r="CS69" s="39"/>
      <c r="CT69" s="18"/>
      <c r="CU69" s="57" t="e">
        <f>IF(CQ69="","",(VLOOKUP(CQ69,Table_corresp!$E$3:$F$230,2,0)))</f>
        <v>#REF!</v>
      </c>
      <c r="CV69" s="57" t="e">
        <f>IF(CU69="","",(CONCATENATE(BB69," / ",CU69)))</f>
        <v>#REF!</v>
      </c>
      <c r="CW69" s="57" t="e">
        <f>IF(CV69="","",(VLOOKUP(CV69,Table_corresp!$J$3:$M$70,2,0)))</f>
        <v>#REF!</v>
      </c>
      <c r="CX69" s="57" t="e">
        <f>IF(CV69="","",(VLOOKUP(CV69,Table_corresp!$J$3:$M$70,3,0)))</f>
        <v>#REF!</v>
      </c>
      <c r="CY69" s="57" t="e">
        <f>IF(CV69="","",(VLOOKUP(CV69,Table_corresp!$J$3:$M$70,4,0)))</f>
        <v>#REF!</v>
      </c>
      <c r="CZ69" s="56" t="e">
        <f>IF(#REF!&gt;0,((((#REF!/CW69)^CX69)-1)/CY69),"")</f>
        <v>#REF!</v>
      </c>
      <c r="DA69" s="56" t="e">
        <f>IF(CZ69="","",CL69-CZ69)</f>
        <v>#REF!</v>
      </c>
      <c r="DB69" s="58" t="e">
        <f t="shared" si="37"/>
        <v>#REF!</v>
      </c>
      <c r="DC69" s="59" t="e">
        <f>IF(CP69&lt;&gt;0,((YEAR(CP69)-YEAR(CB69))*12+MONTH(CP69)-MONTH(CB69)),"")</f>
        <v>#REF!</v>
      </c>
    </row>
    <row r="70" spans="1:107" x14ac:dyDescent="0.25">
      <c r="A70" s="8">
        <v>68</v>
      </c>
      <c r="B70" s="10">
        <v>2</v>
      </c>
      <c r="C70" s="12">
        <v>56</v>
      </c>
      <c r="D70" s="12">
        <v>1.45</v>
      </c>
      <c r="E70" s="12">
        <v>26.634958382877528</v>
      </c>
      <c r="F70" s="12">
        <v>55.7</v>
      </c>
      <c r="G70" s="12">
        <v>1.45</v>
      </c>
      <c r="H70" s="13">
        <v>26.492271105826397</v>
      </c>
      <c r="I70" s="46">
        <f>VLOOKUP(T70,Table_corresp!$E$3:$F$230,2,0)</f>
        <v>9</v>
      </c>
      <c r="J70" s="46" t="str">
        <f>CONCATENATE(B70," / ",I70)</f>
        <v>2 / 9</v>
      </c>
      <c r="K70" s="54">
        <f>VLOOKUP(J70,Table_corresp!$J$3:$M$70,2,0)</f>
        <v>15.76</v>
      </c>
      <c r="L70" s="54">
        <f>VLOOKUP(J70,Table_corresp!$J$3:$M$70,3,0)</f>
        <v>-0.61</v>
      </c>
      <c r="M70" s="55">
        <f>VLOOKUP(J70,Table_corresp!$J$3:$M$70,4,0)</f>
        <v>-5.8999999999999997E-2</v>
      </c>
      <c r="N70" s="56">
        <f t="shared" si="26"/>
        <v>4.6023480282673885</v>
      </c>
      <c r="O70" s="14" t="s">
        <v>39</v>
      </c>
      <c r="P70" s="15">
        <v>41933</v>
      </c>
      <c r="Q70" s="15">
        <v>38487</v>
      </c>
      <c r="R70" s="45" t="str">
        <f t="shared" ca="1" si="21"/>
        <v>12 ans 5 mois</v>
      </c>
      <c r="S70" s="39" t="str">
        <f ca="1">VLOOKUP(R70,Table_corresp!$A$3:$B$230,2,0)</f>
        <v>&gt; 12</v>
      </c>
      <c r="T70" s="45" t="str">
        <f>DATEDIF(Q70,P70,"y")&amp;" ans "&amp;DATEDIF(Q70,P70,"ym")&amp;" mois"</f>
        <v>9 ans 5 mois</v>
      </c>
      <c r="U70" s="39" t="str">
        <f>VLOOKUP(T70,Table_corresp!$A$3:$B$230,2,0)</f>
        <v>[9-12[</v>
      </c>
      <c r="V70" s="16"/>
      <c r="W70" s="11"/>
      <c r="X70" s="16"/>
      <c r="Y70" s="38" t="str">
        <f>IF(X70&lt;&gt;0,(DATEDIF(Q70,X70,"y")&amp;" ans "&amp;DATEDIF(Q70,X70,"ym")&amp;" mois"),"")</f>
        <v/>
      </c>
      <c r="Z70" s="11"/>
      <c r="AA70" s="57" t="str">
        <f>IF(Y70="","",(VLOOKUP(Y70,Table_corresp!$E$3:$F$230,2,0)))</f>
        <v/>
      </c>
      <c r="AB70" s="57" t="str">
        <f>IF(AA70="","",(CONCATENATE(B70," / ",AA70)))</f>
        <v/>
      </c>
      <c r="AC70" s="57" t="str">
        <f>IF(AB70="","",(VLOOKUP(AB70,Table_corresp!$J$3:$M$70,2,0)))</f>
        <v/>
      </c>
      <c r="AD70" s="57" t="str">
        <f>IF(AB70="","",(VLOOKUP(AB70,Table_corresp!$J$3:$M$70,3,0)))</f>
        <v/>
      </c>
      <c r="AE70" s="57" t="str">
        <f>IF(AB70="","",(VLOOKUP(AB70,Table_corresp!$J$3:$M$70,4,0)))</f>
        <v/>
      </c>
      <c r="AF70" s="56" t="str">
        <f t="shared" si="27"/>
        <v/>
      </c>
      <c r="AG70" s="56" t="str">
        <f>IF(AF70="","",N70-AF70)</f>
        <v/>
      </c>
      <c r="AH70" s="58" t="str">
        <f t="shared" si="22"/>
        <v/>
      </c>
      <c r="AI70" s="17" t="str">
        <f>IF(X70&lt;&gt;0,((YEAR(X70)-YEAR(P70))*12+MONTH(X70)-MONTH(P70)),"")</f>
        <v/>
      </c>
      <c r="AJ70" s="16"/>
      <c r="AK70" s="39" t="str">
        <f>IF(AJ70&lt;&gt;0,(DATEDIF(Q70,AJ70,"y")&amp;" ans "&amp;DATEDIF(Q70,AJ70,"ym")&amp;" mois"),"")</f>
        <v/>
      </c>
      <c r="AL70" s="11"/>
      <c r="AM70" s="57" t="str">
        <f>IF(AK70="","",(VLOOKUP(AK70,Table_corresp!$E$3:$F$230,2,0)))</f>
        <v/>
      </c>
      <c r="AN70" s="57" t="str">
        <f>IF(AM70="","",(CONCATENATE(B70," / ",AM70)))</f>
        <v/>
      </c>
      <c r="AO70" s="57" t="str">
        <f>IF(AN70="","",(VLOOKUP(AN70,Table_corresp!$J$3:$M$70,2,0)))</f>
        <v/>
      </c>
      <c r="AP70" s="57" t="str">
        <f>IF(AN70="","",(VLOOKUP(AN70,Table_corresp!$J$3:$M$70,3,0)))</f>
        <v/>
      </c>
      <c r="AQ70" s="57" t="str">
        <f>IF(AN70="","",(VLOOKUP(AN70,Table_corresp!$J$3:$M$70,4,0)))</f>
        <v/>
      </c>
      <c r="AR70" s="56" t="str">
        <f t="shared" si="28"/>
        <v/>
      </c>
      <c r="AS70" s="56" t="str">
        <f t="shared" si="29"/>
        <v/>
      </c>
      <c r="AT70" s="58" t="str">
        <f t="shared" si="30"/>
        <v/>
      </c>
      <c r="AU70" s="59" t="str">
        <f t="shared" si="23"/>
        <v/>
      </c>
      <c r="AV70" s="16"/>
      <c r="AW70" s="39"/>
      <c r="AX70" s="11"/>
      <c r="AY70" s="57" t="str">
        <f>IF(AU70="","",(VLOOKUP(AU70,Table_corresp!$E$3:$F$230,2,0)))</f>
        <v/>
      </c>
      <c r="AZ70" s="57" t="str">
        <f>IF(AY70="","",(CONCATENATE(L70," / ",AY70)))</f>
        <v/>
      </c>
      <c r="BA70" s="57" t="str">
        <f>IF(AZ70="","",(VLOOKUP(AZ70,Table_corresp!$J$3:$M$70,2,0)))</f>
        <v/>
      </c>
      <c r="BB70" s="57" t="str">
        <f>IF(AZ70="","",(VLOOKUP(AZ70,Table_corresp!$J$3:$M$70,3,0)))</f>
        <v/>
      </c>
      <c r="BC70" s="57" t="str">
        <f>IF(AZ70="","",(VLOOKUP(AZ70,Table_corresp!$J$3:$M$70,4,0)))</f>
        <v/>
      </c>
      <c r="BD70" s="56" t="str">
        <f t="shared" si="31"/>
        <v/>
      </c>
      <c r="BE70" s="56" t="str">
        <f t="shared" si="19"/>
        <v/>
      </c>
      <c r="BF70" s="58" t="str">
        <f t="shared" si="32"/>
        <v/>
      </c>
      <c r="BG70" s="59" t="e">
        <f t="shared" si="24"/>
        <v>#VALUE!</v>
      </c>
      <c r="BH70" s="11"/>
      <c r="BI70" s="39"/>
      <c r="BJ70" s="11"/>
      <c r="BK70" s="57" t="e">
        <f>IF(BG70="","",(VLOOKUP(BG70,Table_corresp!$E$3:$F$230,2,0)))</f>
        <v>#VALUE!</v>
      </c>
      <c r="BL70" s="57" t="e">
        <f>IF(BK70="","",(CONCATENATE(V70," / ",BK70)))</f>
        <v>#VALUE!</v>
      </c>
      <c r="BM70" s="57" t="e">
        <f>IF(BL70="","",(VLOOKUP(BL70,Table_corresp!$J$3:$M$70,2,0)))</f>
        <v>#VALUE!</v>
      </c>
      <c r="BN70" s="57" t="e">
        <f>IF(BL70="","",(VLOOKUP(BL70,Table_corresp!$J$3:$M$70,3,0)))</f>
        <v>#VALUE!</v>
      </c>
      <c r="BO70" s="57" t="e">
        <f>IF(BL70="","",(VLOOKUP(BL70,Table_corresp!$J$3:$M$70,4,0)))</f>
        <v>#VALUE!</v>
      </c>
      <c r="BP70" s="56" t="str">
        <f t="shared" si="33"/>
        <v/>
      </c>
      <c r="BQ70" s="56" t="str">
        <f t="shared" si="20"/>
        <v/>
      </c>
      <c r="BR70" s="58" t="str">
        <f t="shared" si="34"/>
        <v/>
      </c>
      <c r="BS70" s="59" t="e">
        <f t="shared" si="25"/>
        <v>#VALUE!</v>
      </c>
      <c r="BT70" s="11"/>
      <c r="BU70" s="39"/>
      <c r="BV70" s="11"/>
      <c r="BW70" s="57" t="e">
        <f>IF(BS70="","",(VLOOKUP(BS70,Table_corresp!$E$3:$F$230,2,0)))</f>
        <v>#VALUE!</v>
      </c>
      <c r="BX70" s="57" t="e">
        <f>IF(BW70="","",(CONCATENATE(AF70," / ",BW70)))</f>
        <v>#VALUE!</v>
      </c>
      <c r="BY70" s="57" t="e">
        <f>IF(BX70="","",(VLOOKUP(BX70,Table_corresp!$J$3:$M$70,2,0)))</f>
        <v>#VALUE!</v>
      </c>
      <c r="BZ70" s="57" t="e">
        <f>IF(BX70="","",(VLOOKUP(BX70,Table_corresp!$J$3:$M$70,3,0)))</f>
        <v>#VALUE!</v>
      </c>
      <c r="CA70" s="57" t="e">
        <f>IF(BX70="","",(VLOOKUP(BX70,Table_corresp!$J$3:$M$70,4,0)))</f>
        <v>#VALUE!</v>
      </c>
      <c r="CB70" s="56" t="e">
        <f>IF(#REF!&gt;0,((((#REF!/BY70)^BZ70)-1)/CA70),"")</f>
        <v>#REF!</v>
      </c>
      <c r="CC70" s="56" t="e">
        <f>IF(CB70="","",BN70-CB70)</f>
        <v>#REF!</v>
      </c>
      <c r="CD70" s="58" t="e">
        <f t="shared" si="35"/>
        <v>#REF!</v>
      </c>
      <c r="CE70" s="59" t="e">
        <f>IF(BR70&lt;&gt;0,((YEAR(BR70)-YEAR(BD70))*12+MONTH(BR70)-MONTH(BD70)),"")</f>
        <v>#VALUE!</v>
      </c>
      <c r="CF70" s="11"/>
      <c r="CG70" s="39"/>
      <c r="CH70" s="11"/>
      <c r="CI70" s="57" t="e">
        <f>IF(CE70="","",(VLOOKUP(CE70,Table_corresp!$E$3:$F$230,2,0)))</f>
        <v>#VALUE!</v>
      </c>
      <c r="CJ70" s="57" t="e">
        <f>IF(CI70="","",(CONCATENATE(AP70," / ",CI70)))</f>
        <v>#VALUE!</v>
      </c>
      <c r="CK70" s="57" t="e">
        <f>IF(CJ70="","",(VLOOKUP(CJ70,Table_corresp!$J$3:$M$70,2,0)))</f>
        <v>#VALUE!</v>
      </c>
      <c r="CL70" s="57" t="e">
        <f>IF(CJ70="","",(VLOOKUP(CJ70,Table_corresp!$J$3:$M$70,3,0)))</f>
        <v>#VALUE!</v>
      </c>
      <c r="CM70" s="57" t="e">
        <f>IF(CJ70="","",(VLOOKUP(CJ70,Table_corresp!$J$3:$M$70,4,0)))</f>
        <v>#VALUE!</v>
      </c>
      <c r="CN70" s="56" t="e">
        <f>IF(#REF!&gt;0,((((#REF!/CK70)^CL70)-1)/CM70),"")</f>
        <v>#REF!</v>
      </c>
      <c r="CO70" s="56" t="e">
        <f>IF(CN70="","",BZ70-CN70)</f>
        <v>#REF!</v>
      </c>
      <c r="CP70" s="58" t="e">
        <f t="shared" si="36"/>
        <v>#REF!</v>
      </c>
      <c r="CQ70" s="59" t="e">
        <f>IF(CD70&lt;&gt;0,((YEAR(CD70)-YEAR(BP70))*12+MONTH(CD70)-MONTH(BP70)),"")</f>
        <v>#REF!</v>
      </c>
      <c r="CR70" s="11"/>
      <c r="CS70" s="39"/>
      <c r="CT70" s="18"/>
      <c r="CU70" s="57" t="e">
        <f>IF(CQ70="","",(VLOOKUP(CQ70,Table_corresp!$E$3:$F$230,2,0)))</f>
        <v>#REF!</v>
      </c>
      <c r="CV70" s="57" t="e">
        <f>IF(CU70="","",(CONCATENATE(BB70," / ",CU70)))</f>
        <v>#REF!</v>
      </c>
      <c r="CW70" s="57" t="e">
        <f>IF(CV70="","",(VLOOKUP(CV70,Table_corresp!$J$3:$M$70,2,0)))</f>
        <v>#REF!</v>
      </c>
      <c r="CX70" s="57" t="e">
        <f>IF(CV70="","",(VLOOKUP(CV70,Table_corresp!$J$3:$M$70,3,0)))</f>
        <v>#REF!</v>
      </c>
      <c r="CY70" s="57" t="e">
        <f>IF(CV70="","",(VLOOKUP(CV70,Table_corresp!$J$3:$M$70,4,0)))</f>
        <v>#REF!</v>
      </c>
      <c r="CZ70" s="56" t="e">
        <f>IF(#REF!&gt;0,((((#REF!/CW70)^CX70)-1)/CY70),"")</f>
        <v>#REF!</v>
      </c>
      <c r="DA70" s="56" t="e">
        <f>IF(CZ70="","",CL70-CZ70)</f>
        <v>#REF!</v>
      </c>
      <c r="DB70" s="58" t="e">
        <f t="shared" si="37"/>
        <v>#REF!</v>
      </c>
      <c r="DC70" s="59" t="e">
        <f>IF(CP70&lt;&gt;0,((YEAR(CP70)-YEAR(CB70))*12+MONTH(CP70)-MONTH(CB70)),"")</f>
        <v>#REF!</v>
      </c>
    </row>
    <row r="71" spans="1:107" x14ac:dyDescent="0.25">
      <c r="A71" s="8">
        <v>69</v>
      </c>
      <c r="B71" s="10">
        <v>2</v>
      </c>
      <c r="C71" s="12"/>
      <c r="D71" s="12"/>
      <c r="E71" s="12"/>
      <c r="F71" s="12">
        <v>36.700000000000003</v>
      </c>
      <c r="G71" s="12">
        <v>1.2450000000000001</v>
      </c>
      <c r="H71" s="13">
        <v>23.677037467137627</v>
      </c>
      <c r="I71" s="46">
        <f>VLOOKUP(T71,Table_corresp!$E$3:$F$230,2,0)</f>
        <v>7.5</v>
      </c>
      <c r="J71" s="46" t="str">
        <f>CONCATENATE(B71," / ",I71)</f>
        <v>2 / 7,5</v>
      </c>
      <c r="K71" s="54">
        <f>VLOOKUP(J71,Table_corresp!$J$3:$M$70,2,0)</f>
        <v>15.32</v>
      </c>
      <c r="L71" s="54">
        <f>VLOOKUP(J71,Table_corresp!$J$3:$M$70,3,0)</f>
        <v>-0.5</v>
      </c>
      <c r="M71" s="55">
        <f>VLOOKUP(J71,Table_corresp!$J$3:$M$70,4,0)</f>
        <v>-4.3999999999999997E-2</v>
      </c>
      <c r="N71" s="56">
        <f t="shared" si="26"/>
        <v>4.4457222692721103</v>
      </c>
      <c r="O71" s="14" t="s">
        <v>39</v>
      </c>
      <c r="P71" s="15">
        <v>41934</v>
      </c>
      <c r="Q71" s="15">
        <v>39124</v>
      </c>
      <c r="R71" s="45" t="str">
        <f t="shared" ca="1" si="21"/>
        <v>10 ans 8 mois</v>
      </c>
      <c r="S71" s="39" t="str">
        <f ca="1">VLOOKUP(R71,Table_corresp!$A$3:$B$230,2,0)</f>
        <v>[9-12[</v>
      </c>
      <c r="T71" s="45" t="str">
        <f>DATEDIF(Q71,P71,"y")&amp;" ans "&amp;DATEDIF(Q71,P71,"ym")&amp;" mois"</f>
        <v>7 ans 8 mois</v>
      </c>
      <c r="U71" s="39" t="str">
        <f>VLOOKUP(T71,Table_corresp!$A$3:$B$230,2,0)</f>
        <v>[6-9[</v>
      </c>
      <c r="V71" s="20"/>
      <c r="W71" s="21"/>
      <c r="X71" s="20">
        <v>42195</v>
      </c>
      <c r="Y71" s="38" t="str">
        <f>IF(X71&lt;&gt;0,(DATEDIF(Q71,X71,"y")&amp;" ans "&amp;DATEDIF(Q71,X71,"ym")&amp;" mois"),"")</f>
        <v>8 ans 4 mois</v>
      </c>
      <c r="Z71" s="21">
        <v>22.5</v>
      </c>
      <c r="AA71" s="57">
        <f>IF(Y71="","",(VLOOKUP(Y71,Table_corresp!$E$3:$F$230,2,0)))</f>
        <v>8</v>
      </c>
      <c r="AB71" s="57" t="str">
        <f>IF(AA71="","",(CONCATENATE(B71," / ",AA71)))</f>
        <v>2 / 8</v>
      </c>
      <c r="AC71" s="57">
        <f>IF(AB71="","",(VLOOKUP(AB71,Table_corresp!$J$3:$M$70,2,0)))</f>
        <v>15.44</v>
      </c>
      <c r="AD71" s="57">
        <f>IF(AB71="","",(VLOOKUP(AB71,Table_corresp!$J$3:$M$70,3,0)))</f>
        <v>-0.54</v>
      </c>
      <c r="AE71" s="57">
        <f>IF(AB71="","",(VLOOKUP(AB71,Table_corresp!$J$3:$M$70,4,0)))</f>
        <v>-4.9000000000000002E-2</v>
      </c>
      <c r="AF71" s="56">
        <f t="shared" si="27"/>
        <v>3.7550705477393604</v>
      </c>
      <c r="AG71" s="56">
        <f>IF(AF71="","",N71-AF71)</f>
        <v>0.6906517215327499</v>
      </c>
      <c r="AH71" s="58" t="str">
        <f t="shared" si="22"/>
        <v>ralentissement</v>
      </c>
      <c r="AI71" s="17">
        <f>IF(X71&lt;&gt;0,((YEAR(X71)-YEAR(P71))*12+MONTH(X71)-MONTH(P71)),"")</f>
        <v>9</v>
      </c>
      <c r="AJ71" s="20">
        <v>42382</v>
      </c>
      <c r="AK71" s="39" t="str">
        <f>IF(AJ71&lt;&gt;0,(DATEDIF(Q71,AJ71,"y")&amp;" ans "&amp;DATEDIF(Q71,AJ71,"ym")&amp;" mois"),"")</f>
        <v>8 ans 11 mois</v>
      </c>
      <c r="AL71" s="21">
        <v>22.1</v>
      </c>
      <c r="AM71" s="57">
        <f>IF(AK71="","",(VLOOKUP(AK71,Table_corresp!$E$3:$F$230,2,0)))</f>
        <v>8.5</v>
      </c>
      <c r="AN71" s="57" t="str">
        <f>IF(AM71="","",(CONCATENATE(B71," / ",AM71)))</f>
        <v>2 / 8,5</v>
      </c>
      <c r="AO71" s="57">
        <f>IF(AN71="","",(VLOOKUP(AN71,Table_corresp!$J$3:$M$70,2,0)))</f>
        <v>15.59</v>
      </c>
      <c r="AP71" s="57">
        <f>IF(AN71="","",(VLOOKUP(AN71,Table_corresp!$J$3:$M$70,3,0)))</f>
        <v>-0.56999999999999995</v>
      </c>
      <c r="AQ71" s="57">
        <f>IF(AN71="","",(VLOOKUP(AN71,Table_corresp!$J$3:$M$70,4,0)))</f>
        <v>-5.3400000000000003E-2</v>
      </c>
      <c r="AR71" s="56">
        <f t="shared" si="28"/>
        <v>3.3776855397028749</v>
      </c>
      <c r="AS71" s="56">
        <f t="shared" si="29"/>
        <v>0.37738500803648556</v>
      </c>
      <c r="AT71" s="58" t="str">
        <f t="shared" si="30"/>
        <v>ralentissement</v>
      </c>
      <c r="AU71" s="59">
        <f t="shared" si="23"/>
        <v>6</v>
      </c>
      <c r="AV71" s="20">
        <v>42559</v>
      </c>
      <c r="AW71" s="39"/>
      <c r="AX71" s="21">
        <v>22.1</v>
      </c>
      <c r="AY71" s="57" t="e">
        <f>IF(AU71="","",(VLOOKUP(AU71,Table_corresp!$E$3:$F$230,2,0)))</f>
        <v>#N/A</v>
      </c>
      <c r="AZ71" s="57" t="e">
        <f>IF(AY71="","",(CONCATENATE(L71," / ",AY71)))</f>
        <v>#N/A</v>
      </c>
      <c r="BA71" s="57" t="e">
        <f>IF(AZ71="","",(VLOOKUP(AZ71,Table_corresp!$J$3:$M$70,2,0)))</f>
        <v>#N/A</v>
      </c>
      <c r="BB71" s="57" t="e">
        <f>IF(AZ71="","",(VLOOKUP(AZ71,Table_corresp!$J$3:$M$70,3,0)))</f>
        <v>#N/A</v>
      </c>
      <c r="BC71" s="57" t="e">
        <f>IF(AZ71="","",(VLOOKUP(AZ71,Table_corresp!$J$3:$M$70,4,0)))</f>
        <v>#N/A</v>
      </c>
      <c r="BD71" s="56" t="e">
        <f t="shared" si="31"/>
        <v>#N/A</v>
      </c>
      <c r="BE71" s="56" t="e">
        <f t="shared" si="19"/>
        <v>#N/A</v>
      </c>
      <c r="BF71" s="58" t="e">
        <f t="shared" si="32"/>
        <v>#N/A</v>
      </c>
      <c r="BG71" s="59" t="e">
        <f t="shared" si="24"/>
        <v>#VALUE!</v>
      </c>
      <c r="BH71" s="21"/>
      <c r="BI71" s="39"/>
      <c r="BJ71" s="21"/>
      <c r="BK71" s="57" t="e">
        <f>IF(BG71="","",(VLOOKUP(BG71,Table_corresp!$E$3:$F$230,2,0)))</f>
        <v>#VALUE!</v>
      </c>
      <c r="BL71" s="57" t="e">
        <f>IF(BK71="","",(CONCATENATE(V71," / ",BK71)))</f>
        <v>#VALUE!</v>
      </c>
      <c r="BM71" s="57" t="e">
        <f>IF(BL71="","",(VLOOKUP(BL71,Table_corresp!$J$3:$M$70,2,0)))</f>
        <v>#VALUE!</v>
      </c>
      <c r="BN71" s="57" t="e">
        <f>IF(BL71="","",(VLOOKUP(BL71,Table_corresp!$J$3:$M$70,3,0)))</f>
        <v>#VALUE!</v>
      </c>
      <c r="BO71" s="57" t="e">
        <f>IF(BL71="","",(VLOOKUP(BL71,Table_corresp!$J$3:$M$70,4,0)))</f>
        <v>#VALUE!</v>
      </c>
      <c r="BP71" s="56" t="str">
        <f t="shared" si="33"/>
        <v/>
      </c>
      <c r="BQ71" s="56" t="str">
        <f t="shared" si="20"/>
        <v/>
      </c>
      <c r="BR71" s="58" t="str">
        <f t="shared" si="34"/>
        <v/>
      </c>
      <c r="BS71" s="59" t="e">
        <f t="shared" si="25"/>
        <v>#N/A</v>
      </c>
      <c r="BT71" s="21"/>
      <c r="BU71" s="39"/>
      <c r="BV71" s="21"/>
      <c r="BW71" s="57" t="e">
        <f>IF(BS71="","",(VLOOKUP(BS71,Table_corresp!$E$3:$F$230,2,0)))</f>
        <v>#N/A</v>
      </c>
      <c r="BX71" s="57" t="e">
        <f>IF(BW71="","",(CONCATENATE(AF71," / ",BW71)))</f>
        <v>#N/A</v>
      </c>
      <c r="BY71" s="57" t="e">
        <f>IF(BX71="","",(VLOOKUP(BX71,Table_corresp!$J$3:$M$70,2,0)))</f>
        <v>#N/A</v>
      </c>
      <c r="BZ71" s="57" t="e">
        <f>IF(BX71="","",(VLOOKUP(BX71,Table_corresp!$J$3:$M$70,3,0)))</f>
        <v>#N/A</v>
      </c>
      <c r="CA71" s="57" t="e">
        <f>IF(BX71="","",(VLOOKUP(BX71,Table_corresp!$J$3:$M$70,4,0)))</f>
        <v>#N/A</v>
      </c>
      <c r="CB71" s="56" t="e">
        <f>IF(#REF!&gt;0,((((#REF!/BY71)^BZ71)-1)/CA71),"")</f>
        <v>#REF!</v>
      </c>
      <c r="CC71" s="56" t="e">
        <f>IF(CB71="","",BN71-CB71)</f>
        <v>#REF!</v>
      </c>
      <c r="CD71" s="58" t="e">
        <f t="shared" si="35"/>
        <v>#REF!</v>
      </c>
      <c r="CE71" s="59" t="e">
        <f>IF(BR71&lt;&gt;0,((YEAR(BR71)-YEAR(BD71))*12+MONTH(BR71)-MONTH(BD71)),"")</f>
        <v>#VALUE!</v>
      </c>
      <c r="CF71" s="21"/>
      <c r="CG71" s="39"/>
      <c r="CH71" s="21"/>
      <c r="CI71" s="57" t="e">
        <f>IF(CE71="","",(VLOOKUP(CE71,Table_corresp!$E$3:$F$230,2,0)))</f>
        <v>#VALUE!</v>
      </c>
      <c r="CJ71" s="57" t="e">
        <f>IF(CI71="","",(CONCATENATE(AP71," / ",CI71)))</f>
        <v>#VALUE!</v>
      </c>
      <c r="CK71" s="57" t="e">
        <f>IF(CJ71="","",(VLOOKUP(CJ71,Table_corresp!$J$3:$M$70,2,0)))</f>
        <v>#VALUE!</v>
      </c>
      <c r="CL71" s="57" t="e">
        <f>IF(CJ71="","",(VLOOKUP(CJ71,Table_corresp!$J$3:$M$70,3,0)))</f>
        <v>#VALUE!</v>
      </c>
      <c r="CM71" s="57" t="e">
        <f>IF(CJ71="","",(VLOOKUP(CJ71,Table_corresp!$J$3:$M$70,4,0)))</f>
        <v>#VALUE!</v>
      </c>
      <c r="CN71" s="56" t="e">
        <f>IF(#REF!&gt;0,((((#REF!/CK71)^CL71)-1)/CM71),"")</f>
        <v>#REF!</v>
      </c>
      <c r="CO71" s="56" t="e">
        <f>IF(CN71="","",BZ71-CN71)</f>
        <v>#REF!</v>
      </c>
      <c r="CP71" s="58" t="e">
        <f t="shared" si="36"/>
        <v>#REF!</v>
      </c>
      <c r="CQ71" s="59" t="e">
        <f>IF(CD71&lt;&gt;0,((YEAR(CD71)-YEAR(BP71))*12+MONTH(CD71)-MONTH(BP71)),"")</f>
        <v>#REF!</v>
      </c>
      <c r="CR71" s="21"/>
      <c r="CS71" s="39"/>
      <c r="CT71" s="22"/>
      <c r="CU71" s="57" t="e">
        <f>IF(CQ71="","",(VLOOKUP(CQ71,Table_corresp!$E$3:$F$230,2,0)))</f>
        <v>#REF!</v>
      </c>
      <c r="CV71" s="57" t="e">
        <f>IF(CU71="","",(CONCATENATE(BB71," / ",CU71)))</f>
        <v>#REF!</v>
      </c>
      <c r="CW71" s="57" t="e">
        <f>IF(CV71="","",(VLOOKUP(CV71,Table_corresp!$J$3:$M$70,2,0)))</f>
        <v>#REF!</v>
      </c>
      <c r="CX71" s="57" t="e">
        <f>IF(CV71="","",(VLOOKUP(CV71,Table_corresp!$J$3:$M$70,3,0)))</f>
        <v>#REF!</v>
      </c>
      <c r="CY71" s="57" t="e">
        <f>IF(CV71="","",(VLOOKUP(CV71,Table_corresp!$J$3:$M$70,4,0)))</f>
        <v>#REF!</v>
      </c>
      <c r="CZ71" s="56" t="e">
        <f>IF(#REF!&gt;0,((((#REF!/CW71)^CX71)-1)/CY71),"")</f>
        <v>#REF!</v>
      </c>
      <c r="DA71" s="56" t="e">
        <f>IF(CZ71="","",CL71-CZ71)</f>
        <v>#REF!</v>
      </c>
      <c r="DB71" s="58" t="e">
        <f t="shared" si="37"/>
        <v>#REF!</v>
      </c>
      <c r="DC71" s="59" t="e">
        <f>IF(CP71&lt;&gt;0,((YEAR(CP71)-YEAR(CB71))*12+MONTH(CP71)-MONTH(CB71)),"")</f>
        <v>#REF!</v>
      </c>
    </row>
    <row r="72" spans="1:107" x14ac:dyDescent="0.25">
      <c r="A72" s="8">
        <v>70</v>
      </c>
      <c r="B72" s="10">
        <v>2</v>
      </c>
      <c r="C72" s="12"/>
      <c r="D72" s="12"/>
      <c r="E72" s="12"/>
      <c r="F72" s="12">
        <v>97.2</v>
      </c>
      <c r="G72" s="12">
        <v>1.8</v>
      </c>
      <c r="H72" s="13">
        <v>30</v>
      </c>
      <c r="I72" s="46">
        <f>VLOOKUP(T72,Table_corresp!$E$3:$F$230,2,0)</f>
        <v>15</v>
      </c>
      <c r="J72" s="46" t="str">
        <f>CONCATENATE(B72," / ",I72)</f>
        <v>2 / 15</v>
      </c>
      <c r="K72" s="54">
        <f>VLOOKUP(J72,Table_corresp!$J$3:$M$70,2,0)</f>
        <v>19.48</v>
      </c>
      <c r="L72" s="54">
        <f>VLOOKUP(J72,Table_corresp!$J$3:$M$70,3,0)</f>
        <v>-0.85</v>
      </c>
      <c r="M72" s="55">
        <f>VLOOKUP(J72,Table_corresp!$J$3:$M$70,4,0)</f>
        <v>-0.1028</v>
      </c>
      <c r="N72" s="56">
        <f t="shared" si="26"/>
        <v>2.9884872362574573</v>
      </c>
      <c r="O72" s="14" t="s">
        <v>39</v>
      </c>
      <c r="P72" s="15">
        <v>41948</v>
      </c>
      <c r="Q72" s="15">
        <v>36345</v>
      </c>
      <c r="R72" s="45" t="str">
        <f t="shared" ca="1" si="21"/>
        <v>18 ans 3 mois</v>
      </c>
      <c r="S72" s="39" t="str">
        <f ca="1">VLOOKUP(R72,Table_corresp!$A$3:$B$230,2,0)</f>
        <v>&gt; 12</v>
      </c>
      <c r="T72" s="45" t="str">
        <f>DATEDIF(Q72,P72,"y")&amp;" ans "&amp;DATEDIF(Q72,P72,"ym")&amp;" mois"</f>
        <v>15 ans 4 mois</v>
      </c>
      <c r="U72" s="39" t="str">
        <f>VLOOKUP(T72,Table_corresp!$A$3:$B$230,2,0)</f>
        <v>&gt; 12</v>
      </c>
      <c r="V72" s="16"/>
      <c r="W72" s="11"/>
      <c r="X72" s="16"/>
      <c r="Y72" s="38" t="str">
        <f>IF(X72&lt;&gt;0,(DATEDIF(Q72,X72,"y")&amp;" ans "&amp;DATEDIF(Q72,X72,"ym")&amp;" mois"),"")</f>
        <v/>
      </c>
      <c r="Z72" s="11"/>
      <c r="AA72" s="57" t="str">
        <f>IF(Y72="","",(VLOOKUP(Y72,Table_corresp!$E$3:$F$230,2,0)))</f>
        <v/>
      </c>
      <c r="AB72" s="57" t="str">
        <f>IF(AA72="","",(CONCATENATE(B72," / ",AA72)))</f>
        <v/>
      </c>
      <c r="AC72" s="57" t="str">
        <f>IF(AB72="","",(VLOOKUP(AB72,Table_corresp!$J$3:$M$70,2,0)))</f>
        <v/>
      </c>
      <c r="AD72" s="57" t="str">
        <f>IF(AB72="","",(VLOOKUP(AB72,Table_corresp!$J$3:$M$70,3,0)))</f>
        <v/>
      </c>
      <c r="AE72" s="57" t="str">
        <f>IF(AB72="","",(VLOOKUP(AB72,Table_corresp!$J$3:$M$70,4,0)))</f>
        <v/>
      </c>
      <c r="AF72" s="56" t="str">
        <f t="shared" si="27"/>
        <v/>
      </c>
      <c r="AG72" s="56" t="str">
        <f>IF(AF72="","",N72-AF72)</f>
        <v/>
      </c>
      <c r="AH72" s="58" t="str">
        <f t="shared" si="22"/>
        <v/>
      </c>
      <c r="AI72" s="17" t="str">
        <f>IF(X72&lt;&gt;0,((YEAR(X72)-YEAR(P72))*12+MONTH(X72)-MONTH(P72)),"")</f>
        <v/>
      </c>
      <c r="AJ72" s="16"/>
      <c r="AK72" s="39" t="str">
        <f>IF(AJ72&lt;&gt;0,(DATEDIF(Q72,AJ72,"y")&amp;" ans "&amp;DATEDIF(Q72,AJ72,"ym")&amp;" mois"),"")</f>
        <v/>
      </c>
      <c r="AL72" s="11"/>
      <c r="AM72" s="57" t="str">
        <f>IF(AK72="","",(VLOOKUP(AK72,Table_corresp!$E$3:$F$230,2,0)))</f>
        <v/>
      </c>
      <c r="AN72" s="57" t="str">
        <f>IF(AM72="","",(CONCATENATE(B72," / ",AM72)))</f>
        <v/>
      </c>
      <c r="AO72" s="57" t="str">
        <f>IF(AN72="","",(VLOOKUP(AN72,Table_corresp!$J$3:$M$70,2,0)))</f>
        <v/>
      </c>
      <c r="AP72" s="57" t="str">
        <f>IF(AN72="","",(VLOOKUP(AN72,Table_corresp!$J$3:$M$70,3,0)))</f>
        <v/>
      </c>
      <c r="AQ72" s="57" t="str">
        <f>IF(AN72="","",(VLOOKUP(AN72,Table_corresp!$J$3:$M$70,4,0)))</f>
        <v/>
      </c>
      <c r="AR72" s="56" t="str">
        <f t="shared" si="28"/>
        <v/>
      </c>
      <c r="AS72" s="56" t="str">
        <f t="shared" si="29"/>
        <v/>
      </c>
      <c r="AT72" s="58" t="str">
        <f t="shared" si="30"/>
        <v/>
      </c>
      <c r="AU72" s="59" t="str">
        <f t="shared" si="23"/>
        <v/>
      </c>
      <c r="AV72" s="16"/>
      <c r="AW72" s="39"/>
      <c r="AX72" s="11"/>
      <c r="AY72" s="57" t="str">
        <f>IF(AU72="","",(VLOOKUP(AU72,Table_corresp!$E$3:$F$230,2,0)))</f>
        <v/>
      </c>
      <c r="AZ72" s="57" t="str">
        <f>IF(AY72="","",(CONCATENATE(L72," / ",AY72)))</f>
        <v/>
      </c>
      <c r="BA72" s="57" t="str">
        <f>IF(AZ72="","",(VLOOKUP(AZ72,Table_corresp!$J$3:$M$70,2,0)))</f>
        <v/>
      </c>
      <c r="BB72" s="57" t="str">
        <f>IF(AZ72="","",(VLOOKUP(AZ72,Table_corresp!$J$3:$M$70,3,0)))</f>
        <v/>
      </c>
      <c r="BC72" s="57" t="str">
        <f>IF(AZ72="","",(VLOOKUP(AZ72,Table_corresp!$J$3:$M$70,4,0)))</f>
        <v/>
      </c>
      <c r="BD72" s="56" t="str">
        <f t="shared" si="31"/>
        <v/>
      </c>
      <c r="BE72" s="56" t="str">
        <f t="shared" si="19"/>
        <v/>
      </c>
      <c r="BF72" s="58" t="str">
        <f t="shared" si="32"/>
        <v/>
      </c>
      <c r="BG72" s="59" t="e">
        <f t="shared" si="24"/>
        <v>#VALUE!</v>
      </c>
      <c r="BH72" s="11"/>
      <c r="BI72" s="39"/>
      <c r="BJ72" s="11"/>
      <c r="BK72" s="57" t="e">
        <f>IF(BG72="","",(VLOOKUP(BG72,Table_corresp!$E$3:$F$230,2,0)))</f>
        <v>#VALUE!</v>
      </c>
      <c r="BL72" s="57" t="e">
        <f>IF(BK72="","",(CONCATENATE(V72," / ",BK72)))</f>
        <v>#VALUE!</v>
      </c>
      <c r="BM72" s="57" t="e">
        <f>IF(BL72="","",(VLOOKUP(BL72,Table_corresp!$J$3:$M$70,2,0)))</f>
        <v>#VALUE!</v>
      </c>
      <c r="BN72" s="57" t="e">
        <f>IF(BL72="","",(VLOOKUP(BL72,Table_corresp!$J$3:$M$70,3,0)))</f>
        <v>#VALUE!</v>
      </c>
      <c r="BO72" s="57" t="e">
        <f>IF(BL72="","",(VLOOKUP(BL72,Table_corresp!$J$3:$M$70,4,0)))</f>
        <v>#VALUE!</v>
      </c>
      <c r="BP72" s="56" t="str">
        <f t="shared" si="33"/>
        <v/>
      </c>
      <c r="BQ72" s="56" t="str">
        <f t="shared" si="20"/>
        <v/>
      </c>
      <c r="BR72" s="58" t="str">
        <f t="shared" si="34"/>
        <v/>
      </c>
      <c r="BS72" s="59" t="e">
        <f t="shared" si="25"/>
        <v>#VALUE!</v>
      </c>
      <c r="BT72" s="11"/>
      <c r="BU72" s="39"/>
      <c r="BV72" s="11"/>
      <c r="BW72" s="57" t="e">
        <f>IF(BS72="","",(VLOOKUP(BS72,Table_corresp!$E$3:$F$230,2,0)))</f>
        <v>#VALUE!</v>
      </c>
      <c r="BX72" s="57" t="e">
        <f>IF(BW72="","",(CONCATENATE(AF72," / ",BW72)))</f>
        <v>#VALUE!</v>
      </c>
      <c r="BY72" s="57" t="e">
        <f>IF(BX72="","",(VLOOKUP(BX72,Table_corresp!$J$3:$M$70,2,0)))</f>
        <v>#VALUE!</v>
      </c>
      <c r="BZ72" s="57" t="e">
        <f>IF(BX72="","",(VLOOKUP(BX72,Table_corresp!$J$3:$M$70,3,0)))</f>
        <v>#VALUE!</v>
      </c>
      <c r="CA72" s="57" t="e">
        <f>IF(BX72="","",(VLOOKUP(BX72,Table_corresp!$J$3:$M$70,4,0)))</f>
        <v>#VALUE!</v>
      </c>
      <c r="CB72" s="56" t="e">
        <f>IF(#REF!&gt;0,((((#REF!/BY72)^BZ72)-1)/CA72),"")</f>
        <v>#REF!</v>
      </c>
      <c r="CC72" s="56" t="e">
        <f>IF(CB72="","",BN72-CB72)</f>
        <v>#REF!</v>
      </c>
      <c r="CD72" s="58" t="e">
        <f t="shared" si="35"/>
        <v>#REF!</v>
      </c>
      <c r="CE72" s="59" t="e">
        <f>IF(BR72&lt;&gt;0,((YEAR(BR72)-YEAR(BD72))*12+MONTH(BR72)-MONTH(BD72)),"")</f>
        <v>#VALUE!</v>
      </c>
      <c r="CF72" s="11"/>
      <c r="CG72" s="39"/>
      <c r="CH72" s="11"/>
      <c r="CI72" s="57" t="e">
        <f>IF(CE72="","",(VLOOKUP(CE72,Table_corresp!$E$3:$F$230,2,0)))</f>
        <v>#VALUE!</v>
      </c>
      <c r="CJ72" s="57" t="e">
        <f>IF(CI72="","",(CONCATENATE(AP72," / ",CI72)))</f>
        <v>#VALUE!</v>
      </c>
      <c r="CK72" s="57" t="e">
        <f>IF(CJ72="","",(VLOOKUP(CJ72,Table_corresp!$J$3:$M$70,2,0)))</f>
        <v>#VALUE!</v>
      </c>
      <c r="CL72" s="57" t="e">
        <f>IF(CJ72="","",(VLOOKUP(CJ72,Table_corresp!$J$3:$M$70,3,0)))</f>
        <v>#VALUE!</v>
      </c>
      <c r="CM72" s="57" t="e">
        <f>IF(CJ72="","",(VLOOKUP(CJ72,Table_corresp!$J$3:$M$70,4,0)))</f>
        <v>#VALUE!</v>
      </c>
      <c r="CN72" s="56" t="e">
        <f>IF(#REF!&gt;0,((((#REF!/CK72)^CL72)-1)/CM72),"")</f>
        <v>#REF!</v>
      </c>
      <c r="CO72" s="56" t="e">
        <f>IF(CN72="","",BZ72-CN72)</f>
        <v>#REF!</v>
      </c>
      <c r="CP72" s="58" t="e">
        <f t="shared" si="36"/>
        <v>#REF!</v>
      </c>
      <c r="CQ72" s="59" t="e">
        <f>IF(CD72&lt;&gt;0,((YEAR(CD72)-YEAR(BP72))*12+MONTH(CD72)-MONTH(BP72)),"")</f>
        <v>#REF!</v>
      </c>
      <c r="CR72" s="11"/>
      <c r="CS72" s="39"/>
      <c r="CT72" s="18"/>
      <c r="CU72" s="57" t="e">
        <f>IF(CQ72="","",(VLOOKUP(CQ72,Table_corresp!$E$3:$F$230,2,0)))</f>
        <v>#REF!</v>
      </c>
      <c r="CV72" s="57" t="e">
        <f>IF(CU72="","",(CONCATENATE(BB72," / ",CU72)))</f>
        <v>#REF!</v>
      </c>
      <c r="CW72" s="57" t="e">
        <f>IF(CV72="","",(VLOOKUP(CV72,Table_corresp!$J$3:$M$70,2,0)))</f>
        <v>#REF!</v>
      </c>
      <c r="CX72" s="57" t="e">
        <f>IF(CV72="","",(VLOOKUP(CV72,Table_corresp!$J$3:$M$70,3,0)))</f>
        <v>#REF!</v>
      </c>
      <c r="CY72" s="57" t="e">
        <f>IF(CV72="","",(VLOOKUP(CV72,Table_corresp!$J$3:$M$70,4,0)))</f>
        <v>#REF!</v>
      </c>
      <c r="CZ72" s="56" t="e">
        <f>IF(#REF!&gt;0,((((#REF!/CW72)^CX72)-1)/CY72),"")</f>
        <v>#REF!</v>
      </c>
      <c r="DA72" s="56" t="e">
        <f>IF(CZ72="","",CL72-CZ72)</f>
        <v>#REF!</v>
      </c>
      <c r="DB72" s="58" t="e">
        <f t="shared" si="37"/>
        <v>#REF!</v>
      </c>
      <c r="DC72" s="59" t="e">
        <f>IF(CP72&lt;&gt;0,((YEAR(CP72)-YEAR(CB72))*12+MONTH(CP72)-MONTH(CB72)),"")</f>
        <v>#REF!</v>
      </c>
    </row>
    <row r="73" spans="1:107" x14ac:dyDescent="0.25">
      <c r="A73" s="8">
        <v>71</v>
      </c>
      <c r="B73" s="10">
        <v>2</v>
      </c>
      <c r="C73" s="12">
        <v>27</v>
      </c>
      <c r="D73" s="12">
        <v>1.17</v>
      </c>
      <c r="E73" s="12">
        <v>19.723865877712036</v>
      </c>
      <c r="F73" s="12">
        <v>33</v>
      </c>
      <c r="G73" s="12">
        <v>1.19</v>
      </c>
      <c r="H73" s="13">
        <v>23.303439022667892</v>
      </c>
      <c r="I73" s="46">
        <f>VLOOKUP(T73,Table_corresp!$E$3:$F$230,2,0)</f>
        <v>6.5</v>
      </c>
      <c r="J73" s="46" t="str">
        <f>CONCATENATE(B73," / ",I73)</f>
        <v>2 / 6,5</v>
      </c>
      <c r="K73" s="54">
        <f>VLOOKUP(J73,Table_corresp!$J$3:$M$70,2,0)</f>
        <v>15.16</v>
      </c>
      <c r="L73" s="54">
        <f>VLOOKUP(J73,Table_corresp!$J$3:$M$70,3,0)</f>
        <v>-0.41</v>
      </c>
      <c r="M73" s="55">
        <f>VLOOKUP(J73,Table_corresp!$J$3:$M$70,4,0)</f>
        <v>-3.4200000000000001E-2</v>
      </c>
      <c r="N73" s="56">
        <f t="shared" si="26"/>
        <v>4.7255302677650466</v>
      </c>
      <c r="O73" s="14" t="s">
        <v>39</v>
      </c>
      <c r="P73" s="23">
        <v>41962</v>
      </c>
      <c r="Q73" s="15">
        <v>39437</v>
      </c>
      <c r="R73" s="45" t="str">
        <f t="shared" ca="1" si="21"/>
        <v>9 ans 9 mois</v>
      </c>
      <c r="S73" s="39" t="str">
        <f ca="1">VLOOKUP(R73,Table_corresp!$A$3:$B$230,2,0)</f>
        <v>[9-12[</v>
      </c>
      <c r="T73" s="45" t="str">
        <f>DATEDIF(Q73,P73,"y")&amp;" ans "&amp;DATEDIF(Q73,P73,"ym")&amp;" mois"</f>
        <v>6 ans 10 mois</v>
      </c>
      <c r="U73" s="39" t="str">
        <f>VLOOKUP(T73,Table_corresp!$A$3:$B$230,2,0)</f>
        <v>[6-9[</v>
      </c>
      <c r="V73" s="16"/>
      <c r="W73" s="11"/>
      <c r="X73" s="16"/>
      <c r="Y73" s="38" t="str">
        <f>IF(X73&lt;&gt;0,(DATEDIF(Q73,X73,"y")&amp;" ans "&amp;DATEDIF(Q73,X73,"ym")&amp;" mois"),"")</f>
        <v/>
      </c>
      <c r="Z73" s="11"/>
      <c r="AA73" s="57" t="str">
        <f>IF(Y73="","",(VLOOKUP(Y73,Table_corresp!$E$3:$F$230,2,0)))</f>
        <v/>
      </c>
      <c r="AB73" s="57" t="str">
        <f>IF(AA73="","",(CONCATENATE(B73," / ",AA73)))</f>
        <v/>
      </c>
      <c r="AC73" s="57" t="str">
        <f>IF(AB73="","",(VLOOKUP(AB73,Table_corresp!$J$3:$M$70,2,0)))</f>
        <v/>
      </c>
      <c r="AD73" s="57" t="str">
        <f>IF(AB73="","",(VLOOKUP(AB73,Table_corresp!$J$3:$M$70,3,0)))</f>
        <v/>
      </c>
      <c r="AE73" s="57" t="str">
        <f>IF(AB73="","",(VLOOKUP(AB73,Table_corresp!$J$3:$M$70,4,0)))</f>
        <v/>
      </c>
      <c r="AF73" s="56" t="str">
        <f t="shared" si="27"/>
        <v/>
      </c>
      <c r="AG73" s="56" t="str">
        <f>IF(AF73="","",N73-AF73)</f>
        <v/>
      </c>
      <c r="AH73" s="58" t="str">
        <f t="shared" si="22"/>
        <v/>
      </c>
      <c r="AI73" s="17" t="str">
        <f>IF(X73&lt;&gt;0,((YEAR(X73)-YEAR(P73))*12+MONTH(X73)-MONTH(P73)),"")</f>
        <v/>
      </c>
      <c r="AJ73" s="16"/>
      <c r="AK73" s="39" t="str">
        <f>IF(AJ73&lt;&gt;0,(DATEDIF(Q73,AJ73,"y")&amp;" ans "&amp;DATEDIF(Q73,AJ73,"ym")&amp;" mois"),"")</f>
        <v/>
      </c>
      <c r="AL73" s="11"/>
      <c r="AM73" s="57" t="str">
        <f>IF(AK73="","",(VLOOKUP(AK73,Table_corresp!$E$3:$F$230,2,0)))</f>
        <v/>
      </c>
      <c r="AN73" s="57" t="str">
        <f>IF(AM73="","",(CONCATENATE(B73," / ",AM73)))</f>
        <v/>
      </c>
      <c r="AO73" s="57" t="str">
        <f>IF(AN73="","",(VLOOKUP(AN73,Table_corresp!$J$3:$M$70,2,0)))</f>
        <v/>
      </c>
      <c r="AP73" s="57" t="str">
        <f>IF(AN73="","",(VLOOKUP(AN73,Table_corresp!$J$3:$M$70,3,0)))</f>
        <v/>
      </c>
      <c r="AQ73" s="57" t="str">
        <f>IF(AN73="","",(VLOOKUP(AN73,Table_corresp!$J$3:$M$70,4,0)))</f>
        <v/>
      </c>
      <c r="AR73" s="56" t="str">
        <f t="shared" si="28"/>
        <v/>
      </c>
      <c r="AS73" s="56" t="str">
        <f t="shared" si="29"/>
        <v/>
      </c>
      <c r="AT73" s="58" t="str">
        <f t="shared" si="30"/>
        <v/>
      </c>
      <c r="AU73" s="59" t="str">
        <f t="shared" si="23"/>
        <v/>
      </c>
      <c r="AV73" s="16"/>
      <c r="AW73" s="39"/>
      <c r="AX73" s="11"/>
      <c r="AY73" s="57" t="str">
        <f>IF(AU73="","",(VLOOKUP(AU73,Table_corresp!$E$3:$F$230,2,0)))</f>
        <v/>
      </c>
      <c r="AZ73" s="57" t="str">
        <f>IF(AY73="","",(CONCATENATE(L73," / ",AY73)))</f>
        <v/>
      </c>
      <c r="BA73" s="57" t="str">
        <f>IF(AZ73="","",(VLOOKUP(AZ73,Table_corresp!$J$3:$M$70,2,0)))</f>
        <v/>
      </c>
      <c r="BB73" s="57" t="str">
        <f>IF(AZ73="","",(VLOOKUP(AZ73,Table_corresp!$J$3:$M$70,3,0)))</f>
        <v/>
      </c>
      <c r="BC73" s="57" t="str">
        <f>IF(AZ73="","",(VLOOKUP(AZ73,Table_corresp!$J$3:$M$70,4,0)))</f>
        <v/>
      </c>
      <c r="BD73" s="56" t="str">
        <f t="shared" si="31"/>
        <v/>
      </c>
      <c r="BE73" s="56" t="str">
        <f t="shared" si="19"/>
        <v/>
      </c>
      <c r="BF73" s="58" t="str">
        <f t="shared" si="32"/>
        <v/>
      </c>
      <c r="BG73" s="59" t="e">
        <f t="shared" si="24"/>
        <v>#VALUE!</v>
      </c>
      <c r="BH73" s="11"/>
      <c r="BI73" s="39"/>
      <c r="BJ73" s="11"/>
      <c r="BK73" s="57" t="e">
        <f>IF(BG73="","",(VLOOKUP(BG73,Table_corresp!$E$3:$F$230,2,0)))</f>
        <v>#VALUE!</v>
      </c>
      <c r="BL73" s="57" t="e">
        <f>IF(BK73="","",(CONCATENATE(V73," / ",BK73)))</f>
        <v>#VALUE!</v>
      </c>
      <c r="BM73" s="57" t="e">
        <f>IF(BL73="","",(VLOOKUP(BL73,Table_corresp!$J$3:$M$70,2,0)))</f>
        <v>#VALUE!</v>
      </c>
      <c r="BN73" s="57" t="e">
        <f>IF(BL73="","",(VLOOKUP(BL73,Table_corresp!$J$3:$M$70,3,0)))</f>
        <v>#VALUE!</v>
      </c>
      <c r="BO73" s="57" t="e">
        <f>IF(BL73="","",(VLOOKUP(BL73,Table_corresp!$J$3:$M$70,4,0)))</f>
        <v>#VALUE!</v>
      </c>
      <c r="BP73" s="56" t="str">
        <f t="shared" si="33"/>
        <v/>
      </c>
      <c r="BQ73" s="56" t="str">
        <f t="shared" si="20"/>
        <v/>
      </c>
      <c r="BR73" s="58" t="str">
        <f t="shared" si="34"/>
        <v/>
      </c>
      <c r="BS73" s="59" t="e">
        <f t="shared" si="25"/>
        <v>#VALUE!</v>
      </c>
      <c r="BT73" s="11"/>
      <c r="BU73" s="39"/>
      <c r="BV73" s="11"/>
      <c r="BW73" s="57" t="e">
        <f>IF(BS73="","",(VLOOKUP(BS73,Table_corresp!$E$3:$F$230,2,0)))</f>
        <v>#VALUE!</v>
      </c>
      <c r="BX73" s="57" t="e">
        <f>IF(BW73="","",(CONCATENATE(AF73," / ",BW73)))</f>
        <v>#VALUE!</v>
      </c>
      <c r="BY73" s="57" t="e">
        <f>IF(BX73="","",(VLOOKUP(BX73,Table_corresp!$J$3:$M$70,2,0)))</f>
        <v>#VALUE!</v>
      </c>
      <c r="BZ73" s="57" t="e">
        <f>IF(BX73="","",(VLOOKUP(BX73,Table_corresp!$J$3:$M$70,3,0)))</f>
        <v>#VALUE!</v>
      </c>
      <c r="CA73" s="57" t="e">
        <f>IF(BX73="","",(VLOOKUP(BX73,Table_corresp!$J$3:$M$70,4,0)))</f>
        <v>#VALUE!</v>
      </c>
      <c r="CB73" s="56" t="e">
        <f>IF(#REF!&gt;0,((((#REF!/BY73)^BZ73)-1)/CA73),"")</f>
        <v>#REF!</v>
      </c>
      <c r="CC73" s="56" t="e">
        <f>IF(CB73="","",BN73-CB73)</f>
        <v>#REF!</v>
      </c>
      <c r="CD73" s="58" t="e">
        <f t="shared" si="35"/>
        <v>#REF!</v>
      </c>
      <c r="CE73" s="59" t="e">
        <f>IF(BR73&lt;&gt;0,((YEAR(BR73)-YEAR(BD73))*12+MONTH(BR73)-MONTH(BD73)),"")</f>
        <v>#VALUE!</v>
      </c>
      <c r="CF73" s="11"/>
      <c r="CG73" s="39"/>
      <c r="CH73" s="11"/>
      <c r="CI73" s="57" t="e">
        <f>IF(CE73="","",(VLOOKUP(CE73,Table_corresp!$E$3:$F$230,2,0)))</f>
        <v>#VALUE!</v>
      </c>
      <c r="CJ73" s="57" t="e">
        <f>IF(CI73="","",(CONCATENATE(AP73," / ",CI73)))</f>
        <v>#VALUE!</v>
      </c>
      <c r="CK73" s="57" t="e">
        <f>IF(CJ73="","",(VLOOKUP(CJ73,Table_corresp!$J$3:$M$70,2,0)))</f>
        <v>#VALUE!</v>
      </c>
      <c r="CL73" s="57" t="e">
        <f>IF(CJ73="","",(VLOOKUP(CJ73,Table_corresp!$J$3:$M$70,3,0)))</f>
        <v>#VALUE!</v>
      </c>
      <c r="CM73" s="57" t="e">
        <f>IF(CJ73="","",(VLOOKUP(CJ73,Table_corresp!$J$3:$M$70,4,0)))</f>
        <v>#VALUE!</v>
      </c>
      <c r="CN73" s="56" t="e">
        <f>IF(#REF!&gt;0,((((#REF!/CK73)^CL73)-1)/CM73),"")</f>
        <v>#REF!</v>
      </c>
      <c r="CO73" s="56" t="e">
        <f>IF(CN73="","",BZ73-CN73)</f>
        <v>#REF!</v>
      </c>
      <c r="CP73" s="58" t="e">
        <f t="shared" si="36"/>
        <v>#REF!</v>
      </c>
      <c r="CQ73" s="59" t="e">
        <f>IF(CD73&lt;&gt;0,((YEAR(CD73)-YEAR(BP73))*12+MONTH(CD73)-MONTH(BP73)),"")</f>
        <v>#REF!</v>
      </c>
      <c r="CR73" s="11"/>
      <c r="CS73" s="39"/>
      <c r="CT73" s="18"/>
      <c r="CU73" s="57" t="e">
        <f>IF(CQ73="","",(VLOOKUP(CQ73,Table_corresp!$E$3:$F$230,2,0)))</f>
        <v>#REF!</v>
      </c>
      <c r="CV73" s="57" t="e">
        <f>IF(CU73="","",(CONCATENATE(BB73," / ",CU73)))</f>
        <v>#REF!</v>
      </c>
      <c r="CW73" s="57" t="e">
        <f>IF(CV73="","",(VLOOKUP(CV73,Table_corresp!$J$3:$M$70,2,0)))</f>
        <v>#REF!</v>
      </c>
      <c r="CX73" s="57" t="e">
        <f>IF(CV73="","",(VLOOKUP(CV73,Table_corresp!$J$3:$M$70,3,0)))</f>
        <v>#REF!</v>
      </c>
      <c r="CY73" s="57" t="e">
        <f>IF(CV73="","",(VLOOKUP(CV73,Table_corresp!$J$3:$M$70,4,0)))</f>
        <v>#REF!</v>
      </c>
      <c r="CZ73" s="56" t="e">
        <f>IF(#REF!&gt;0,((((#REF!/CW73)^CX73)-1)/CY73),"")</f>
        <v>#REF!</v>
      </c>
      <c r="DA73" s="56" t="e">
        <f>IF(CZ73="","",CL73-CZ73)</f>
        <v>#REF!</v>
      </c>
      <c r="DB73" s="58" t="e">
        <f t="shared" si="37"/>
        <v>#REF!</v>
      </c>
      <c r="DC73" s="59" t="e">
        <f>IF(CP73&lt;&gt;0,((YEAR(CP73)-YEAR(CB73))*12+MONTH(CP73)-MONTH(CB73)),"")</f>
        <v>#REF!</v>
      </c>
    </row>
    <row r="74" spans="1:107" x14ac:dyDescent="0.25">
      <c r="A74" s="8">
        <v>72</v>
      </c>
      <c r="B74" s="10">
        <v>2</v>
      </c>
      <c r="C74" s="12"/>
      <c r="D74" s="12"/>
      <c r="E74" s="12"/>
      <c r="F74" s="12">
        <v>39.6</v>
      </c>
      <c r="G74" s="12">
        <v>1.31</v>
      </c>
      <c r="H74" s="13">
        <v>23.075578346250218</v>
      </c>
      <c r="I74" s="46">
        <f>VLOOKUP(T74,Table_corresp!$E$3:$F$230,2,0)</f>
        <v>8.5</v>
      </c>
      <c r="J74" s="46" t="str">
        <f>CONCATENATE(B74," / ",I74)</f>
        <v>2 / 8,5</v>
      </c>
      <c r="K74" s="54">
        <f>VLOOKUP(J74,Table_corresp!$J$3:$M$70,2,0)</f>
        <v>15.59</v>
      </c>
      <c r="L74" s="54">
        <f>VLOOKUP(J74,Table_corresp!$J$3:$M$70,3,0)</f>
        <v>-0.56999999999999995</v>
      </c>
      <c r="M74" s="55">
        <f>VLOOKUP(J74,Table_corresp!$J$3:$M$70,4,0)</f>
        <v>-5.3400000000000003E-2</v>
      </c>
      <c r="N74" s="56">
        <f t="shared" si="26"/>
        <v>3.7509980290346823</v>
      </c>
      <c r="O74" s="14" t="s">
        <v>39</v>
      </c>
      <c r="P74" s="15">
        <v>41955</v>
      </c>
      <c r="Q74" s="15">
        <v>38780</v>
      </c>
      <c r="R74" s="45" t="str">
        <f t="shared" ca="1" si="21"/>
        <v>11 ans 7 mois</v>
      </c>
      <c r="S74" s="39" t="str">
        <f ca="1">VLOOKUP(R74,Table_corresp!$A$3:$B$230,2,0)</f>
        <v>[9-12[</v>
      </c>
      <c r="T74" s="45" t="str">
        <f>DATEDIF(Q74,P74,"y")&amp;" ans "&amp;DATEDIF(Q74,P74,"ym")&amp;" mois"</f>
        <v>8 ans 8 mois</v>
      </c>
      <c r="U74" s="39" t="str">
        <f>VLOOKUP(T74,Table_corresp!$A$3:$B$230,2,0)</f>
        <v>[6-9[</v>
      </c>
      <c r="V74" s="20"/>
      <c r="W74" s="21"/>
      <c r="X74" s="20">
        <v>42170</v>
      </c>
      <c r="Y74" s="38" t="str">
        <f>IF(X74&lt;&gt;0,(DATEDIF(Q74,X74,"y")&amp;" ans "&amp;DATEDIF(Q74,X74,"ym")&amp;" mois"),"")</f>
        <v>9 ans 3 mois</v>
      </c>
      <c r="Z74" s="21">
        <v>23.8</v>
      </c>
      <c r="AA74" s="57">
        <f>IF(Y74="","",(VLOOKUP(Y74,Table_corresp!$E$3:$F$230,2,0)))</f>
        <v>9</v>
      </c>
      <c r="AB74" s="57" t="str">
        <f>IF(AA74="","",(CONCATENATE(B74," / ",AA74)))</f>
        <v>2 / 9</v>
      </c>
      <c r="AC74" s="57">
        <f>IF(AB74="","",(VLOOKUP(AB74,Table_corresp!$J$3:$M$70,2,0)))</f>
        <v>15.76</v>
      </c>
      <c r="AD74" s="57">
        <f>IF(AB74="","",(VLOOKUP(AB74,Table_corresp!$J$3:$M$70,3,0)))</f>
        <v>-0.61</v>
      </c>
      <c r="AE74" s="57">
        <f>IF(AB74="","",(VLOOKUP(AB74,Table_corresp!$J$3:$M$70,4,0)))</f>
        <v>-5.8999999999999997E-2</v>
      </c>
      <c r="AF74" s="56">
        <f t="shared" si="27"/>
        <v>3.7682443657101823</v>
      </c>
      <c r="AG74" s="56">
        <f>IF(AF74="","",N74-AF74)</f>
        <v>-1.7246336675500018E-2</v>
      </c>
      <c r="AH74" s="58" t="str">
        <f t="shared" si="22"/>
        <v>stable</v>
      </c>
      <c r="AI74" s="17">
        <f>IF(X74&lt;&gt;0,((YEAR(X74)-YEAR(P74))*12+MONTH(X74)-MONTH(P74)),"")</f>
        <v>7</v>
      </c>
      <c r="AJ74" s="20">
        <v>42333</v>
      </c>
      <c r="AK74" s="39" t="str">
        <f>IF(AJ74&lt;&gt;0,(DATEDIF(Q74,AJ74,"y")&amp;" ans "&amp;DATEDIF(Q74,AJ74,"ym")&amp;" mois"),"")</f>
        <v>9 ans 8 mois</v>
      </c>
      <c r="AL74" s="21">
        <v>24</v>
      </c>
      <c r="AM74" s="57">
        <f>IF(AK74="","",(VLOOKUP(AK74,Table_corresp!$E$3:$F$230,2,0)))</f>
        <v>9.5</v>
      </c>
      <c r="AN74" s="57" t="str">
        <f>IF(AM74="","",(CONCATENATE(B74," / ",AM74)))</f>
        <v>2 / 9,5</v>
      </c>
      <c r="AO74" s="57">
        <f>IF(AN74="","",(VLOOKUP(AN74,Table_corresp!$J$3:$M$70,2,0)))</f>
        <v>15.96</v>
      </c>
      <c r="AP74" s="57">
        <f>IF(AN74="","",(VLOOKUP(AN74,Table_corresp!$J$3:$M$70,3,0)))</f>
        <v>-0.64</v>
      </c>
      <c r="AQ74" s="57">
        <f>IF(AN74="","",(VLOOKUP(AN74,Table_corresp!$J$3:$M$70,4,0)))</f>
        <v>-6.4100000000000004E-2</v>
      </c>
      <c r="AR74" s="56">
        <f t="shared" si="28"/>
        <v>3.5849586958812356</v>
      </c>
      <c r="AS74" s="56">
        <f t="shared" si="29"/>
        <v>0.18328566982894667</v>
      </c>
      <c r="AT74" s="58" t="str">
        <f t="shared" si="30"/>
        <v>stable</v>
      </c>
      <c r="AU74" s="59">
        <f t="shared" si="23"/>
        <v>5</v>
      </c>
      <c r="AV74" s="20">
        <v>42494</v>
      </c>
      <c r="AW74" s="39"/>
      <c r="AX74" s="21">
        <v>22.32</v>
      </c>
      <c r="AY74" s="57" t="e">
        <f>IF(AU74="","",(VLOOKUP(AU74,Table_corresp!$E$3:$F$230,2,0)))</f>
        <v>#N/A</v>
      </c>
      <c r="AZ74" s="57" t="e">
        <f>IF(AY74="","",(CONCATENATE(L74," / ",AY74)))</f>
        <v>#N/A</v>
      </c>
      <c r="BA74" s="57" t="e">
        <f>IF(AZ74="","",(VLOOKUP(AZ74,Table_corresp!$J$3:$M$70,2,0)))</f>
        <v>#N/A</v>
      </c>
      <c r="BB74" s="57" t="e">
        <f>IF(AZ74="","",(VLOOKUP(AZ74,Table_corresp!$J$3:$M$70,3,0)))</f>
        <v>#N/A</v>
      </c>
      <c r="BC74" s="57" t="e">
        <f>IF(AZ74="","",(VLOOKUP(AZ74,Table_corresp!$J$3:$M$70,4,0)))</f>
        <v>#N/A</v>
      </c>
      <c r="BD74" s="56" t="e">
        <f t="shared" si="31"/>
        <v>#N/A</v>
      </c>
      <c r="BE74" s="56" t="e">
        <f t="shared" si="19"/>
        <v>#N/A</v>
      </c>
      <c r="BF74" s="58" t="e">
        <f t="shared" si="32"/>
        <v>#N/A</v>
      </c>
      <c r="BG74" s="59" t="e">
        <f t="shared" si="24"/>
        <v>#VALUE!</v>
      </c>
      <c r="BH74" s="20">
        <v>42697</v>
      </c>
      <c r="BI74" s="39"/>
      <c r="BJ74" s="21">
        <v>25.4</v>
      </c>
      <c r="BK74" s="57" t="e">
        <f>IF(BG74="","",(VLOOKUP(BG74,Table_corresp!$E$3:$F$230,2,0)))</f>
        <v>#VALUE!</v>
      </c>
      <c r="BL74" s="57" t="e">
        <f>IF(BK74="","",(CONCATENATE(V74," / ",BK74)))</f>
        <v>#VALUE!</v>
      </c>
      <c r="BM74" s="57" t="e">
        <f>IF(BL74="","",(VLOOKUP(BL74,Table_corresp!$J$3:$M$70,2,0)))</f>
        <v>#VALUE!</v>
      </c>
      <c r="BN74" s="57" t="e">
        <f>IF(BL74="","",(VLOOKUP(BL74,Table_corresp!$J$3:$M$70,3,0)))</f>
        <v>#VALUE!</v>
      </c>
      <c r="BO74" s="57" t="e">
        <f>IF(BL74="","",(VLOOKUP(BL74,Table_corresp!$J$3:$M$70,4,0)))</f>
        <v>#VALUE!</v>
      </c>
      <c r="BP74" s="56" t="e">
        <f t="shared" si="33"/>
        <v>#VALUE!</v>
      </c>
      <c r="BQ74" s="56" t="e">
        <f t="shared" si="20"/>
        <v>#VALUE!</v>
      </c>
      <c r="BR74" s="58" t="e">
        <f t="shared" si="34"/>
        <v>#VALUE!</v>
      </c>
      <c r="BS74" s="59" t="e">
        <f t="shared" si="25"/>
        <v>#N/A</v>
      </c>
      <c r="BT74" s="21"/>
      <c r="BU74" s="39"/>
      <c r="BV74" s="21"/>
      <c r="BW74" s="57" t="e">
        <f>IF(BS74="","",(VLOOKUP(BS74,Table_corresp!$E$3:$F$230,2,0)))</f>
        <v>#N/A</v>
      </c>
      <c r="BX74" s="57" t="e">
        <f>IF(BW74="","",(CONCATENATE(AF74," / ",BW74)))</f>
        <v>#N/A</v>
      </c>
      <c r="BY74" s="57" t="e">
        <f>IF(BX74="","",(VLOOKUP(BX74,Table_corresp!$J$3:$M$70,2,0)))</f>
        <v>#N/A</v>
      </c>
      <c r="BZ74" s="57" t="e">
        <f>IF(BX74="","",(VLOOKUP(BX74,Table_corresp!$J$3:$M$70,3,0)))</f>
        <v>#N/A</v>
      </c>
      <c r="CA74" s="57" t="e">
        <f>IF(BX74="","",(VLOOKUP(BX74,Table_corresp!$J$3:$M$70,4,0)))</f>
        <v>#N/A</v>
      </c>
      <c r="CB74" s="56" t="e">
        <f>IF(#REF!&gt;0,((((#REF!/BY74)^BZ74)-1)/CA74),"")</f>
        <v>#REF!</v>
      </c>
      <c r="CC74" s="56" t="e">
        <f>IF(CB74="","",BN74-CB74)</f>
        <v>#REF!</v>
      </c>
      <c r="CD74" s="58" t="e">
        <f t="shared" si="35"/>
        <v>#REF!</v>
      </c>
      <c r="CE74" s="59" t="e">
        <f>IF(BR74&lt;&gt;0,((YEAR(BR74)-YEAR(BD74))*12+MONTH(BR74)-MONTH(BD74)),"")</f>
        <v>#VALUE!</v>
      </c>
      <c r="CF74" s="21"/>
      <c r="CG74" s="39"/>
      <c r="CH74" s="21"/>
      <c r="CI74" s="57" t="e">
        <f>IF(CE74="","",(VLOOKUP(CE74,Table_corresp!$E$3:$F$230,2,0)))</f>
        <v>#VALUE!</v>
      </c>
      <c r="CJ74" s="57" t="e">
        <f>IF(CI74="","",(CONCATENATE(AP74," / ",CI74)))</f>
        <v>#VALUE!</v>
      </c>
      <c r="CK74" s="57" t="e">
        <f>IF(CJ74="","",(VLOOKUP(CJ74,Table_corresp!$J$3:$M$70,2,0)))</f>
        <v>#VALUE!</v>
      </c>
      <c r="CL74" s="57" t="e">
        <f>IF(CJ74="","",(VLOOKUP(CJ74,Table_corresp!$J$3:$M$70,3,0)))</f>
        <v>#VALUE!</v>
      </c>
      <c r="CM74" s="57" t="e">
        <f>IF(CJ74="","",(VLOOKUP(CJ74,Table_corresp!$J$3:$M$70,4,0)))</f>
        <v>#VALUE!</v>
      </c>
      <c r="CN74" s="56" t="e">
        <f>IF(#REF!&gt;0,((((#REF!/CK74)^CL74)-1)/CM74),"")</f>
        <v>#REF!</v>
      </c>
      <c r="CO74" s="56" t="e">
        <f>IF(CN74="","",BZ74-CN74)</f>
        <v>#REF!</v>
      </c>
      <c r="CP74" s="58" t="e">
        <f t="shared" si="36"/>
        <v>#REF!</v>
      </c>
      <c r="CQ74" s="59" t="e">
        <f>IF(CD74&lt;&gt;0,((YEAR(CD74)-YEAR(BP74))*12+MONTH(CD74)-MONTH(BP74)),"")</f>
        <v>#REF!</v>
      </c>
      <c r="CR74" s="21"/>
      <c r="CS74" s="39"/>
      <c r="CT74" s="22"/>
      <c r="CU74" s="57" t="e">
        <f>IF(CQ74="","",(VLOOKUP(CQ74,Table_corresp!$E$3:$F$230,2,0)))</f>
        <v>#REF!</v>
      </c>
      <c r="CV74" s="57" t="e">
        <f>IF(CU74="","",(CONCATENATE(BB74," / ",CU74)))</f>
        <v>#REF!</v>
      </c>
      <c r="CW74" s="57" t="e">
        <f>IF(CV74="","",(VLOOKUP(CV74,Table_corresp!$J$3:$M$70,2,0)))</f>
        <v>#REF!</v>
      </c>
      <c r="CX74" s="57" t="e">
        <f>IF(CV74="","",(VLOOKUP(CV74,Table_corresp!$J$3:$M$70,3,0)))</f>
        <v>#REF!</v>
      </c>
      <c r="CY74" s="57" t="e">
        <f>IF(CV74="","",(VLOOKUP(CV74,Table_corresp!$J$3:$M$70,4,0)))</f>
        <v>#REF!</v>
      </c>
      <c r="CZ74" s="56" t="e">
        <f>IF(#REF!&gt;0,((((#REF!/CW74)^CX74)-1)/CY74),"")</f>
        <v>#REF!</v>
      </c>
      <c r="DA74" s="56" t="e">
        <f>IF(CZ74="","",CL74-CZ74)</f>
        <v>#REF!</v>
      </c>
      <c r="DB74" s="58" t="e">
        <f t="shared" si="37"/>
        <v>#REF!</v>
      </c>
      <c r="DC74" s="59" t="e">
        <f>IF(CP74&lt;&gt;0,((YEAR(CP74)-YEAR(CB74))*12+MONTH(CP74)-MONTH(CB74)),"")</f>
        <v>#REF!</v>
      </c>
    </row>
    <row r="75" spans="1:107" x14ac:dyDescent="0.25">
      <c r="A75" s="8">
        <v>73</v>
      </c>
      <c r="B75" s="10">
        <v>1</v>
      </c>
      <c r="C75" s="12"/>
      <c r="D75" s="12"/>
      <c r="E75" s="12"/>
      <c r="F75" s="12">
        <v>58.7</v>
      </c>
      <c r="G75" s="12">
        <v>1.425</v>
      </c>
      <c r="H75" s="13">
        <v>28.907356109572177</v>
      </c>
      <c r="I75" s="46">
        <f>VLOOKUP(T75,Table_corresp!$E$3:$F$230,2,0)</f>
        <v>8</v>
      </c>
      <c r="J75" s="46" t="str">
        <f>CONCATENATE(B75," / ",I75)</f>
        <v>1 / 8</v>
      </c>
      <c r="K75" s="54">
        <f>VLOOKUP(J75,Table_corresp!$J$3:$M$70,2,0)</f>
        <v>15.75</v>
      </c>
      <c r="L75" s="54">
        <f>VLOOKUP(J75,Table_corresp!$J$3:$M$70,3,0)</f>
        <v>-0.59</v>
      </c>
      <c r="M75" s="55">
        <f>VLOOKUP(J75,Table_corresp!$J$3:$M$70,4,0)</f>
        <v>-5.1700000000000003E-2</v>
      </c>
      <c r="N75" s="56">
        <f t="shared" si="26"/>
        <v>5.8244343375958838</v>
      </c>
      <c r="O75" s="14" t="s">
        <v>39</v>
      </c>
      <c r="P75" s="15">
        <v>41961</v>
      </c>
      <c r="Q75" s="15">
        <v>38995</v>
      </c>
      <c r="R75" s="45" t="str">
        <f t="shared" ca="1" si="21"/>
        <v>11 ans 0 mois</v>
      </c>
      <c r="S75" s="39" t="str">
        <f ca="1">VLOOKUP(R75,Table_corresp!$A$3:$B$230,2,0)</f>
        <v>[9-12[</v>
      </c>
      <c r="T75" s="45" t="str">
        <f>DATEDIF(Q75,P75,"y")&amp;" ans "&amp;DATEDIF(Q75,P75,"ym")&amp;" mois"</f>
        <v>8 ans 1 mois</v>
      </c>
      <c r="U75" s="39" t="str">
        <f>VLOOKUP(T75,Table_corresp!$A$3:$B$230,2,0)</f>
        <v>[6-9[</v>
      </c>
      <c r="V75" s="16"/>
      <c r="W75" s="11"/>
      <c r="X75" s="16"/>
      <c r="Y75" s="38" t="str">
        <f>IF(X75&lt;&gt;0,(DATEDIF(Q75,X75,"y")&amp;" ans "&amp;DATEDIF(Q75,X75,"ym")&amp;" mois"),"")</f>
        <v/>
      </c>
      <c r="Z75" s="11"/>
      <c r="AA75" s="57" t="str">
        <f>IF(Y75="","",(VLOOKUP(Y75,Table_corresp!$E$3:$F$230,2,0)))</f>
        <v/>
      </c>
      <c r="AB75" s="57" t="str">
        <f>IF(AA75="","",(CONCATENATE(B75," / ",AA75)))</f>
        <v/>
      </c>
      <c r="AC75" s="57" t="str">
        <f>IF(AB75="","",(VLOOKUP(AB75,Table_corresp!$J$3:$M$70,2,0)))</f>
        <v/>
      </c>
      <c r="AD75" s="57" t="str">
        <f>IF(AB75="","",(VLOOKUP(AB75,Table_corresp!$J$3:$M$70,3,0)))</f>
        <v/>
      </c>
      <c r="AE75" s="57" t="str">
        <f>IF(AB75="","",(VLOOKUP(AB75,Table_corresp!$J$3:$M$70,4,0)))</f>
        <v/>
      </c>
      <c r="AF75" s="56" t="str">
        <f t="shared" si="27"/>
        <v/>
      </c>
      <c r="AG75" s="56" t="str">
        <f>IF(AF75="","",N75-AF75)</f>
        <v/>
      </c>
      <c r="AH75" s="58" t="str">
        <f t="shared" si="22"/>
        <v/>
      </c>
      <c r="AI75" s="17" t="str">
        <f>IF(X75&lt;&gt;0,((YEAR(X75)-YEAR(P75))*12+MONTH(X75)-MONTH(P75)),"")</f>
        <v/>
      </c>
      <c r="AJ75" s="16"/>
      <c r="AK75" s="39" t="str">
        <f>IF(AJ75&lt;&gt;0,(DATEDIF(Q75,AJ75,"y")&amp;" ans "&amp;DATEDIF(Q75,AJ75,"ym")&amp;" mois"),"")</f>
        <v/>
      </c>
      <c r="AL75" s="11"/>
      <c r="AM75" s="57" t="str">
        <f>IF(AK75="","",(VLOOKUP(AK75,Table_corresp!$E$3:$F$230,2,0)))</f>
        <v/>
      </c>
      <c r="AN75" s="57" t="str">
        <f>IF(AM75="","",(CONCATENATE(B75," / ",AM75)))</f>
        <v/>
      </c>
      <c r="AO75" s="57" t="str">
        <f>IF(AN75="","",(VLOOKUP(AN75,Table_corresp!$J$3:$M$70,2,0)))</f>
        <v/>
      </c>
      <c r="AP75" s="57" t="str">
        <f>IF(AN75="","",(VLOOKUP(AN75,Table_corresp!$J$3:$M$70,3,0)))</f>
        <v/>
      </c>
      <c r="AQ75" s="57" t="str">
        <f>IF(AN75="","",(VLOOKUP(AN75,Table_corresp!$J$3:$M$70,4,0)))</f>
        <v/>
      </c>
      <c r="AR75" s="56" t="str">
        <f t="shared" si="28"/>
        <v/>
      </c>
      <c r="AS75" s="56" t="str">
        <f t="shared" si="29"/>
        <v/>
      </c>
      <c r="AT75" s="58" t="str">
        <f t="shared" si="30"/>
        <v/>
      </c>
      <c r="AU75" s="59" t="str">
        <f t="shared" si="23"/>
        <v/>
      </c>
      <c r="AV75" s="16"/>
      <c r="AW75" s="39"/>
      <c r="AX75" s="11"/>
      <c r="AY75" s="57" t="str">
        <f>IF(AU75="","",(VLOOKUP(AU75,Table_corresp!$E$3:$F$230,2,0)))</f>
        <v/>
      </c>
      <c r="AZ75" s="57" t="str">
        <f>IF(AY75="","",(CONCATENATE(L75," / ",AY75)))</f>
        <v/>
      </c>
      <c r="BA75" s="57" t="str">
        <f>IF(AZ75="","",(VLOOKUP(AZ75,Table_corresp!$J$3:$M$70,2,0)))</f>
        <v/>
      </c>
      <c r="BB75" s="57" t="str">
        <f>IF(AZ75="","",(VLOOKUP(AZ75,Table_corresp!$J$3:$M$70,3,0)))</f>
        <v/>
      </c>
      <c r="BC75" s="57" t="str">
        <f>IF(AZ75="","",(VLOOKUP(AZ75,Table_corresp!$J$3:$M$70,4,0)))</f>
        <v/>
      </c>
      <c r="BD75" s="56" t="str">
        <f t="shared" si="31"/>
        <v/>
      </c>
      <c r="BE75" s="56" t="str">
        <f t="shared" si="19"/>
        <v/>
      </c>
      <c r="BF75" s="58" t="str">
        <f t="shared" si="32"/>
        <v/>
      </c>
      <c r="BG75" s="59" t="e">
        <f t="shared" si="24"/>
        <v>#VALUE!</v>
      </c>
      <c r="BH75" s="11"/>
      <c r="BI75" s="39"/>
      <c r="BJ75" s="11"/>
      <c r="BK75" s="57" t="e">
        <f>IF(BG75="","",(VLOOKUP(BG75,Table_corresp!$E$3:$F$230,2,0)))</f>
        <v>#VALUE!</v>
      </c>
      <c r="BL75" s="57" t="e">
        <f>IF(BK75="","",(CONCATENATE(V75," / ",BK75)))</f>
        <v>#VALUE!</v>
      </c>
      <c r="BM75" s="57" t="e">
        <f>IF(BL75="","",(VLOOKUP(BL75,Table_corresp!$J$3:$M$70,2,0)))</f>
        <v>#VALUE!</v>
      </c>
      <c r="BN75" s="57" t="e">
        <f>IF(BL75="","",(VLOOKUP(BL75,Table_corresp!$J$3:$M$70,3,0)))</f>
        <v>#VALUE!</v>
      </c>
      <c r="BO75" s="57" t="e">
        <f>IF(BL75="","",(VLOOKUP(BL75,Table_corresp!$J$3:$M$70,4,0)))</f>
        <v>#VALUE!</v>
      </c>
      <c r="BP75" s="56" t="str">
        <f t="shared" si="33"/>
        <v/>
      </c>
      <c r="BQ75" s="56" t="str">
        <f t="shared" si="20"/>
        <v/>
      </c>
      <c r="BR75" s="58" t="str">
        <f t="shared" si="34"/>
        <v/>
      </c>
      <c r="BS75" s="59" t="e">
        <f t="shared" si="25"/>
        <v>#VALUE!</v>
      </c>
      <c r="BT75" s="11"/>
      <c r="BU75" s="39"/>
      <c r="BV75" s="11"/>
      <c r="BW75" s="57" t="e">
        <f>IF(BS75="","",(VLOOKUP(BS75,Table_corresp!$E$3:$F$230,2,0)))</f>
        <v>#VALUE!</v>
      </c>
      <c r="BX75" s="57" t="e">
        <f>IF(BW75="","",(CONCATENATE(AF75," / ",BW75)))</f>
        <v>#VALUE!</v>
      </c>
      <c r="BY75" s="57" t="e">
        <f>IF(BX75="","",(VLOOKUP(BX75,Table_corresp!$J$3:$M$70,2,0)))</f>
        <v>#VALUE!</v>
      </c>
      <c r="BZ75" s="57" t="e">
        <f>IF(BX75="","",(VLOOKUP(BX75,Table_corresp!$J$3:$M$70,3,0)))</f>
        <v>#VALUE!</v>
      </c>
      <c r="CA75" s="57" t="e">
        <f>IF(BX75="","",(VLOOKUP(BX75,Table_corresp!$J$3:$M$70,4,0)))</f>
        <v>#VALUE!</v>
      </c>
      <c r="CB75" s="56" t="e">
        <f>IF(#REF!&gt;0,((((#REF!/BY75)^BZ75)-1)/CA75),"")</f>
        <v>#REF!</v>
      </c>
      <c r="CC75" s="56" t="e">
        <f>IF(CB75="","",BN75-CB75)</f>
        <v>#REF!</v>
      </c>
      <c r="CD75" s="58" t="e">
        <f t="shared" si="35"/>
        <v>#REF!</v>
      </c>
      <c r="CE75" s="59" t="e">
        <f>IF(BR75&lt;&gt;0,((YEAR(BR75)-YEAR(BD75))*12+MONTH(BR75)-MONTH(BD75)),"")</f>
        <v>#VALUE!</v>
      </c>
      <c r="CF75" s="11"/>
      <c r="CG75" s="39"/>
      <c r="CH75" s="11"/>
      <c r="CI75" s="57" t="e">
        <f>IF(CE75="","",(VLOOKUP(CE75,Table_corresp!$E$3:$F$230,2,0)))</f>
        <v>#VALUE!</v>
      </c>
      <c r="CJ75" s="57" t="e">
        <f>IF(CI75="","",(CONCATENATE(AP75," / ",CI75)))</f>
        <v>#VALUE!</v>
      </c>
      <c r="CK75" s="57" t="e">
        <f>IF(CJ75="","",(VLOOKUP(CJ75,Table_corresp!$J$3:$M$70,2,0)))</f>
        <v>#VALUE!</v>
      </c>
      <c r="CL75" s="57" t="e">
        <f>IF(CJ75="","",(VLOOKUP(CJ75,Table_corresp!$J$3:$M$70,3,0)))</f>
        <v>#VALUE!</v>
      </c>
      <c r="CM75" s="57" t="e">
        <f>IF(CJ75="","",(VLOOKUP(CJ75,Table_corresp!$J$3:$M$70,4,0)))</f>
        <v>#VALUE!</v>
      </c>
      <c r="CN75" s="56" t="e">
        <f>IF(#REF!&gt;0,((((#REF!/CK75)^CL75)-1)/CM75),"")</f>
        <v>#REF!</v>
      </c>
      <c r="CO75" s="56" t="e">
        <f>IF(CN75="","",BZ75-CN75)</f>
        <v>#REF!</v>
      </c>
      <c r="CP75" s="58" t="e">
        <f t="shared" si="36"/>
        <v>#REF!</v>
      </c>
      <c r="CQ75" s="59" t="e">
        <f>IF(CD75&lt;&gt;0,((YEAR(CD75)-YEAR(BP75))*12+MONTH(CD75)-MONTH(BP75)),"")</f>
        <v>#REF!</v>
      </c>
      <c r="CR75" s="11"/>
      <c r="CS75" s="39"/>
      <c r="CT75" s="18"/>
      <c r="CU75" s="57" t="e">
        <f>IF(CQ75="","",(VLOOKUP(CQ75,Table_corresp!$E$3:$F$230,2,0)))</f>
        <v>#REF!</v>
      </c>
      <c r="CV75" s="57" t="e">
        <f>IF(CU75="","",(CONCATENATE(BB75," / ",CU75)))</f>
        <v>#REF!</v>
      </c>
      <c r="CW75" s="57" t="e">
        <f>IF(CV75="","",(VLOOKUP(CV75,Table_corresp!$J$3:$M$70,2,0)))</f>
        <v>#REF!</v>
      </c>
      <c r="CX75" s="57" t="e">
        <f>IF(CV75="","",(VLOOKUP(CV75,Table_corresp!$J$3:$M$70,3,0)))</f>
        <v>#REF!</v>
      </c>
      <c r="CY75" s="57" t="e">
        <f>IF(CV75="","",(VLOOKUP(CV75,Table_corresp!$J$3:$M$70,4,0)))</f>
        <v>#REF!</v>
      </c>
      <c r="CZ75" s="56" t="e">
        <f>IF(#REF!&gt;0,((((#REF!/CW75)^CX75)-1)/CY75),"")</f>
        <v>#REF!</v>
      </c>
      <c r="DA75" s="56" t="e">
        <f>IF(CZ75="","",CL75-CZ75)</f>
        <v>#REF!</v>
      </c>
      <c r="DB75" s="58" t="e">
        <f t="shared" si="37"/>
        <v>#REF!</v>
      </c>
      <c r="DC75" s="59" t="e">
        <f>IF(CP75&lt;&gt;0,((YEAR(CP75)-YEAR(CB75))*12+MONTH(CP75)-MONTH(CB75)),"")</f>
        <v>#REF!</v>
      </c>
    </row>
    <row r="76" spans="1:107" x14ac:dyDescent="0.25">
      <c r="A76" s="8">
        <v>74</v>
      </c>
      <c r="B76" s="10">
        <v>2</v>
      </c>
      <c r="C76" s="12"/>
      <c r="D76" s="12"/>
      <c r="E76" s="12"/>
      <c r="F76" s="12">
        <v>68.5</v>
      </c>
      <c r="G76" s="12">
        <v>1.49</v>
      </c>
      <c r="H76" s="13">
        <v>30.854466015044366</v>
      </c>
      <c r="I76" s="46">
        <f>VLOOKUP(T76,Table_corresp!$E$3:$F$230,2,0)</f>
        <v>9.5</v>
      </c>
      <c r="J76" s="46" t="str">
        <f>CONCATENATE(B76," / ",I76)</f>
        <v>2 / 9,5</v>
      </c>
      <c r="K76" s="54">
        <f>VLOOKUP(J76,Table_corresp!$J$3:$M$70,2,0)</f>
        <v>15.96</v>
      </c>
      <c r="L76" s="54">
        <f>VLOOKUP(J76,Table_corresp!$J$3:$M$70,3,0)</f>
        <v>-0.64</v>
      </c>
      <c r="M76" s="55">
        <f>VLOOKUP(J76,Table_corresp!$J$3:$M$70,4,0)</f>
        <v>-6.4100000000000004E-2</v>
      </c>
      <c r="N76" s="56">
        <f t="shared" si="26"/>
        <v>5.3695912486071071</v>
      </c>
      <c r="O76" s="14" t="s">
        <v>39</v>
      </c>
      <c r="P76" s="15">
        <v>41968</v>
      </c>
      <c r="Q76" s="15">
        <v>38325</v>
      </c>
      <c r="R76" s="45" t="str">
        <f t="shared" ca="1" si="21"/>
        <v>12 ans 10 mois</v>
      </c>
      <c r="S76" s="39" t="str">
        <f ca="1">VLOOKUP(R76,Table_corresp!$A$3:$B$230,2,0)</f>
        <v>&gt; 12</v>
      </c>
      <c r="T76" s="45" t="str">
        <f>DATEDIF(Q76,P76,"y")&amp;" ans "&amp;DATEDIF(Q76,P76,"ym")&amp;" mois"</f>
        <v>9 ans 11 mois</v>
      </c>
      <c r="U76" s="39" t="str">
        <f>VLOOKUP(T76,Table_corresp!$A$3:$B$230,2,0)</f>
        <v>[9-12[</v>
      </c>
      <c r="V76" s="16"/>
      <c r="W76" s="11"/>
      <c r="X76" s="16"/>
      <c r="Y76" s="38" t="str">
        <f>IF(X76&lt;&gt;0,(DATEDIF(Q76,X76,"y")&amp;" ans "&amp;DATEDIF(Q76,X76,"ym")&amp;" mois"),"")</f>
        <v/>
      </c>
      <c r="Z76" s="11"/>
      <c r="AA76" s="57" t="str">
        <f>IF(Y76="","",(VLOOKUP(Y76,Table_corresp!$E$3:$F$230,2,0)))</f>
        <v/>
      </c>
      <c r="AB76" s="57" t="str">
        <f>IF(AA76="","",(CONCATENATE(B76," / ",AA76)))</f>
        <v/>
      </c>
      <c r="AC76" s="57" t="str">
        <f>IF(AB76="","",(VLOOKUP(AB76,Table_corresp!$J$3:$M$70,2,0)))</f>
        <v/>
      </c>
      <c r="AD76" s="57" t="str">
        <f>IF(AB76="","",(VLOOKUP(AB76,Table_corresp!$J$3:$M$70,3,0)))</f>
        <v/>
      </c>
      <c r="AE76" s="57" t="str">
        <f>IF(AB76="","",(VLOOKUP(AB76,Table_corresp!$J$3:$M$70,4,0)))</f>
        <v/>
      </c>
      <c r="AF76" s="56" t="str">
        <f t="shared" si="27"/>
        <v/>
      </c>
      <c r="AG76" s="56" t="str">
        <f>IF(AF76="","",N76-AF76)</f>
        <v/>
      </c>
      <c r="AH76" s="58" t="str">
        <f t="shared" si="22"/>
        <v/>
      </c>
      <c r="AI76" s="17" t="str">
        <f>IF(X76&lt;&gt;0,((YEAR(X76)-YEAR(P76))*12+MONTH(X76)-MONTH(P76)),"")</f>
        <v/>
      </c>
      <c r="AJ76" s="16"/>
      <c r="AK76" s="39" t="str">
        <f>IF(AJ76&lt;&gt;0,(DATEDIF(Q76,AJ76,"y")&amp;" ans "&amp;DATEDIF(Q76,AJ76,"ym")&amp;" mois"),"")</f>
        <v/>
      </c>
      <c r="AL76" s="11"/>
      <c r="AM76" s="57" t="str">
        <f>IF(AK76="","",(VLOOKUP(AK76,Table_corresp!$E$3:$F$230,2,0)))</f>
        <v/>
      </c>
      <c r="AN76" s="57" t="str">
        <f>IF(AM76="","",(CONCATENATE(B76," / ",AM76)))</f>
        <v/>
      </c>
      <c r="AO76" s="57" t="str">
        <f>IF(AN76="","",(VLOOKUP(AN76,Table_corresp!$J$3:$M$70,2,0)))</f>
        <v/>
      </c>
      <c r="AP76" s="57" t="str">
        <f>IF(AN76="","",(VLOOKUP(AN76,Table_corresp!$J$3:$M$70,3,0)))</f>
        <v/>
      </c>
      <c r="AQ76" s="57" t="str">
        <f>IF(AN76="","",(VLOOKUP(AN76,Table_corresp!$J$3:$M$70,4,0)))</f>
        <v/>
      </c>
      <c r="AR76" s="56" t="str">
        <f t="shared" si="28"/>
        <v/>
      </c>
      <c r="AS76" s="56" t="str">
        <f t="shared" si="29"/>
        <v/>
      </c>
      <c r="AT76" s="58" t="str">
        <f t="shared" si="30"/>
        <v/>
      </c>
      <c r="AU76" s="59" t="str">
        <f t="shared" si="23"/>
        <v/>
      </c>
      <c r="AV76" s="16"/>
      <c r="AW76" s="39"/>
      <c r="AX76" s="11"/>
      <c r="AY76" s="57" t="str">
        <f>IF(AU76="","",(VLOOKUP(AU76,Table_corresp!$E$3:$F$230,2,0)))</f>
        <v/>
      </c>
      <c r="AZ76" s="57" t="str">
        <f>IF(AY76="","",(CONCATENATE(L76," / ",AY76)))</f>
        <v/>
      </c>
      <c r="BA76" s="57" t="str">
        <f>IF(AZ76="","",(VLOOKUP(AZ76,Table_corresp!$J$3:$M$70,2,0)))</f>
        <v/>
      </c>
      <c r="BB76" s="57" t="str">
        <f>IF(AZ76="","",(VLOOKUP(AZ76,Table_corresp!$J$3:$M$70,3,0)))</f>
        <v/>
      </c>
      <c r="BC76" s="57" t="str">
        <f>IF(AZ76="","",(VLOOKUP(AZ76,Table_corresp!$J$3:$M$70,4,0)))</f>
        <v/>
      </c>
      <c r="BD76" s="56" t="str">
        <f t="shared" si="31"/>
        <v/>
      </c>
      <c r="BE76" s="56" t="str">
        <f t="shared" si="19"/>
        <v/>
      </c>
      <c r="BF76" s="58" t="str">
        <f t="shared" si="32"/>
        <v/>
      </c>
      <c r="BG76" s="59" t="e">
        <f t="shared" si="24"/>
        <v>#VALUE!</v>
      </c>
      <c r="BH76" s="11"/>
      <c r="BI76" s="39"/>
      <c r="BJ76" s="11"/>
      <c r="BK76" s="57" t="e">
        <f>IF(BG76="","",(VLOOKUP(BG76,Table_corresp!$E$3:$F$230,2,0)))</f>
        <v>#VALUE!</v>
      </c>
      <c r="BL76" s="57" t="e">
        <f>IF(BK76="","",(CONCATENATE(V76," / ",BK76)))</f>
        <v>#VALUE!</v>
      </c>
      <c r="BM76" s="57" t="e">
        <f>IF(BL76="","",(VLOOKUP(BL76,Table_corresp!$J$3:$M$70,2,0)))</f>
        <v>#VALUE!</v>
      </c>
      <c r="BN76" s="57" t="e">
        <f>IF(BL76="","",(VLOOKUP(BL76,Table_corresp!$J$3:$M$70,3,0)))</f>
        <v>#VALUE!</v>
      </c>
      <c r="BO76" s="57" t="e">
        <f>IF(BL76="","",(VLOOKUP(BL76,Table_corresp!$J$3:$M$70,4,0)))</f>
        <v>#VALUE!</v>
      </c>
      <c r="BP76" s="56" t="str">
        <f t="shared" si="33"/>
        <v/>
      </c>
      <c r="BQ76" s="56" t="str">
        <f t="shared" si="20"/>
        <v/>
      </c>
      <c r="BR76" s="58" t="str">
        <f t="shared" si="34"/>
        <v/>
      </c>
      <c r="BS76" s="59" t="e">
        <f t="shared" si="25"/>
        <v>#VALUE!</v>
      </c>
      <c r="BT76" s="11"/>
      <c r="BU76" s="39"/>
      <c r="BV76" s="11"/>
      <c r="BW76" s="57" t="e">
        <f>IF(BS76="","",(VLOOKUP(BS76,Table_corresp!$E$3:$F$230,2,0)))</f>
        <v>#VALUE!</v>
      </c>
      <c r="BX76" s="57" t="e">
        <f>IF(BW76="","",(CONCATENATE(AF76," / ",BW76)))</f>
        <v>#VALUE!</v>
      </c>
      <c r="BY76" s="57" t="e">
        <f>IF(BX76="","",(VLOOKUP(BX76,Table_corresp!$J$3:$M$70,2,0)))</f>
        <v>#VALUE!</v>
      </c>
      <c r="BZ76" s="57" t="e">
        <f>IF(BX76="","",(VLOOKUP(BX76,Table_corresp!$J$3:$M$70,3,0)))</f>
        <v>#VALUE!</v>
      </c>
      <c r="CA76" s="57" t="e">
        <f>IF(BX76="","",(VLOOKUP(BX76,Table_corresp!$J$3:$M$70,4,0)))</f>
        <v>#VALUE!</v>
      </c>
      <c r="CB76" s="56" t="e">
        <f>IF(#REF!&gt;0,((((#REF!/BY76)^BZ76)-1)/CA76),"")</f>
        <v>#REF!</v>
      </c>
      <c r="CC76" s="56" t="e">
        <f>IF(CB76="","",BN76-CB76)</f>
        <v>#REF!</v>
      </c>
      <c r="CD76" s="58" t="e">
        <f t="shared" si="35"/>
        <v>#REF!</v>
      </c>
      <c r="CE76" s="59" t="e">
        <f>IF(BR76&lt;&gt;0,((YEAR(BR76)-YEAR(BD76))*12+MONTH(BR76)-MONTH(BD76)),"")</f>
        <v>#VALUE!</v>
      </c>
      <c r="CF76" s="11"/>
      <c r="CG76" s="39"/>
      <c r="CH76" s="11"/>
      <c r="CI76" s="57" t="e">
        <f>IF(CE76="","",(VLOOKUP(CE76,Table_corresp!$E$3:$F$230,2,0)))</f>
        <v>#VALUE!</v>
      </c>
      <c r="CJ76" s="57" t="e">
        <f>IF(CI76="","",(CONCATENATE(AP76," / ",CI76)))</f>
        <v>#VALUE!</v>
      </c>
      <c r="CK76" s="57" t="e">
        <f>IF(CJ76="","",(VLOOKUP(CJ76,Table_corresp!$J$3:$M$70,2,0)))</f>
        <v>#VALUE!</v>
      </c>
      <c r="CL76" s="57" t="e">
        <f>IF(CJ76="","",(VLOOKUP(CJ76,Table_corresp!$J$3:$M$70,3,0)))</f>
        <v>#VALUE!</v>
      </c>
      <c r="CM76" s="57" t="e">
        <f>IF(CJ76="","",(VLOOKUP(CJ76,Table_corresp!$J$3:$M$70,4,0)))</f>
        <v>#VALUE!</v>
      </c>
      <c r="CN76" s="56" t="e">
        <f>IF(#REF!&gt;0,((((#REF!/CK76)^CL76)-1)/CM76),"")</f>
        <v>#REF!</v>
      </c>
      <c r="CO76" s="56" t="e">
        <f>IF(CN76="","",BZ76-CN76)</f>
        <v>#REF!</v>
      </c>
      <c r="CP76" s="58" t="e">
        <f t="shared" si="36"/>
        <v>#REF!</v>
      </c>
      <c r="CQ76" s="59" t="e">
        <f>IF(CD76&lt;&gt;0,((YEAR(CD76)-YEAR(BP76))*12+MONTH(CD76)-MONTH(BP76)),"")</f>
        <v>#REF!</v>
      </c>
      <c r="CR76" s="11"/>
      <c r="CS76" s="39"/>
      <c r="CT76" s="18"/>
      <c r="CU76" s="57" t="e">
        <f>IF(CQ76="","",(VLOOKUP(CQ76,Table_corresp!$E$3:$F$230,2,0)))</f>
        <v>#REF!</v>
      </c>
      <c r="CV76" s="57" t="e">
        <f>IF(CU76="","",(CONCATENATE(BB76," / ",CU76)))</f>
        <v>#REF!</v>
      </c>
      <c r="CW76" s="57" t="e">
        <f>IF(CV76="","",(VLOOKUP(CV76,Table_corresp!$J$3:$M$70,2,0)))</f>
        <v>#REF!</v>
      </c>
      <c r="CX76" s="57" t="e">
        <f>IF(CV76="","",(VLOOKUP(CV76,Table_corresp!$J$3:$M$70,3,0)))</f>
        <v>#REF!</v>
      </c>
      <c r="CY76" s="57" t="e">
        <f>IF(CV76="","",(VLOOKUP(CV76,Table_corresp!$J$3:$M$70,4,0)))</f>
        <v>#REF!</v>
      </c>
      <c r="CZ76" s="56" t="e">
        <f>IF(#REF!&gt;0,((((#REF!/CW76)^CX76)-1)/CY76),"")</f>
        <v>#REF!</v>
      </c>
      <c r="DA76" s="56" t="e">
        <f>IF(CZ76="","",CL76-CZ76)</f>
        <v>#REF!</v>
      </c>
      <c r="DB76" s="58" t="e">
        <f t="shared" si="37"/>
        <v>#REF!</v>
      </c>
      <c r="DC76" s="59" t="e">
        <f>IF(CP76&lt;&gt;0,((YEAR(CP76)-YEAR(CB76))*12+MONTH(CP76)-MONTH(CB76)),"")</f>
        <v>#REF!</v>
      </c>
    </row>
    <row r="77" spans="1:107" x14ac:dyDescent="0.25">
      <c r="A77" s="8">
        <v>75</v>
      </c>
      <c r="B77" s="10">
        <v>2</v>
      </c>
      <c r="C77" s="12"/>
      <c r="D77" s="12"/>
      <c r="E77" s="12"/>
      <c r="F77" s="12">
        <v>47.8</v>
      </c>
      <c r="G77" s="12">
        <v>1.38</v>
      </c>
      <c r="H77" s="13">
        <v>25.099768956101663</v>
      </c>
      <c r="I77" s="46">
        <f>VLOOKUP(T77,Table_corresp!$E$3:$F$230,2,0)</f>
        <v>9.5</v>
      </c>
      <c r="J77" s="46" t="str">
        <f>CONCATENATE(B77," / ",I77)</f>
        <v>2 / 9,5</v>
      </c>
      <c r="K77" s="54">
        <f>VLOOKUP(J77,Table_corresp!$J$3:$M$70,2,0)</f>
        <v>15.96</v>
      </c>
      <c r="L77" s="54">
        <f>VLOOKUP(J77,Table_corresp!$J$3:$M$70,3,0)</f>
        <v>-0.64</v>
      </c>
      <c r="M77" s="55">
        <f>VLOOKUP(J77,Table_corresp!$J$3:$M$70,4,0)</f>
        <v>-6.4100000000000004E-2</v>
      </c>
      <c r="N77" s="56">
        <f t="shared" si="26"/>
        <v>3.9246157278099445</v>
      </c>
      <c r="O77" s="14" t="s">
        <v>39</v>
      </c>
      <c r="P77" s="15">
        <v>41969</v>
      </c>
      <c r="Q77" s="15">
        <v>38332</v>
      </c>
      <c r="R77" s="45" t="str">
        <f t="shared" ca="1" si="21"/>
        <v>12 ans 10 mois</v>
      </c>
      <c r="S77" s="39" t="str">
        <f ca="1">VLOOKUP(R77,Table_corresp!$A$3:$B$230,2,0)</f>
        <v>&gt; 12</v>
      </c>
      <c r="T77" s="45" t="str">
        <f>DATEDIF(Q77,P77,"y")&amp;" ans "&amp;DATEDIF(Q77,P77,"ym")&amp;" mois"</f>
        <v>9 ans 11 mois</v>
      </c>
      <c r="U77" s="39" t="str">
        <f>VLOOKUP(T77,Table_corresp!$A$3:$B$230,2,0)</f>
        <v>[9-12[</v>
      </c>
      <c r="V77" s="16"/>
      <c r="W77" s="11"/>
      <c r="X77" s="16"/>
      <c r="Y77" s="38" t="str">
        <f>IF(X77&lt;&gt;0,(DATEDIF(Q77,X77,"y")&amp;" ans "&amp;DATEDIF(Q77,X77,"ym")&amp;" mois"),"")</f>
        <v/>
      </c>
      <c r="Z77" s="11"/>
      <c r="AA77" s="57" t="str">
        <f>IF(Y77="","",(VLOOKUP(Y77,Table_corresp!$E$3:$F$230,2,0)))</f>
        <v/>
      </c>
      <c r="AB77" s="57" t="str">
        <f>IF(AA77="","",(CONCATENATE(B77," / ",AA77)))</f>
        <v/>
      </c>
      <c r="AC77" s="57" t="str">
        <f>IF(AB77="","",(VLOOKUP(AB77,Table_corresp!$J$3:$M$70,2,0)))</f>
        <v/>
      </c>
      <c r="AD77" s="57" t="str">
        <f>IF(AB77="","",(VLOOKUP(AB77,Table_corresp!$J$3:$M$70,3,0)))</f>
        <v/>
      </c>
      <c r="AE77" s="57" t="str">
        <f>IF(AB77="","",(VLOOKUP(AB77,Table_corresp!$J$3:$M$70,4,0)))</f>
        <v/>
      </c>
      <c r="AF77" s="56" t="str">
        <f t="shared" si="27"/>
        <v/>
      </c>
      <c r="AG77" s="56" t="str">
        <f>IF(AF77="","",N77-AF77)</f>
        <v/>
      </c>
      <c r="AH77" s="58" t="str">
        <f t="shared" si="22"/>
        <v/>
      </c>
      <c r="AI77" s="17" t="str">
        <f>IF(X77&lt;&gt;0,((YEAR(X77)-YEAR(P77))*12+MONTH(X77)-MONTH(P77)),"")</f>
        <v/>
      </c>
      <c r="AJ77" s="16"/>
      <c r="AK77" s="39" t="str">
        <f>IF(AJ77&lt;&gt;0,(DATEDIF(Q77,AJ77,"y")&amp;" ans "&amp;DATEDIF(Q77,AJ77,"ym")&amp;" mois"),"")</f>
        <v/>
      </c>
      <c r="AL77" s="11"/>
      <c r="AM77" s="57" t="str">
        <f>IF(AK77="","",(VLOOKUP(AK77,Table_corresp!$E$3:$F$230,2,0)))</f>
        <v/>
      </c>
      <c r="AN77" s="57" t="str">
        <f>IF(AM77="","",(CONCATENATE(B77," / ",AM77)))</f>
        <v/>
      </c>
      <c r="AO77" s="57" t="str">
        <f>IF(AN77="","",(VLOOKUP(AN77,Table_corresp!$J$3:$M$70,2,0)))</f>
        <v/>
      </c>
      <c r="AP77" s="57" t="str">
        <f>IF(AN77="","",(VLOOKUP(AN77,Table_corresp!$J$3:$M$70,3,0)))</f>
        <v/>
      </c>
      <c r="AQ77" s="57" t="str">
        <f>IF(AN77="","",(VLOOKUP(AN77,Table_corresp!$J$3:$M$70,4,0)))</f>
        <v/>
      </c>
      <c r="AR77" s="56" t="str">
        <f t="shared" si="28"/>
        <v/>
      </c>
      <c r="AS77" s="56" t="str">
        <f t="shared" si="29"/>
        <v/>
      </c>
      <c r="AT77" s="58" t="str">
        <f t="shared" si="30"/>
        <v/>
      </c>
      <c r="AU77" s="59" t="str">
        <f t="shared" si="23"/>
        <v/>
      </c>
      <c r="AV77" s="16"/>
      <c r="AW77" s="39"/>
      <c r="AX77" s="11"/>
      <c r="AY77" s="57" t="str">
        <f>IF(AU77="","",(VLOOKUP(AU77,Table_corresp!$E$3:$F$230,2,0)))</f>
        <v/>
      </c>
      <c r="AZ77" s="57" t="str">
        <f>IF(AY77="","",(CONCATENATE(L77," / ",AY77)))</f>
        <v/>
      </c>
      <c r="BA77" s="57" t="str">
        <f>IF(AZ77="","",(VLOOKUP(AZ77,Table_corresp!$J$3:$M$70,2,0)))</f>
        <v/>
      </c>
      <c r="BB77" s="57" t="str">
        <f>IF(AZ77="","",(VLOOKUP(AZ77,Table_corresp!$J$3:$M$70,3,0)))</f>
        <v/>
      </c>
      <c r="BC77" s="57" t="str">
        <f>IF(AZ77="","",(VLOOKUP(AZ77,Table_corresp!$J$3:$M$70,4,0)))</f>
        <v/>
      </c>
      <c r="BD77" s="56" t="str">
        <f t="shared" si="31"/>
        <v/>
      </c>
      <c r="BE77" s="56" t="str">
        <f t="shared" si="19"/>
        <v/>
      </c>
      <c r="BF77" s="58" t="str">
        <f t="shared" si="32"/>
        <v/>
      </c>
      <c r="BG77" s="59" t="e">
        <f t="shared" si="24"/>
        <v>#VALUE!</v>
      </c>
      <c r="BH77" s="11"/>
      <c r="BI77" s="39"/>
      <c r="BJ77" s="11"/>
      <c r="BK77" s="57" t="e">
        <f>IF(BG77="","",(VLOOKUP(BG77,Table_corresp!$E$3:$F$230,2,0)))</f>
        <v>#VALUE!</v>
      </c>
      <c r="BL77" s="57" t="e">
        <f>IF(BK77="","",(CONCATENATE(V77," / ",BK77)))</f>
        <v>#VALUE!</v>
      </c>
      <c r="BM77" s="57" t="e">
        <f>IF(BL77="","",(VLOOKUP(BL77,Table_corresp!$J$3:$M$70,2,0)))</f>
        <v>#VALUE!</v>
      </c>
      <c r="BN77" s="57" t="e">
        <f>IF(BL77="","",(VLOOKUP(BL77,Table_corresp!$J$3:$M$70,3,0)))</f>
        <v>#VALUE!</v>
      </c>
      <c r="BO77" s="57" t="e">
        <f>IF(BL77="","",(VLOOKUP(BL77,Table_corresp!$J$3:$M$70,4,0)))</f>
        <v>#VALUE!</v>
      </c>
      <c r="BP77" s="56" t="str">
        <f t="shared" si="33"/>
        <v/>
      </c>
      <c r="BQ77" s="56" t="str">
        <f t="shared" si="20"/>
        <v/>
      </c>
      <c r="BR77" s="58" t="str">
        <f t="shared" si="34"/>
        <v/>
      </c>
      <c r="BS77" s="59" t="e">
        <f t="shared" si="25"/>
        <v>#VALUE!</v>
      </c>
      <c r="BT77" s="11"/>
      <c r="BU77" s="39"/>
      <c r="BV77" s="11"/>
      <c r="BW77" s="57" t="e">
        <f>IF(BS77="","",(VLOOKUP(BS77,Table_corresp!$E$3:$F$230,2,0)))</f>
        <v>#VALUE!</v>
      </c>
      <c r="BX77" s="57" t="e">
        <f>IF(BW77="","",(CONCATENATE(AF77," / ",BW77)))</f>
        <v>#VALUE!</v>
      </c>
      <c r="BY77" s="57" t="e">
        <f>IF(BX77="","",(VLOOKUP(BX77,Table_corresp!$J$3:$M$70,2,0)))</f>
        <v>#VALUE!</v>
      </c>
      <c r="BZ77" s="57" t="e">
        <f>IF(BX77="","",(VLOOKUP(BX77,Table_corresp!$J$3:$M$70,3,0)))</f>
        <v>#VALUE!</v>
      </c>
      <c r="CA77" s="57" t="e">
        <f>IF(BX77="","",(VLOOKUP(BX77,Table_corresp!$J$3:$M$70,4,0)))</f>
        <v>#VALUE!</v>
      </c>
      <c r="CB77" s="56" t="e">
        <f>IF(#REF!&gt;0,((((#REF!/BY77)^BZ77)-1)/CA77),"")</f>
        <v>#REF!</v>
      </c>
      <c r="CC77" s="56" t="e">
        <f>IF(CB77="","",BN77-CB77)</f>
        <v>#REF!</v>
      </c>
      <c r="CD77" s="58" t="e">
        <f t="shared" si="35"/>
        <v>#REF!</v>
      </c>
      <c r="CE77" s="59" t="e">
        <f>IF(BR77&lt;&gt;0,((YEAR(BR77)-YEAR(BD77))*12+MONTH(BR77)-MONTH(BD77)),"")</f>
        <v>#VALUE!</v>
      </c>
      <c r="CF77" s="11"/>
      <c r="CG77" s="39"/>
      <c r="CH77" s="11"/>
      <c r="CI77" s="57" t="e">
        <f>IF(CE77="","",(VLOOKUP(CE77,Table_corresp!$E$3:$F$230,2,0)))</f>
        <v>#VALUE!</v>
      </c>
      <c r="CJ77" s="57" t="e">
        <f>IF(CI77="","",(CONCATENATE(AP77," / ",CI77)))</f>
        <v>#VALUE!</v>
      </c>
      <c r="CK77" s="57" t="e">
        <f>IF(CJ77="","",(VLOOKUP(CJ77,Table_corresp!$J$3:$M$70,2,0)))</f>
        <v>#VALUE!</v>
      </c>
      <c r="CL77" s="57" t="e">
        <f>IF(CJ77="","",(VLOOKUP(CJ77,Table_corresp!$J$3:$M$70,3,0)))</f>
        <v>#VALUE!</v>
      </c>
      <c r="CM77" s="57" t="e">
        <f>IF(CJ77="","",(VLOOKUP(CJ77,Table_corresp!$J$3:$M$70,4,0)))</f>
        <v>#VALUE!</v>
      </c>
      <c r="CN77" s="56" t="e">
        <f>IF(#REF!&gt;0,((((#REF!/CK77)^CL77)-1)/CM77),"")</f>
        <v>#REF!</v>
      </c>
      <c r="CO77" s="56" t="e">
        <f>IF(CN77="","",BZ77-CN77)</f>
        <v>#REF!</v>
      </c>
      <c r="CP77" s="58" t="e">
        <f t="shared" si="36"/>
        <v>#REF!</v>
      </c>
      <c r="CQ77" s="59" t="e">
        <f>IF(CD77&lt;&gt;0,((YEAR(CD77)-YEAR(BP77))*12+MONTH(CD77)-MONTH(BP77)),"")</f>
        <v>#REF!</v>
      </c>
      <c r="CR77" s="11"/>
      <c r="CS77" s="39"/>
      <c r="CT77" s="18"/>
      <c r="CU77" s="57" t="e">
        <f>IF(CQ77="","",(VLOOKUP(CQ77,Table_corresp!$E$3:$F$230,2,0)))</f>
        <v>#REF!</v>
      </c>
      <c r="CV77" s="57" t="e">
        <f>IF(CU77="","",(CONCATENATE(BB77," / ",CU77)))</f>
        <v>#REF!</v>
      </c>
      <c r="CW77" s="57" t="e">
        <f>IF(CV77="","",(VLOOKUP(CV77,Table_corresp!$J$3:$M$70,2,0)))</f>
        <v>#REF!</v>
      </c>
      <c r="CX77" s="57" t="e">
        <f>IF(CV77="","",(VLOOKUP(CV77,Table_corresp!$J$3:$M$70,3,0)))</f>
        <v>#REF!</v>
      </c>
      <c r="CY77" s="57" t="e">
        <f>IF(CV77="","",(VLOOKUP(CV77,Table_corresp!$J$3:$M$70,4,0)))</f>
        <v>#REF!</v>
      </c>
      <c r="CZ77" s="56" t="e">
        <f>IF(#REF!&gt;0,((((#REF!/CW77)^CX77)-1)/CY77),"")</f>
        <v>#REF!</v>
      </c>
      <c r="DA77" s="56" t="e">
        <f>IF(CZ77="","",CL77-CZ77)</f>
        <v>#REF!</v>
      </c>
      <c r="DB77" s="58" t="e">
        <f t="shared" si="37"/>
        <v>#REF!</v>
      </c>
      <c r="DC77" s="59" t="e">
        <f>IF(CP77&lt;&gt;0,((YEAR(CP77)-YEAR(CB77))*12+MONTH(CP77)-MONTH(CB77)),"")</f>
        <v>#REF!</v>
      </c>
    </row>
    <row r="78" spans="1:107" x14ac:dyDescent="0.25">
      <c r="A78" s="8">
        <v>76</v>
      </c>
      <c r="B78" s="10">
        <v>1</v>
      </c>
      <c r="C78" s="12"/>
      <c r="D78" s="12"/>
      <c r="E78" s="12"/>
      <c r="F78" s="12">
        <v>68</v>
      </c>
      <c r="G78" s="12">
        <v>1.49</v>
      </c>
      <c r="H78" s="13">
        <v>30.629250934642585</v>
      </c>
      <c r="I78" s="46">
        <f>VLOOKUP(T78,Table_corresp!$E$3:$F$230,2,0)</f>
        <v>12.5</v>
      </c>
      <c r="J78" s="46" t="str">
        <f>CONCATENATE(B78," / ",I78)</f>
        <v>1 / 12,5</v>
      </c>
      <c r="K78" s="54">
        <f>VLOOKUP(J78,Table_corresp!$J$3:$M$70,2,0)</f>
        <v>17.48</v>
      </c>
      <c r="L78" s="54">
        <f>VLOOKUP(J78,Table_corresp!$J$3:$M$70,3,0)</f>
        <v>-0.93</v>
      </c>
      <c r="M78" s="55">
        <f>VLOOKUP(J78,Table_corresp!$J$3:$M$70,4,0)</f>
        <v>-9.9000000000000005E-2</v>
      </c>
      <c r="N78" s="56">
        <f t="shared" si="26"/>
        <v>4.1055639845532346</v>
      </c>
      <c r="O78" s="14" t="s">
        <v>39</v>
      </c>
      <c r="P78" s="15">
        <v>41983</v>
      </c>
      <c r="Q78" s="15">
        <v>37236</v>
      </c>
      <c r="R78" s="45" t="str">
        <f t="shared" ca="1" si="21"/>
        <v>15 ans 10 mois</v>
      </c>
      <c r="S78" s="39" t="str">
        <f ca="1">VLOOKUP(R78,Table_corresp!$A$3:$B$230,2,0)</f>
        <v>&gt; 12</v>
      </c>
      <c r="T78" s="45" t="str">
        <f>DATEDIF(Q78,P78,"y")&amp;" ans "&amp;DATEDIF(Q78,P78,"ym")&amp;" mois"</f>
        <v>12 ans 11 mois</v>
      </c>
      <c r="U78" s="39" t="str">
        <f>VLOOKUP(T78,Table_corresp!$A$3:$B$230,2,0)</f>
        <v>&gt; 12</v>
      </c>
      <c r="V78" s="20"/>
      <c r="W78" s="21"/>
      <c r="X78" s="20">
        <v>42487</v>
      </c>
      <c r="Y78" s="38" t="str">
        <f>IF(X78&lt;&gt;0,(DATEDIF(Q78,X78,"y")&amp;" ans "&amp;DATEDIF(Q78,X78,"ym")&amp;" mois"),"")</f>
        <v>14 ans 4 mois</v>
      </c>
      <c r="Z78" s="21">
        <v>29.8</v>
      </c>
      <c r="AA78" s="57">
        <f>IF(Y78="","",(VLOOKUP(Y78,Table_corresp!$E$3:$F$230,2,0)))</f>
        <v>14</v>
      </c>
      <c r="AB78" s="57" t="str">
        <f>IF(AA78="","",(CONCATENATE(B78," / ",AA78)))</f>
        <v>1 / 14</v>
      </c>
      <c r="AC78" s="57">
        <f>IF(AB78="","",(VLOOKUP(AB78,Table_corresp!$J$3:$M$70,2,0)))</f>
        <v>18.489999999999998</v>
      </c>
      <c r="AD78" s="57">
        <f>IF(AB78="","",(VLOOKUP(AB78,Table_corresp!$J$3:$M$70,3,0)))</f>
        <v>-0.9</v>
      </c>
      <c r="AE78" s="57">
        <f>IF(AB78="","",(VLOOKUP(AB78,Table_corresp!$J$3:$M$70,4,0)))</f>
        <v>-9.8400000000000001E-2</v>
      </c>
      <c r="AF78" s="56">
        <f t="shared" si="27"/>
        <v>3.5487646785301514</v>
      </c>
      <c r="AG78" s="56">
        <f>IF(AF78="","",N78-AF78)</f>
        <v>0.55679930602308314</v>
      </c>
      <c r="AH78" s="58" t="str">
        <f t="shared" si="22"/>
        <v>ralentissement</v>
      </c>
      <c r="AI78" s="17">
        <f>IF(X78&lt;&gt;0,((YEAR(X78)-YEAR(P78))*12+MONTH(X78)-MONTH(P78)),"")</f>
        <v>16</v>
      </c>
      <c r="AJ78" s="20"/>
      <c r="AK78" s="39" t="str">
        <f>IF(AJ78&lt;&gt;0,(DATEDIF(Q78,AJ78,"y")&amp;" ans "&amp;DATEDIF(Q78,AJ78,"ym")&amp;" mois"),"")</f>
        <v/>
      </c>
      <c r="AL78" s="21"/>
      <c r="AM78" s="57" t="str">
        <f>IF(AK78="","",(VLOOKUP(AK78,Table_corresp!$E$3:$F$230,2,0)))</f>
        <v/>
      </c>
      <c r="AN78" s="57" t="str">
        <f>IF(AM78="","",(CONCATENATE(B78," / ",AM78)))</f>
        <v/>
      </c>
      <c r="AO78" s="57" t="str">
        <f>IF(AN78="","",(VLOOKUP(AN78,Table_corresp!$J$3:$M$70,2,0)))</f>
        <v/>
      </c>
      <c r="AP78" s="57" t="str">
        <f>IF(AN78="","",(VLOOKUP(AN78,Table_corresp!$J$3:$M$70,3,0)))</f>
        <v/>
      </c>
      <c r="AQ78" s="57" t="str">
        <f>IF(AN78="","",(VLOOKUP(AN78,Table_corresp!$J$3:$M$70,4,0)))</f>
        <v/>
      </c>
      <c r="AR78" s="56" t="str">
        <f t="shared" si="28"/>
        <v/>
      </c>
      <c r="AS78" s="56" t="str">
        <f t="shared" si="29"/>
        <v/>
      </c>
      <c r="AT78" s="58" t="str">
        <f t="shared" si="30"/>
        <v/>
      </c>
      <c r="AU78" s="59" t="str">
        <f t="shared" si="23"/>
        <v/>
      </c>
      <c r="AV78" s="20"/>
      <c r="AW78" s="39"/>
      <c r="AX78" s="21"/>
      <c r="AY78" s="57" t="str">
        <f>IF(AU78="","",(VLOOKUP(AU78,Table_corresp!$E$3:$F$230,2,0)))</f>
        <v/>
      </c>
      <c r="AZ78" s="57" t="str">
        <f>IF(AY78="","",(CONCATENATE(L78," / ",AY78)))</f>
        <v/>
      </c>
      <c r="BA78" s="57" t="str">
        <f>IF(AZ78="","",(VLOOKUP(AZ78,Table_corresp!$J$3:$M$70,2,0)))</f>
        <v/>
      </c>
      <c r="BB78" s="57" t="str">
        <f>IF(AZ78="","",(VLOOKUP(AZ78,Table_corresp!$J$3:$M$70,3,0)))</f>
        <v/>
      </c>
      <c r="BC78" s="57" t="str">
        <f>IF(AZ78="","",(VLOOKUP(AZ78,Table_corresp!$J$3:$M$70,4,0)))</f>
        <v/>
      </c>
      <c r="BD78" s="56" t="str">
        <f t="shared" si="31"/>
        <v/>
      </c>
      <c r="BE78" s="56" t="str">
        <f t="shared" si="19"/>
        <v/>
      </c>
      <c r="BF78" s="58" t="str">
        <f t="shared" si="32"/>
        <v/>
      </c>
      <c r="BG78" s="59" t="e">
        <f t="shared" si="24"/>
        <v>#VALUE!</v>
      </c>
      <c r="BH78" s="21"/>
      <c r="BI78" s="39"/>
      <c r="BJ78" s="21"/>
      <c r="BK78" s="57" t="e">
        <f>IF(BG78="","",(VLOOKUP(BG78,Table_corresp!$E$3:$F$230,2,0)))</f>
        <v>#VALUE!</v>
      </c>
      <c r="BL78" s="57" t="e">
        <f>IF(BK78="","",(CONCATENATE(V78," / ",BK78)))</f>
        <v>#VALUE!</v>
      </c>
      <c r="BM78" s="57" t="e">
        <f>IF(BL78="","",(VLOOKUP(BL78,Table_corresp!$J$3:$M$70,2,0)))</f>
        <v>#VALUE!</v>
      </c>
      <c r="BN78" s="57" t="e">
        <f>IF(BL78="","",(VLOOKUP(BL78,Table_corresp!$J$3:$M$70,3,0)))</f>
        <v>#VALUE!</v>
      </c>
      <c r="BO78" s="57" t="e">
        <f>IF(BL78="","",(VLOOKUP(BL78,Table_corresp!$J$3:$M$70,4,0)))</f>
        <v>#VALUE!</v>
      </c>
      <c r="BP78" s="56" t="str">
        <f t="shared" si="33"/>
        <v/>
      </c>
      <c r="BQ78" s="56" t="str">
        <f t="shared" si="20"/>
        <v/>
      </c>
      <c r="BR78" s="58" t="str">
        <f t="shared" si="34"/>
        <v/>
      </c>
      <c r="BS78" s="59" t="e">
        <f t="shared" si="25"/>
        <v>#VALUE!</v>
      </c>
      <c r="BT78" s="21"/>
      <c r="BU78" s="39"/>
      <c r="BV78" s="21"/>
      <c r="BW78" s="57" t="e">
        <f>IF(BS78="","",(VLOOKUP(BS78,Table_corresp!$E$3:$F$230,2,0)))</f>
        <v>#VALUE!</v>
      </c>
      <c r="BX78" s="57" t="e">
        <f>IF(BW78="","",(CONCATENATE(AF78," / ",BW78)))</f>
        <v>#VALUE!</v>
      </c>
      <c r="BY78" s="57" t="e">
        <f>IF(BX78="","",(VLOOKUP(BX78,Table_corresp!$J$3:$M$70,2,0)))</f>
        <v>#VALUE!</v>
      </c>
      <c r="BZ78" s="57" t="e">
        <f>IF(BX78="","",(VLOOKUP(BX78,Table_corresp!$J$3:$M$70,3,0)))</f>
        <v>#VALUE!</v>
      </c>
      <c r="CA78" s="57" t="e">
        <f>IF(BX78="","",(VLOOKUP(BX78,Table_corresp!$J$3:$M$70,4,0)))</f>
        <v>#VALUE!</v>
      </c>
      <c r="CB78" s="56" t="e">
        <f>IF(#REF!&gt;0,((((#REF!/BY78)^BZ78)-1)/CA78),"")</f>
        <v>#REF!</v>
      </c>
      <c r="CC78" s="56" t="e">
        <f>IF(CB78="","",BN78-CB78)</f>
        <v>#REF!</v>
      </c>
      <c r="CD78" s="58" t="e">
        <f t="shared" si="35"/>
        <v>#REF!</v>
      </c>
      <c r="CE78" s="59" t="e">
        <f>IF(BR78&lt;&gt;0,((YEAR(BR78)-YEAR(BD78))*12+MONTH(BR78)-MONTH(BD78)),"")</f>
        <v>#VALUE!</v>
      </c>
      <c r="CF78" s="21"/>
      <c r="CG78" s="39"/>
      <c r="CH78" s="21"/>
      <c r="CI78" s="57" t="e">
        <f>IF(CE78="","",(VLOOKUP(CE78,Table_corresp!$E$3:$F$230,2,0)))</f>
        <v>#VALUE!</v>
      </c>
      <c r="CJ78" s="57" t="e">
        <f>IF(CI78="","",(CONCATENATE(AP78," / ",CI78)))</f>
        <v>#VALUE!</v>
      </c>
      <c r="CK78" s="57" t="e">
        <f>IF(CJ78="","",(VLOOKUP(CJ78,Table_corresp!$J$3:$M$70,2,0)))</f>
        <v>#VALUE!</v>
      </c>
      <c r="CL78" s="57" t="e">
        <f>IF(CJ78="","",(VLOOKUP(CJ78,Table_corresp!$J$3:$M$70,3,0)))</f>
        <v>#VALUE!</v>
      </c>
      <c r="CM78" s="57" t="e">
        <f>IF(CJ78="","",(VLOOKUP(CJ78,Table_corresp!$J$3:$M$70,4,0)))</f>
        <v>#VALUE!</v>
      </c>
      <c r="CN78" s="56" t="e">
        <f>IF(#REF!&gt;0,((((#REF!/CK78)^CL78)-1)/CM78),"")</f>
        <v>#REF!</v>
      </c>
      <c r="CO78" s="56" t="e">
        <f>IF(CN78="","",BZ78-CN78)</f>
        <v>#REF!</v>
      </c>
      <c r="CP78" s="58" t="e">
        <f t="shared" si="36"/>
        <v>#REF!</v>
      </c>
      <c r="CQ78" s="59" t="e">
        <f>IF(CD78&lt;&gt;0,((YEAR(CD78)-YEAR(BP78))*12+MONTH(CD78)-MONTH(BP78)),"")</f>
        <v>#REF!</v>
      </c>
      <c r="CR78" s="21"/>
      <c r="CS78" s="39"/>
      <c r="CT78" s="22"/>
      <c r="CU78" s="57" t="e">
        <f>IF(CQ78="","",(VLOOKUP(CQ78,Table_corresp!$E$3:$F$230,2,0)))</f>
        <v>#REF!</v>
      </c>
      <c r="CV78" s="57" t="e">
        <f>IF(CU78="","",(CONCATENATE(BB78," / ",CU78)))</f>
        <v>#REF!</v>
      </c>
      <c r="CW78" s="57" t="e">
        <f>IF(CV78="","",(VLOOKUP(CV78,Table_corresp!$J$3:$M$70,2,0)))</f>
        <v>#REF!</v>
      </c>
      <c r="CX78" s="57" t="e">
        <f>IF(CV78="","",(VLOOKUP(CV78,Table_corresp!$J$3:$M$70,3,0)))</f>
        <v>#REF!</v>
      </c>
      <c r="CY78" s="57" t="e">
        <f>IF(CV78="","",(VLOOKUP(CV78,Table_corresp!$J$3:$M$70,4,0)))</f>
        <v>#REF!</v>
      </c>
      <c r="CZ78" s="56" t="e">
        <f>IF(#REF!&gt;0,((((#REF!/CW78)^CX78)-1)/CY78),"")</f>
        <v>#REF!</v>
      </c>
      <c r="DA78" s="56" t="e">
        <f>IF(CZ78="","",CL78-CZ78)</f>
        <v>#REF!</v>
      </c>
      <c r="DB78" s="58" t="e">
        <f t="shared" si="37"/>
        <v>#REF!</v>
      </c>
      <c r="DC78" s="59" t="e">
        <f>IF(CP78&lt;&gt;0,((YEAR(CP78)-YEAR(CB78))*12+MONTH(CP78)-MONTH(CB78)),"")</f>
        <v>#REF!</v>
      </c>
    </row>
    <row r="79" spans="1:107" x14ac:dyDescent="0.25">
      <c r="A79" s="8">
        <v>77</v>
      </c>
      <c r="B79" s="10">
        <v>2</v>
      </c>
      <c r="C79" s="12">
        <v>51</v>
      </c>
      <c r="D79" s="12">
        <v>1.43</v>
      </c>
      <c r="E79" s="12">
        <v>24.940094870164803</v>
      </c>
      <c r="F79" s="12">
        <v>51</v>
      </c>
      <c r="G79" s="12">
        <v>1.43</v>
      </c>
      <c r="H79" s="13">
        <v>24.940094870164803</v>
      </c>
      <c r="I79" s="46">
        <f>VLOOKUP(T79,Table_corresp!$E$3:$F$230,2,0)</f>
        <v>8.5</v>
      </c>
      <c r="J79" s="46" t="str">
        <f>CONCATENATE(B79," / ",I79)</f>
        <v>2 / 8,5</v>
      </c>
      <c r="K79" s="54">
        <f>VLOOKUP(J79,Table_corresp!$J$3:$M$70,2,0)</f>
        <v>15.59</v>
      </c>
      <c r="L79" s="54">
        <f>VLOOKUP(J79,Table_corresp!$J$3:$M$70,3,0)</f>
        <v>-0.56999999999999995</v>
      </c>
      <c r="M79" s="55">
        <f>VLOOKUP(J79,Table_corresp!$J$3:$M$70,4,0)</f>
        <v>-5.3400000000000003E-2</v>
      </c>
      <c r="N79" s="56">
        <f t="shared" si="26"/>
        <v>4.3997946396207022</v>
      </c>
      <c r="O79" s="24" t="s">
        <v>39</v>
      </c>
      <c r="P79" s="15">
        <v>41983</v>
      </c>
      <c r="Q79" s="15">
        <v>38839</v>
      </c>
      <c r="R79" s="45" t="str">
        <f t="shared" ca="1" si="21"/>
        <v>11 ans 5 mois</v>
      </c>
      <c r="S79" s="39" t="str">
        <f ca="1">VLOOKUP(R79,Table_corresp!$A$3:$B$230,2,0)</f>
        <v>[9-12[</v>
      </c>
      <c r="T79" s="45" t="str">
        <f>DATEDIF(Q79,P79,"y")&amp;" ans "&amp;DATEDIF(Q79,P79,"ym")&amp;" mois"</f>
        <v>8 ans 7 mois</v>
      </c>
      <c r="U79" s="39" t="str">
        <f>VLOOKUP(T79,Table_corresp!$A$3:$B$230,2,0)</f>
        <v>[6-9[</v>
      </c>
      <c r="V79" s="16"/>
      <c r="W79" s="11"/>
      <c r="X79" s="16"/>
      <c r="Y79" s="38" t="str">
        <f>IF(X79&lt;&gt;0,(DATEDIF(Q79,X79,"y")&amp;" ans "&amp;DATEDIF(Q79,X79,"ym")&amp;" mois"),"")</f>
        <v/>
      </c>
      <c r="Z79" s="11"/>
      <c r="AA79" s="57" t="str">
        <f>IF(Y79="","",(VLOOKUP(Y79,Table_corresp!$E$3:$F$230,2,0)))</f>
        <v/>
      </c>
      <c r="AB79" s="57" t="str">
        <f>IF(AA79="","",(CONCATENATE(B79," / ",AA79)))</f>
        <v/>
      </c>
      <c r="AC79" s="57" t="str">
        <f>IF(AB79="","",(VLOOKUP(AB79,Table_corresp!$J$3:$M$70,2,0)))</f>
        <v/>
      </c>
      <c r="AD79" s="57" t="str">
        <f>IF(AB79="","",(VLOOKUP(AB79,Table_corresp!$J$3:$M$70,3,0)))</f>
        <v/>
      </c>
      <c r="AE79" s="57" t="str">
        <f>IF(AB79="","",(VLOOKUP(AB79,Table_corresp!$J$3:$M$70,4,0)))</f>
        <v/>
      </c>
      <c r="AF79" s="56" t="str">
        <f t="shared" si="27"/>
        <v/>
      </c>
      <c r="AG79" s="56" t="str">
        <f>IF(AF79="","",N79-AF79)</f>
        <v/>
      </c>
      <c r="AH79" s="58" t="str">
        <f t="shared" si="22"/>
        <v/>
      </c>
      <c r="AI79" s="17" t="str">
        <f>IF(X79&lt;&gt;0,((YEAR(X79)-YEAR(P79))*12+MONTH(X79)-MONTH(P79)),"")</f>
        <v/>
      </c>
      <c r="AJ79" s="16"/>
      <c r="AK79" s="39" t="str">
        <f>IF(AJ79&lt;&gt;0,(DATEDIF(Q79,AJ79,"y")&amp;" ans "&amp;DATEDIF(Q79,AJ79,"ym")&amp;" mois"),"")</f>
        <v/>
      </c>
      <c r="AL79" s="11"/>
      <c r="AM79" s="57" t="str">
        <f>IF(AK79="","",(VLOOKUP(AK79,Table_corresp!$E$3:$F$230,2,0)))</f>
        <v/>
      </c>
      <c r="AN79" s="57" t="str">
        <f>IF(AM79="","",(CONCATENATE(B79," / ",AM79)))</f>
        <v/>
      </c>
      <c r="AO79" s="57" t="str">
        <f>IF(AN79="","",(VLOOKUP(AN79,Table_corresp!$J$3:$M$70,2,0)))</f>
        <v/>
      </c>
      <c r="AP79" s="57" t="str">
        <f>IF(AN79="","",(VLOOKUP(AN79,Table_corresp!$J$3:$M$70,3,0)))</f>
        <v/>
      </c>
      <c r="AQ79" s="57" t="str">
        <f>IF(AN79="","",(VLOOKUP(AN79,Table_corresp!$J$3:$M$70,4,0)))</f>
        <v/>
      </c>
      <c r="AR79" s="56" t="str">
        <f t="shared" si="28"/>
        <v/>
      </c>
      <c r="AS79" s="56" t="str">
        <f t="shared" si="29"/>
        <v/>
      </c>
      <c r="AT79" s="58" t="str">
        <f t="shared" si="30"/>
        <v/>
      </c>
      <c r="AU79" s="59" t="str">
        <f t="shared" si="23"/>
        <v/>
      </c>
      <c r="AV79" s="16"/>
      <c r="AW79" s="39"/>
      <c r="AX79" s="11"/>
      <c r="AY79" s="57" t="str">
        <f>IF(AU79="","",(VLOOKUP(AU79,Table_corresp!$E$3:$F$230,2,0)))</f>
        <v/>
      </c>
      <c r="AZ79" s="57" t="str">
        <f>IF(AY79="","",(CONCATENATE(L79," / ",AY79)))</f>
        <v/>
      </c>
      <c r="BA79" s="57" t="str">
        <f>IF(AZ79="","",(VLOOKUP(AZ79,Table_corresp!$J$3:$M$70,2,0)))</f>
        <v/>
      </c>
      <c r="BB79" s="57" t="str">
        <f>IF(AZ79="","",(VLOOKUP(AZ79,Table_corresp!$J$3:$M$70,3,0)))</f>
        <v/>
      </c>
      <c r="BC79" s="57" t="str">
        <f>IF(AZ79="","",(VLOOKUP(AZ79,Table_corresp!$J$3:$M$70,4,0)))</f>
        <v/>
      </c>
      <c r="BD79" s="56" t="str">
        <f t="shared" si="31"/>
        <v/>
      </c>
      <c r="BE79" s="56" t="str">
        <f t="shared" si="19"/>
        <v/>
      </c>
      <c r="BF79" s="58" t="str">
        <f t="shared" si="32"/>
        <v/>
      </c>
      <c r="BG79" s="59" t="e">
        <f t="shared" si="24"/>
        <v>#VALUE!</v>
      </c>
      <c r="BH79" s="11"/>
      <c r="BI79" s="39"/>
      <c r="BJ79" s="11"/>
      <c r="BK79" s="57" t="e">
        <f>IF(BG79="","",(VLOOKUP(BG79,Table_corresp!$E$3:$F$230,2,0)))</f>
        <v>#VALUE!</v>
      </c>
      <c r="BL79" s="57" t="e">
        <f>IF(BK79="","",(CONCATENATE(V79," / ",BK79)))</f>
        <v>#VALUE!</v>
      </c>
      <c r="BM79" s="57" t="e">
        <f>IF(BL79="","",(VLOOKUP(BL79,Table_corresp!$J$3:$M$70,2,0)))</f>
        <v>#VALUE!</v>
      </c>
      <c r="BN79" s="57" t="e">
        <f>IF(BL79="","",(VLOOKUP(BL79,Table_corresp!$J$3:$M$70,3,0)))</f>
        <v>#VALUE!</v>
      </c>
      <c r="BO79" s="57" t="e">
        <f>IF(BL79="","",(VLOOKUP(BL79,Table_corresp!$J$3:$M$70,4,0)))</f>
        <v>#VALUE!</v>
      </c>
      <c r="BP79" s="56" t="str">
        <f t="shared" si="33"/>
        <v/>
      </c>
      <c r="BQ79" s="56" t="str">
        <f t="shared" si="20"/>
        <v/>
      </c>
      <c r="BR79" s="58" t="str">
        <f t="shared" si="34"/>
        <v/>
      </c>
      <c r="BS79" s="59" t="e">
        <f t="shared" si="25"/>
        <v>#VALUE!</v>
      </c>
      <c r="BT79" s="11"/>
      <c r="BU79" s="39"/>
      <c r="BV79" s="11"/>
      <c r="BW79" s="57" t="e">
        <f>IF(BS79="","",(VLOOKUP(BS79,Table_corresp!$E$3:$F$230,2,0)))</f>
        <v>#VALUE!</v>
      </c>
      <c r="BX79" s="57" t="e">
        <f>IF(BW79="","",(CONCATENATE(AF79," / ",BW79)))</f>
        <v>#VALUE!</v>
      </c>
      <c r="BY79" s="57" t="e">
        <f>IF(BX79="","",(VLOOKUP(BX79,Table_corresp!$J$3:$M$70,2,0)))</f>
        <v>#VALUE!</v>
      </c>
      <c r="BZ79" s="57" t="e">
        <f>IF(BX79="","",(VLOOKUP(BX79,Table_corresp!$J$3:$M$70,3,0)))</f>
        <v>#VALUE!</v>
      </c>
      <c r="CA79" s="57" t="e">
        <f>IF(BX79="","",(VLOOKUP(BX79,Table_corresp!$J$3:$M$70,4,0)))</f>
        <v>#VALUE!</v>
      </c>
      <c r="CB79" s="56" t="e">
        <f>IF(#REF!&gt;0,((((#REF!/BY79)^BZ79)-1)/CA79),"")</f>
        <v>#REF!</v>
      </c>
      <c r="CC79" s="56" t="e">
        <f>IF(CB79="","",BN79-CB79)</f>
        <v>#REF!</v>
      </c>
      <c r="CD79" s="58" t="e">
        <f t="shared" si="35"/>
        <v>#REF!</v>
      </c>
      <c r="CE79" s="59" t="e">
        <f>IF(BR79&lt;&gt;0,((YEAR(BR79)-YEAR(BD79))*12+MONTH(BR79)-MONTH(BD79)),"")</f>
        <v>#VALUE!</v>
      </c>
      <c r="CF79" s="11"/>
      <c r="CG79" s="39"/>
      <c r="CH79" s="11"/>
      <c r="CI79" s="57" t="e">
        <f>IF(CE79="","",(VLOOKUP(CE79,Table_corresp!$E$3:$F$230,2,0)))</f>
        <v>#VALUE!</v>
      </c>
      <c r="CJ79" s="57" t="e">
        <f>IF(CI79="","",(CONCATENATE(AP79," / ",CI79)))</f>
        <v>#VALUE!</v>
      </c>
      <c r="CK79" s="57" t="e">
        <f>IF(CJ79="","",(VLOOKUP(CJ79,Table_corresp!$J$3:$M$70,2,0)))</f>
        <v>#VALUE!</v>
      </c>
      <c r="CL79" s="57" t="e">
        <f>IF(CJ79="","",(VLOOKUP(CJ79,Table_corresp!$J$3:$M$70,3,0)))</f>
        <v>#VALUE!</v>
      </c>
      <c r="CM79" s="57" t="e">
        <f>IF(CJ79="","",(VLOOKUP(CJ79,Table_corresp!$J$3:$M$70,4,0)))</f>
        <v>#VALUE!</v>
      </c>
      <c r="CN79" s="56" t="e">
        <f>IF(#REF!&gt;0,((((#REF!/CK79)^CL79)-1)/CM79),"")</f>
        <v>#REF!</v>
      </c>
      <c r="CO79" s="56" t="e">
        <f>IF(CN79="","",BZ79-CN79)</f>
        <v>#REF!</v>
      </c>
      <c r="CP79" s="58" t="e">
        <f t="shared" si="36"/>
        <v>#REF!</v>
      </c>
      <c r="CQ79" s="59" t="e">
        <f>IF(CD79&lt;&gt;0,((YEAR(CD79)-YEAR(BP79))*12+MONTH(CD79)-MONTH(BP79)),"")</f>
        <v>#REF!</v>
      </c>
      <c r="CR79" s="11"/>
      <c r="CS79" s="39"/>
      <c r="CT79" s="18"/>
      <c r="CU79" s="57" t="e">
        <f>IF(CQ79="","",(VLOOKUP(CQ79,Table_corresp!$E$3:$F$230,2,0)))</f>
        <v>#REF!</v>
      </c>
      <c r="CV79" s="57" t="e">
        <f>IF(CU79="","",(CONCATENATE(BB79," / ",CU79)))</f>
        <v>#REF!</v>
      </c>
      <c r="CW79" s="57" t="e">
        <f>IF(CV79="","",(VLOOKUP(CV79,Table_corresp!$J$3:$M$70,2,0)))</f>
        <v>#REF!</v>
      </c>
      <c r="CX79" s="57" t="e">
        <f>IF(CV79="","",(VLOOKUP(CV79,Table_corresp!$J$3:$M$70,3,0)))</f>
        <v>#REF!</v>
      </c>
      <c r="CY79" s="57" t="e">
        <f>IF(CV79="","",(VLOOKUP(CV79,Table_corresp!$J$3:$M$70,4,0)))</f>
        <v>#REF!</v>
      </c>
      <c r="CZ79" s="56" t="e">
        <f>IF(#REF!&gt;0,((((#REF!/CW79)^CX79)-1)/CY79),"")</f>
        <v>#REF!</v>
      </c>
      <c r="DA79" s="56" t="e">
        <f>IF(CZ79="","",CL79-CZ79)</f>
        <v>#REF!</v>
      </c>
      <c r="DB79" s="58" t="e">
        <f t="shared" si="37"/>
        <v>#REF!</v>
      </c>
      <c r="DC79" s="59" t="e">
        <f>IF(CP79&lt;&gt;0,((YEAR(CP79)-YEAR(CB79))*12+MONTH(CP79)-MONTH(CB79)),"")</f>
        <v>#REF!</v>
      </c>
    </row>
    <row r="80" spans="1:107" x14ac:dyDescent="0.25">
      <c r="A80" s="8">
        <v>78</v>
      </c>
      <c r="B80" s="10">
        <v>1</v>
      </c>
      <c r="C80" s="12">
        <v>35</v>
      </c>
      <c r="D80" s="12">
        <v>1.29</v>
      </c>
      <c r="E80" s="12">
        <v>21.032389880415838</v>
      </c>
      <c r="F80" s="12">
        <v>35</v>
      </c>
      <c r="G80" s="12">
        <v>1.29</v>
      </c>
      <c r="H80" s="13">
        <v>21.032389880415838</v>
      </c>
      <c r="I80" s="46">
        <f>VLOOKUP(T80,Table_corresp!$E$3:$F$230,2,0)</f>
        <v>7</v>
      </c>
      <c r="J80" s="46" t="str">
        <f>CONCATENATE(B80," / ",I80)</f>
        <v>1 / 7</v>
      </c>
      <c r="K80" s="54">
        <f>VLOOKUP(J80,Table_corresp!$J$3:$M$70,2,0)</f>
        <v>15.53</v>
      </c>
      <c r="L80" s="54">
        <f>VLOOKUP(J80,Table_corresp!$J$3:$M$70,3,0)</f>
        <v>-0.47</v>
      </c>
      <c r="M80" s="55">
        <f>VLOOKUP(J80,Table_corresp!$J$3:$M$70,4,0)</f>
        <v>-3.8800000000000001E-2</v>
      </c>
      <c r="N80" s="56">
        <f t="shared" si="26"/>
        <v>3.4240358376500311</v>
      </c>
      <c r="O80" s="24" t="s">
        <v>39</v>
      </c>
      <c r="P80" s="15">
        <v>41983</v>
      </c>
      <c r="Q80" s="15">
        <v>39338</v>
      </c>
      <c r="R80" s="45" t="str">
        <f t="shared" ca="1" si="21"/>
        <v>10 ans 1 mois</v>
      </c>
      <c r="S80" s="39" t="str">
        <f ca="1">VLOOKUP(R80,Table_corresp!$A$3:$B$230,2,0)</f>
        <v>[9-12[</v>
      </c>
      <c r="T80" s="45" t="str">
        <f>DATEDIF(Q80,P80,"y")&amp;" ans "&amp;DATEDIF(Q80,P80,"ym")&amp;" mois"</f>
        <v>7 ans 2 mois</v>
      </c>
      <c r="U80" s="39" t="str">
        <f>VLOOKUP(T80,Table_corresp!$A$3:$B$230,2,0)</f>
        <v>[6-9[</v>
      </c>
      <c r="V80" s="16"/>
      <c r="W80" s="11"/>
      <c r="X80" s="16"/>
      <c r="Y80" s="38" t="str">
        <f>IF(X80&lt;&gt;0,(DATEDIF(Q80,X80,"y")&amp;" ans "&amp;DATEDIF(Q80,X80,"ym")&amp;" mois"),"")</f>
        <v/>
      </c>
      <c r="Z80" s="11"/>
      <c r="AA80" s="57" t="str">
        <f>IF(Y80="","",(VLOOKUP(Y80,Table_corresp!$E$3:$F$230,2,0)))</f>
        <v/>
      </c>
      <c r="AB80" s="57" t="str">
        <f>IF(AA80="","",(CONCATENATE(B80," / ",AA80)))</f>
        <v/>
      </c>
      <c r="AC80" s="57" t="str">
        <f>IF(AB80="","",(VLOOKUP(AB80,Table_corresp!$J$3:$M$70,2,0)))</f>
        <v/>
      </c>
      <c r="AD80" s="57" t="str">
        <f>IF(AB80="","",(VLOOKUP(AB80,Table_corresp!$J$3:$M$70,3,0)))</f>
        <v/>
      </c>
      <c r="AE80" s="57" t="str">
        <f>IF(AB80="","",(VLOOKUP(AB80,Table_corresp!$J$3:$M$70,4,0)))</f>
        <v/>
      </c>
      <c r="AF80" s="56" t="str">
        <f t="shared" si="27"/>
        <v/>
      </c>
      <c r="AG80" s="56" t="str">
        <f>IF(AF80="","",N80-AF80)</f>
        <v/>
      </c>
      <c r="AH80" s="58" t="str">
        <f t="shared" si="22"/>
        <v/>
      </c>
      <c r="AI80" s="17" t="str">
        <f>IF(X80&lt;&gt;0,((YEAR(X80)-YEAR(P80))*12+MONTH(X80)-MONTH(P80)),"")</f>
        <v/>
      </c>
      <c r="AJ80" s="16"/>
      <c r="AK80" s="39" t="str">
        <f>IF(AJ80&lt;&gt;0,(DATEDIF(Q80,AJ80,"y")&amp;" ans "&amp;DATEDIF(Q80,AJ80,"ym")&amp;" mois"),"")</f>
        <v/>
      </c>
      <c r="AL80" s="11"/>
      <c r="AM80" s="57" t="str">
        <f>IF(AK80="","",(VLOOKUP(AK80,Table_corresp!$E$3:$F$230,2,0)))</f>
        <v/>
      </c>
      <c r="AN80" s="57" t="str">
        <f>IF(AM80="","",(CONCATENATE(B80," / ",AM80)))</f>
        <v/>
      </c>
      <c r="AO80" s="57" t="str">
        <f>IF(AN80="","",(VLOOKUP(AN80,Table_corresp!$J$3:$M$70,2,0)))</f>
        <v/>
      </c>
      <c r="AP80" s="57" t="str">
        <f>IF(AN80="","",(VLOOKUP(AN80,Table_corresp!$J$3:$M$70,3,0)))</f>
        <v/>
      </c>
      <c r="AQ80" s="57" t="str">
        <f>IF(AN80="","",(VLOOKUP(AN80,Table_corresp!$J$3:$M$70,4,0)))</f>
        <v/>
      </c>
      <c r="AR80" s="56" t="str">
        <f t="shared" si="28"/>
        <v/>
      </c>
      <c r="AS80" s="56" t="str">
        <f t="shared" si="29"/>
        <v/>
      </c>
      <c r="AT80" s="58" t="str">
        <f t="shared" si="30"/>
        <v/>
      </c>
      <c r="AU80" s="59" t="str">
        <f t="shared" si="23"/>
        <v/>
      </c>
      <c r="AV80" s="16"/>
      <c r="AW80" s="39"/>
      <c r="AX80" s="11"/>
      <c r="AY80" s="57" t="str">
        <f>IF(AU80="","",(VLOOKUP(AU80,Table_corresp!$E$3:$F$230,2,0)))</f>
        <v/>
      </c>
      <c r="AZ80" s="57" t="str">
        <f>IF(AY80="","",(CONCATENATE(L80," / ",AY80)))</f>
        <v/>
      </c>
      <c r="BA80" s="57" t="str">
        <f>IF(AZ80="","",(VLOOKUP(AZ80,Table_corresp!$J$3:$M$70,2,0)))</f>
        <v/>
      </c>
      <c r="BB80" s="57" t="str">
        <f>IF(AZ80="","",(VLOOKUP(AZ80,Table_corresp!$J$3:$M$70,3,0)))</f>
        <v/>
      </c>
      <c r="BC80" s="57" t="str">
        <f>IF(AZ80="","",(VLOOKUP(AZ80,Table_corresp!$J$3:$M$70,4,0)))</f>
        <v/>
      </c>
      <c r="BD80" s="56" t="str">
        <f t="shared" si="31"/>
        <v/>
      </c>
      <c r="BE80" s="56" t="str">
        <f t="shared" si="19"/>
        <v/>
      </c>
      <c r="BF80" s="58" t="str">
        <f t="shared" si="32"/>
        <v/>
      </c>
      <c r="BG80" s="59" t="e">
        <f t="shared" si="24"/>
        <v>#VALUE!</v>
      </c>
      <c r="BH80" s="11"/>
      <c r="BI80" s="39"/>
      <c r="BJ80" s="11"/>
      <c r="BK80" s="57" t="e">
        <f>IF(BG80="","",(VLOOKUP(BG80,Table_corresp!$E$3:$F$230,2,0)))</f>
        <v>#VALUE!</v>
      </c>
      <c r="BL80" s="57" t="e">
        <f>IF(BK80="","",(CONCATENATE(V80," / ",BK80)))</f>
        <v>#VALUE!</v>
      </c>
      <c r="BM80" s="57" t="e">
        <f>IF(BL80="","",(VLOOKUP(BL80,Table_corresp!$J$3:$M$70,2,0)))</f>
        <v>#VALUE!</v>
      </c>
      <c r="BN80" s="57" t="e">
        <f>IF(BL80="","",(VLOOKUP(BL80,Table_corresp!$J$3:$M$70,3,0)))</f>
        <v>#VALUE!</v>
      </c>
      <c r="BO80" s="57" t="e">
        <f>IF(BL80="","",(VLOOKUP(BL80,Table_corresp!$J$3:$M$70,4,0)))</f>
        <v>#VALUE!</v>
      </c>
      <c r="BP80" s="56" t="str">
        <f t="shared" si="33"/>
        <v/>
      </c>
      <c r="BQ80" s="56" t="str">
        <f t="shared" si="20"/>
        <v/>
      </c>
      <c r="BR80" s="58" t="str">
        <f t="shared" si="34"/>
        <v/>
      </c>
      <c r="BS80" s="59" t="e">
        <f t="shared" si="25"/>
        <v>#VALUE!</v>
      </c>
      <c r="BT80" s="11"/>
      <c r="BU80" s="39"/>
      <c r="BV80" s="11"/>
      <c r="BW80" s="57" t="e">
        <f>IF(BS80="","",(VLOOKUP(BS80,Table_corresp!$E$3:$F$230,2,0)))</f>
        <v>#VALUE!</v>
      </c>
      <c r="BX80" s="57" t="e">
        <f>IF(BW80="","",(CONCATENATE(AF80," / ",BW80)))</f>
        <v>#VALUE!</v>
      </c>
      <c r="BY80" s="57" t="e">
        <f>IF(BX80="","",(VLOOKUP(BX80,Table_corresp!$J$3:$M$70,2,0)))</f>
        <v>#VALUE!</v>
      </c>
      <c r="BZ80" s="57" t="e">
        <f>IF(BX80="","",(VLOOKUP(BX80,Table_corresp!$J$3:$M$70,3,0)))</f>
        <v>#VALUE!</v>
      </c>
      <c r="CA80" s="57" t="e">
        <f>IF(BX80="","",(VLOOKUP(BX80,Table_corresp!$J$3:$M$70,4,0)))</f>
        <v>#VALUE!</v>
      </c>
      <c r="CB80" s="56" t="e">
        <f>IF(#REF!&gt;0,((((#REF!/BY80)^BZ80)-1)/CA80),"")</f>
        <v>#REF!</v>
      </c>
      <c r="CC80" s="56" t="e">
        <f>IF(CB80="","",BN80-CB80)</f>
        <v>#REF!</v>
      </c>
      <c r="CD80" s="58" t="e">
        <f t="shared" si="35"/>
        <v>#REF!</v>
      </c>
      <c r="CE80" s="59" t="e">
        <f>IF(BR80&lt;&gt;0,((YEAR(BR80)-YEAR(BD80))*12+MONTH(BR80)-MONTH(BD80)),"")</f>
        <v>#VALUE!</v>
      </c>
      <c r="CF80" s="11"/>
      <c r="CG80" s="39"/>
      <c r="CH80" s="11"/>
      <c r="CI80" s="57" t="e">
        <f>IF(CE80="","",(VLOOKUP(CE80,Table_corresp!$E$3:$F$230,2,0)))</f>
        <v>#VALUE!</v>
      </c>
      <c r="CJ80" s="57" t="e">
        <f>IF(CI80="","",(CONCATENATE(AP80," / ",CI80)))</f>
        <v>#VALUE!</v>
      </c>
      <c r="CK80" s="57" t="e">
        <f>IF(CJ80="","",(VLOOKUP(CJ80,Table_corresp!$J$3:$M$70,2,0)))</f>
        <v>#VALUE!</v>
      </c>
      <c r="CL80" s="57" t="e">
        <f>IF(CJ80="","",(VLOOKUP(CJ80,Table_corresp!$J$3:$M$70,3,0)))</f>
        <v>#VALUE!</v>
      </c>
      <c r="CM80" s="57" t="e">
        <f>IF(CJ80="","",(VLOOKUP(CJ80,Table_corresp!$J$3:$M$70,4,0)))</f>
        <v>#VALUE!</v>
      </c>
      <c r="CN80" s="56" t="e">
        <f>IF(#REF!&gt;0,((((#REF!/CK80)^CL80)-1)/CM80),"")</f>
        <v>#REF!</v>
      </c>
      <c r="CO80" s="56" t="e">
        <f>IF(CN80="","",BZ80-CN80)</f>
        <v>#REF!</v>
      </c>
      <c r="CP80" s="58" t="e">
        <f t="shared" si="36"/>
        <v>#REF!</v>
      </c>
      <c r="CQ80" s="59" t="e">
        <f>IF(CD80&lt;&gt;0,((YEAR(CD80)-YEAR(BP80))*12+MONTH(CD80)-MONTH(BP80)),"")</f>
        <v>#REF!</v>
      </c>
      <c r="CR80" s="11"/>
      <c r="CS80" s="39"/>
      <c r="CT80" s="18"/>
      <c r="CU80" s="57" t="e">
        <f>IF(CQ80="","",(VLOOKUP(CQ80,Table_corresp!$E$3:$F$230,2,0)))</f>
        <v>#REF!</v>
      </c>
      <c r="CV80" s="57" t="e">
        <f>IF(CU80="","",(CONCATENATE(BB80," / ",CU80)))</f>
        <v>#REF!</v>
      </c>
      <c r="CW80" s="57" t="e">
        <f>IF(CV80="","",(VLOOKUP(CV80,Table_corresp!$J$3:$M$70,2,0)))</f>
        <v>#REF!</v>
      </c>
      <c r="CX80" s="57" t="e">
        <f>IF(CV80="","",(VLOOKUP(CV80,Table_corresp!$J$3:$M$70,3,0)))</f>
        <v>#REF!</v>
      </c>
      <c r="CY80" s="57" t="e">
        <f>IF(CV80="","",(VLOOKUP(CV80,Table_corresp!$J$3:$M$70,4,0)))</f>
        <v>#REF!</v>
      </c>
      <c r="CZ80" s="56" t="e">
        <f>IF(#REF!&gt;0,((((#REF!/CW80)^CX80)-1)/CY80),"")</f>
        <v>#REF!</v>
      </c>
      <c r="DA80" s="56" t="e">
        <f>IF(CZ80="","",CL80-CZ80)</f>
        <v>#REF!</v>
      </c>
      <c r="DB80" s="58" t="e">
        <f t="shared" si="37"/>
        <v>#REF!</v>
      </c>
      <c r="DC80" s="59" t="e">
        <f>IF(CP80&lt;&gt;0,((YEAR(CP80)-YEAR(CB80))*12+MONTH(CP80)-MONTH(CB80)),"")</f>
        <v>#REF!</v>
      </c>
    </row>
    <row r="81" spans="1:107" x14ac:dyDescent="0.25">
      <c r="A81" s="8">
        <v>79</v>
      </c>
      <c r="B81" s="10">
        <v>1</v>
      </c>
      <c r="C81" s="12"/>
      <c r="D81" s="12"/>
      <c r="E81" s="12"/>
      <c r="F81" s="12">
        <v>46.3</v>
      </c>
      <c r="G81" s="12">
        <v>1.325</v>
      </c>
      <c r="H81" s="13">
        <v>26.372374510501956</v>
      </c>
      <c r="I81" s="46">
        <f>VLOOKUP(T81,Table_corresp!$E$3:$F$230,2,0)</f>
        <v>7.5</v>
      </c>
      <c r="J81" s="46" t="str">
        <f>CONCATENATE(B81," / ",I81)</f>
        <v>1 / 7,5</v>
      </c>
      <c r="K81" s="54">
        <f>VLOOKUP(J81,Table_corresp!$J$3:$M$70,2,0)</f>
        <v>15.62</v>
      </c>
      <c r="L81" s="54">
        <f>VLOOKUP(J81,Table_corresp!$J$3:$M$70,3,0)</f>
        <v>-0.53</v>
      </c>
      <c r="M81" s="55">
        <f>VLOOKUP(J81,Table_corresp!$J$3:$M$70,4,0)</f>
        <v>-4.5100000000000001E-2</v>
      </c>
      <c r="N81" s="56">
        <f t="shared" si="26"/>
        <v>5.3746499122766593</v>
      </c>
      <c r="O81" s="14" t="s">
        <v>39</v>
      </c>
      <c r="P81" s="15">
        <v>41995</v>
      </c>
      <c r="Q81" s="15">
        <v>39175</v>
      </c>
      <c r="R81" s="45" t="str">
        <f t="shared" ca="1" si="21"/>
        <v>10 ans 6 mois</v>
      </c>
      <c r="S81" s="39" t="str">
        <f ca="1">VLOOKUP(R81,Table_corresp!$A$3:$B$230,2,0)</f>
        <v>[9-12[</v>
      </c>
      <c r="T81" s="45" t="str">
        <f>DATEDIF(Q81,P81,"y")&amp;" ans "&amp;DATEDIF(Q81,P81,"ym")&amp;" mois"</f>
        <v>7 ans 8 mois</v>
      </c>
      <c r="U81" s="39" t="str">
        <f>VLOOKUP(T81,Table_corresp!$A$3:$B$230,2,0)</f>
        <v>[6-9[</v>
      </c>
      <c r="V81" s="16"/>
      <c r="W81" s="11"/>
      <c r="X81" s="16"/>
      <c r="Y81" s="38" t="str">
        <f>IF(X81&lt;&gt;0,(DATEDIF(Q81,X81,"y")&amp;" ans "&amp;DATEDIF(Q81,X81,"ym")&amp;" mois"),"")</f>
        <v/>
      </c>
      <c r="Z81" s="11"/>
      <c r="AA81" s="57" t="str">
        <f>IF(Y81="","",(VLOOKUP(Y81,Table_corresp!$E$3:$F$230,2,0)))</f>
        <v/>
      </c>
      <c r="AB81" s="57" t="str">
        <f>IF(AA81="","",(CONCATENATE(B81," / ",AA81)))</f>
        <v/>
      </c>
      <c r="AC81" s="57" t="str">
        <f>IF(AB81="","",(VLOOKUP(AB81,Table_corresp!$J$3:$M$70,2,0)))</f>
        <v/>
      </c>
      <c r="AD81" s="57" t="str">
        <f>IF(AB81="","",(VLOOKUP(AB81,Table_corresp!$J$3:$M$70,3,0)))</f>
        <v/>
      </c>
      <c r="AE81" s="57" t="str">
        <f>IF(AB81="","",(VLOOKUP(AB81,Table_corresp!$J$3:$M$70,4,0)))</f>
        <v/>
      </c>
      <c r="AF81" s="56" t="str">
        <f t="shared" si="27"/>
        <v/>
      </c>
      <c r="AG81" s="56" t="str">
        <f>IF(AF81="","",N81-AF81)</f>
        <v/>
      </c>
      <c r="AH81" s="58" t="str">
        <f t="shared" si="22"/>
        <v/>
      </c>
      <c r="AI81" s="17" t="str">
        <f>IF(X81&lt;&gt;0,((YEAR(X81)-YEAR(P81))*12+MONTH(X81)-MONTH(P81)),"")</f>
        <v/>
      </c>
      <c r="AJ81" s="16"/>
      <c r="AK81" s="39" t="str">
        <f>IF(AJ81&lt;&gt;0,(DATEDIF(Q81,AJ81,"y")&amp;" ans "&amp;DATEDIF(Q81,AJ81,"ym")&amp;" mois"),"")</f>
        <v/>
      </c>
      <c r="AL81" s="11"/>
      <c r="AM81" s="57" t="str">
        <f>IF(AK81="","",(VLOOKUP(AK81,Table_corresp!$E$3:$F$230,2,0)))</f>
        <v/>
      </c>
      <c r="AN81" s="57" t="str">
        <f>IF(AM81="","",(CONCATENATE(B81," / ",AM81)))</f>
        <v/>
      </c>
      <c r="AO81" s="57" t="str">
        <f>IF(AN81="","",(VLOOKUP(AN81,Table_corresp!$J$3:$M$70,2,0)))</f>
        <v/>
      </c>
      <c r="AP81" s="57" t="str">
        <f>IF(AN81="","",(VLOOKUP(AN81,Table_corresp!$J$3:$M$70,3,0)))</f>
        <v/>
      </c>
      <c r="AQ81" s="57" t="str">
        <f>IF(AN81="","",(VLOOKUP(AN81,Table_corresp!$J$3:$M$70,4,0)))</f>
        <v/>
      </c>
      <c r="AR81" s="56" t="str">
        <f t="shared" si="28"/>
        <v/>
      </c>
      <c r="AS81" s="56" t="str">
        <f t="shared" si="29"/>
        <v/>
      </c>
      <c r="AT81" s="58" t="str">
        <f t="shared" si="30"/>
        <v/>
      </c>
      <c r="AU81" s="59" t="str">
        <f t="shared" si="23"/>
        <v/>
      </c>
      <c r="AV81" s="16"/>
      <c r="AW81" s="39"/>
      <c r="AX81" s="11"/>
      <c r="AY81" s="57" t="str">
        <f>IF(AU81="","",(VLOOKUP(AU81,Table_corresp!$E$3:$F$230,2,0)))</f>
        <v/>
      </c>
      <c r="AZ81" s="57" t="str">
        <f>IF(AY81="","",(CONCATENATE(L81," / ",AY81)))</f>
        <v/>
      </c>
      <c r="BA81" s="57" t="str">
        <f>IF(AZ81="","",(VLOOKUP(AZ81,Table_corresp!$J$3:$M$70,2,0)))</f>
        <v/>
      </c>
      <c r="BB81" s="57" t="str">
        <f>IF(AZ81="","",(VLOOKUP(AZ81,Table_corresp!$J$3:$M$70,3,0)))</f>
        <v/>
      </c>
      <c r="BC81" s="57" t="str">
        <f>IF(AZ81="","",(VLOOKUP(AZ81,Table_corresp!$J$3:$M$70,4,0)))</f>
        <v/>
      </c>
      <c r="BD81" s="56" t="str">
        <f t="shared" si="31"/>
        <v/>
      </c>
      <c r="BE81" s="56" t="str">
        <f t="shared" si="19"/>
        <v/>
      </c>
      <c r="BF81" s="58" t="str">
        <f t="shared" si="32"/>
        <v/>
      </c>
      <c r="BG81" s="59" t="e">
        <f t="shared" si="24"/>
        <v>#VALUE!</v>
      </c>
      <c r="BH81" s="11"/>
      <c r="BI81" s="39"/>
      <c r="BJ81" s="11"/>
      <c r="BK81" s="57" t="e">
        <f>IF(BG81="","",(VLOOKUP(BG81,Table_corresp!$E$3:$F$230,2,0)))</f>
        <v>#VALUE!</v>
      </c>
      <c r="BL81" s="57" t="e">
        <f>IF(BK81="","",(CONCATENATE(V81," / ",BK81)))</f>
        <v>#VALUE!</v>
      </c>
      <c r="BM81" s="57" t="e">
        <f>IF(BL81="","",(VLOOKUP(BL81,Table_corresp!$J$3:$M$70,2,0)))</f>
        <v>#VALUE!</v>
      </c>
      <c r="BN81" s="57" t="e">
        <f>IF(BL81="","",(VLOOKUP(BL81,Table_corresp!$J$3:$M$70,3,0)))</f>
        <v>#VALUE!</v>
      </c>
      <c r="BO81" s="57" t="e">
        <f>IF(BL81="","",(VLOOKUP(BL81,Table_corresp!$J$3:$M$70,4,0)))</f>
        <v>#VALUE!</v>
      </c>
      <c r="BP81" s="56" t="str">
        <f t="shared" si="33"/>
        <v/>
      </c>
      <c r="BQ81" s="56" t="str">
        <f t="shared" si="20"/>
        <v/>
      </c>
      <c r="BR81" s="58" t="str">
        <f t="shared" si="34"/>
        <v/>
      </c>
      <c r="BS81" s="59" t="e">
        <f t="shared" si="25"/>
        <v>#VALUE!</v>
      </c>
      <c r="BT81" s="11"/>
      <c r="BU81" s="39"/>
      <c r="BV81" s="11"/>
      <c r="BW81" s="57" t="e">
        <f>IF(BS81="","",(VLOOKUP(BS81,Table_corresp!$E$3:$F$230,2,0)))</f>
        <v>#VALUE!</v>
      </c>
      <c r="BX81" s="57" t="e">
        <f>IF(BW81="","",(CONCATENATE(AF81," / ",BW81)))</f>
        <v>#VALUE!</v>
      </c>
      <c r="BY81" s="57" t="e">
        <f>IF(BX81="","",(VLOOKUP(BX81,Table_corresp!$J$3:$M$70,2,0)))</f>
        <v>#VALUE!</v>
      </c>
      <c r="BZ81" s="57" t="e">
        <f>IF(BX81="","",(VLOOKUP(BX81,Table_corresp!$J$3:$M$70,3,0)))</f>
        <v>#VALUE!</v>
      </c>
      <c r="CA81" s="57" t="e">
        <f>IF(BX81="","",(VLOOKUP(BX81,Table_corresp!$J$3:$M$70,4,0)))</f>
        <v>#VALUE!</v>
      </c>
      <c r="CB81" s="56" t="e">
        <f>IF(#REF!&gt;0,((((#REF!/BY81)^BZ81)-1)/CA81),"")</f>
        <v>#REF!</v>
      </c>
      <c r="CC81" s="56" t="e">
        <f>IF(CB81="","",BN81-CB81)</f>
        <v>#REF!</v>
      </c>
      <c r="CD81" s="58" t="e">
        <f t="shared" si="35"/>
        <v>#REF!</v>
      </c>
      <c r="CE81" s="59" t="e">
        <f>IF(BR81&lt;&gt;0,((YEAR(BR81)-YEAR(BD81))*12+MONTH(BR81)-MONTH(BD81)),"")</f>
        <v>#VALUE!</v>
      </c>
      <c r="CF81" s="11"/>
      <c r="CG81" s="39"/>
      <c r="CH81" s="11"/>
      <c r="CI81" s="57" t="e">
        <f>IF(CE81="","",(VLOOKUP(CE81,Table_corresp!$E$3:$F$230,2,0)))</f>
        <v>#VALUE!</v>
      </c>
      <c r="CJ81" s="57" t="e">
        <f>IF(CI81="","",(CONCATENATE(AP81," / ",CI81)))</f>
        <v>#VALUE!</v>
      </c>
      <c r="CK81" s="57" t="e">
        <f>IF(CJ81="","",(VLOOKUP(CJ81,Table_corresp!$J$3:$M$70,2,0)))</f>
        <v>#VALUE!</v>
      </c>
      <c r="CL81" s="57" t="e">
        <f>IF(CJ81="","",(VLOOKUP(CJ81,Table_corresp!$J$3:$M$70,3,0)))</f>
        <v>#VALUE!</v>
      </c>
      <c r="CM81" s="57" t="e">
        <f>IF(CJ81="","",(VLOOKUP(CJ81,Table_corresp!$J$3:$M$70,4,0)))</f>
        <v>#VALUE!</v>
      </c>
      <c r="CN81" s="56" t="e">
        <f>IF(#REF!&gt;0,((((#REF!/CK81)^CL81)-1)/CM81),"")</f>
        <v>#REF!</v>
      </c>
      <c r="CO81" s="56" t="e">
        <f>IF(CN81="","",BZ81-CN81)</f>
        <v>#REF!</v>
      </c>
      <c r="CP81" s="58" t="e">
        <f t="shared" si="36"/>
        <v>#REF!</v>
      </c>
      <c r="CQ81" s="59" t="e">
        <f>IF(CD81&lt;&gt;0,((YEAR(CD81)-YEAR(BP81))*12+MONTH(CD81)-MONTH(BP81)),"")</f>
        <v>#REF!</v>
      </c>
      <c r="CR81" s="11"/>
      <c r="CS81" s="39"/>
      <c r="CT81" s="18"/>
      <c r="CU81" s="57" t="e">
        <f>IF(CQ81="","",(VLOOKUP(CQ81,Table_corresp!$E$3:$F$230,2,0)))</f>
        <v>#REF!</v>
      </c>
      <c r="CV81" s="57" t="e">
        <f>IF(CU81="","",(CONCATENATE(BB81," / ",CU81)))</f>
        <v>#REF!</v>
      </c>
      <c r="CW81" s="57" t="e">
        <f>IF(CV81="","",(VLOOKUP(CV81,Table_corresp!$J$3:$M$70,2,0)))</f>
        <v>#REF!</v>
      </c>
      <c r="CX81" s="57" t="e">
        <f>IF(CV81="","",(VLOOKUP(CV81,Table_corresp!$J$3:$M$70,3,0)))</f>
        <v>#REF!</v>
      </c>
      <c r="CY81" s="57" t="e">
        <f>IF(CV81="","",(VLOOKUP(CV81,Table_corresp!$J$3:$M$70,4,0)))</f>
        <v>#REF!</v>
      </c>
      <c r="CZ81" s="56" t="e">
        <f>IF(#REF!&gt;0,((((#REF!/CW81)^CX81)-1)/CY81),"")</f>
        <v>#REF!</v>
      </c>
      <c r="DA81" s="56" t="e">
        <f>IF(CZ81="","",CL81-CZ81)</f>
        <v>#REF!</v>
      </c>
      <c r="DB81" s="58" t="e">
        <f t="shared" si="37"/>
        <v>#REF!</v>
      </c>
      <c r="DC81" s="59" t="e">
        <f>IF(CP81&lt;&gt;0,((YEAR(CP81)-YEAR(CB81))*12+MONTH(CP81)-MONTH(CB81)),"")</f>
        <v>#REF!</v>
      </c>
    </row>
    <row r="82" spans="1:107" x14ac:dyDescent="0.25">
      <c r="A82" s="8">
        <v>80</v>
      </c>
      <c r="B82" s="10">
        <v>1</v>
      </c>
      <c r="C82" s="12">
        <v>61</v>
      </c>
      <c r="D82" s="12">
        <v>1.44</v>
      </c>
      <c r="E82" s="12">
        <v>29.41743827160494</v>
      </c>
      <c r="F82" s="12">
        <v>62.7</v>
      </c>
      <c r="G82" s="12">
        <v>1.44</v>
      </c>
      <c r="H82" s="13">
        <v>30.237268518518523</v>
      </c>
      <c r="I82" s="46">
        <f>VLOOKUP(T82,Table_corresp!$E$3:$F$230,2,0)</f>
        <v>10</v>
      </c>
      <c r="J82" s="46" t="str">
        <f>CONCATENATE(B82," / ",I82)</f>
        <v>1 / 10</v>
      </c>
      <c r="K82" s="54">
        <f>VLOOKUP(J82,Table_corresp!$J$3:$M$70,2,0)</f>
        <v>16.36</v>
      </c>
      <c r="L82" s="54">
        <f>VLOOKUP(J82,Table_corresp!$J$3:$M$70,3,0)</f>
        <v>-0.82</v>
      </c>
      <c r="M82" s="55">
        <f>VLOOKUP(J82,Table_corresp!$J$3:$M$70,4,0)</f>
        <v>-0.08</v>
      </c>
      <c r="N82" s="56">
        <f t="shared" si="26"/>
        <v>4.9461662556562116</v>
      </c>
      <c r="O82" s="14" t="s">
        <v>39</v>
      </c>
      <c r="P82" s="15">
        <v>41995</v>
      </c>
      <c r="Q82" s="15">
        <v>38280</v>
      </c>
      <c r="R82" s="45" t="str">
        <f t="shared" ca="1" si="21"/>
        <v>12 ans 11 mois</v>
      </c>
      <c r="S82" s="39" t="str">
        <f ca="1">VLOOKUP(R82,Table_corresp!$A$3:$B$230,2,0)</f>
        <v>&gt; 12</v>
      </c>
      <c r="T82" s="45" t="str">
        <f>DATEDIF(Q82,P82,"y")&amp;" ans "&amp;DATEDIF(Q82,P82,"ym")&amp;" mois"</f>
        <v>10 ans 2 mois</v>
      </c>
      <c r="U82" s="39" t="str">
        <f>VLOOKUP(T82,Table_corresp!$A$3:$B$230,2,0)</f>
        <v>[9-12[</v>
      </c>
      <c r="V82" s="16"/>
      <c r="W82" s="11"/>
      <c r="X82" s="16"/>
      <c r="Y82" s="38" t="str">
        <f>IF(X82&lt;&gt;0,(DATEDIF(Q82,X82,"y")&amp;" ans "&amp;DATEDIF(Q82,X82,"ym")&amp;" mois"),"")</f>
        <v/>
      </c>
      <c r="Z82" s="11"/>
      <c r="AA82" s="57" t="str">
        <f>IF(Y82="","",(VLOOKUP(Y82,Table_corresp!$E$3:$F$230,2,0)))</f>
        <v/>
      </c>
      <c r="AB82" s="57" t="str">
        <f>IF(AA82="","",(CONCATENATE(B82," / ",AA82)))</f>
        <v/>
      </c>
      <c r="AC82" s="57" t="str">
        <f>IF(AB82="","",(VLOOKUP(AB82,Table_corresp!$J$3:$M$70,2,0)))</f>
        <v/>
      </c>
      <c r="AD82" s="57" t="str">
        <f>IF(AB82="","",(VLOOKUP(AB82,Table_corresp!$J$3:$M$70,3,0)))</f>
        <v/>
      </c>
      <c r="AE82" s="57" t="str">
        <f>IF(AB82="","",(VLOOKUP(AB82,Table_corresp!$J$3:$M$70,4,0)))</f>
        <v/>
      </c>
      <c r="AF82" s="56" t="str">
        <f t="shared" si="27"/>
        <v/>
      </c>
      <c r="AG82" s="56" t="str">
        <f>IF(AF82="","",N82-AF82)</f>
        <v/>
      </c>
      <c r="AH82" s="58" t="str">
        <f t="shared" si="22"/>
        <v/>
      </c>
      <c r="AI82" s="17" t="str">
        <f>IF(X82&lt;&gt;0,((YEAR(X82)-YEAR(P82))*12+MONTH(X82)-MONTH(P82)),"")</f>
        <v/>
      </c>
      <c r="AJ82" s="16"/>
      <c r="AK82" s="39" t="str">
        <f>IF(AJ82&lt;&gt;0,(DATEDIF(Q82,AJ82,"y")&amp;" ans "&amp;DATEDIF(Q82,AJ82,"ym")&amp;" mois"),"")</f>
        <v/>
      </c>
      <c r="AL82" s="11"/>
      <c r="AM82" s="57" t="str">
        <f>IF(AK82="","",(VLOOKUP(AK82,Table_corresp!$E$3:$F$230,2,0)))</f>
        <v/>
      </c>
      <c r="AN82" s="57" t="str">
        <f>IF(AM82="","",(CONCATENATE(B82," / ",AM82)))</f>
        <v/>
      </c>
      <c r="AO82" s="57" t="str">
        <f>IF(AN82="","",(VLOOKUP(AN82,Table_corresp!$J$3:$M$70,2,0)))</f>
        <v/>
      </c>
      <c r="AP82" s="57" t="str">
        <f>IF(AN82="","",(VLOOKUP(AN82,Table_corresp!$J$3:$M$70,3,0)))</f>
        <v/>
      </c>
      <c r="AQ82" s="57" t="str">
        <f>IF(AN82="","",(VLOOKUP(AN82,Table_corresp!$J$3:$M$70,4,0)))</f>
        <v/>
      </c>
      <c r="AR82" s="56" t="str">
        <f t="shared" si="28"/>
        <v/>
      </c>
      <c r="AS82" s="56" t="str">
        <f t="shared" si="29"/>
        <v/>
      </c>
      <c r="AT82" s="58" t="str">
        <f t="shared" si="30"/>
        <v/>
      </c>
      <c r="AU82" s="59" t="str">
        <f t="shared" si="23"/>
        <v/>
      </c>
      <c r="AV82" s="16"/>
      <c r="AW82" s="39"/>
      <c r="AX82" s="11"/>
      <c r="AY82" s="57" t="str">
        <f>IF(AU82="","",(VLOOKUP(AU82,Table_corresp!$E$3:$F$230,2,0)))</f>
        <v/>
      </c>
      <c r="AZ82" s="57" t="str">
        <f>IF(AY82="","",(CONCATENATE(L82," / ",AY82)))</f>
        <v/>
      </c>
      <c r="BA82" s="57" t="str">
        <f>IF(AZ82="","",(VLOOKUP(AZ82,Table_corresp!$J$3:$M$70,2,0)))</f>
        <v/>
      </c>
      <c r="BB82" s="57" t="str">
        <f>IF(AZ82="","",(VLOOKUP(AZ82,Table_corresp!$J$3:$M$70,3,0)))</f>
        <v/>
      </c>
      <c r="BC82" s="57" t="str">
        <f>IF(AZ82="","",(VLOOKUP(AZ82,Table_corresp!$J$3:$M$70,4,0)))</f>
        <v/>
      </c>
      <c r="BD82" s="56" t="str">
        <f t="shared" si="31"/>
        <v/>
      </c>
      <c r="BE82" s="56" t="str">
        <f t="shared" si="19"/>
        <v/>
      </c>
      <c r="BF82" s="58" t="str">
        <f t="shared" si="32"/>
        <v/>
      </c>
      <c r="BG82" s="59" t="e">
        <f t="shared" si="24"/>
        <v>#VALUE!</v>
      </c>
      <c r="BH82" s="11"/>
      <c r="BI82" s="39"/>
      <c r="BJ82" s="11"/>
      <c r="BK82" s="57" t="e">
        <f>IF(BG82="","",(VLOOKUP(BG82,Table_corresp!$E$3:$F$230,2,0)))</f>
        <v>#VALUE!</v>
      </c>
      <c r="BL82" s="57" t="e">
        <f>IF(BK82="","",(CONCATENATE(V82," / ",BK82)))</f>
        <v>#VALUE!</v>
      </c>
      <c r="BM82" s="57" t="e">
        <f>IF(BL82="","",(VLOOKUP(BL82,Table_corresp!$J$3:$M$70,2,0)))</f>
        <v>#VALUE!</v>
      </c>
      <c r="BN82" s="57" t="e">
        <f>IF(BL82="","",(VLOOKUP(BL82,Table_corresp!$J$3:$M$70,3,0)))</f>
        <v>#VALUE!</v>
      </c>
      <c r="BO82" s="57" t="e">
        <f>IF(BL82="","",(VLOOKUP(BL82,Table_corresp!$J$3:$M$70,4,0)))</f>
        <v>#VALUE!</v>
      </c>
      <c r="BP82" s="56" t="str">
        <f t="shared" si="33"/>
        <v/>
      </c>
      <c r="BQ82" s="56" t="str">
        <f t="shared" si="20"/>
        <v/>
      </c>
      <c r="BR82" s="58" t="str">
        <f t="shared" si="34"/>
        <v/>
      </c>
      <c r="BS82" s="59" t="e">
        <f t="shared" si="25"/>
        <v>#VALUE!</v>
      </c>
      <c r="BT82" s="11"/>
      <c r="BU82" s="39"/>
      <c r="BV82" s="11"/>
      <c r="BW82" s="57" t="e">
        <f>IF(BS82="","",(VLOOKUP(BS82,Table_corresp!$E$3:$F$230,2,0)))</f>
        <v>#VALUE!</v>
      </c>
      <c r="BX82" s="57" t="e">
        <f>IF(BW82="","",(CONCATENATE(AF82," / ",BW82)))</f>
        <v>#VALUE!</v>
      </c>
      <c r="BY82" s="57" t="e">
        <f>IF(BX82="","",(VLOOKUP(BX82,Table_corresp!$J$3:$M$70,2,0)))</f>
        <v>#VALUE!</v>
      </c>
      <c r="BZ82" s="57" t="e">
        <f>IF(BX82="","",(VLOOKUP(BX82,Table_corresp!$J$3:$M$70,3,0)))</f>
        <v>#VALUE!</v>
      </c>
      <c r="CA82" s="57" t="e">
        <f>IF(BX82="","",(VLOOKUP(BX82,Table_corresp!$J$3:$M$70,4,0)))</f>
        <v>#VALUE!</v>
      </c>
      <c r="CB82" s="56" t="e">
        <f>IF(#REF!&gt;0,((((#REF!/BY82)^BZ82)-1)/CA82),"")</f>
        <v>#REF!</v>
      </c>
      <c r="CC82" s="56" t="e">
        <f>IF(CB82="","",BN82-CB82)</f>
        <v>#REF!</v>
      </c>
      <c r="CD82" s="58" t="e">
        <f t="shared" si="35"/>
        <v>#REF!</v>
      </c>
      <c r="CE82" s="59" t="e">
        <f>IF(BR82&lt;&gt;0,((YEAR(BR82)-YEAR(BD82))*12+MONTH(BR82)-MONTH(BD82)),"")</f>
        <v>#VALUE!</v>
      </c>
      <c r="CF82" s="11"/>
      <c r="CG82" s="39"/>
      <c r="CH82" s="11"/>
      <c r="CI82" s="57" t="e">
        <f>IF(CE82="","",(VLOOKUP(CE82,Table_corresp!$E$3:$F$230,2,0)))</f>
        <v>#VALUE!</v>
      </c>
      <c r="CJ82" s="57" t="e">
        <f>IF(CI82="","",(CONCATENATE(AP82," / ",CI82)))</f>
        <v>#VALUE!</v>
      </c>
      <c r="CK82" s="57" t="e">
        <f>IF(CJ82="","",(VLOOKUP(CJ82,Table_corresp!$J$3:$M$70,2,0)))</f>
        <v>#VALUE!</v>
      </c>
      <c r="CL82" s="57" t="e">
        <f>IF(CJ82="","",(VLOOKUP(CJ82,Table_corresp!$J$3:$M$70,3,0)))</f>
        <v>#VALUE!</v>
      </c>
      <c r="CM82" s="57" t="e">
        <f>IF(CJ82="","",(VLOOKUP(CJ82,Table_corresp!$J$3:$M$70,4,0)))</f>
        <v>#VALUE!</v>
      </c>
      <c r="CN82" s="56" t="e">
        <f>IF(#REF!&gt;0,((((#REF!/CK82)^CL82)-1)/CM82),"")</f>
        <v>#REF!</v>
      </c>
      <c r="CO82" s="56" t="e">
        <f>IF(CN82="","",BZ82-CN82)</f>
        <v>#REF!</v>
      </c>
      <c r="CP82" s="58" t="e">
        <f t="shared" si="36"/>
        <v>#REF!</v>
      </c>
      <c r="CQ82" s="59" t="e">
        <f>IF(CD82&lt;&gt;0,((YEAR(CD82)-YEAR(BP82))*12+MONTH(CD82)-MONTH(BP82)),"")</f>
        <v>#REF!</v>
      </c>
      <c r="CR82" s="11"/>
      <c r="CS82" s="39"/>
      <c r="CT82" s="18"/>
      <c r="CU82" s="57" t="e">
        <f>IF(CQ82="","",(VLOOKUP(CQ82,Table_corresp!$E$3:$F$230,2,0)))</f>
        <v>#REF!</v>
      </c>
      <c r="CV82" s="57" t="e">
        <f>IF(CU82="","",(CONCATENATE(BB82," / ",CU82)))</f>
        <v>#REF!</v>
      </c>
      <c r="CW82" s="57" t="e">
        <f>IF(CV82="","",(VLOOKUP(CV82,Table_corresp!$J$3:$M$70,2,0)))</f>
        <v>#REF!</v>
      </c>
      <c r="CX82" s="57" t="e">
        <f>IF(CV82="","",(VLOOKUP(CV82,Table_corresp!$J$3:$M$70,3,0)))</f>
        <v>#REF!</v>
      </c>
      <c r="CY82" s="57" t="e">
        <f>IF(CV82="","",(VLOOKUP(CV82,Table_corresp!$J$3:$M$70,4,0)))</f>
        <v>#REF!</v>
      </c>
      <c r="CZ82" s="56" t="e">
        <f>IF(#REF!&gt;0,((((#REF!/CW82)^CX82)-1)/CY82),"")</f>
        <v>#REF!</v>
      </c>
      <c r="DA82" s="56" t="e">
        <f>IF(CZ82="","",CL82-CZ82)</f>
        <v>#REF!</v>
      </c>
      <c r="DB82" s="58" t="e">
        <f t="shared" si="37"/>
        <v>#REF!</v>
      </c>
      <c r="DC82" s="59" t="e">
        <f>IF(CP82&lt;&gt;0,((YEAR(CP82)-YEAR(CB82))*12+MONTH(CP82)-MONTH(CB82)),"")</f>
        <v>#REF!</v>
      </c>
    </row>
    <row r="83" spans="1:107" x14ac:dyDescent="0.25">
      <c r="A83" s="8">
        <v>81</v>
      </c>
      <c r="B83" s="10">
        <v>1</v>
      </c>
      <c r="C83" s="12"/>
      <c r="D83" s="12"/>
      <c r="E83" s="12"/>
      <c r="F83" s="12">
        <v>38.4</v>
      </c>
      <c r="G83" s="12">
        <v>1.17</v>
      </c>
      <c r="H83" s="13">
        <v>28.05172035941267</v>
      </c>
      <c r="I83" s="46">
        <f>VLOOKUP(T83,Table_corresp!$E$3:$F$230,2,0)</f>
        <v>4.5</v>
      </c>
      <c r="J83" s="46" t="str">
        <f>CONCATENATE(B83," / ",I83)</f>
        <v>1 / 4,5</v>
      </c>
      <c r="K83" s="54">
        <f>VLOOKUP(J83,Table_corresp!$J$3:$M$70,2,0)</f>
        <v>15.58</v>
      </c>
      <c r="L83" s="54">
        <f>VLOOKUP(J83,Table_corresp!$J$3:$M$70,3,0)</f>
        <v>-0.28999999999999998</v>
      </c>
      <c r="M83" s="55">
        <f>VLOOKUP(J83,Table_corresp!$J$3:$M$70,4,0)</f>
        <v>-2.1100000000000001E-2</v>
      </c>
      <c r="N83" s="56">
        <f t="shared" si="26"/>
        <v>7.4307543577166477</v>
      </c>
      <c r="O83" s="14" t="s">
        <v>36</v>
      </c>
      <c r="P83" s="15">
        <v>41995</v>
      </c>
      <c r="Q83" s="15">
        <v>40298</v>
      </c>
      <c r="R83" s="45" t="str">
        <f t="shared" ca="1" si="21"/>
        <v>7 ans 5 mois</v>
      </c>
      <c r="S83" s="39" t="str">
        <f ca="1">VLOOKUP(R83,Table_corresp!$A$3:$B$230,2,0)</f>
        <v>[6-9[</v>
      </c>
      <c r="T83" s="45" t="str">
        <f>DATEDIF(Q83,P83,"y")&amp;" ans "&amp;DATEDIF(Q83,P83,"ym")&amp;" mois"</f>
        <v>4 ans 7 mois</v>
      </c>
      <c r="U83" s="39" t="str">
        <f>VLOOKUP(T83,Table_corresp!$A$3:$B$230,2,0)</f>
        <v>[3-6[</v>
      </c>
      <c r="V83" s="16"/>
      <c r="W83" s="11"/>
      <c r="X83" s="16"/>
      <c r="Y83" s="38" t="str">
        <f>IF(X83&lt;&gt;0,(DATEDIF(Q83,X83,"y")&amp;" ans "&amp;DATEDIF(Q83,X83,"ym")&amp;" mois"),"")</f>
        <v/>
      </c>
      <c r="Z83" s="11"/>
      <c r="AA83" s="57" t="str">
        <f>IF(Y83="","",(VLOOKUP(Y83,Table_corresp!$E$3:$F$230,2,0)))</f>
        <v/>
      </c>
      <c r="AB83" s="57" t="str">
        <f>IF(AA83="","",(CONCATENATE(B83," / ",AA83)))</f>
        <v/>
      </c>
      <c r="AC83" s="57" t="str">
        <f>IF(AB83="","",(VLOOKUP(AB83,Table_corresp!$J$3:$M$70,2,0)))</f>
        <v/>
      </c>
      <c r="AD83" s="57" t="str">
        <f>IF(AB83="","",(VLOOKUP(AB83,Table_corresp!$J$3:$M$70,3,0)))</f>
        <v/>
      </c>
      <c r="AE83" s="57" t="str">
        <f>IF(AB83="","",(VLOOKUP(AB83,Table_corresp!$J$3:$M$70,4,0)))</f>
        <v/>
      </c>
      <c r="AF83" s="56" t="str">
        <f t="shared" si="27"/>
        <v/>
      </c>
      <c r="AG83" s="56" t="str">
        <f>IF(AF83="","",N83-AF83)</f>
        <v/>
      </c>
      <c r="AH83" s="58" t="str">
        <f t="shared" si="22"/>
        <v/>
      </c>
      <c r="AI83" s="17" t="str">
        <f>IF(X83&lt;&gt;0,((YEAR(X83)-YEAR(P83))*12+MONTH(X83)-MONTH(P83)),"")</f>
        <v/>
      </c>
      <c r="AJ83" s="16"/>
      <c r="AK83" s="39" t="str">
        <f>IF(AJ83&lt;&gt;0,(DATEDIF(Q83,AJ83,"y")&amp;" ans "&amp;DATEDIF(Q83,AJ83,"ym")&amp;" mois"),"")</f>
        <v/>
      </c>
      <c r="AL83" s="11"/>
      <c r="AM83" s="57" t="str">
        <f>IF(AK83="","",(VLOOKUP(AK83,Table_corresp!$E$3:$F$230,2,0)))</f>
        <v/>
      </c>
      <c r="AN83" s="57" t="str">
        <f>IF(AM83="","",(CONCATENATE(B83," / ",AM83)))</f>
        <v/>
      </c>
      <c r="AO83" s="57" t="str">
        <f>IF(AN83="","",(VLOOKUP(AN83,Table_corresp!$J$3:$M$70,2,0)))</f>
        <v/>
      </c>
      <c r="AP83" s="57" t="str">
        <f>IF(AN83="","",(VLOOKUP(AN83,Table_corresp!$J$3:$M$70,3,0)))</f>
        <v/>
      </c>
      <c r="AQ83" s="57" t="str">
        <f>IF(AN83="","",(VLOOKUP(AN83,Table_corresp!$J$3:$M$70,4,0)))</f>
        <v/>
      </c>
      <c r="AR83" s="56" t="str">
        <f t="shared" si="28"/>
        <v/>
      </c>
      <c r="AS83" s="56" t="str">
        <f t="shared" si="29"/>
        <v/>
      </c>
      <c r="AT83" s="58" t="str">
        <f t="shared" si="30"/>
        <v/>
      </c>
      <c r="AU83" s="59" t="str">
        <f t="shared" si="23"/>
        <v/>
      </c>
      <c r="AV83" s="16"/>
      <c r="AW83" s="39"/>
      <c r="AX83" s="11"/>
      <c r="AY83" s="57" t="str">
        <f>IF(AU83="","",(VLOOKUP(AU83,Table_corresp!$E$3:$F$230,2,0)))</f>
        <v/>
      </c>
      <c r="AZ83" s="57" t="str">
        <f>IF(AY83="","",(CONCATENATE(L83," / ",AY83)))</f>
        <v/>
      </c>
      <c r="BA83" s="57" t="str">
        <f>IF(AZ83="","",(VLOOKUP(AZ83,Table_corresp!$J$3:$M$70,2,0)))</f>
        <v/>
      </c>
      <c r="BB83" s="57" t="str">
        <f>IF(AZ83="","",(VLOOKUP(AZ83,Table_corresp!$J$3:$M$70,3,0)))</f>
        <v/>
      </c>
      <c r="BC83" s="57" t="str">
        <f>IF(AZ83="","",(VLOOKUP(AZ83,Table_corresp!$J$3:$M$70,4,0)))</f>
        <v/>
      </c>
      <c r="BD83" s="56" t="str">
        <f t="shared" si="31"/>
        <v/>
      </c>
      <c r="BE83" s="56" t="str">
        <f t="shared" si="19"/>
        <v/>
      </c>
      <c r="BF83" s="58" t="str">
        <f t="shared" si="32"/>
        <v/>
      </c>
      <c r="BG83" s="59" t="e">
        <f t="shared" si="24"/>
        <v>#VALUE!</v>
      </c>
      <c r="BH83" s="11"/>
      <c r="BI83" s="39"/>
      <c r="BJ83" s="11"/>
      <c r="BK83" s="57" t="e">
        <f>IF(BG83="","",(VLOOKUP(BG83,Table_corresp!$E$3:$F$230,2,0)))</f>
        <v>#VALUE!</v>
      </c>
      <c r="BL83" s="57" t="e">
        <f>IF(BK83="","",(CONCATENATE(V83," / ",BK83)))</f>
        <v>#VALUE!</v>
      </c>
      <c r="BM83" s="57" t="e">
        <f>IF(BL83="","",(VLOOKUP(BL83,Table_corresp!$J$3:$M$70,2,0)))</f>
        <v>#VALUE!</v>
      </c>
      <c r="BN83" s="57" t="e">
        <f>IF(BL83="","",(VLOOKUP(BL83,Table_corresp!$J$3:$M$70,3,0)))</f>
        <v>#VALUE!</v>
      </c>
      <c r="BO83" s="57" t="e">
        <f>IF(BL83="","",(VLOOKUP(BL83,Table_corresp!$J$3:$M$70,4,0)))</f>
        <v>#VALUE!</v>
      </c>
      <c r="BP83" s="56" t="str">
        <f t="shared" si="33"/>
        <v/>
      </c>
      <c r="BQ83" s="56" t="str">
        <f t="shared" si="20"/>
        <v/>
      </c>
      <c r="BR83" s="58" t="str">
        <f t="shared" si="34"/>
        <v/>
      </c>
      <c r="BS83" s="59" t="e">
        <f t="shared" si="25"/>
        <v>#VALUE!</v>
      </c>
      <c r="BT83" s="11"/>
      <c r="BU83" s="39"/>
      <c r="BV83" s="11"/>
      <c r="BW83" s="57" t="e">
        <f>IF(BS83="","",(VLOOKUP(BS83,Table_corresp!$E$3:$F$230,2,0)))</f>
        <v>#VALUE!</v>
      </c>
      <c r="BX83" s="57" t="e">
        <f>IF(BW83="","",(CONCATENATE(AF83," / ",BW83)))</f>
        <v>#VALUE!</v>
      </c>
      <c r="BY83" s="57" t="e">
        <f>IF(BX83="","",(VLOOKUP(BX83,Table_corresp!$J$3:$M$70,2,0)))</f>
        <v>#VALUE!</v>
      </c>
      <c r="BZ83" s="57" t="e">
        <f>IF(BX83="","",(VLOOKUP(BX83,Table_corresp!$J$3:$M$70,3,0)))</f>
        <v>#VALUE!</v>
      </c>
      <c r="CA83" s="57" t="e">
        <f>IF(BX83="","",(VLOOKUP(BX83,Table_corresp!$J$3:$M$70,4,0)))</f>
        <v>#VALUE!</v>
      </c>
      <c r="CB83" s="56" t="e">
        <f>IF(#REF!&gt;0,((((#REF!/BY83)^BZ83)-1)/CA83),"")</f>
        <v>#REF!</v>
      </c>
      <c r="CC83" s="56" t="e">
        <f>IF(CB83="","",BN83-CB83)</f>
        <v>#REF!</v>
      </c>
      <c r="CD83" s="58" t="e">
        <f t="shared" si="35"/>
        <v>#REF!</v>
      </c>
      <c r="CE83" s="59" t="e">
        <f>IF(BR83&lt;&gt;0,((YEAR(BR83)-YEAR(BD83))*12+MONTH(BR83)-MONTH(BD83)),"")</f>
        <v>#VALUE!</v>
      </c>
      <c r="CF83" s="11"/>
      <c r="CG83" s="39"/>
      <c r="CH83" s="11"/>
      <c r="CI83" s="57" t="e">
        <f>IF(CE83="","",(VLOOKUP(CE83,Table_corresp!$E$3:$F$230,2,0)))</f>
        <v>#VALUE!</v>
      </c>
      <c r="CJ83" s="57" t="e">
        <f>IF(CI83="","",(CONCATENATE(AP83," / ",CI83)))</f>
        <v>#VALUE!</v>
      </c>
      <c r="CK83" s="57" t="e">
        <f>IF(CJ83="","",(VLOOKUP(CJ83,Table_corresp!$J$3:$M$70,2,0)))</f>
        <v>#VALUE!</v>
      </c>
      <c r="CL83" s="57" t="e">
        <f>IF(CJ83="","",(VLOOKUP(CJ83,Table_corresp!$J$3:$M$70,3,0)))</f>
        <v>#VALUE!</v>
      </c>
      <c r="CM83" s="57" t="e">
        <f>IF(CJ83="","",(VLOOKUP(CJ83,Table_corresp!$J$3:$M$70,4,0)))</f>
        <v>#VALUE!</v>
      </c>
      <c r="CN83" s="56" t="e">
        <f>IF(#REF!&gt;0,((((#REF!/CK83)^CL83)-1)/CM83),"")</f>
        <v>#REF!</v>
      </c>
      <c r="CO83" s="56" t="e">
        <f>IF(CN83="","",BZ83-CN83)</f>
        <v>#REF!</v>
      </c>
      <c r="CP83" s="58" t="e">
        <f t="shared" si="36"/>
        <v>#REF!</v>
      </c>
      <c r="CQ83" s="59" t="e">
        <f>IF(CD83&lt;&gt;0,((YEAR(CD83)-YEAR(BP83))*12+MONTH(CD83)-MONTH(BP83)),"")</f>
        <v>#REF!</v>
      </c>
      <c r="CR83" s="11"/>
      <c r="CS83" s="39"/>
      <c r="CT83" s="18"/>
      <c r="CU83" s="57" t="e">
        <f>IF(CQ83="","",(VLOOKUP(CQ83,Table_corresp!$E$3:$F$230,2,0)))</f>
        <v>#REF!</v>
      </c>
      <c r="CV83" s="57" t="e">
        <f>IF(CU83="","",(CONCATENATE(BB83," / ",CU83)))</f>
        <v>#REF!</v>
      </c>
      <c r="CW83" s="57" t="e">
        <f>IF(CV83="","",(VLOOKUP(CV83,Table_corresp!$J$3:$M$70,2,0)))</f>
        <v>#REF!</v>
      </c>
      <c r="CX83" s="57" t="e">
        <f>IF(CV83="","",(VLOOKUP(CV83,Table_corresp!$J$3:$M$70,3,0)))</f>
        <v>#REF!</v>
      </c>
      <c r="CY83" s="57" t="e">
        <f>IF(CV83="","",(VLOOKUP(CV83,Table_corresp!$J$3:$M$70,4,0)))</f>
        <v>#REF!</v>
      </c>
      <c r="CZ83" s="56" t="e">
        <f>IF(#REF!&gt;0,((((#REF!/CW83)^CX83)-1)/CY83),"")</f>
        <v>#REF!</v>
      </c>
      <c r="DA83" s="56" t="e">
        <f>IF(CZ83="","",CL83-CZ83)</f>
        <v>#REF!</v>
      </c>
      <c r="DB83" s="58" t="e">
        <f t="shared" si="37"/>
        <v>#REF!</v>
      </c>
      <c r="DC83" s="59" t="e">
        <f>IF(CP83&lt;&gt;0,((YEAR(CP83)-YEAR(CB83))*12+MONTH(CP83)-MONTH(CB83)),"")</f>
        <v>#REF!</v>
      </c>
    </row>
    <row r="84" spans="1:107" x14ac:dyDescent="0.25">
      <c r="A84" s="8">
        <v>82</v>
      </c>
      <c r="B84" s="10">
        <v>1</v>
      </c>
      <c r="C84" s="12"/>
      <c r="D84" s="12"/>
      <c r="E84" s="12"/>
      <c r="F84" s="12">
        <v>54.1</v>
      </c>
      <c r="G84" s="12">
        <v>1.42</v>
      </c>
      <c r="H84" s="13">
        <v>26.829994048799843</v>
      </c>
      <c r="I84" s="46">
        <f>VLOOKUP(T84,Table_corresp!$E$3:$F$230,2,0)</f>
        <v>8</v>
      </c>
      <c r="J84" s="46" t="str">
        <f>CONCATENATE(B84," / ",I84)</f>
        <v>1 / 8</v>
      </c>
      <c r="K84" s="54">
        <f>VLOOKUP(J84,Table_corresp!$J$3:$M$70,2,0)</f>
        <v>15.75</v>
      </c>
      <c r="L84" s="54">
        <f>VLOOKUP(J84,Table_corresp!$J$3:$M$70,3,0)</f>
        <v>-0.59</v>
      </c>
      <c r="M84" s="55">
        <f>VLOOKUP(J84,Table_corresp!$J$3:$M$70,4,0)</f>
        <v>-5.1700000000000003E-2</v>
      </c>
      <c r="N84" s="56">
        <f t="shared" si="26"/>
        <v>5.2163713393143398</v>
      </c>
      <c r="O84" s="14" t="s">
        <v>39</v>
      </c>
      <c r="P84" s="15">
        <v>42017</v>
      </c>
      <c r="Q84" s="15">
        <v>38963</v>
      </c>
      <c r="R84" s="45" t="str">
        <f t="shared" ca="1" si="21"/>
        <v>11 ans 1 mois</v>
      </c>
      <c r="S84" s="39" t="str">
        <f ca="1">VLOOKUP(R84,Table_corresp!$A$3:$B$230,2,0)</f>
        <v>[9-12[</v>
      </c>
      <c r="T84" s="45" t="str">
        <f>DATEDIF(Q84,P84,"y")&amp;" ans "&amp;DATEDIF(Q84,P84,"ym")&amp;" mois"</f>
        <v>8 ans 4 mois</v>
      </c>
      <c r="U84" s="39" t="str">
        <f>VLOOKUP(T84,Table_corresp!$A$3:$B$230,2,0)</f>
        <v>[6-9[</v>
      </c>
      <c r="V84" s="20"/>
      <c r="W84" s="21"/>
      <c r="X84" s="20">
        <v>42179</v>
      </c>
      <c r="Y84" s="38" t="str">
        <f>IF(X84&lt;&gt;0,(DATEDIF(Q84,X84,"y")&amp;" ans "&amp;DATEDIF(Q84,X84,"ym")&amp;" mois"),"")</f>
        <v>8 ans 9 mois</v>
      </c>
      <c r="Z84" s="21"/>
      <c r="AA84" s="57">
        <f>IF(Y84="","",(VLOOKUP(Y84,Table_corresp!$E$3:$F$230,2,0)))</f>
        <v>8.5</v>
      </c>
      <c r="AB84" s="57" t="str">
        <f>IF(AA84="","",(CONCATENATE(B84," / ",AA84)))</f>
        <v>1 / 8,5</v>
      </c>
      <c r="AC84" s="57">
        <f>IF(AB84="","",(VLOOKUP(AB84,Table_corresp!$J$3:$M$70,2,0)))</f>
        <v>15.89</v>
      </c>
      <c r="AD84" s="57">
        <f>IF(AB84="","",(VLOOKUP(AB84,Table_corresp!$J$3:$M$70,3,0)))</f>
        <v>-0.66</v>
      </c>
      <c r="AE84" s="57">
        <f>IF(AB84="","",(VLOOKUP(AB84,Table_corresp!$J$3:$M$70,4,0)))</f>
        <v>-5.9499999999999997E-2</v>
      </c>
      <c r="AF84" s="56" t="str">
        <f t="shared" si="27"/>
        <v/>
      </c>
      <c r="AG84" s="56" t="str">
        <f>IF(AF84="","",N84-AF84)</f>
        <v/>
      </c>
      <c r="AH84" s="58" t="str">
        <f t="shared" si="22"/>
        <v/>
      </c>
      <c r="AI84" s="17">
        <f>IF(X84&lt;&gt;0,((YEAR(X84)-YEAR(P84))*12+MONTH(X84)-MONTH(P84)),"")</f>
        <v>5</v>
      </c>
      <c r="AJ84" s="20"/>
      <c r="AK84" s="39" t="str">
        <f>IF(AJ84&lt;&gt;0,(DATEDIF(Q84,AJ84,"y")&amp;" ans "&amp;DATEDIF(Q84,AJ84,"ym")&amp;" mois"),"")</f>
        <v/>
      </c>
      <c r="AL84" s="21"/>
      <c r="AM84" s="57" t="str">
        <f>IF(AK84="","",(VLOOKUP(AK84,Table_corresp!$E$3:$F$230,2,0)))</f>
        <v/>
      </c>
      <c r="AN84" s="57" t="str">
        <f>IF(AM84="","",(CONCATENATE(B84," / ",AM84)))</f>
        <v/>
      </c>
      <c r="AO84" s="57" t="str">
        <f>IF(AN84="","",(VLOOKUP(AN84,Table_corresp!$J$3:$M$70,2,0)))</f>
        <v/>
      </c>
      <c r="AP84" s="57" t="str">
        <f>IF(AN84="","",(VLOOKUP(AN84,Table_corresp!$J$3:$M$70,3,0)))</f>
        <v/>
      </c>
      <c r="AQ84" s="57" t="str">
        <f>IF(AN84="","",(VLOOKUP(AN84,Table_corresp!$J$3:$M$70,4,0)))</f>
        <v/>
      </c>
      <c r="AR84" s="56" t="str">
        <f t="shared" si="28"/>
        <v/>
      </c>
      <c r="AS84" s="56" t="str">
        <f t="shared" si="29"/>
        <v/>
      </c>
      <c r="AT84" s="58" t="str">
        <f t="shared" si="30"/>
        <v/>
      </c>
      <c r="AU84" s="59" t="str">
        <f t="shared" si="23"/>
        <v/>
      </c>
      <c r="AV84" s="20"/>
      <c r="AW84" s="39"/>
      <c r="AX84" s="21"/>
      <c r="AY84" s="57" t="str">
        <f>IF(AU84="","",(VLOOKUP(AU84,Table_corresp!$E$3:$F$230,2,0)))</f>
        <v/>
      </c>
      <c r="AZ84" s="57" t="str">
        <f>IF(AY84="","",(CONCATENATE(L84," / ",AY84)))</f>
        <v/>
      </c>
      <c r="BA84" s="57" t="str">
        <f>IF(AZ84="","",(VLOOKUP(AZ84,Table_corresp!$J$3:$M$70,2,0)))</f>
        <v/>
      </c>
      <c r="BB84" s="57" t="str">
        <f>IF(AZ84="","",(VLOOKUP(AZ84,Table_corresp!$J$3:$M$70,3,0)))</f>
        <v/>
      </c>
      <c r="BC84" s="57" t="str">
        <f>IF(AZ84="","",(VLOOKUP(AZ84,Table_corresp!$J$3:$M$70,4,0)))</f>
        <v/>
      </c>
      <c r="BD84" s="56" t="str">
        <f t="shared" si="31"/>
        <v/>
      </c>
      <c r="BE84" s="56" t="str">
        <f t="shared" si="19"/>
        <v/>
      </c>
      <c r="BF84" s="58" t="str">
        <f t="shared" si="32"/>
        <v/>
      </c>
      <c r="BG84" s="59" t="e">
        <f t="shared" si="24"/>
        <v>#VALUE!</v>
      </c>
      <c r="BH84" s="21"/>
      <c r="BI84" s="39"/>
      <c r="BJ84" s="21"/>
      <c r="BK84" s="57" t="e">
        <f>IF(BG84="","",(VLOOKUP(BG84,Table_corresp!$E$3:$F$230,2,0)))</f>
        <v>#VALUE!</v>
      </c>
      <c r="BL84" s="57" t="e">
        <f>IF(BK84="","",(CONCATENATE(V84," / ",BK84)))</f>
        <v>#VALUE!</v>
      </c>
      <c r="BM84" s="57" t="e">
        <f>IF(BL84="","",(VLOOKUP(BL84,Table_corresp!$J$3:$M$70,2,0)))</f>
        <v>#VALUE!</v>
      </c>
      <c r="BN84" s="57" t="e">
        <f>IF(BL84="","",(VLOOKUP(BL84,Table_corresp!$J$3:$M$70,3,0)))</f>
        <v>#VALUE!</v>
      </c>
      <c r="BO84" s="57" t="e">
        <f>IF(BL84="","",(VLOOKUP(BL84,Table_corresp!$J$3:$M$70,4,0)))</f>
        <v>#VALUE!</v>
      </c>
      <c r="BP84" s="56" t="str">
        <f t="shared" si="33"/>
        <v/>
      </c>
      <c r="BQ84" s="56" t="str">
        <f t="shared" si="20"/>
        <v/>
      </c>
      <c r="BR84" s="58" t="str">
        <f t="shared" si="34"/>
        <v/>
      </c>
      <c r="BS84" s="59" t="e">
        <f t="shared" si="25"/>
        <v>#VALUE!</v>
      </c>
      <c r="BT84" s="21"/>
      <c r="BU84" s="39"/>
      <c r="BV84" s="21"/>
      <c r="BW84" s="57" t="e">
        <f>IF(BS84="","",(VLOOKUP(BS84,Table_corresp!$E$3:$F$230,2,0)))</f>
        <v>#VALUE!</v>
      </c>
      <c r="BX84" s="57" t="e">
        <f>IF(BW84="","",(CONCATENATE(AF84," / ",BW84)))</f>
        <v>#VALUE!</v>
      </c>
      <c r="BY84" s="57" t="e">
        <f>IF(BX84="","",(VLOOKUP(BX84,Table_corresp!$J$3:$M$70,2,0)))</f>
        <v>#VALUE!</v>
      </c>
      <c r="BZ84" s="57" t="e">
        <f>IF(BX84="","",(VLOOKUP(BX84,Table_corresp!$J$3:$M$70,3,0)))</f>
        <v>#VALUE!</v>
      </c>
      <c r="CA84" s="57" t="e">
        <f>IF(BX84="","",(VLOOKUP(BX84,Table_corresp!$J$3:$M$70,4,0)))</f>
        <v>#VALUE!</v>
      </c>
      <c r="CB84" s="56" t="e">
        <f>IF(#REF!&gt;0,((((#REF!/BY84)^BZ84)-1)/CA84),"")</f>
        <v>#REF!</v>
      </c>
      <c r="CC84" s="56" t="e">
        <f>IF(CB84="","",BN84-CB84)</f>
        <v>#REF!</v>
      </c>
      <c r="CD84" s="58" t="e">
        <f t="shared" si="35"/>
        <v>#REF!</v>
      </c>
      <c r="CE84" s="59" t="e">
        <f>IF(BR84&lt;&gt;0,((YEAR(BR84)-YEAR(BD84))*12+MONTH(BR84)-MONTH(BD84)),"")</f>
        <v>#VALUE!</v>
      </c>
      <c r="CF84" s="21"/>
      <c r="CG84" s="39"/>
      <c r="CH84" s="21"/>
      <c r="CI84" s="57" t="e">
        <f>IF(CE84="","",(VLOOKUP(CE84,Table_corresp!$E$3:$F$230,2,0)))</f>
        <v>#VALUE!</v>
      </c>
      <c r="CJ84" s="57" t="e">
        <f>IF(CI84="","",(CONCATENATE(AP84," / ",CI84)))</f>
        <v>#VALUE!</v>
      </c>
      <c r="CK84" s="57" t="e">
        <f>IF(CJ84="","",(VLOOKUP(CJ84,Table_corresp!$J$3:$M$70,2,0)))</f>
        <v>#VALUE!</v>
      </c>
      <c r="CL84" s="57" t="e">
        <f>IF(CJ84="","",(VLOOKUP(CJ84,Table_corresp!$J$3:$M$70,3,0)))</f>
        <v>#VALUE!</v>
      </c>
      <c r="CM84" s="57" t="e">
        <f>IF(CJ84="","",(VLOOKUP(CJ84,Table_corresp!$J$3:$M$70,4,0)))</f>
        <v>#VALUE!</v>
      </c>
      <c r="CN84" s="56" t="e">
        <f>IF(#REF!&gt;0,((((#REF!/CK84)^CL84)-1)/CM84),"")</f>
        <v>#REF!</v>
      </c>
      <c r="CO84" s="56" t="e">
        <f>IF(CN84="","",BZ84-CN84)</f>
        <v>#REF!</v>
      </c>
      <c r="CP84" s="58" t="e">
        <f t="shared" si="36"/>
        <v>#REF!</v>
      </c>
      <c r="CQ84" s="59" t="e">
        <f>IF(CD84&lt;&gt;0,((YEAR(CD84)-YEAR(BP84))*12+MONTH(CD84)-MONTH(BP84)),"")</f>
        <v>#REF!</v>
      </c>
      <c r="CR84" s="21"/>
      <c r="CS84" s="39"/>
      <c r="CT84" s="22"/>
      <c r="CU84" s="57" t="e">
        <f>IF(CQ84="","",(VLOOKUP(CQ84,Table_corresp!$E$3:$F$230,2,0)))</f>
        <v>#REF!</v>
      </c>
      <c r="CV84" s="57" t="e">
        <f>IF(CU84="","",(CONCATENATE(BB84," / ",CU84)))</f>
        <v>#REF!</v>
      </c>
      <c r="CW84" s="57" t="e">
        <f>IF(CV84="","",(VLOOKUP(CV84,Table_corresp!$J$3:$M$70,2,0)))</f>
        <v>#REF!</v>
      </c>
      <c r="CX84" s="57" t="e">
        <f>IF(CV84="","",(VLOOKUP(CV84,Table_corresp!$J$3:$M$70,3,0)))</f>
        <v>#REF!</v>
      </c>
      <c r="CY84" s="57" t="e">
        <f>IF(CV84="","",(VLOOKUP(CV84,Table_corresp!$J$3:$M$70,4,0)))</f>
        <v>#REF!</v>
      </c>
      <c r="CZ84" s="56" t="e">
        <f>IF(#REF!&gt;0,((((#REF!/CW84)^CX84)-1)/CY84),"")</f>
        <v>#REF!</v>
      </c>
      <c r="DA84" s="56" t="e">
        <f>IF(CZ84="","",CL84-CZ84)</f>
        <v>#REF!</v>
      </c>
      <c r="DB84" s="58" t="e">
        <f t="shared" si="37"/>
        <v>#REF!</v>
      </c>
      <c r="DC84" s="59" t="e">
        <f>IF(CP84&lt;&gt;0,((YEAR(CP84)-YEAR(CB84))*12+MONTH(CP84)-MONTH(CB84)),"")</f>
        <v>#REF!</v>
      </c>
    </row>
    <row r="85" spans="1:107" x14ac:dyDescent="0.25">
      <c r="A85" s="8">
        <v>83</v>
      </c>
      <c r="B85" s="10">
        <v>2</v>
      </c>
      <c r="C85" s="12"/>
      <c r="D85" s="12"/>
      <c r="E85" s="12"/>
      <c r="F85" s="12">
        <v>69.8</v>
      </c>
      <c r="G85" s="12">
        <v>1.58</v>
      </c>
      <c r="H85" s="13">
        <v>27.960262778400892</v>
      </c>
      <c r="I85" s="46">
        <f>VLOOKUP(T85,Table_corresp!$E$3:$F$230,2,0)</f>
        <v>11</v>
      </c>
      <c r="J85" s="46" t="str">
        <f>CONCATENATE(B85," / ",I85)</f>
        <v>2 / 11</v>
      </c>
      <c r="K85" s="54">
        <f>VLOOKUP(J85,Table_corresp!$J$3:$M$70,2,0)</f>
        <v>16.73</v>
      </c>
      <c r="L85" s="54">
        <f>VLOOKUP(J85,Table_corresp!$J$3:$M$70,3,0)</f>
        <v>-0.71</v>
      </c>
      <c r="M85" s="55">
        <f>VLOOKUP(J85,Table_corresp!$J$3:$M$70,4,0)</f>
        <v>-7.7700000000000005E-2</v>
      </c>
      <c r="N85" s="56">
        <f t="shared" si="26"/>
        <v>3.9324972731930306</v>
      </c>
      <c r="O85" s="14" t="s">
        <v>39</v>
      </c>
      <c r="P85" s="15">
        <v>42018</v>
      </c>
      <c r="Q85" s="15">
        <v>37882</v>
      </c>
      <c r="R85" s="45" t="str">
        <f t="shared" ca="1" si="21"/>
        <v>14 ans 1 mois</v>
      </c>
      <c r="S85" s="39" t="str">
        <f ca="1">VLOOKUP(R85,Table_corresp!$A$3:$B$230,2,0)</f>
        <v>&gt; 12</v>
      </c>
      <c r="T85" s="45" t="str">
        <f>DATEDIF(Q85,P85,"y")&amp;" ans "&amp;DATEDIF(Q85,P85,"ym")&amp;" mois"</f>
        <v>11 ans 3 mois</v>
      </c>
      <c r="U85" s="39" t="str">
        <f>VLOOKUP(T85,Table_corresp!$A$3:$B$230,2,0)</f>
        <v>[9-12[</v>
      </c>
      <c r="V85" s="16"/>
      <c r="W85" s="11"/>
      <c r="X85" s="16"/>
      <c r="Y85" s="38" t="str">
        <f>IF(X85&lt;&gt;0,(DATEDIF(Q85,X85,"y")&amp;" ans "&amp;DATEDIF(Q85,X85,"ym")&amp;" mois"),"")</f>
        <v/>
      </c>
      <c r="Z85" s="11"/>
      <c r="AA85" s="57" t="str">
        <f>IF(Y85="","",(VLOOKUP(Y85,Table_corresp!$E$3:$F$230,2,0)))</f>
        <v/>
      </c>
      <c r="AB85" s="57" t="str">
        <f>IF(AA85="","",(CONCATENATE(B85," / ",AA85)))</f>
        <v/>
      </c>
      <c r="AC85" s="57" t="str">
        <f>IF(AB85="","",(VLOOKUP(AB85,Table_corresp!$J$3:$M$70,2,0)))</f>
        <v/>
      </c>
      <c r="AD85" s="57" t="str">
        <f>IF(AB85="","",(VLOOKUP(AB85,Table_corresp!$J$3:$M$70,3,0)))</f>
        <v/>
      </c>
      <c r="AE85" s="57" t="str">
        <f>IF(AB85="","",(VLOOKUP(AB85,Table_corresp!$J$3:$M$70,4,0)))</f>
        <v/>
      </c>
      <c r="AF85" s="56" t="str">
        <f t="shared" si="27"/>
        <v/>
      </c>
      <c r="AG85" s="56" t="str">
        <f>IF(AF85="","",N85-AF85)</f>
        <v/>
      </c>
      <c r="AH85" s="58" t="str">
        <f t="shared" si="22"/>
        <v/>
      </c>
      <c r="AI85" s="17" t="str">
        <f>IF(X85&lt;&gt;0,((YEAR(X85)-YEAR(P85))*12+MONTH(X85)-MONTH(P85)),"")</f>
        <v/>
      </c>
      <c r="AJ85" s="16"/>
      <c r="AK85" s="39" t="str">
        <f>IF(AJ85&lt;&gt;0,(DATEDIF(Q85,AJ85,"y")&amp;" ans "&amp;DATEDIF(Q85,AJ85,"ym")&amp;" mois"),"")</f>
        <v/>
      </c>
      <c r="AL85" s="11"/>
      <c r="AM85" s="57" t="str">
        <f>IF(AK85="","",(VLOOKUP(AK85,Table_corresp!$E$3:$F$230,2,0)))</f>
        <v/>
      </c>
      <c r="AN85" s="57" t="str">
        <f>IF(AM85="","",(CONCATENATE(B85," / ",AM85)))</f>
        <v/>
      </c>
      <c r="AO85" s="57" t="str">
        <f>IF(AN85="","",(VLOOKUP(AN85,Table_corresp!$J$3:$M$70,2,0)))</f>
        <v/>
      </c>
      <c r="AP85" s="57" t="str">
        <f>IF(AN85="","",(VLOOKUP(AN85,Table_corresp!$J$3:$M$70,3,0)))</f>
        <v/>
      </c>
      <c r="AQ85" s="57" t="str">
        <f>IF(AN85="","",(VLOOKUP(AN85,Table_corresp!$J$3:$M$70,4,0)))</f>
        <v/>
      </c>
      <c r="AR85" s="56" t="str">
        <f t="shared" si="28"/>
        <v/>
      </c>
      <c r="AS85" s="56" t="str">
        <f t="shared" si="29"/>
        <v/>
      </c>
      <c r="AT85" s="58" t="str">
        <f t="shared" si="30"/>
        <v/>
      </c>
      <c r="AU85" s="59" t="str">
        <f t="shared" si="23"/>
        <v/>
      </c>
      <c r="AV85" s="16"/>
      <c r="AW85" s="39"/>
      <c r="AX85" s="11"/>
      <c r="AY85" s="57" t="str">
        <f>IF(AU85="","",(VLOOKUP(AU85,Table_corresp!$E$3:$F$230,2,0)))</f>
        <v/>
      </c>
      <c r="AZ85" s="57" t="str">
        <f>IF(AY85="","",(CONCATENATE(L85," / ",AY85)))</f>
        <v/>
      </c>
      <c r="BA85" s="57" t="str">
        <f>IF(AZ85="","",(VLOOKUP(AZ85,Table_corresp!$J$3:$M$70,2,0)))</f>
        <v/>
      </c>
      <c r="BB85" s="57" t="str">
        <f>IF(AZ85="","",(VLOOKUP(AZ85,Table_corresp!$J$3:$M$70,3,0)))</f>
        <v/>
      </c>
      <c r="BC85" s="57" t="str">
        <f>IF(AZ85="","",(VLOOKUP(AZ85,Table_corresp!$J$3:$M$70,4,0)))</f>
        <v/>
      </c>
      <c r="BD85" s="56" t="str">
        <f t="shared" si="31"/>
        <v/>
      </c>
      <c r="BE85" s="56" t="str">
        <f t="shared" ref="BE85:BE148" si="38">IF(BD85="","",AP85-BD85)</f>
        <v/>
      </c>
      <c r="BF85" s="58" t="str">
        <f t="shared" si="32"/>
        <v/>
      </c>
      <c r="BG85" s="59" t="e">
        <f t="shared" si="24"/>
        <v>#VALUE!</v>
      </c>
      <c r="BH85" s="11"/>
      <c r="BI85" s="39"/>
      <c r="BJ85" s="11"/>
      <c r="BK85" s="57" t="e">
        <f>IF(BG85="","",(VLOOKUP(BG85,Table_corresp!$E$3:$F$230,2,0)))</f>
        <v>#VALUE!</v>
      </c>
      <c r="BL85" s="57" t="e">
        <f>IF(BK85="","",(CONCATENATE(V85," / ",BK85)))</f>
        <v>#VALUE!</v>
      </c>
      <c r="BM85" s="57" t="e">
        <f>IF(BL85="","",(VLOOKUP(BL85,Table_corresp!$J$3:$M$70,2,0)))</f>
        <v>#VALUE!</v>
      </c>
      <c r="BN85" s="57" t="e">
        <f>IF(BL85="","",(VLOOKUP(BL85,Table_corresp!$J$3:$M$70,3,0)))</f>
        <v>#VALUE!</v>
      </c>
      <c r="BO85" s="57" t="e">
        <f>IF(BL85="","",(VLOOKUP(BL85,Table_corresp!$J$3:$M$70,4,0)))</f>
        <v>#VALUE!</v>
      </c>
      <c r="BP85" s="56" t="str">
        <f t="shared" si="33"/>
        <v/>
      </c>
      <c r="BQ85" s="56" t="str">
        <f t="shared" ref="BQ85:BQ148" si="39">IF(BP85="","",BB85-BP85)</f>
        <v/>
      </c>
      <c r="BR85" s="58" t="str">
        <f t="shared" si="34"/>
        <v/>
      </c>
      <c r="BS85" s="59" t="e">
        <f t="shared" si="25"/>
        <v>#VALUE!</v>
      </c>
      <c r="BT85" s="11"/>
      <c r="BU85" s="39"/>
      <c r="BV85" s="11"/>
      <c r="BW85" s="57" t="e">
        <f>IF(BS85="","",(VLOOKUP(BS85,Table_corresp!$E$3:$F$230,2,0)))</f>
        <v>#VALUE!</v>
      </c>
      <c r="BX85" s="57" t="e">
        <f>IF(BW85="","",(CONCATENATE(AF85," / ",BW85)))</f>
        <v>#VALUE!</v>
      </c>
      <c r="BY85" s="57" t="e">
        <f>IF(BX85="","",(VLOOKUP(BX85,Table_corresp!$J$3:$M$70,2,0)))</f>
        <v>#VALUE!</v>
      </c>
      <c r="BZ85" s="57" t="e">
        <f>IF(BX85="","",(VLOOKUP(BX85,Table_corresp!$J$3:$M$70,3,0)))</f>
        <v>#VALUE!</v>
      </c>
      <c r="CA85" s="57" t="e">
        <f>IF(BX85="","",(VLOOKUP(BX85,Table_corresp!$J$3:$M$70,4,0)))</f>
        <v>#VALUE!</v>
      </c>
      <c r="CB85" s="56" t="e">
        <f>IF(#REF!&gt;0,((((#REF!/BY85)^BZ85)-1)/CA85),"")</f>
        <v>#REF!</v>
      </c>
      <c r="CC85" s="56" t="e">
        <f>IF(CB85="","",BN85-CB85)</f>
        <v>#REF!</v>
      </c>
      <c r="CD85" s="58" t="e">
        <f t="shared" si="35"/>
        <v>#REF!</v>
      </c>
      <c r="CE85" s="59" t="e">
        <f>IF(BR85&lt;&gt;0,((YEAR(BR85)-YEAR(BD85))*12+MONTH(BR85)-MONTH(BD85)),"")</f>
        <v>#VALUE!</v>
      </c>
      <c r="CF85" s="11"/>
      <c r="CG85" s="39"/>
      <c r="CH85" s="11"/>
      <c r="CI85" s="57" t="e">
        <f>IF(CE85="","",(VLOOKUP(CE85,Table_corresp!$E$3:$F$230,2,0)))</f>
        <v>#VALUE!</v>
      </c>
      <c r="CJ85" s="57" t="e">
        <f>IF(CI85="","",(CONCATENATE(AP85," / ",CI85)))</f>
        <v>#VALUE!</v>
      </c>
      <c r="CK85" s="57" t="e">
        <f>IF(CJ85="","",(VLOOKUP(CJ85,Table_corresp!$J$3:$M$70,2,0)))</f>
        <v>#VALUE!</v>
      </c>
      <c r="CL85" s="57" t="e">
        <f>IF(CJ85="","",(VLOOKUP(CJ85,Table_corresp!$J$3:$M$70,3,0)))</f>
        <v>#VALUE!</v>
      </c>
      <c r="CM85" s="57" t="e">
        <f>IF(CJ85="","",(VLOOKUP(CJ85,Table_corresp!$J$3:$M$70,4,0)))</f>
        <v>#VALUE!</v>
      </c>
      <c r="CN85" s="56" t="e">
        <f>IF(#REF!&gt;0,((((#REF!/CK85)^CL85)-1)/CM85),"")</f>
        <v>#REF!</v>
      </c>
      <c r="CO85" s="56" t="e">
        <f>IF(CN85="","",BZ85-CN85)</f>
        <v>#REF!</v>
      </c>
      <c r="CP85" s="58" t="e">
        <f t="shared" si="36"/>
        <v>#REF!</v>
      </c>
      <c r="CQ85" s="59" t="e">
        <f>IF(CD85&lt;&gt;0,((YEAR(CD85)-YEAR(BP85))*12+MONTH(CD85)-MONTH(BP85)),"")</f>
        <v>#REF!</v>
      </c>
      <c r="CR85" s="11"/>
      <c r="CS85" s="39"/>
      <c r="CT85" s="18"/>
      <c r="CU85" s="57" t="e">
        <f>IF(CQ85="","",(VLOOKUP(CQ85,Table_corresp!$E$3:$F$230,2,0)))</f>
        <v>#REF!</v>
      </c>
      <c r="CV85" s="57" t="e">
        <f>IF(CU85="","",(CONCATENATE(BB85," / ",CU85)))</f>
        <v>#REF!</v>
      </c>
      <c r="CW85" s="57" t="e">
        <f>IF(CV85="","",(VLOOKUP(CV85,Table_corresp!$J$3:$M$70,2,0)))</f>
        <v>#REF!</v>
      </c>
      <c r="CX85" s="57" t="e">
        <f>IF(CV85="","",(VLOOKUP(CV85,Table_corresp!$J$3:$M$70,3,0)))</f>
        <v>#REF!</v>
      </c>
      <c r="CY85" s="57" t="e">
        <f>IF(CV85="","",(VLOOKUP(CV85,Table_corresp!$J$3:$M$70,4,0)))</f>
        <v>#REF!</v>
      </c>
      <c r="CZ85" s="56" t="e">
        <f>IF(#REF!&gt;0,((((#REF!/CW85)^CX85)-1)/CY85),"")</f>
        <v>#REF!</v>
      </c>
      <c r="DA85" s="56" t="e">
        <f>IF(CZ85="","",CL85-CZ85)</f>
        <v>#REF!</v>
      </c>
      <c r="DB85" s="58" t="e">
        <f t="shared" si="37"/>
        <v>#REF!</v>
      </c>
      <c r="DC85" s="59" t="e">
        <f>IF(CP85&lt;&gt;0,((YEAR(CP85)-YEAR(CB85))*12+MONTH(CP85)-MONTH(CB85)),"")</f>
        <v>#REF!</v>
      </c>
    </row>
    <row r="86" spans="1:107" x14ac:dyDescent="0.25">
      <c r="A86" s="8">
        <v>84</v>
      </c>
      <c r="B86" s="10">
        <v>1</v>
      </c>
      <c r="C86" s="12">
        <v>33</v>
      </c>
      <c r="D86" s="12">
        <v>1.18</v>
      </c>
      <c r="E86" s="12">
        <v>23.700086182131574</v>
      </c>
      <c r="F86" s="12">
        <v>33</v>
      </c>
      <c r="G86" s="12">
        <v>1.18</v>
      </c>
      <c r="H86" s="13">
        <v>23.700086182131574</v>
      </c>
      <c r="I86" s="46">
        <f>VLOOKUP(T86,Table_corresp!$E$3:$F$230,2,0)</f>
        <v>5</v>
      </c>
      <c r="J86" s="46" t="str">
        <f>CONCATENATE(B86," / ",I86)</f>
        <v>1 / 5</v>
      </c>
      <c r="K86" s="54">
        <f>VLOOKUP(J86,Table_corresp!$J$3:$M$70,2,0)</f>
        <v>15.51</v>
      </c>
      <c r="L86" s="54">
        <f>VLOOKUP(J86,Table_corresp!$J$3:$M$70,3,0)</f>
        <v>-0.3</v>
      </c>
      <c r="M86" s="55">
        <f>VLOOKUP(J86,Table_corresp!$J$3:$M$70,4,0)</f>
        <v>-2.23E-2</v>
      </c>
      <c r="N86" s="56">
        <f t="shared" si="26"/>
        <v>5.3560894261436678</v>
      </c>
      <c r="O86" s="14" t="s">
        <v>39</v>
      </c>
      <c r="P86" s="15">
        <v>42023</v>
      </c>
      <c r="Q86" s="15">
        <v>40164</v>
      </c>
      <c r="R86" s="45" t="str">
        <f t="shared" ca="1" si="21"/>
        <v>7 ans 10 mois</v>
      </c>
      <c r="S86" s="39" t="str">
        <f ca="1">VLOOKUP(R86,Table_corresp!$A$3:$B$230,2,0)</f>
        <v>[6-9[</v>
      </c>
      <c r="T86" s="45" t="str">
        <f>DATEDIF(Q86,P86,"y")&amp;" ans "&amp;DATEDIF(Q86,P86,"ym")&amp;" mois"</f>
        <v>5 ans 1 mois</v>
      </c>
      <c r="U86" s="39" t="str">
        <f>VLOOKUP(T86,Table_corresp!$A$3:$B$230,2,0)</f>
        <v>[3-6[</v>
      </c>
      <c r="V86" s="16"/>
      <c r="W86" s="11"/>
      <c r="X86" s="16"/>
      <c r="Y86" s="38" t="str">
        <f>IF(X86&lt;&gt;0,(DATEDIF(Q86,X86,"y")&amp;" ans "&amp;DATEDIF(Q86,X86,"ym")&amp;" mois"),"")</f>
        <v/>
      </c>
      <c r="Z86" s="11"/>
      <c r="AA86" s="57" t="str">
        <f>IF(Y86="","",(VLOOKUP(Y86,Table_corresp!$E$3:$F$230,2,0)))</f>
        <v/>
      </c>
      <c r="AB86" s="57" t="str">
        <f>IF(AA86="","",(CONCATENATE(B86," / ",AA86)))</f>
        <v/>
      </c>
      <c r="AC86" s="57" t="str">
        <f>IF(AB86="","",(VLOOKUP(AB86,Table_corresp!$J$3:$M$70,2,0)))</f>
        <v/>
      </c>
      <c r="AD86" s="57" t="str">
        <f>IF(AB86="","",(VLOOKUP(AB86,Table_corresp!$J$3:$M$70,3,0)))</f>
        <v/>
      </c>
      <c r="AE86" s="57" t="str">
        <f>IF(AB86="","",(VLOOKUP(AB86,Table_corresp!$J$3:$M$70,4,0)))</f>
        <v/>
      </c>
      <c r="AF86" s="56" t="str">
        <f t="shared" si="27"/>
        <v/>
      </c>
      <c r="AG86" s="56" t="str">
        <f>IF(AF86="","",N86-AF86)</f>
        <v/>
      </c>
      <c r="AH86" s="58" t="str">
        <f t="shared" si="22"/>
        <v/>
      </c>
      <c r="AI86" s="17" t="str">
        <f>IF(X86&lt;&gt;0,((YEAR(X86)-YEAR(P86))*12+MONTH(X86)-MONTH(P86)),"")</f>
        <v/>
      </c>
      <c r="AJ86" s="16"/>
      <c r="AK86" s="39" t="str">
        <f>IF(AJ86&lt;&gt;0,(DATEDIF(Q86,AJ86,"y")&amp;" ans "&amp;DATEDIF(Q86,AJ86,"ym")&amp;" mois"),"")</f>
        <v/>
      </c>
      <c r="AL86" s="11"/>
      <c r="AM86" s="57" t="str">
        <f>IF(AK86="","",(VLOOKUP(AK86,Table_corresp!$E$3:$F$230,2,0)))</f>
        <v/>
      </c>
      <c r="AN86" s="57" t="str">
        <f>IF(AM86="","",(CONCATENATE(B86," / ",AM86)))</f>
        <v/>
      </c>
      <c r="AO86" s="57" t="str">
        <f>IF(AN86="","",(VLOOKUP(AN86,Table_corresp!$J$3:$M$70,2,0)))</f>
        <v/>
      </c>
      <c r="AP86" s="57" t="str">
        <f>IF(AN86="","",(VLOOKUP(AN86,Table_corresp!$J$3:$M$70,3,0)))</f>
        <v/>
      </c>
      <c r="AQ86" s="57" t="str">
        <f>IF(AN86="","",(VLOOKUP(AN86,Table_corresp!$J$3:$M$70,4,0)))</f>
        <v/>
      </c>
      <c r="AR86" s="56" t="str">
        <f t="shared" si="28"/>
        <v/>
      </c>
      <c r="AS86" s="56" t="str">
        <f t="shared" si="29"/>
        <v/>
      </c>
      <c r="AT86" s="58" t="str">
        <f t="shared" si="30"/>
        <v/>
      </c>
      <c r="AU86" s="59" t="str">
        <f t="shared" si="23"/>
        <v/>
      </c>
      <c r="AV86" s="16"/>
      <c r="AW86" s="39"/>
      <c r="AX86" s="11"/>
      <c r="AY86" s="57" t="str">
        <f>IF(AU86="","",(VLOOKUP(AU86,Table_corresp!$E$3:$F$230,2,0)))</f>
        <v/>
      </c>
      <c r="AZ86" s="57" t="str">
        <f>IF(AY86="","",(CONCATENATE(L86," / ",AY86)))</f>
        <v/>
      </c>
      <c r="BA86" s="57" t="str">
        <f>IF(AZ86="","",(VLOOKUP(AZ86,Table_corresp!$J$3:$M$70,2,0)))</f>
        <v/>
      </c>
      <c r="BB86" s="57" t="str">
        <f>IF(AZ86="","",(VLOOKUP(AZ86,Table_corresp!$J$3:$M$70,3,0)))</f>
        <v/>
      </c>
      <c r="BC86" s="57" t="str">
        <f>IF(AZ86="","",(VLOOKUP(AZ86,Table_corresp!$J$3:$M$70,4,0)))</f>
        <v/>
      </c>
      <c r="BD86" s="56" t="str">
        <f t="shared" si="31"/>
        <v/>
      </c>
      <c r="BE86" s="56" t="str">
        <f t="shared" si="38"/>
        <v/>
      </c>
      <c r="BF86" s="58" t="str">
        <f t="shared" si="32"/>
        <v/>
      </c>
      <c r="BG86" s="59" t="e">
        <f t="shared" si="24"/>
        <v>#VALUE!</v>
      </c>
      <c r="BH86" s="11"/>
      <c r="BI86" s="39"/>
      <c r="BJ86" s="11"/>
      <c r="BK86" s="57" t="e">
        <f>IF(BG86="","",(VLOOKUP(BG86,Table_corresp!$E$3:$F$230,2,0)))</f>
        <v>#VALUE!</v>
      </c>
      <c r="BL86" s="57" t="e">
        <f>IF(BK86="","",(CONCATENATE(V86," / ",BK86)))</f>
        <v>#VALUE!</v>
      </c>
      <c r="BM86" s="57" t="e">
        <f>IF(BL86="","",(VLOOKUP(BL86,Table_corresp!$J$3:$M$70,2,0)))</f>
        <v>#VALUE!</v>
      </c>
      <c r="BN86" s="57" t="e">
        <f>IF(BL86="","",(VLOOKUP(BL86,Table_corresp!$J$3:$M$70,3,0)))</f>
        <v>#VALUE!</v>
      </c>
      <c r="BO86" s="57" t="e">
        <f>IF(BL86="","",(VLOOKUP(BL86,Table_corresp!$J$3:$M$70,4,0)))</f>
        <v>#VALUE!</v>
      </c>
      <c r="BP86" s="56" t="str">
        <f t="shared" si="33"/>
        <v/>
      </c>
      <c r="BQ86" s="56" t="str">
        <f t="shared" si="39"/>
        <v/>
      </c>
      <c r="BR86" s="58" t="str">
        <f t="shared" si="34"/>
        <v/>
      </c>
      <c r="BS86" s="59" t="e">
        <f t="shared" si="25"/>
        <v>#VALUE!</v>
      </c>
      <c r="BT86" s="11"/>
      <c r="BU86" s="39"/>
      <c r="BV86" s="11"/>
      <c r="BW86" s="57" t="e">
        <f>IF(BS86="","",(VLOOKUP(BS86,Table_corresp!$E$3:$F$230,2,0)))</f>
        <v>#VALUE!</v>
      </c>
      <c r="BX86" s="57" t="e">
        <f>IF(BW86="","",(CONCATENATE(AF86," / ",BW86)))</f>
        <v>#VALUE!</v>
      </c>
      <c r="BY86" s="57" t="e">
        <f>IF(BX86="","",(VLOOKUP(BX86,Table_corresp!$J$3:$M$70,2,0)))</f>
        <v>#VALUE!</v>
      </c>
      <c r="BZ86" s="57" t="e">
        <f>IF(BX86="","",(VLOOKUP(BX86,Table_corresp!$J$3:$M$70,3,0)))</f>
        <v>#VALUE!</v>
      </c>
      <c r="CA86" s="57" t="e">
        <f>IF(BX86="","",(VLOOKUP(BX86,Table_corresp!$J$3:$M$70,4,0)))</f>
        <v>#VALUE!</v>
      </c>
      <c r="CB86" s="56" t="e">
        <f>IF(#REF!&gt;0,((((#REF!/BY86)^BZ86)-1)/CA86),"")</f>
        <v>#REF!</v>
      </c>
      <c r="CC86" s="56" t="e">
        <f>IF(CB86="","",BN86-CB86)</f>
        <v>#REF!</v>
      </c>
      <c r="CD86" s="58" t="e">
        <f t="shared" si="35"/>
        <v>#REF!</v>
      </c>
      <c r="CE86" s="59" t="e">
        <f>IF(BR86&lt;&gt;0,((YEAR(BR86)-YEAR(BD86))*12+MONTH(BR86)-MONTH(BD86)),"")</f>
        <v>#VALUE!</v>
      </c>
      <c r="CF86" s="11"/>
      <c r="CG86" s="39"/>
      <c r="CH86" s="11"/>
      <c r="CI86" s="57" t="e">
        <f>IF(CE86="","",(VLOOKUP(CE86,Table_corresp!$E$3:$F$230,2,0)))</f>
        <v>#VALUE!</v>
      </c>
      <c r="CJ86" s="57" t="e">
        <f>IF(CI86="","",(CONCATENATE(AP86," / ",CI86)))</f>
        <v>#VALUE!</v>
      </c>
      <c r="CK86" s="57" t="e">
        <f>IF(CJ86="","",(VLOOKUP(CJ86,Table_corresp!$J$3:$M$70,2,0)))</f>
        <v>#VALUE!</v>
      </c>
      <c r="CL86" s="57" t="e">
        <f>IF(CJ86="","",(VLOOKUP(CJ86,Table_corresp!$J$3:$M$70,3,0)))</f>
        <v>#VALUE!</v>
      </c>
      <c r="CM86" s="57" t="e">
        <f>IF(CJ86="","",(VLOOKUP(CJ86,Table_corresp!$J$3:$M$70,4,0)))</f>
        <v>#VALUE!</v>
      </c>
      <c r="CN86" s="56" t="e">
        <f>IF(#REF!&gt;0,((((#REF!/CK86)^CL86)-1)/CM86),"")</f>
        <v>#REF!</v>
      </c>
      <c r="CO86" s="56" t="e">
        <f>IF(CN86="","",BZ86-CN86)</f>
        <v>#REF!</v>
      </c>
      <c r="CP86" s="58" t="e">
        <f t="shared" si="36"/>
        <v>#REF!</v>
      </c>
      <c r="CQ86" s="59" t="e">
        <f>IF(CD86&lt;&gt;0,((YEAR(CD86)-YEAR(BP86))*12+MONTH(CD86)-MONTH(BP86)),"")</f>
        <v>#REF!</v>
      </c>
      <c r="CR86" s="11"/>
      <c r="CS86" s="39"/>
      <c r="CT86" s="18"/>
      <c r="CU86" s="57" t="e">
        <f>IF(CQ86="","",(VLOOKUP(CQ86,Table_corresp!$E$3:$F$230,2,0)))</f>
        <v>#REF!</v>
      </c>
      <c r="CV86" s="57" t="e">
        <f>IF(CU86="","",(CONCATENATE(BB86," / ",CU86)))</f>
        <v>#REF!</v>
      </c>
      <c r="CW86" s="57" t="e">
        <f>IF(CV86="","",(VLOOKUP(CV86,Table_corresp!$J$3:$M$70,2,0)))</f>
        <v>#REF!</v>
      </c>
      <c r="CX86" s="57" t="e">
        <f>IF(CV86="","",(VLOOKUP(CV86,Table_corresp!$J$3:$M$70,3,0)))</f>
        <v>#REF!</v>
      </c>
      <c r="CY86" s="57" t="e">
        <f>IF(CV86="","",(VLOOKUP(CV86,Table_corresp!$J$3:$M$70,4,0)))</f>
        <v>#REF!</v>
      </c>
      <c r="CZ86" s="56" t="e">
        <f>IF(#REF!&gt;0,((((#REF!/CW86)^CX86)-1)/CY86),"")</f>
        <v>#REF!</v>
      </c>
      <c r="DA86" s="56" t="e">
        <f>IF(CZ86="","",CL86-CZ86)</f>
        <v>#REF!</v>
      </c>
      <c r="DB86" s="58" t="e">
        <f t="shared" si="37"/>
        <v>#REF!</v>
      </c>
      <c r="DC86" s="59" t="e">
        <f>IF(CP86&lt;&gt;0,((YEAR(CP86)-YEAR(CB86))*12+MONTH(CP86)-MONTH(CB86)),"")</f>
        <v>#REF!</v>
      </c>
    </row>
    <row r="87" spans="1:107" x14ac:dyDescent="0.25">
      <c r="A87" s="8">
        <v>85</v>
      </c>
      <c r="B87" s="10">
        <v>1</v>
      </c>
      <c r="C87" s="12">
        <v>45.6</v>
      </c>
      <c r="D87" s="12">
        <v>1.42</v>
      </c>
      <c r="E87" s="12">
        <v>22.614560603054951</v>
      </c>
      <c r="F87" s="12">
        <v>45.6</v>
      </c>
      <c r="G87" s="12">
        <v>1.42</v>
      </c>
      <c r="H87" s="13">
        <v>22.614560603054951</v>
      </c>
      <c r="I87" s="46">
        <f>VLOOKUP(T87,Table_corresp!$E$3:$F$230,2,0)</f>
        <v>8</v>
      </c>
      <c r="J87" s="46" t="str">
        <f>CONCATENATE(B87," / ",I87)</f>
        <v>1 / 8</v>
      </c>
      <c r="K87" s="54">
        <f>VLOOKUP(J87,Table_corresp!$J$3:$M$70,2,0)</f>
        <v>15.75</v>
      </c>
      <c r="L87" s="54">
        <f>VLOOKUP(J87,Table_corresp!$J$3:$M$70,3,0)</f>
        <v>-0.59</v>
      </c>
      <c r="M87" s="55">
        <f>VLOOKUP(J87,Table_corresp!$J$3:$M$70,4,0)</f>
        <v>-5.1700000000000003E-2</v>
      </c>
      <c r="N87" s="56">
        <f t="shared" si="26"/>
        <v>3.7175054998355659</v>
      </c>
      <c r="O87" s="14" t="s">
        <v>39</v>
      </c>
      <c r="P87" s="15">
        <v>42024</v>
      </c>
      <c r="Q87" s="15">
        <v>38951</v>
      </c>
      <c r="R87" s="45" t="str">
        <f t="shared" ca="1" si="21"/>
        <v>11 ans 1 mois</v>
      </c>
      <c r="S87" s="39" t="str">
        <f ca="1">VLOOKUP(R87,Table_corresp!$A$3:$B$230,2,0)</f>
        <v>[9-12[</v>
      </c>
      <c r="T87" s="45" t="str">
        <f>DATEDIF(Q87,P87,"y")&amp;" ans "&amp;DATEDIF(Q87,P87,"ym")&amp;" mois"</f>
        <v>8 ans 4 mois</v>
      </c>
      <c r="U87" s="39" t="str">
        <f>VLOOKUP(T87,Table_corresp!$A$3:$B$230,2,0)</f>
        <v>[6-9[</v>
      </c>
      <c r="V87" s="16"/>
      <c r="W87" s="11"/>
      <c r="X87" s="16">
        <v>42416</v>
      </c>
      <c r="Y87" s="38" t="str">
        <f>IF(X87&lt;&gt;0,(DATEDIF(Q87,X87,"y")&amp;" ans "&amp;DATEDIF(Q87,X87,"ym")&amp;" mois"),"")</f>
        <v>9 ans 5 mois</v>
      </c>
      <c r="Z87" s="11">
        <v>24.76</v>
      </c>
      <c r="AA87" s="57">
        <f>IF(Y87="","",(VLOOKUP(Y87,Table_corresp!$E$3:$F$230,2,0)))</f>
        <v>9</v>
      </c>
      <c r="AB87" s="57" t="str">
        <f>IF(AA87="","",(CONCATENATE(B87," / ",AA87)))</f>
        <v>1 / 9</v>
      </c>
      <c r="AC87" s="57">
        <f>IF(AB87="","",(VLOOKUP(AB87,Table_corresp!$J$3:$M$70,2,0)))</f>
        <v>16.04</v>
      </c>
      <c r="AD87" s="57">
        <f>IF(AB87="","",(VLOOKUP(AB87,Table_corresp!$J$3:$M$70,3,0)))</f>
        <v>-0.72</v>
      </c>
      <c r="AE87" s="57">
        <f>IF(AB87="","",(VLOOKUP(AB87,Table_corresp!$J$3:$M$70,4,0)))</f>
        <v>-6.6799999999999998E-2</v>
      </c>
      <c r="AF87" s="56">
        <f t="shared" si="27"/>
        <v>4.018645339002779</v>
      </c>
      <c r="AG87" s="56">
        <f>IF(AF87="","",N87-AF87)</f>
        <v>-0.3011398391672131</v>
      </c>
      <c r="AH87" s="58" t="str">
        <f t="shared" si="22"/>
        <v>accélération</v>
      </c>
      <c r="AI87" s="17">
        <f>IF(X87&lt;&gt;0,((YEAR(X87)-YEAR(P87))*12+MONTH(X87)-MONTH(P87)),"")</f>
        <v>13</v>
      </c>
      <c r="AJ87" s="16"/>
      <c r="AK87" s="39" t="str">
        <f>IF(AJ87&lt;&gt;0,(DATEDIF(Q87,AJ87,"y")&amp;" ans "&amp;DATEDIF(Q87,AJ87,"ym")&amp;" mois"),"")</f>
        <v/>
      </c>
      <c r="AL87" s="11"/>
      <c r="AM87" s="57" t="str">
        <f>IF(AK87="","",(VLOOKUP(AK87,Table_corresp!$E$3:$F$230,2,0)))</f>
        <v/>
      </c>
      <c r="AN87" s="57" t="str">
        <f>IF(AM87="","",(CONCATENATE(B87," / ",AM87)))</f>
        <v/>
      </c>
      <c r="AO87" s="57" t="str">
        <f>IF(AN87="","",(VLOOKUP(AN87,Table_corresp!$J$3:$M$70,2,0)))</f>
        <v/>
      </c>
      <c r="AP87" s="57" t="str">
        <f>IF(AN87="","",(VLOOKUP(AN87,Table_corresp!$J$3:$M$70,3,0)))</f>
        <v/>
      </c>
      <c r="AQ87" s="57" t="str">
        <f>IF(AN87="","",(VLOOKUP(AN87,Table_corresp!$J$3:$M$70,4,0)))</f>
        <v/>
      </c>
      <c r="AR87" s="56" t="str">
        <f t="shared" si="28"/>
        <v/>
      </c>
      <c r="AS87" s="56" t="str">
        <f t="shared" si="29"/>
        <v/>
      </c>
      <c r="AT87" s="58" t="str">
        <f t="shared" si="30"/>
        <v/>
      </c>
      <c r="AU87" s="59" t="str">
        <f t="shared" si="23"/>
        <v/>
      </c>
      <c r="AV87" s="16"/>
      <c r="AW87" s="39"/>
      <c r="AX87" s="11"/>
      <c r="AY87" s="57" t="str">
        <f>IF(AU87="","",(VLOOKUP(AU87,Table_corresp!$E$3:$F$230,2,0)))</f>
        <v/>
      </c>
      <c r="AZ87" s="57" t="str">
        <f>IF(AY87="","",(CONCATENATE(L87," / ",AY87)))</f>
        <v/>
      </c>
      <c r="BA87" s="57" t="str">
        <f>IF(AZ87="","",(VLOOKUP(AZ87,Table_corresp!$J$3:$M$70,2,0)))</f>
        <v/>
      </c>
      <c r="BB87" s="57" t="str">
        <f>IF(AZ87="","",(VLOOKUP(AZ87,Table_corresp!$J$3:$M$70,3,0)))</f>
        <v/>
      </c>
      <c r="BC87" s="57" t="str">
        <f>IF(AZ87="","",(VLOOKUP(AZ87,Table_corresp!$J$3:$M$70,4,0)))</f>
        <v/>
      </c>
      <c r="BD87" s="56" t="str">
        <f t="shared" si="31"/>
        <v/>
      </c>
      <c r="BE87" s="56" t="str">
        <f t="shared" si="38"/>
        <v/>
      </c>
      <c r="BF87" s="58" t="str">
        <f t="shared" si="32"/>
        <v/>
      </c>
      <c r="BG87" s="59" t="e">
        <f t="shared" si="24"/>
        <v>#VALUE!</v>
      </c>
      <c r="BH87" s="11"/>
      <c r="BI87" s="39"/>
      <c r="BJ87" s="11"/>
      <c r="BK87" s="57" t="e">
        <f>IF(BG87="","",(VLOOKUP(BG87,Table_corresp!$E$3:$F$230,2,0)))</f>
        <v>#VALUE!</v>
      </c>
      <c r="BL87" s="57" t="e">
        <f>IF(BK87="","",(CONCATENATE(V87," / ",BK87)))</f>
        <v>#VALUE!</v>
      </c>
      <c r="BM87" s="57" t="e">
        <f>IF(BL87="","",(VLOOKUP(BL87,Table_corresp!$J$3:$M$70,2,0)))</f>
        <v>#VALUE!</v>
      </c>
      <c r="BN87" s="57" t="e">
        <f>IF(BL87="","",(VLOOKUP(BL87,Table_corresp!$J$3:$M$70,3,0)))</f>
        <v>#VALUE!</v>
      </c>
      <c r="BO87" s="57" t="e">
        <f>IF(BL87="","",(VLOOKUP(BL87,Table_corresp!$J$3:$M$70,4,0)))</f>
        <v>#VALUE!</v>
      </c>
      <c r="BP87" s="56" t="str">
        <f t="shared" si="33"/>
        <v/>
      </c>
      <c r="BQ87" s="56" t="str">
        <f t="shared" si="39"/>
        <v/>
      </c>
      <c r="BR87" s="58" t="str">
        <f t="shared" si="34"/>
        <v/>
      </c>
      <c r="BS87" s="59" t="e">
        <f t="shared" si="25"/>
        <v>#VALUE!</v>
      </c>
      <c r="BT87" s="11"/>
      <c r="BU87" s="39"/>
      <c r="BV87" s="11"/>
      <c r="BW87" s="57" t="e">
        <f>IF(BS87="","",(VLOOKUP(BS87,Table_corresp!$E$3:$F$230,2,0)))</f>
        <v>#VALUE!</v>
      </c>
      <c r="BX87" s="57" t="e">
        <f>IF(BW87="","",(CONCATENATE(AF87," / ",BW87)))</f>
        <v>#VALUE!</v>
      </c>
      <c r="BY87" s="57" t="e">
        <f>IF(BX87="","",(VLOOKUP(BX87,Table_corresp!$J$3:$M$70,2,0)))</f>
        <v>#VALUE!</v>
      </c>
      <c r="BZ87" s="57" t="e">
        <f>IF(BX87="","",(VLOOKUP(BX87,Table_corresp!$J$3:$M$70,3,0)))</f>
        <v>#VALUE!</v>
      </c>
      <c r="CA87" s="57" t="e">
        <f>IF(BX87="","",(VLOOKUP(BX87,Table_corresp!$J$3:$M$70,4,0)))</f>
        <v>#VALUE!</v>
      </c>
      <c r="CB87" s="56" t="e">
        <f>IF(#REF!&gt;0,((((#REF!/BY87)^BZ87)-1)/CA87),"")</f>
        <v>#REF!</v>
      </c>
      <c r="CC87" s="56" t="e">
        <f>IF(CB87="","",BN87-CB87)</f>
        <v>#REF!</v>
      </c>
      <c r="CD87" s="58" t="e">
        <f t="shared" si="35"/>
        <v>#REF!</v>
      </c>
      <c r="CE87" s="59" t="e">
        <f>IF(BR87&lt;&gt;0,((YEAR(BR87)-YEAR(BD87))*12+MONTH(BR87)-MONTH(BD87)),"")</f>
        <v>#VALUE!</v>
      </c>
      <c r="CF87" s="11"/>
      <c r="CG87" s="39"/>
      <c r="CH87" s="11"/>
      <c r="CI87" s="57" t="e">
        <f>IF(CE87="","",(VLOOKUP(CE87,Table_corresp!$E$3:$F$230,2,0)))</f>
        <v>#VALUE!</v>
      </c>
      <c r="CJ87" s="57" t="e">
        <f>IF(CI87="","",(CONCATENATE(AP87," / ",CI87)))</f>
        <v>#VALUE!</v>
      </c>
      <c r="CK87" s="57" t="e">
        <f>IF(CJ87="","",(VLOOKUP(CJ87,Table_corresp!$J$3:$M$70,2,0)))</f>
        <v>#VALUE!</v>
      </c>
      <c r="CL87" s="57" t="e">
        <f>IF(CJ87="","",(VLOOKUP(CJ87,Table_corresp!$J$3:$M$70,3,0)))</f>
        <v>#VALUE!</v>
      </c>
      <c r="CM87" s="57" t="e">
        <f>IF(CJ87="","",(VLOOKUP(CJ87,Table_corresp!$J$3:$M$70,4,0)))</f>
        <v>#VALUE!</v>
      </c>
      <c r="CN87" s="56" t="e">
        <f>IF(#REF!&gt;0,((((#REF!/CK87)^CL87)-1)/CM87),"")</f>
        <v>#REF!</v>
      </c>
      <c r="CO87" s="56" t="e">
        <f>IF(CN87="","",BZ87-CN87)</f>
        <v>#REF!</v>
      </c>
      <c r="CP87" s="58" t="e">
        <f t="shared" si="36"/>
        <v>#REF!</v>
      </c>
      <c r="CQ87" s="59" t="e">
        <f>IF(CD87&lt;&gt;0,((YEAR(CD87)-YEAR(BP87))*12+MONTH(CD87)-MONTH(BP87)),"")</f>
        <v>#REF!</v>
      </c>
      <c r="CR87" s="11"/>
      <c r="CS87" s="39"/>
      <c r="CT87" s="18"/>
      <c r="CU87" s="57" t="e">
        <f>IF(CQ87="","",(VLOOKUP(CQ87,Table_corresp!$E$3:$F$230,2,0)))</f>
        <v>#REF!</v>
      </c>
      <c r="CV87" s="57" t="e">
        <f>IF(CU87="","",(CONCATENATE(BB87," / ",CU87)))</f>
        <v>#REF!</v>
      </c>
      <c r="CW87" s="57" t="e">
        <f>IF(CV87="","",(VLOOKUP(CV87,Table_corresp!$J$3:$M$70,2,0)))</f>
        <v>#REF!</v>
      </c>
      <c r="CX87" s="57" t="e">
        <f>IF(CV87="","",(VLOOKUP(CV87,Table_corresp!$J$3:$M$70,3,0)))</f>
        <v>#REF!</v>
      </c>
      <c r="CY87" s="57" t="e">
        <f>IF(CV87="","",(VLOOKUP(CV87,Table_corresp!$J$3:$M$70,4,0)))</f>
        <v>#REF!</v>
      </c>
      <c r="CZ87" s="56" t="e">
        <f>IF(#REF!&gt;0,((((#REF!/CW87)^CX87)-1)/CY87),"")</f>
        <v>#REF!</v>
      </c>
      <c r="DA87" s="56" t="e">
        <f>IF(CZ87="","",CL87-CZ87)</f>
        <v>#REF!</v>
      </c>
      <c r="DB87" s="58" t="e">
        <f t="shared" si="37"/>
        <v>#REF!</v>
      </c>
      <c r="DC87" s="59" t="e">
        <f>IF(CP87&lt;&gt;0,((YEAR(CP87)-YEAR(CB87))*12+MONTH(CP87)-MONTH(CB87)),"")</f>
        <v>#REF!</v>
      </c>
    </row>
    <row r="88" spans="1:107" x14ac:dyDescent="0.25">
      <c r="A88" s="8">
        <v>86</v>
      </c>
      <c r="B88" s="10">
        <v>1</v>
      </c>
      <c r="C88" s="12">
        <v>50</v>
      </c>
      <c r="D88" s="12">
        <v>1.3</v>
      </c>
      <c r="E88" s="12">
        <v>29.585798816568044</v>
      </c>
      <c r="F88" s="12">
        <v>52.5</v>
      </c>
      <c r="G88" s="12">
        <v>1.3049999999999999</v>
      </c>
      <c r="H88" s="13">
        <v>30.827498128330475</v>
      </c>
      <c r="I88" s="46">
        <f>VLOOKUP(T88,Table_corresp!$E$3:$F$230,2,0)</f>
        <v>7</v>
      </c>
      <c r="J88" s="46" t="str">
        <f>CONCATENATE(B88," / ",I88)</f>
        <v>1 / 7</v>
      </c>
      <c r="K88" s="54">
        <f>VLOOKUP(J88,Table_corresp!$J$3:$M$70,2,0)</f>
        <v>15.53</v>
      </c>
      <c r="L88" s="54">
        <f>VLOOKUP(J88,Table_corresp!$J$3:$M$70,3,0)</f>
        <v>-0.47</v>
      </c>
      <c r="M88" s="55">
        <f>VLOOKUP(J88,Table_corresp!$J$3:$M$70,4,0)</f>
        <v>-3.8800000000000001E-2</v>
      </c>
      <c r="N88" s="56">
        <f t="shared" si="26"/>
        <v>7.1000337902337112</v>
      </c>
      <c r="O88" s="14" t="s">
        <v>39</v>
      </c>
      <c r="P88" s="15">
        <v>42025</v>
      </c>
      <c r="Q88" s="15">
        <v>39375</v>
      </c>
      <c r="R88" s="45" t="str">
        <f t="shared" ca="1" si="21"/>
        <v>9 ans 11 mois</v>
      </c>
      <c r="S88" s="39" t="str">
        <f ca="1">VLOOKUP(R88,Table_corresp!$A$3:$B$230,2,0)</f>
        <v>[9-12[</v>
      </c>
      <c r="T88" s="45" t="str">
        <f>DATEDIF(Q88,P88,"y")&amp;" ans "&amp;DATEDIF(Q88,P88,"ym")&amp;" mois"</f>
        <v>7 ans 3 mois</v>
      </c>
      <c r="U88" s="39" t="str">
        <f>VLOOKUP(T88,Table_corresp!$A$3:$B$230,2,0)</f>
        <v>[6-9[</v>
      </c>
      <c r="V88" s="20"/>
      <c r="W88" s="21"/>
      <c r="X88" s="20">
        <v>42662</v>
      </c>
      <c r="Y88" s="38" t="str">
        <f>IF(X88&lt;&gt;0,(DATEDIF(Q88,X88,"y")&amp;" ans "&amp;DATEDIF(Q88,X88,"ym")&amp;" mois"),"")</f>
        <v>8 ans 11 mois</v>
      </c>
      <c r="Z88" s="21">
        <v>23.2</v>
      </c>
      <c r="AA88" s="57">
        <f>IF(Y88="","",(VLOOKUP(Y88,Table_corresp!$E$3:$F$230,2,0)))</f>
        <v>8.5</v>
      </c>
      <c r="AB88" s="57" t="str">
        <f>IF(AA88="","",(CONCATENATE(B88," / ",AA88)))</f>
        <v>1 / 8,5</v>
      </c>
      <c r="AC88" s="57">
        <f>IF(AB88="","",(VLOOKUP(AB88,Table_corresp!$J$3:$M$70,2,0)))</f>
        <v>15.89</v>
      </c>
      <c r="AD88" s="57">
        <f>IF(AB88="","",(VLOOKUP(AB88,Table_corresp!$J$3:$M$70,3,0)))</f>
        <v>-0.66</v>
      </c>
      <c r="AE88" s="57">
        <f>IF(AB88="","",(VLOOKUP(AB88,Table_corresp!$J$3:$M$70,4,0)))</f>
        <v>-5.9499999999999997E-2</v>
      </c>
      <c r="AF88" s="56">
        <f t="shared" si="27"/>
        <v>3.714820969957755</v>
      </c>
      <c r="AG88" s="56">
        <f>IF(AF88="","",N88-AF88)</f>
        <v>3.3852128202759562</v>
      </c>
      <c r="AH88" s="58" t="str">
        <f t="shared" si="22"/>
        <v>ralentissement</v>
      </c>
      <c r="AI88" s="17">
        <f>IF(X88&lt;&gt;0,((YEAR(X88)-YEAR(P88))*12+MONTH(X88)-MONTH(P88)),"")</f>
        <v>21</v>
      </c>
      <c r="AJ88" s="20"/>
      <c r="AK88" s="39" t="str">
        <f>IF(AJ88&lt;&gt;0,(DATEDIF(Q88,AJ88,"y")&amp;" ans "&amp;DATEDIF(Q88,AJ88,"ym")&amp;" mois"),"")</f>
        <v/>
      </c>
      <c r="AL88" s="21"/>
      <c r="AM88" s="57" t="str">
        <f>IF(AK88="","",(VLOOKUP(AK88,Table_corresp!$E$3:$F$230,2,0)))</f>
        <v/>
      </c>
      <c r="AN88" s="57" t="str">
        <f>IF(AM88="","",(CONCATENATE(B88," / ",AM88)))</f>
        <v/>
      </c>
      <c r="AO88" s="57" t="str">
        <f>IF(AN88="","",(VLOOKUP(AN88,Table_corresp!$J$3:$M$70,2,0)))</f>
        <v/>
      </c>
      <c r="AP88" s="57" t="str">
        <f>IF(AN88="","",(VLOOKUP(AN88,Table_corresp!$J$3:$M$70,3,0)))</f>
        <v/>
      </c>
      <c r="AQ88" s="57" t="str">
        <f>IF(AN88="","",(VLOOKUP(AN88,Table_corresp!$J$3:$M$70,4,0)))</f>
        <v/>
      </c>
      <c r="AR88" s="56" t="str">
        <f t="shared" si="28"/>
        <v/>
      </c>
      <c r="AS88" s="56" t="str">
        <f t="shared" si="29"/>
        <v/>
      </c>
      <c r="AT88" s="58" t="str">
        <f t="shared" si="30"/>
        <v/>
      </c>
      <c r="AU88" s="59" t="str">
        <f t="shared" si="23"/>
        <v/>
      </c>
      <c r="AV88" s="20"/>
      <c r="AW88" s="39"/>
      <c r="AX88" s="21"/>
      <c r="AY88" s="57" t="str">
        <f>IF(AU88="","",(VLOOKUP(AU88,Table_corresp!$E$3:$F$230,2,0)))</f>
        <v/>
      </c>
      <c r="AZ88" s="57" t="str">
        <f>IF(AY88="","",(CONCATENATE(L88," / ",AY88)))</f>
        <v/>
      </c>
      <c r="BA88" s="57" t="str">
        <f>IF(AZ88="","",(VLOOKUP(AZ88,Table_corresp!$J$3:$M$70,2,0)))</f>
        <v/>
      </c>
      <c r="BB88" s="57" t="str">
        <f>IF(AZ88="","",(VLOOKUP(AZ88,Table_corresp!$J$3:$M$70,3,0)))</f>
        <v/>
      </c>
      <c r="BC88" s="57" t="str">
        <f>IF(AZ88="","",(VLOOKUP(AZ88,Table_corresp!$J$3:$M$70,4,0)))</f>
        <v/>
      </c>
      <c r="BD88" s="56" t="str">
        <f t="shared" si="31"/>
        <v/>
      </c>
      <c r="BE88" s="56" t="str">
        <f t="shared" si="38"/>
        <v/>
      </c>
      <c r="BF88" s="58" t="str">
        <f t="shared" si="32"/>
        <v/>
      </c>
      <c r="BG88" s="59" t="e">
        <f t="shared" si="24"/>
        <v>#VALUE!</v>
      </c>
      <c r="BH88" s="21"/>
      <c r="BI88" s="39"/>
      <c r="BJ88" s="21"/>
      <c r="BK88" s="57" t="e">
        <f>IF(BG88="","",(VLOOKUP(BG88,Table_corresp!$E$3:$F$230,2,0)))</f>
        <v>#VALUE!</v>
      </c>
      <c r="BL88" s="57" t="e">
        <f>IF(BK88="","",(CONCATENATE(V88," / ",BK88)))</f>
        <v>#VALUE!</v>
      </c>
      <c r="BM88" s="57" t="e">
        <f>IF(BL88="","",(VLOOKUP(BL88,Table_corresp!$J$3:$M$70,2,0)))</f>
        <v>#VALUE!</v>
      </c>
      <c r="BN88" s="57" t="e">
        <f>IF(BL88="","",(VLOOKUP(BL88,Table_corresp!$J$3:$M$70,3,0)))</f>
        <v>#VALUE!</v>
      </c>
      <c r="BO88" s="57" t="e">
        <f>IF(BL88="","",(VLOOKUP(BL88,Table_corresp!$J$3:$M$70,4,0)))</f>
        <v>#VALUE!</v>
      </c>
      <c r="BP88" s="56" t="str">
        <f t="shared" si="33"/>
        <v/>
      </c>
      <c r="BQ88" s="56" t="str">
        <f t="shared" si="39"/>
        <v/>
      </c>
      <c r="BR88" s="58" t="str">
        <f t="shared" si="34"/>
        <v/>
      </c>
      <c r="BS88" s="59" t="e">
        <f t="shared" si="25"/>
        <v>#VALUE!</v>
      </c>
      <c r="BT88" s="21"/>
      <c r="BU88" s="39"/>
      <c r="BV88" s="21"/>
      <c r="BW88" s="57" t="e">
        <f>IF(BS88="","",(VLOOKUP(BS88,Table_corresp!$E$3:$F$230,2,0)))</f>
        <v>#VALUE!</v>
      </c>
      <c r="BX88" s="57" t="e">
        <f>IF(BW88="","",(CONCATENATE(AF88," / ",BW88)))</f>
        <v>#VALUE!</v>
      </c>
      <c r="BY88" s="57" t="e">
        <f>IF(BX88="","",(VLOOKUP(BX88,Table_corresp!$J$3:$M$70,2,0)))</f>
        <v>#VALUE!</v>
      </c>
      <c r="BZ88" s="57" t="e">
        <f>IF(BX88="","",(VLOOKUP(BX88,Table_corresp!$J$3:$M$70,3,0)))</f>
        <v>#VALUE!</v>
      </c>
      <c r="CA88" s="57" t="e">
        <f>IF(BX88="","",(VLOOKUP(BX88,Table_corresp!$J$3:$M$70,4,0)))</f>
        <v>#VALUE!</v>
      </c>
      <c r="CB88" s="56" t="e">
        <f>IF(#REF!&gt;0,((((#REF!/BY88)^BZ88)-1)/CA88),"")</f>
        <v>#REF!</v>
      </c>
      <c r="CC88" s="56" t="e">
        <f>IF(CB88="","",BN88-CB88)</f>
        <v>#REF!</v>
      </c>
      <c r="CD88" s="58" t="e">
        <f t="shared" si="35"/>
        <v>#REF!</v>
      </c>
      <c r="CE88" s="59" t="e">
        <f>IF(BR88&lt;&gt;0,((YEAR(BR88)-YEAR(BD88))*12+MONTH(BR88)-MONTH(BD88)),"")</f>
        <v>#VALUE!</v>
      </c>
      <c r="CF88" s="21"/>
      <c r="CG88" s="39"/>
      <c r="CH88" s="21"/>
      <c r="CI88" s="57" t="e">
        <f>IF(CE88="","",(VLOOKUP(CE88,Table_corresp!$E$3:$F$230,2,0)))</f>
        <v>#VALUE!</v>
      </c>
      <c r="CJ88" s="57" t="e">
        <f>IF(CI88="","",(CONCATENATE(AP88," / ",CI88)))</f>
        <v>#VALUE!</v>
      </c>
      <c r="CK88" s="57" t="e">
        <f>IF(CJ88="","",(VLOOKUP(CJ88,Table_corresp!$J$3:$M$70,2,0)))</f>
        <v>#VALUE!</v>
      </c>
      <c r="CL88" s="57" t="e">
        <f>IF(CJ88="","",(VLOOKUP(CJ88,Table_corresp!$J$3:$M$70,3,0)))</f>
        <v>#VALUE!</v>
      </c>
      <c r="CM88" s="57" t="e">
        <f>IF(CJ88="","",(VLOOKUP(CJ88,Table_corresp!$J$3:$M$70,4,0)))</f>
        <v>#VALUE!</v>
      </c>
      <c r="CN88" s="56" t="e">
        <f>IF(#REF!&gt;0,((((#REF!/CK88)^CL88)-1)/CM88),"")</f>
        <v>#REF!</v>
      </c>
      <c r="CO88" s="56" t="e">
        <f>IF(CN88="","",BZ88-CN88)</f>
        <v>#REF!</v>
      </c>
      <c r="CP88" s="58" t="e">
        <f t="shared" si="36"/>
        <v>#REF!</v>
      </c>
      <c r="CQ88" s="59" t="e">
        <f>IF(CD88&lt;&gt;0,((YEAR(CD88)-YEAR(BP88))*12+MONTH(CD88)-MONTH(BP88)),"")</f>
        <v>#REF!</v>
      </c>
      <c r="CR88" s="21"/>
      <c r="CS88" s="39"/>
      <c r="CT88" s="22"/>
      <c r="CU88" s="57" t="e">
        <f>IF(CQ88="","",(VLOOKUP(CQ88,Table_corresp!$E$3:$F$230,2,0)))</f>
        <v>#REF!</v>
      </c>
      <c r="CV88" s="57" t="e">
        <f>IF(CU88="","",(CONCATENATE(BB88," / ",CU88)))</f>
        <v>#REF!</v>
      </c>
      <c r="CW88" s="57" t="e">
        <f>IF(CV88="","",(VLOOKUP(CV88,Table_corresp!$J$3:$M$70,2,0)))</f>
        <v>#REF!</v>
      </c>
      <c r="CX88" s="57" t="e">
        <f>IF(CV88="","",(VLOOKUP(CV88,Table_corresp!$J$3:$M$70,3,0)))</f>
        <v>#REF!</v>
      </c>
      <c r="CY88" s="57" t="e">
        <f>IF(CV88="","",(VLOOKUP(CV88,Table_corresp!$J$3:$M$70,4,0)))</f>
        <v>#REF!</v>
      </c>
      <c r="CZ88" s="56" t="e">
        <f>IF(#REF!&gt;0,((((#REF!/CW88)^CX88)-1)/CY88),"")</f>
        <v>#REF!</v>
      </c>
      <c r="DA88" s="56" t="e">
        <f>IF(CZ88="","",CL88-CZ88)</f>
        <v>#REF!</v>
      </c>
      <c r="DB88" s="58" t="e">
        <f t="shared" si="37"/>
        <v>#REF!</v>
      </c>
      <c r="DC88" s="59" t="e">
        <f>IF(CP88&lt;&gt;0,((YEAR(CP88)-YEAR(CB88))*12+MONTH(CP88)-MONTH(CB88)),"")</f>
        <v>#REF!</v>
      </c>
    </row>
    <row r="89" spans="1:107" x14ac:dyDescent="0.25">
      <c r="A89" s="8">
        <v>87</v>
      </c>
      <c r="B89" s="10">
        <v>1</v>
      </c>
      <c r="C89" s="12">
        <v>37.5</v>
      </c>
      <c r="D89" s="12">
        <v>1.17</v>
      </c>
      <c r="E89" s="12">
        <v>27.394258163488939</v>
      </c>
      <c r="F89" s="12">
        <v>37.799999999999997</v>
      </c>
      <c r="G89" s="12">
        <v>1.17</v>
      </c>
      <c r="H89" s="13">
        <v>27.613412228796847</v>
      </c>
      <c r="I89" s="46">
        <f>VLOOKUP(T89,Table_corresp!$E$3:$F$230,2,0)</f>
        <v>5</v>
      </c>
      <c r="J89" s="46" t="str">
        <f>CONCATENATE(B89," / ",I89)</f>
        <v>1 / 5</v>
      </c>
      <c r="K89" s="54">
        <f>VLOOKUP(J89,Table_corresp!$J$3:$M$70,2,0)</f>
        <v>15.51</v>
      </c>
      <c r="L89" s="54">
        <f>VLOOKUP(J89,Table_corresp!$J$3:$M$70,3,0)</f>
        <v>-0.3</v>
      </c>
      <c r="M89" s="55">
        <f>VLOOKUP(J89,Table_corresp!$J$3:$M$70,4,0)</f>
        <v>-2.23E-2</v>
      </c>
      <c r="N89" s="56">
        <f t="shared" si="26"/>
        <v>7.1255706589087451</v>
      </c>
      <c r="O89" s="14" t="s">
        <v>39</v>
      </c>
      <c r="P89" s="15">
        <v>42025</v>
      </c>
      <c r="Q89" s="15">
        <v>40083</v>
      </c>
      <c r="R89" s="45" t="str">
        <f t="shared" ca="1" si="21"/>
        <v>8 ans 0 mois</v>
      </c>
      <c r="S89" s="39" t="str">
        <f ca="1">VLOOKUP(R89,Table_corresp!$A$3:$B$230,2,0)</f>
        <v>[6-9[</v>
      </c>
      <c r="T89" s="45" t="str">
        <f>DATEDIF(Q89,P89,"y")&amp;" ans "&amp;DATEDIF(Q89,P89,"ym")&amp;" mois"</f>
        <v>5 ans 3 mois</v>
      </c>
      <c r="U89" s="39" t="str">
        <f>VLOOKUP(T89,Table_corresp!$A$3:$B$230,2,0)</f>
        <v>[3-6[</v>
      </c>
      <c r="V89" s="16"/>
      <c r="W89" s="11"/>
      <c r="X89" s="16"/>
      <c r="Y89" s="38" t="str">
        <f>IF(X89&lt;&gt;0,(DATEDIF(Q89,X89,"y")&amp;" ans "&amp;DATEDIF(Q89,X89,"ym")&amp;" mois"),"")</f>
        <v/>
      </c>
      <c r="Z89" s="11"/>
      <c r="AA89" s="57" t="str">
        <f>IF(Y89="","",(VLOOKUP(Y89,Table_corresp!$E$3:$F$230,2,0)))</f>
        <v/>
      </c>
      <c r="AB89" s="57" t="str">
        <f>IF(AA89="","",(CONCATENATE(B89," / ",AA89)))</f>
        <v/>
      </c>
      <c r="AC89" s="57" t="str">
        <f>IF(AB89="","",(VLOOKUP(AB89,Table_corresp!$J$3:$M$70,2,0)))</f>
        <v/>
      </c>
      <c r="AD89" s="57" t="str">
        <f>IF(AB89="","",(VLOOKUP(AB89,Table_corresp!$J$3:$M$70,3,0)))</f>
        <v/>
      </c>
      <c r="AE89" s="57" t="str">
        <f>IF(AB89="","",(VLOOKUP(AB89,Table_corresp!$J$3:$M$70,4,0)))</f>
        <v/>
      </c>
      <c r="AF89" s="56" t="str">
        <f t="shared" si="27"/>
        <v/>
      </c>
      <c r="AG89" s="56" t="str">
        <f>IF(AF89="","",N89-AF89)</f>
        <v/>
      </c>
      <c r="AH89" s="58" t="str">
        <f t="shared" si="22"/>
        <v/>
      </c>
      <c r="AI89" s="17" t="str">
        <f>IF(X89&lt;&gt;0,((YEAR(X89)-YEAR(P89))*12+MONTH(X89)-MONTH(P89)),"")</f>
        <v/>
      </c>
      <c r="AJ89" s="16"/>
      <c r="AK89" s="39" t="str">
        <f>IF(AJ89&lt;&gt;0,(DATEDIF(Q89,AJ89,"y")&amp;" ans "&amp;DATEDIF(Q89,AJ89,"ym")&amp;" mois"),"")</f>
        <v/>
      </c>
      <c r="AL89" s="11"/>
      <c r="AM89" s="57" t="str">
        <f>IF(AK89="","",(VLOOKUP(AK89,Table_corresp!$E$3:$F$230,2,0)))</f>
        <v/>
      </c>
      <c r="AN89" s="57" t="str">
        <f>IF(AM89="","",(CONCATENATE(B89," / ",AM89)))</f>
        <v/>
      </c>
      <c r="AO89" s="57" t="str">
        <f>IF(AN89="","",(VLOOKUP(AN89,Table_corresp!$J$3:$M$70,2,0)))</f>
        <v/>
      </c>
      <c r="AP89" s="57" t="str">
        <f>IF(AN89="","",(VLOOKUP(AN89,Table_corresp!$J$3:$M$70,3,0)))</f>
        <v/>
      </c>
      <c r="AQ89" s="57" t="str">
        <f>IF(AN89="","",(VLOOKUP(AN89,Table_corresp!$J$3:$M$70,4,0)))</f>
        <v/>
      </c>
      <c r="AR89" s="56" t="str">
        <f t="shared" si="28"/>
        <v/>
      </c>
      <c r="AS89" s="56" t="str">
        <f t="shared" si="29"/>
        <v/>
      </c>
      <c r="AT89" s="58" t="str">
        <f t="shared" si="30"/>
        <v/>
      </c>
      <c r="AU89" s="59" t="str">
        <f t="shared" si="23"/>
        <v/>
      </c>
      <c r="AV89" s="16"/>
      <c r="AW89" s="39"/>
      <c r="AX89" s="11"/>
      <c r="AY89" s="57" t="str">
        <f>IF(AU89="","",(VLOOKUP(AU89,Table_corresp!$E$3:$F$230,2,0)))</f>
        <v/>
      </c>
      <c r="AZ89" s="57" t="str">
        <f>IF(AY89="","",(CONCATENATE(L89," / ",AY89)))</f>
        <v/>
      </c>
      <c r="BA89" s="57" t="str">
        <f>IF(AZ89="","",(VLOOKUP(AZ89,Table_corresp!$J$3:$M$70,2,0)))</f>
        <v/>
      </c>
      <c r="BB89" s="57" t="str">
        <f>IF(AZ89="","",(VLOOKUP(AZ89,Table_corresp!$J$3:$M$70,3,0)))</f>
        <v/>
      </c>
      <c r="BC89" s="57" t="str">
        <f>IF(AZ89="","",(VLOOKUP(AZ89,Table_corresp!$J$3:$M$70,4,0)))</f>
        <v/>
      </c>
      <c r="BD89" s="56" t="str">
        <f t="shared" si="31"/>
        <v/>
      </c>
      <c r="BE89" s="56" t="str">
        <f t="shared" si="38"/>
        <v/>
      </c>
      <c r="BF89" s="58" t="str">
        <f t="shared" si="32"/>
        <v/>
      </c>
      <c r="BG89" s="59" t="e">
        <f t="shared" si="24"/>
        <v>#VALUE!</v>
      </c>
      <c r="BH89" s="11"/>
      <c r="BI89" s="39"/>
      <c r="BJ89" s="11"/>
      <c r="BK89" s="57" t="e">
        <f>IF(BG89="","",(VLOOKUP(BG89,Table_corresp!$E$3:$F$230,2,0)))</f>
        <v>#VALUE!</v>
      </c>
      <c r="BL89" s="57" t="e">
        <f>IF(BK89="","",(CONCATENATE(V89," / ",BK89)))</f>
        <v>#VALUE!</v>
      </c>
      <c r="BM89" s="57" t="e">
        <f>IF(BL89="","",(VLOOKUP(BL89,Table_corresp!$J$3:$M$70,2,0)))</f>
        <v>#VALUE!</v>
      </c>
      <c r="BN89" s="57" t="e">
        <f>IF(BL89="","",(VLOOKUP(BL89,Table_corresp!$J$3:$M$70,3,0)))</f>
        <v>#VALUE!</v>
      </c>
      <c r="BO89" s="57" t="e">
        <f>IF(BL89="","",(VLOOKUP(BL89,Table_corresp!$J$3:$M$70,4,0)))</f>
        <v>#VALUE!</v>
      </c>
      <c r="BP89" s="56" t="str">
        <f t="shared" si="33"/>
        <v/>
      </c>
      <c r="BQ89" s="56" t="str">
        <f t="shared" si="39"/>
        <v/>
      </c>
      <c r="BR89" s="58" t="str">
        <f t="shared" si="34"/>
        <v/>
      </c>
      <c r="BS89" s="59" t="e">
        <f t="shared" si="25"/>
        <v>#VALUE!</v>
      </c>
      <c r="BT89" s="11"/>
      <c r="BU89" s="39"/>
      <c r="BV89" s="11"/>
      <c r="BW89" s="57" t="e">
        <f>IF(BS89="","",(VLOOKUP(BS89,Table_corresp!$E$3:$F$230,2,0)))</f>
        <v>#VALUE!</v>
      </c>
      <c r="BX89" s="57" t="e">
        <f>IF(BW89="","",(CONCATENATE(AF89," / ",BW89)))</f>
        <v>#VALUE!</v>
      </c>
      <c r="BY89" s="57" t="e">
        <f>IF(BX89="","",(VLOOKUP(BX89,Table_corresp!$J$3:$M$70,2,0)))</f>
        <v>#VALUE!</v>
      </c>
      <c r="BZ89" s="57" t="e">
        <f>IF(BX89="","",(VLOOKUP(BX89,Table_corresp!$J$3:$M$70,3,0)))</f>
        <v>#VALUE!</v>
      </c>
      <c r="CA89" s="57" t="e">
        <f>IF(BX89="","",(VLOOKUP(BX89,Table_corresp!$J$3:$M$70,4,0)))</f>
        <v>#VALUE!</v>
      </c>
      <c r="CB89" s="56" t="e">
        <f>IF(#REF!&gt;0,((((#REF!/BY89)^BZ89)-1)/CA89),"")</f>
        <v>#REF!</v>
      </c>
      <c r="CC89" s="56" t="e">
        <f>IF(CB89="","",BN89-CB89)</f>
        <v>#REF!</v>
      </c>
      <c r="CD89" s="58" t="e">
        <f t="shared" si="35"/>
        <v>#REF!</v>
      </c>
      <c r="CE89" s="59" t="e">
        <f>IF(BR89&lt;&gt;0,((YEAR(BR89)-YEAR(BD89))*12+MONTH(BR89)-MONTH(BD89)),"")</f>
        <v>#VALUE!</v>
      </c>
      <c r="CF89" s="11"/>
      <c r="CG89" s="39"/>
      <c r="CH89" s="11"/>
      <c r="CI89" s="57" t="e">
        <f>IF(CE89="","",(VLOOKUP(CE89,Table_corresp!$E$3:$F$230,2,0)))</f>
        <v>#VALUE!</v>
      </c>
      <c r="CJ89" s="57" t="e">
        <f>IF(CI89="","",(CONCATENATE(AP89," / ",CI89)))</f>
        <v>#VALUE!</v>
      </c>
      <c r="CK89" s="57" t="e">
        <f>IF(CJ89="","",(VLOOKUP(CJ89,Table_corresp!$J$3:$M$70,2,0)))</f>
        <v>#VALUE!</v>
      </c>
      <c r="CL89" s="57" t="e">
        <f>IF(CJ89="","",(VLOOKUP(CJ89,Table_corresp!$J$3:$M$70,3,0)))</f>
        <v>#VALUE!</v>
      </c>
      <c r="CM89" s="57" t="e">
        <f>IF(CJ89="","",(VLOOKUP(CJ89,Table_corresp!$J$3:$M$70,4,0)))</f>
        <v>#VALUE!</v>
      </c>
      <c r="CN89" s="56" t="e">
        <f>IF(#REF!&gt;0,((((#REF!/CK89)^CL89)-1)/CM89),"")</f>
        <v>#REF!</v>
      </c>
      <c r="CO89" s="56" t="e">
        <f>IF(CN89="","",BZ89-CN89)</f>
        <v>#REF!</v>
      </c>
      <c r="CP89" s="58" t="e">
        <f t="shared" si="36"/>
        <v>#REF!</v>
      </c>
      <c r="CQ89" s="59" t="e">
        <f>IF(CD89&lt;&gt;0,((YEAR(CD89)-YEAR(BP89))*12+MONTH(CD89)-MONTH(BP89)),"")</f>
        <v>#REF!</v>
      </c>
      <c r="CR89" s="11"/>
      <c r="CS89" s="39"/>
      <c r="CT89" s="18"/>
      <c r="CU89" s="57" t="e">
        <f>IF(CQ89="","",(VLOOKUP(CQ89,Table_corresp!$E$3:$F$230,2,0)))</f>
        <v>#REF!</v>
      </c>
      <c r="CV89" s="57" t="e">
        <f>IF(CU89="","",(CONCATENATE(BB89," / ",CU89)))</f>
        <v>#REF!</v>
      </c>
      <c r="CW89" s="57" t="e">
        <f>IF(CV89="","",(VLOOKUP(CV89,Table_corresp!$J$3:$M$70,2,0)))</f>
        <v>#REF!</v>
      </c>
      <c r="CX89" s="57" t="e">
        <f>IF(CV89="","",(VLOOKUP(CV89,Table_corresp!$J$3:$M$70,3,0)))</f>
        <v>#REF!</v>
      </c>
      <c r="CY89" s="57" t="e">
        <f>IF(CV89="","",(VLOOKUP(CV89,Table_corresp!$J$3:$M$70,4,0)))</f>
        <v>#REF!</v>
      </c>
      <c r="CZ89" s="56" t="e">
        <f>IF(#REF!&gt;0,((((#REF!/CW89)^CX89)-1)/CY89),"")</f>
        <v>#REF!</v>
      </c>
      <c r="DA89" s="56" t="e">
        <f>IF(CZ89="","",CL89-CZ89)</f>
        <v>#REF!</v>
      </c>
      <c r="DB89" s="58" t="e">
        <f t="shared" si="37"/>
        <v>#REF!</v>
      </c>
      <c r="DC89" s="59" t="e">
        <f>IF(CP89&lt;&gt;0,((YEAR(CP89)-YEAR(CB89))*12+MONTH(CP89)-MONTH(CB89)),"")</f>
        <v>#REF!</v>
      </c>
    </row>
    <row r="90" spans="1:107" x14ac:dyDescent="0.25">
      <c r="A90" s="8">
        <v>88</v>
      </c>
      <c r="B90" s="10">
        <v>2</v>
      </c>
      <c r="C90" s="12">
        <v>48</v>
      </c>
      <c r="D90" s="12">
        <v>1.48</v>
      </c>
      <c r="E90" s="12">
        <v>21.913805697589481</v>
      </c>
      <c r="F90" s="12">
        <v>49.4</v>
      </c>
      <c r="G90" s="12">
        <v>1.48</v>
      </c>
      <c r="H90" s="13">
        <v>22.552958363769175</v>
      </c>
      <c r="I90" s="46">
        <f>VLOOKUP(T90,Table_corresp!$E$3:$F$230,2,0)</f>
        <v>10.5</v>
      </c>
      <c r="J90" s="46" t="str">
        <f>CONCATENATE(B90," / ",I90)</f>
        <v>2 / 10,5</v>
      </c>
      <c r="K90" s="54">
        <f>VLOOKUP(J90,Table_corresp!$J$3:$M$70,2,0)</f>
        <v>16.440000000000001</v>
      </c>
      <c r="L90" s="54">
        <f>VLOOKUP(J90,Table_corresp!$J$3:$M$70,3,0)</f>
        <v>-0.69</v>
      </c>
      <c r="M90" s="55">
        <f>VLOOKUP(J90,Table_corresp!$J$3:$M$70,4,0)</f>
        <v>-7.3400000000000007E-2</v>
      </c>
      <c r="N90" s="56">
        <f t="shared" si="26"/>
        <v>2.6701540745730918</v>
      </c>
      <c r="O90" s="14" t="s">
        <v>36</v>
      </c>
      <c r="P90" s="15">
        <v>42025</v>
      </c>
      <c r="Q90" s="15">
        <v>38098</v>
      </c>
      <c r="R90" s="45" t="str">
        <f t="shared" ca="1" si="21"/>
        <v>13 ans 5 mois</v>
      </c>
      <c r="S90" s="39" t="str">
        <f ca="1">VLOOKUP(R90,Table_corresp!$A$3:$B$230,2,0)</f>
        <v>&gt; 12</v>
      </c>
      <c r="T90" s="45" t="str">
        <f>DATEDIF(Q90,P90,"y")&amp;" ans "&amp;DATEDIF(Q90,P90,"ym")&amp;" mois"</f>
        <v>10 ans 9 mois</v>
      </c>
      <c r="U90" s="39" t="str">
        <f>VLOOKUP(T90,Table_corresp!$A$3:$B$230,2,0)</f>
        <v>[9-12[</v>
      </c>
      <c r="V90" s="16"/>
      <c r="W90" s="11"/>
      <c r="X90" s="16"/>
      <c r="Y90" s="38" t="str">
        <f>IF(X90&lt;&gt;0,(DATEDIF(Q90,X90,"y")&amp;" ans "&amp;DATEDIF(Q90,X90,"ym")&amp;" mois"),"")</f>
        <v/>
      </c>
      <c r="Z90" s="11"/>
      <c r="AA90" s="57" t="str">
        <f>IF(Y90="","",(VLOOKUP(Y90,Table_corresp!$E$3:$F$230,2,0)))</f>
        <v/>
      </c>
      <c r="AB90" s="57" t="str">
        <f>IF(AA90="","",(CONCATENATE(B90," / ",AA90)))</f>
        <v/>
      </c>
      <c r="AC90" s="57" t="str">
        <f>IF(AB90="","",(VLOOKUP(AB90,Table_corresp!$J$3:$M$70,2,0)))</f>
        <v/>
      </c>
      <c r="AD90" s="57" t="str">
        <f>IF(AB90="","",(VLOOKUP(AB90,Table_corresp!$J$3:$M$70,3,0)))</f>
        <v/>
      </c>
      <c r="AE90" s="57" t="str">
        <f>IF(AB90="","",(VLOOKUP(AB90,Table_corresp!$J$3:$M$70,4,0)))</f>
        <v/>
      </c>
      <c r="AF90" s="56" t="str">
        <f t="shared" si="27"/>
        <v/>
      </c>
      <c r="AG90" s="56" t="str">
        <f>IF(AF90="","",N90-AF90)</f>
        <v/>
      </c>
      <c r="AH90" s="58" t="str">
        <f t="shared" si="22"/>
        <v/>
      </c>
      <c r="AI90" s="17" t="str">
        <f>IF(X90&lt;&gt;0,((YEAR(X90)-YEAR(P90))*12+MONTH(X90)-MONTH(P90)),"")</f>
        <v/>
      </c>
      <c r="AJ90" s="16"/>
      <c r="AK90" s="39" t="str">
        <f>IF(AJ90&lt;&gt;0,(DATEDIF(Q90,AJ90,"y")&amp;" ans "&amp;DATEDIF(Q90,AJ90,"ym")&amp;" mois"),"")</f>
        <v/>
      </c>
      <c r="AL90" s="11"/>
      <c r="AM90" s="57" t="str">
        <f>IF(AK90="","",(VLOOKUP(AK90,Table_corresp!$E$3:$F$230,2,0)))</f>
        <v/>
      </c>
      <c r="AN90" s="57" t="str">
        <f>IF(AM90="","",(CONCATENATE(B90," / ",AM90)))</f>
        <v/>
      </c>
      <c r="AO90" s="57" t="str">
        <f>IF(AN90="","",(VLOOKUP(AN90,Table_corresp!$J$3:$M$70,2,0)))</f>
        <v/>
      </c>
      <c r="AP90" s="57" t="str">
        <f>IF(AN90="","",(VLOOKUP(AN90,Table_corresp!$J$3:$M$70,3,0)))</f>
        <v/>
      </c>
      <c r="AQ90" s="57" t="str">
        <f>IF(AN90="","",(VLOOKUP(AN90,Table_corresp!$J$3:$M$70,4,0)))</f>
        <v/>
      </c>
      <c r="AR90" s="56" t="str">
        <f t="shared" si="28"/>
        <v/>
      </c>
      <c r="AS90" s="56" t="str">
        <f t="shared" si="29"/>
        <v/>
      </c>
      <c r="AT90" s="58" t="str">
        <f t="shared" si="30"/>
        <v/>
      </c>
      <c r="AU90" s="59" t="str">
        <f t="shared" si="23"/>
        <v/>
      </c>
      <c r="AV90" s="16"/>
      <c r="AW90" s="39"/>
      <c r="AX90" s="11"/>
      <c r="AY90" s="57" t="str">
        <f>IF(AU90="","",(VLOOKUP(AU90,Table_corresp!$E$3:$F$230,2,0)))</f>
        <v/>
      </c>
      <c r="AZ90" s="57" t="str">
        <f>IF(AY90="","",(CONCATENATE(L90," / ",AY90)))</f>
        <v/>
      </c>
      <c r="BA90" s="57" t="str">
        <f>IF(AZ90="","",(VLOOKUP(AZ90,Table_corresp!$J$3:$M$70,2,0)))</f>
        <v/>
      </c>
      <c r="BB90" s="57" t="str">
        <f>IF(AZ90="","",(VLOOKUP(AZ90,Table_corresp!$J$3:$M$70,3,0)))</f>
        <v/>
      </c>
      <c r="BC90" s="57" t="str">
        <f>IF(AZ90="","",(VLOOKUP(AZ90,Table_corresp!$J$3:$M$70,4,0)))</f>
        <v/>
      </c>
      <c r="BD90" s="56" t="str">
        <f t="shared" si="31"/>
        <v/>
      </c>
      <c r="BE90" s="56" t="str">
        <f t="shared" si="38"/>
        <v/>
      </c>
      <c r="BF90" s="58" t="str">
        <f t="shared" si="32"/>
        <v/>
      </c>
      <c r="BG90" s="59" t="e">
        <f t="shared" si="24"/>
        <v>#VALUE!</v>
      </c>
      <c r="BH90" s="11"/>
      <c r="BI90" s="39"/>
      <c r="BJ90" s="11"/>
      <c r="BK90" s="57" t="e">
        <f>IF(BG90="","",(VLOOKUP(BG90,Table_corresp!$E$3:$F$230,2,0)))</f>
        <v>#VALUE!</v>
      </c>
      <c r="BL90" s="57" t="e">
        <f>IF(BK90="","",(CONCATENATE(V90," / ",BK90)))</f>
        <v>#VALUE!</v>
      </c>
      <c r="BM90" s="57" t="e">
        <f>IF(BL90="","",(VLOOKUP(BL90,Table_corresp!$J$3:$M$70,2,0)))</f>
        <v>#VALUE!</v>
      </c>
      <c r="BN90" s="57" t="e">
        <f>IF(BL90="","",(VLOOKUP(BL90,Table_corresp!$J$3:$M$70,3,0)))</f>
        <v>#VALUE!</v>
      </c>
      <c r="BO90" s="57" t="e">
        <f>IF(BL90="","",(VLOOKUP(BL90,Table_corresp!$J$3:$M$70,4,0)))</f>
        <v>#VALUE!</v>
      </c>
      <c r="BP90" s="56" t="str">
        <f t="shared" si="33"/>
        <v/>
      </c>
      <c r="BQ90" s="56" t="str">
        <f t="shared" si="39"/>
        <v/>
      </c>
      <c r="BR90" s="58" t="str">
        <f t="shared" si="34"/>
        <v/>
      </c>
      <c r="BS90" s="59" t="e">
        <f t="shared" si="25"/>
        <v>#VALUE!</v>
      </c>
      <c r="BT90" s="11"/>
      <c r="BU90" s="39"/>
      <c r="BV90" s="11"/>
      <c r="BW90" s="57" t="e">
        <f>IF(BS90="","",(VLOOKUP(BS90,Table_corresp!$E$3:$F$230,2,0)))</f>
        <v>#VALUE!</v>
      </c>
      <c r="BX90" s="57" t="e">
        <f>IF(BW90="","",(CONCATENATE(AF90," / ",BW90)))</f>
        <v>#VALUE!</v>
      </c>
      <c r="BY90" s="57" t="e">
        <f>IF(BX90="","",(VLOOKUP(BX90,Table_corresp!$J$3:$M$70,2,0)))</f>
        <v>#VALUE!</v>
      </c>
      <c r="BZ90" s="57" t="e">
        <f>IF(BX90="","",(VLOOKUP(BX90,Table_corresp!$J$3:$M$70,3,0)))</f>
        <v>#VALUE!</v>
      </c>
      <c r="CA90" s="57" t="e">
        <f>IF(BX90="","",(VLOOKUP(BX90,Table_corresp!$J$3:$M$70,4,0)))</f>
        <v>#VALUE!</v>
      </c>
      <c r="CB90" s="56" t="e">
        <f>IF(#REF!&gt;0,((((#REF!/BY90)^BZ90)-1)/CA90),"")</f>
        <v>#REF!</v>
      </c>
      <c r="CC90" s="56" t="e">
        <f>IF(CB90="","",BN90-CB90)</f>
        <v>#REF!</v>
      </c>
      <c r="CD90" s="58" t="e">
        <f t="shared" si="35"/>
        <v>#REF!</v>
      </c>
      <c r="CE90" s="59" t="e">
        <f>IF(BR90&lt;&gt;0,((YEAR(BR90)-YEAR(BD90))*12+MONTH(BR90)-MONTH(BD90)),"")</f>
        <v>#VALUE!</v>
      </c>
      <c r="CF90" s="11"/>
      <c r="CG90" s="39"/>
      <c r="CH90" s="11"/>
      <c r="CI90" s="57" t="e">
        <f>IF(CE90="","",(VLOOKUP(CE90,Table_corresp!$E$3:$F$230,2,0)))</f>
        <v>#VALUE!</v>
      </c>
      <c r="CJ90" s="57" t="e">
        <f>IF(CI90="","",(CONCATENATE(AP90," / ",CI90)))</f>
        <v>#VALUE!</v>
      </c>
      <c r="CK90" s="57" t="e">
        <f>IF(CJ90="","",(VLOOKUP(CJ90,Table_corresp!$J$3:$M$70,2,0)))</f>
        <v>#VALUE!</v>
      </c>
      <c r="CL90" s="57" t="e">
        <f>IF(CJ90="","",(VLOOKUP(CJ90,Table_corresp!$J$3:$M$70,3,0)))</f>
        <v>#VALUE!</v>
      </c>
      <c r="CM90" s="57" t="e">
        <f>IF(CJ90="","",(VLOOKUP(CJ90,Table_corresp!$J$3:$M$70,4,0)))</f>
        <v>#VALUE!</v>
      </c>
      <c r="CN90" s="56" t="e">
        <f>IF(#REF!&gt;0,((((#REF!/CK90)^CL90)-1)/CM90),"")</f>
        <v>#REF!</v>
      </c>
      <c r="CO90" s="56" t="e">
        <f>IF(CN90="","",BZ90-CN90)</f>
        <v>#REF!</v>
      </c>
      <c r="CP90" s="58" t="e">
        <f t="shared" si="36"/>
        <v>#REF!</v>
      </c>
      <c r="CQ90" s="59" t="e">
        <f>IF(CD90&lt;&gt;0,((YEAR(CD90)-YEAR(BP90))*12+MONTH(CD90)-MONTH(BP90)),"")</f>
        <v>#REF!</v>
      </c>
      <c r="CR90" s="11"/>
      <c r="CS90" s="39"/>
      <c r="CT90" s="18"/>
      <c r="CU90" s="57" t="e">
        <f>IF(CQ90="","",(VLOOKUP(CQ90,Table_corresp!$E$3:$F$230,2,0)))</f>
        <v>#REF!</v>
      </c>
      <c r="CV90" s="57" t="e">
        <f>IF(CU90="","",(CONCATENATE(BB90," / ",CU90)))</f>
        <v>#REF!</v>
      </c>
      <c r="CW90" s="57" t="e">
        <f>IF(CV90="","",(VLOOKUP(CV90,Table_corresp!$J$3:$M$70,2,0)))</f>
        <v>#REF!</v>
      </c>
      <c r="CX90" s="57" t="e">
        <f>IF(CV90="","",(VLOOKUP(CV90,Table_corresp!$J$3:$M$70,3,0)))</f>
        <v>#REF!</v>
      </c>
      <c r="CY90" s="57" t="e">
        <f>IF(CV90="","",(VLOOKUP(CV90,Table_corresp!$J$3:$M$70,4,0)))</f>
        <v>#REF!</v>
      </c>
      <c r="CZ90" s="56" t="e">
        <f>IF(#REF!&gt;0,((((#REF!/CW90)^CX90)-1)/CY90),"")</f>
        <v>#REF!</v>
      </c>
      <c r="DA90" s="56" t="e">
        <f>IF(CZ90="","",CL90-CZ90)</f>
        <v>#REF!</v>
      </c>
      <c r="DB90" s="58" t="e">
        <f t="shared" si="37"/>
        <v>#REF!</v>
      </c>
      <c r="DC90" s="59" t="e">
        <f>IF(CP90&lt;&gt;0,((YEAR(CP90)-YEAR(CB90))*12+MONTH(CP90)-MONTH(CB90)),"")</f>
        <v>#REF!</v>
      </c>
    </row>
    <row r="91" spans="1:107" x14ac:dyDescent="0.25">
      <c r="A91" s="8">
        <v>89</v>
      </c>
      <c r="B91" s="10">
        <v>2</v>
      </c>
      <c r="C91" s="12"/>
      <c r="D91" s="12"/>
      <c r="E91" s="12"/>
      <c r="F91" s="12">
        <v>37.1</v>
      </c>
      <c r="G91" s="12">
        <v>1.27</v>
      </c>
      <c r="H91" s="13">
        <v>23.002046004092009</v>
      </c>
      <c r="I91" s="46">
        <f>VLOOKUP(T91,Table_corresp!$E$3:$F$230,2,0)</f>
        <v>8</v>
      </c>
      <c r="J91" s="46" t="str">
        <f>CONCATENATE(B91," / ",I91)</f>
        <v>2 / 8</v>
      </c>
      <c r="K91" s="54">
        <f>VLOOKUP(J91,Table_corresp!$J$3:$M$70,2,0)</f>
        <v>15.44</v>
      </c>
      <c r="L91" s="54">
        <f>VLOOKUP(J91,Table_corresp!$J$3:$M$70,3,0)</f>
        <v>-0.54</v>
      </c>
      <c r="M91" s="55">
        <f>VLOOKUP(J91,Table_corresp!$J$3:$M$70,4,0)</f>
        <v>-4.9000000000000002E-2</v>
      </c>
      <c r="N91" s="56">
        <f t="shared" si="26"/>
        <v>3.9523417869255764</v>
      </c>
      <c r="O91" s="14" t="s">
        <v>39</v>
      </c>
      <c r="P91" s="15">
        <v>42027</v>
      </c>
      <c r="Q91" s="15">
        <v>39008</v>
      </c>
      <c r="R91" s="45" t="str">
        <f t="shared" ca="1" si="21"/>
        <v>11 ans 0 mois</v>
      </c>
      <c r="S91" s="39" t="str">
        <f ca="1">VLOOKUP(R91,Table_corresp!$A$3:$B$230,2,0)</f>
        <v>[9-12[</v>
      </c>
      <c r="T91" s="45" t="str">
        <f>DATEDIF(Q91,P91,"y")&amp;" ans "&amp;DATEDIF(Q91,P91,"ym")&amp;" mois"</f>
        <v>8 ans 3 mois</v>
      </c>
      <c r="U91" s="39" t="str">
        <f>VLOOKUP(T91,Table_corresp!$A$3:$B$230,2,0)</f>
        <v>[6-9[</v>
      </c>
      <c r="V91" s="16"/>
      <c r="W91" s="11"/>
      <c r="X91" s="16"/>
      <c r="Y91" s="38" t="str">
        <f>IF(X91&lt;&gt;0,(DATEDIF(Q91,X91,"y")&amp;" ans "&amp;DATEDIF(Q91,X91,"ym")&amp;" mois"),"")</f>
        <v/>
      </c>
      <c r="Z91" s="11"/>
      <c r="AA91" s="57" t="str">
        <f>IF(Y91="","",(VLOOKUP(Y91,Table_corresp!$E$3:$F$230,2,0)))</f>
        <v/>
      </c>
      <c r="AB91" s="57" t="str">
        <f>IF(AA91="","",(CONCATENATE(B91," / ",AA91)))</f>
        <v/>
      </c>
      <c r="AC91" s="57" t="str">
        <f>IF(AB91="","",(VLOOKUP(AB91,Table_corresp!$J$3:$M$70,2,0)))</f>
        <v/>
      </c>
      <c r="AD91" s="57" t="str">
        <f>IF(AB91="","",(VLOOKUP(AB91,Table_corresp!$J$3:$M$70,3,0)))</f>
        <v/>
      </c>
      <c r="AE91" s="57" t="str">
        <f>IF(AB91="","",(VLOOKUP(AB91,Table_corresp!$J$3:$M$70,4,0)))</f>
        <v/>
      </c>
      <c r="AF91" s="56" t="str">
        <f t="shared" si="27"/>
        <v/>
      </c>
      <c r="AG91" s="56" t="str">
        <f>IF(AF91="","",N91-AF91)</f>
        <v/>
      </c>
      <c r="AH91" s="58" t="str">
        <f t="shared" si="22"/>
        <v/>
      </c>
      <c r="AI91" s="17" t="str">
        <f>IF(X91&lt;&gt;0,((YEAR(X91)-YEAR(P91))*12+MONTH(X91)-MONTH(P91)),"")</f>
        <v/>
      </c>
      <c r="AJ91" s="16"/>
      <c r="AK91" s="39" t="str">
        <f>IF(AJ91&lt;&gt;0,(DATEDIF(Q91,AJ91,"y")&amp;" ans "&amp;DATEDIF(Q91,AJ91,"ym")&amp;" mois"),"")</f>
        <v/>
      </c>
      <c r="AL91" s="11"/>
      <c r="AM91" s="57" t="str">
        <f>IF(AK91="","",(VLOOKUP(AK91,Table_corresp!$E$3:$F$230,2,0)))</f>
        <v/>
      </c>
      <c r="AN91" s="57" t="str">
        <f>IF(AM91="","",(CONCATENATE(B91," / ",AM91)))</f>
        <v/>
      </c>
      <c r="AO91" s="57" t="str">
        <f>IF(AN91="","",(VLOOKUP(AN91,Table_corresp!$J$3:$M$70,2,0)))</f>
        <v/>
      </c>
      <c r="AP91" s="57" t="str">
        <f>IF(AN91="","",(VLOOKUP(AN91,Table_corresp!$J$3:$M$70,3,0)))</f>
        <v/>
      </c>
      <c r="AQ91" s="57" t="str">
        <f>IF(AN91="","",(VLOOKUP(AN91,Table_corresp!$J$3:$M$70,4,0)))</f>
        <v/>
      </c>
      <c r="AR91" s="56" t="str">
        <f t="shared" si="28"/>
        <v/>
      </c>
      <c r="AS91" s="56" t="str">
        <f t="shared" si="29"/>
        <v/>
      </c>
      <c r="AT91" s="58" t="str">
        <f t="shared" si="30"/>
        <v/>
      </c>
      <c r="AU91" s="59" t="str">
        <f t="shared" si="23"/>
        <v/>
      </c>
      <c r="AV91" s="16"/>
      <c r="AW91" s="39"/>
      <c r="AX91" s="11"/>
      <c r="AY91" s="57" t="str">
        <f>IF(AU91="","",(VLOOKUP(AU91,Table_corresp!$E$3:$F$230,2,0)))</f>
        <v/>
      </c>
      <c r="AZ91" s="57" t="str">
        <f>IF(AY91="","",(CONCATENATE(L91," / ",AY91)))</f>
        <v/>
      </c>
      <c r="BA91" s="57" t="str">
        <f>IF(AZ91="","",(VLOOKUP(AZ91,Table_corresp!$J$3:$M$70,2,0)))</f>
        <v/>
      </c>
      <c r="BB91" s="57" t="str">
        <f>IF(AZ91="","",(VLOOKUP(AZ91,Table_corresp!$J$3:$M$70,3,0)))</f>
        <v/>
      </c>
      <c r="BC91" s="57" t="str">
        <f>IF(AZ91="","",(VLOOKUP(AZ91,Table_corresp!$J$3:$M$70,4,0)))</f>
        <v/>
      </c>
      <c r="BD91" s="56" t="str">
        <f t="shared" si="31"/>
        <v/>
      </c>
      <c r="BE91" s="56" t="str">
        <f t="shared" si="38"/>
        <v/>
      </c>
      <c r="BF91" s="58" t="str">
        <f t="shared" si="32"/>
        <v/>
      </c>
      <c r="BG91" s="59" t="e">
        <f t="shared" si="24"/>
        <v>#VALUE!</v>
      </c>
      <c r="BH91" s="11"/>
      <c r="BI91" s="39"/>
      <c r="BJ91" s="11"/>
      <c r="BK91" s="57" t="e">
        <f>IF(BG91="","",(VLOOKUP(BG91,Table_corresp!$E$3:$F$230,2,0)))</f>
        <v>#VALUE!</v>
      </c>
      <c r="BL91" s="57" t="e">
        <f>IF(BK91="","",(CONCATENATE(V91," / ",BK91)))</f>
        <v>#VALUE!</v>
      </c>
      <c r="BM91" s="57" t="e">
        <f>IF(BL91="","",(VLOOKUP(BL91,Table_corresp!$J$3:$M$70,2,0)))</f>
        <v>#VALUE!</v>
      </c>
      <c r="BN91" s="57" t="e">
        <f>IF(BL91="","",(VLOOKUP(BL91,Table_corresp!$J$3:$M$70,3,0)))</f>
        <v>#VALUE!</v>
      </c>
      <c r="BO91" s="57" t="e">
        <f>IF(BL91="","",(VLOOKUP(BL91,Table_corresp!$J$3:$M$70,4,0)))</f>
        <v>#VALUE!</v>
      </c>
      <c r="BP91" s="56" t="str">
        <f t="shared" si="33"/>
        <v/>
      </c>
      <c r="BQ91" s="56" t="str">
        <f t="shared" si="39"/>
        <v/>
      </c>
      <c r="BR91" s="58" t="str">
        <f t="shared" si="34"/>
        <v/>
      </c>
      <c r="BS91" s="59" t="e">
        <f t="shared" si="25"/>
        <v>#VALUE!</v>
      </c>
      <c r="BT91" s="11"/>
      <c r="BU91" s="39"/>
      <c r="BV91" s="11"/>
      <c r="BW91" s="57" t="e">
        <f>IF(BS91="","",(VLOOKUP(BS91,Table_corresp!$E$3:$F$230,2,0)))</f>
        <v>#VALUE!</v>
      </c>
      <c r="BX91" s="57" t="e">
        <f>IF(BW91="","",(CONCATENATE(AF91," / ",BW91)))</f>
        <v>#VALUE!</v>
      </c>
      <c r="BY91" s="57" t="e">
        <f>IF(BX91="","",(VLOOKUP(BX91,Table_corresp!$J$3:$M$70,2,0)))</f>
        <v>#VALUE!</v>
      </c>
      <c r="BZ91" s="57" t="e">
        <f>IF(BX91="","",(VLOOKUP(BX91,Table_corresp!$J$3:$M$70,3,0)))</f>
        <v>#VALUE!</v>
      </c>
      <c r="CA91" s="57" t="e">
        <f>IF(BX91="","",(VLOOKUP(BX91,Table_corresp!$J$3:$M$70,4,0)))</f>
        <v>#VALUE!</v>
      </c>
      <c r="CB91" s="56" t="e">
        <f>IF(#REF!&gt;0,((((#REF!/BY91)^BZ91)-1)/CA91),"")</f>
        <v>#REF!</v>
      </c>
      <c r="CC91" s="56" t="e">
        <f>IF(CB91="","",BN91-CB91)</f>
        <v>#REF!</v>
      </c>
      <c r="CD91" s="58" t="e">
        <f t="shared" si="35"/>
        <v>#REF!</v>
      </c>
      <c r="CE91" s="59" t="e">
        <f>IF(BR91&lt;&gt;0,((YEAR(BR91)-YEAR(BD91))*12+MONTH(BR91)-MONTH(BD91)),"")</f>
        <v>#VALUE!</v>
      </c>
      <c r="CF91" s="11"/>
      <c r="CG91" s="39"/>
      <c r="CH91" s="11"/>
      <c r="CI91" s="57" t="e">
        <f>IF(CE91="","",(VLOOKUP(CE91,Table_corresp!$E$3:$F$230,2,0)))</f>
        <v>#VALUE!</v>
      </c>
      <c r="CJ91" s="57" t="e">
        <f>IF(CI91="","",(CONCATENATE(AP91," / ",CI91)))</f>
        <v>#VALUE!</v>
      </c>
      <c r="CK91" s="57" t="e">
        <f>IF(CJ91="","",(VLOOKUP(CJ91,Table_corresp!$J$3:$M$70,2,0)))</f>
        <v>#VALUE!</v>
      </c>
      <c r="CL91" s="57" t="e">
        <f>IF(CJ91="","",(VLOOKUP(CJ91,Table_corresp!$J$3:$M$70,3,0)))</f>
        <v>#VALUE!</v>
      </c>
      <c r="CM91" s="57" t="e">
        <f>IF(CJ91="","",(VLOOKUP(CJ91,Table_corresp!$J$3:$M$70,4,0)))</f>
        <v>#VALUE!</v>
      </c>
      <c r="CN91" s="56" t="e">
        <f>IF(#REF!&gt;0,((((#REF!/CK91)^CL91)-1)/CM91),"")</f>
        <v>#REF!</v>
      </c>
      <c r="CO91" s="56" t="e">
        <f>IF(CN91="","",BZ91-CN91)</f>
        <v>#REF!</v>
      </c>
      <c r="CP91" s="58" t="e">
        <f t="shared" si="36"/>
        <v>#REF!</v>
      </c>
      <c r="CQ91" s="59" t="e">
        <f>IF(CD91&lt;&gt;0,((YEAR(CD91)-YEAR(BP91))*12+MONTH(CD91)-MONTH(BP91)),"")</f>
        <v>#REF!</v>
      </c>
      <c r="CR91" s="11"/>
      <c r="CS91" s="39"/>
      <c r="CT91" s="18"/>
      <c r="CU91" s="57" t="e">
        <f>IF(CQ91="","",(VLOOKUP(CQ91,Table_corresp!$E$3:$F$230,2,0)))</f>
        <v>#REF!</v>
      </c>
      <c r="CV91" s="57" t="e">
        <f>IF(CU91="","",(CONCATENATE(BB91," / ",CU91)))</f>
        <v>#REF!</v>
      </c>
      <c r="CW91" s="57" t="e">
        <f>IF(CV91="","",(VLOOKUP(CV91,Table_corresp!$J$3:$M$70,2,0)))</f>
        <v>#REF!</v>
      </c>
      <c r="CX91" s="57" t="e">
        <f>IF(CV91="","",(VLOOKUP(CV91,Table_corresp!$J$3:$M$70,3,0)))</f>
        <v>#REF!</v>
      </c>
      <c r="CY91" s="57" t="e">
        <f>IF(CV91="","",(VLOOKUP(CV91,Table_corresp!$J$3:$M$70,4,0)))</f>
        <v>#REF!</v>
      </c>
      <c r="CZ91" s="56" t="e">
        <f>IF(#REF!&gt;0,((((#REF!/CW91)^CX91)-1)/CY91),"")</f>
        <v>#REF!</v>
      </c>
      <c r="DA91" s="56" t="e">
        <f>IF(CZ91="","",CL91-CZ91)</f>
        <v>#REF!</v>
      </c>
      <c r="DB91" s="58" t="e">
        <f t="shared" si="37"/>
        <v>#REF!</v>
      </c>
      <c r="DC91" s="59" t="e">
        <f>IF(CP91&lt;&gt;0,((YEAR(CP91)-YEAR(CB91))*12+MONTH(CP91)-MONTH(CB91)),"")</f>
        <v>#REF!</v>
      </c>
    </row>
    <row r="92" spans="1:107" x14ac:dyDescent="0.25">
      <c r="A92" s="8">
        <v>90</v>
      </c>
      <c r="B92" s="10">
        <v>1</v>
      </c>
      <c r="C92" s="12">
        <v>36</v>
      </c>
      <c r="D92" s="12">
        <v>1.1599999999999999</v>
      </c>
      <c r="E92" s="12">
        <v>26.753864447086805</v>
      </c>
      <c r="F92" s="12">
        <v>36</v>
      </c>
      <c r="G92" s="12">
        <v>1.1599999999999999</v>
      </c>
      <c r="H92" s="13">
        <v>26.753864447086805</v>
      </c>
      <c r="I92" s="46">
        <f>VLOOKUP(T92,Table_corresp!$E$3:$F$230,2,0)</f>
        <v>4.5</v>
      </c>
      <c r="J92" s="46" t="str">
        <f>CONCATENATE(B92," / ",I92)</f>
        <v>1 / 4,5</v>
      </c>
      <c r="K92" s="54">
        <f>VLOOKUP(J92,Table_corresp!$J$3:$M$70,2,0)</f>
        <v>15.58</v>
      </c>
      <c r="L92" s="54">
        <f>VLOOKUP(J92,Table_corresp!$J$3:$M$70,3,0)</f>
        <v>-0.28999999999999998</v>
      </c>
      <c r="M92" s="55">
        <f>VLOOKUP(J92,Table_corresp!$J$3:$M$70,4,0)</f>
        <v>-2.1100000000000001E-2</v>
      </c>
      <c r="N92" s="56">
        <f t="shared" si="26"/>
        <v>6.8779757751136312</v>
      </c>
      <c r="O92" s="14" t="s">
        <v>39</v>
      </c>
      <c r="P92" s="15">
        <v>42031</v>
      </c>
      <c r="Q92" s="15">
        <v>40302</v>
      </c>
      <c r="R92" s="45" t="str">
        <f t="shared" ca="1" si="21"/>
        <v>7 ans 5 mois</v>
      </c>
      <c r="S92" s="39" t="str">
        <f ca="1">VLOOKUP(R92,Table_corresp!$A$3:$B$230,2,0)</f>
        <v>[6-9[</v>
      </c>
      <c r="T92" s="45" t="str">
        <f>DATEDIF(Q92,P92,"y")&amp;" ans "&amp;DATEDIF(Q92,P92,"ym")&amp;" mois"</f>
        <v>4 ans 8 mois</v>
      </c>
      <c r="U92" s="39" t="str">
        <f>VLOOKUP(T92,Table_corresp!$A$3:$B$230,2,0)</f>
        <v>[3-6[</v>
      </c>
      <c r="V92" s="16"/>
      <c r="W92" s="11"/>
      <c r="X92" s="16"/>
      <c r="Y92" s="38" t="str">
        <f>IF(X92&lt;&gt;0,(DATEDIF(Q92,X92,"y")&amp;" ans "&amp;DATEDIF(Q92,X92,"ym")&amp;" mois"),"")</f>
        <v/>
      </c>
      <c r="Z92" s="11"/>
      <c r="AA92" s="57" t="str">
        <f>IF(Y92="","",(VLOOKUP(Y92,Table_corresp!$E$3:$F$230,2,0)))</f>
        <v/>
      </c>
      <c r="AB92" s="57" t="str">
        <f>IF(AA92="","",(CONCATENATE(B92," / ",AA92)))</f>
        <v/>
      </c>
      <c r="AC92" s="57" t="str">
        <f>IF(AB92="","",(VLOOKUP(AB92,Table_corresp!$J$3:$M$70,2,0)))</f>
        <v/>
      </c>
      <c r="AD92" s="57" t="str">
        <f>IF(AB92="","",(VLOOKUP(AB92,Table_corresp!$J$3:$M$70,3,0)))</f>
        <v/>
      </c>
      <c r="AE92" s="57" t="str">
        <f>IF(AB92="","",(VLOOKUP(AB92,Table_corresp!$J$3:$M$70,4,0)))</f>
        <v/>
      </c>
      <c r="AF92" s="56" t="str">
        <f t="shared" si="27"/>
        <v/>
      </c>
      <c r="AG92" s="56" t="str">
        <f>IF(AF92="","",N92-AF92)</f>
        <v/>
      </c>
      <c r="AH92" s="58" t="str">
        <f t="shared" si="22"/>
        <v/>
      </c>
      <c r="AI92" s="17" t="str">
        <f>IF(X92&lt;&gt;0,((YEAR(X92)-YEAR(P92))*12+MONTH(X92)-MONTH(P92)),"")</f>
        <v/>
      </c>
      <c r="AJ92" s="16"/>
      <c r="AK92" s="39" t="str">
        <f>IF(AJ92&lt;&gt;0,(DATEDIF(Q92,AJ92,"y")&amp;" ans "&amp;DATEDIF(Q92,AJ92,"ym")&amp;" mois"),"")</f>
        <v/>
      </c>
      <c r="AL92" s="11"/>
      <c r="AM92" s="57" t="str">
        <f>IF(AK92="","",(VLOOKUP(AK92,Table_corresp!$E$3:$F$230,2,0)))</f>
        <v/>
      </c>
      <c r="AN92" s="57" t="str">
        <f>IF(AM92="","",(CONCATENATE(B92," / ",AM92)))</f>
        <v/>
      </c>
      <c r="AO92" s="57" t="str">
        <f>IF(AN92="","",(VLOOKUP(AN92,Table_corresp!$J$3:$M$70,2,0)))</f>
        <v/>
      </c>
      <c r="AP92" s="57" t="str">
        <f>IF(AN92="","",(VLOOKUP(AN92,Table_corresp!$J$3:$M$70,3,0)))</f>
        <v/>
      </c>
      <c r="AQ92" s="57" t="str">
        <f>IF(AN92="","",(VLOOKUP(AN92,Table_corresp!$J$3:$M$70,4,0)))</f>
        <v/>
      </c>
      <c r="AR92" s="56" t="str">
        <f t="shared" si="28"/>
        <v/>
      </c>
      <c r="AS92" s="56" t="str">
        <f t="shared" si="29"/>
        <v/>
      </c>
      <c r="AT92" s="58" t="str">
        <f t="shared" si="30"/>
        <v/>
      </c>
      <c r="AU92" s="59" t="str">
        <f t="shared" si="23"/>
        <v/>
      </c>
      <c r="AV92" s="16"/>
      <c r="AW92" s="39"/>
      <c r="AX92" s="11"/>
      <c r="AY92" s="57" t="str">
        <f>IF(AU92="","",(VLOOKUP(AU92,Table_corresp!$E$3:$F$230,2,0)))</f>
        <v/>
      </c>
      <c r="AZ92" s="57" t="str">
        <f>IF(AY92="","",(CONCATENATE(L92," / ",AY92)))</f>
        <v/>
      </c>
      <c r="BA92" s="57" t="str">
        <f>IF(AZ92="","",(VLOOKUP(AZ92,Table_corresp!$J$3:$M$70,2,0)))</f>
        <v/>
      </c>
      <c r="BB92" s="57" t="str">
        <f>IF(AZ92="","",(VLOOKUP(AZ92,Table_corresp!$J$3:$M$70,3,0)))</f>
        <v/>
      </c>
      <c r="BC92" s="57" t="str">
        <f>IF(AZ92="","",(VLOOKUP(AZ92,Table_corresp!$J$3:$M$70,4,0)))</f>
        <v/>
      </c>
      <c r="BD92" s="56" t="str">
        <f t="shared" si="31"/>
        <v/>
      </c>
      <c r="BE92" s="56" t="str">
        <f t="shared" si="38"/>
        <v/>
      </c>
      <c r="BF92" s="58" t="str">
        <f t="shared" si="32"/>
        <v/>
      </c>
      <c r="BG92" s="59" t="e">
        <f t="shared" si="24"/>
        <v>#VALUE!</v>
      </c>
      <c r="BH92" s="11"/>
      <c r="BI92" s="39"/>
      <c r="BJ92" s="11"/>
      <c r="BK92" s="57" t="e">
        <f>IF(BG92="","",(VLOOKUP(BG92,Table_corresp!$E$3:$F$230,2,0)))</f>
        <v>#VALUE!</v>
      </c>
      <c r="BL92" s="57" t="e">
        <f>IF(BK92="","",(CONCATENATE(V92," / ",BK92)))</f>
        <v>#VALUE!</v>
      </c>
      <c r="BM92" s="57" t="e">
        <f>IF(BL92="","",(VLOOKUP(BL92,Table_corresp!$J$3:$M$70,2,0)))</f>
        <v>#VALUE!</v>
      </c>
      <c r="BN92" s="57" t="e">
        <f>IF(BL92="","",(VLOOKUP(BL92,Table_corresp!$J$3:$M$70,3,0)))</f>
        <v>#VALUE!</v>
      </c>
      <c r="BO92" s="57" t="e">
        <f>IF(BL92="","",(VLOOKUP(BL92,Table_corresp!$J$3:$M$70,4,0)))</f>
        <v>#VALUE!</v>
      </c>
      <c r="BP92" s="56" t="str">
        <f t="shared" si="33"/>
        <v/>
      </c>
      <c r="BQ92" s="56" t="str">
        <f t="shared" si="39"/>
        <v/>
      </c>
      <c r="BR92" s="58" t="str">
        <f t="shared" si="34"/>
        <v/>
      </c>
      <c r="BS92" s="59" t="e">
        <f t="shared" si="25"/>
        <v>#VALUE!</v>
      </c>
      <c r="BT92" s="11"/>
      <c r="BU92" s="39"/>
      <c r="BV92" s="11"/>
      <c r="BW92" s="57" t="e">
        <f>IF(BS92="","",(VLOOKUP(BS92,Table_corresp!$E$3:$F$230,2,0)))</f>
        <v>#VALUE!</v>
      </c>
      <c r="BX92" s="57" t="e">
        <f>IF(BW92="","",(CONCATENATE(AF92," / ",BW92)))</f>
        <v>#VALUE!</v>
      </c>
      <c r="BY92" s="57" t="e">
        <f>IF(BX92="","",(VLOOKUP(BX92,Table_corresp!$J$3:$M$70,2,0)))</f>
        <v>#VALUE!</v>
      </c>
      <c r="BZ92" s="57" t="e">
        <f>IF(BX92="","",(VLOOKUP(BX92,Table_corresp!$J$3:$M$70,3,0)))</f>
        <v>#VALUE!</v>
      </c>
      <c r="CA92" s="57" t="e">
        <f>IF(BX92="","",(VLOOKUP(BX92,Table_corresp!$J$3:$M$70,4,0)))</f>
        <v>#VALUE!</v>
      </c>
      <c r="CB92" s="56" t="e">
        <f>IF(#REF!&gt;0,((((#REF!/BY92)^BZ92)-1)/CA92),"")</f>
        <v>#REF!</v>
      </c>
      <c r="CC92" s="56" t="e">
        <f>IF(CB92="","",BN92-CB92)</f>
        <v>#REF!</v>
      </c>
      <c r="CD92" s="58" t="e">
        <f t="shared" si="35"/>
        <v>#REF!</v>
      </c>
      <c r="CE92" s="59" t="e">
        <f>IF(BR92&lt;&gt;0,((YEAR(BR92)-YEAR(BD92))*12+MONTH(BR92)-MONTH(BD92)),"")</f>
        <v>#VALUE!</v>
      </c>
      <c r="CF92" s="11"/>
      <c r="CG92" s="39"/>
      <c r="CH92" s="11"/>
      <c r="CI92" s="57" t="e">
        <f>IF(CE92="","",(VLOOKUP(CE92,Table_corresp!$E$3:$F$230,2,0)))</f>
        <v>#VALUE!</v>
      </c>
      <c r="CJ92" s="57" t="e">
        <f>IF(CI92="","",(CONCATENATE(AP92," / ",CI92)))</f>
        <v>#VALUE!</v>
      </c>
      <c r="CK92" s="57" t="e">
        <f>IF(CJ92="","",(VLOOKUP(CJ92,Table_corresp!$J$3:$M$70,2,0)))</f>
        <v>#VALUE!</v>
      </c>
      <c r="CL92" s="57" t="e">
        <f>IF(CJ92="","",(VLOOKUP(CJ92,Table_corresp!$J$3:$M$70,3,0)))</f>
        <v>#VALUE!</v>
      </c>
      <c r="CM92" s="57" t="e">
        <f>IF(CJ92="","",(VLOOKUP(CJ92,Table_corresp!$J$3:$M$70,4,0)))</f>
        <v>#VALUE!</v>
      </c>
      <c r="CN92" s="56" t="e">
        <f>IF(#REF!&gt;0,((((#REF!/CK92)^CL92)-1)/CM92),"")</f>
        <v>#REF!</v>
      </c>
      <c r="CO92" s="56" t="e">
        <f>IF(CN92="","",BZ92-CN92)</f>
        <v>#REF!</v>
      </c>
      <c r="CP92" s="58" t="e">
        <f t="shared" si="36"/>
        <v>#REF!</v>
      </c>
      <c r="CQ92" s="59" t="e">
        <f>IF(CD92&lt;&gt;0,((YEAR(CD92)-YEAR(BP92))*12+MONTH(CD92)-MONTH(BP92)),"")</f>
        <v>#REF!</v>
      </c>
      <c r="CR92" s="11"/>
      <c r="CS92" s="39"/>
      <c r="CT92" s="18"/>
      <c r="CU92" s="57" t="e">
        <f>IF(CQ92="","",(VLOOKUP(CQ92,Table_corresp!$E$3:$F$230,2,0)))</f>
        <v>#REF!</v>
      </c>
      <c r="CV92" s="57" t="e">
        <f>IF(CU92="","",(CONCATENATE(BB92," / ",CU92)))</f>
        <v>#REF!</v>
      </c>
      <c r="CW92" s="57" t="e">
        <f>IF(CV92="","",(VLOOKUP(CV92,Table_corresp!$J$3:$M$70,2,0)))</f>
        <v>#REF!</v>
      </c>
      <c r="CX92" s="57" t="e">
        <f>IF(CV92="","",(VLOOKUP(CV92,Table_corresp!$J$3:$M$70,3,0)))</f>
        <v>#REF!</v>
      </c>
      <c r="CY92" s="57" t="e">
        <f>IF(CV92="","",(VLOOKUP(CV92,Table_corresp!$J$3:$M$70,4,0)))</f>
        <v>#REF!</v>
      </c>
      <c r="CZ92" s="56" t="e">
        <f>IF(#REF!&gt;0,((((#REF!/CW92)^CX92)-1)/CY92),"")</f>
        <v>#REF!</v>
      </c>
      <c r="DA92" s="56" t="e">
        <f>IF(CZ92="","",CL92-CZ92)</f>
        <v>#REF!</v>
      </c>
      <c r="DB92" s="58" t="e">
        <f t="shared" si="37"/>
        <v>#REF!</v>
      </c>
      <c r="DC92" s="59" t="e">
        <f>IF(CP92&lt;&gt;0,((YEAR(CP92)-YEAR(CB92))*12+MONTH(CP92)-MONTH(CB92)),"")</f>
        <v>#REF!</v>
      </c>
    </row>
    <row r="93" spans="1:107" x14ac:dyDescent="0.25">
      <c r="A93" s="8">
        <v>91</v>
      </c>
      <c r="B93" s="10">
        <v>2</v>
      </c>
      <c r="C93" s="12">
        <v>28.5</v>
      </c>
      <c r="D93" s="12">
        <v>1.1499999999999999</v>
      </c>
      <c r="E93" s="12">
        <v>21.550094517958417</v>
      </c>
      <c r="F93" s="12">
        <v>28.9</v>
      </c>
      <c r="G93" s="12">
        <v>1.1499999999999999</v>
      </c>
      <c r="H93" s="13">
        <v>21.852551984877127</v>
      </c>
      <c r="I93" s="46">
        <f>VLOOKUP(T93,Table_corresp!$E$3:$F$230,2,0)</f>
        <v>5</v>
      </c>
      <c r="J93" s="46" t="str">
        <f>CONCATENATE(B93," / ",I93)</f>
        <v>2 / 5</v>
      </c>
      <c r="K93" s="54">
        <f>VLOOKUP(J93,Table_corresp!$J$3:$M$70,2,0)</f>
        <v>15.2</v>
      </c>
      <c r="L93" s="54">
        <f>VLOOKUP(J93,Table_corresp!$J$3:$M$70,3,0)</f>
        <v>-0.27</v>
      </c>
      <c r="M93" s="55">
        <f>VLOOKUP(J93,Table_corresp!$J$3:$M$70,4,0)</f>
        <v>-2.1399999999999999E-2</v>
      </c>
      <c r="N93" s="56">
        <f t="shared" si="26"/>
        <v>4.3628793117682507</v>
      </c>
      <c r="O93" s="14" t="s">
        <v>39</v>
      </c>
      <c r="P93" s="15">
        <v>42039</v>
      </c>
      <c r="Q93" s="15">
        <v>40211</v>
      </c>
      <c r="R93" s="45" t="str">
        <f t="shared" ca="1" si="21"/>
        <v>7 ans 8 mois</v>
      </c>
      <c r="S93" s="39" t="str">
        <f ca="1">VLOOKUP(R93,Table_corresp!$A$3:$B$230,2,0)</f>
        <v>[6-9[</v>
      </c>
      <c r="T93" s="45" t="str">
        <f>DATEDIF(Q93,P93,"y")&amp;" ans "&amp;DATEDIF(Q93,P93,"ym")&amp;" mois"</f>
        <v>5 ans 0 mois</v>
      </c>
      <c r="U93" s="39" t="str">
        <f>VLOOKUP(T93,Table_corresp!$A$3:$B$230,2,0)</f>
        <v>[3-6[</v>
      </c>
      <c r="V93" s="16"/>
      <c r="W93" s="11"/>
      <c r="X93" s="16"/>
      <c r="Y93" s="38" t="str">
        <f>IF(X93&lt;&gt;0,(DATEDIF(Q93,X93,"y")&amp;" ans "&amp;DATEDIF(Q93,X93,"ym")&amp;" mois"),"")</f>
        <v/>
      </c>
      <c r="Z93" s="11"/>
      <c r="AA93" s="57" t="str">
        <f>IF(Y93="","",(VLOOKUP(Y93,Table_corresp!$E$3:$F$230,2,0)))</f>
        <v/>
      </c>
      <c r="AB93" s="57" t="str">
        <f>IF(AA93="","",(CONCATENATE(B93," / ",AA93)))</f>
        <v/>
      </c>
      <c r="AC93" s="57" t="str">
        <f>IF(AB93="","",(VLOOKUP(AB93,Table_corresp!$J$3:$M$70,2,0)))</f>
        <v/>
      </c>
      <c r="AD93" s="57" t="str">
        <f>IF(AB93="","",(VLOOKUP(AB93,Table_corresp!$J$3:$M$70,3,0)))</f>
        <v/>
      </c>
      <c r="AE93" s="57" t="str">
        <f>IF(AB93="","",(VLOOKUP(AB93,Table_corresp!$J$3:$M$70,4,0)))</f>
        <v/>
      </c>
      <c r="AF93" s="56" t="str">
        <f t="shared" si="27"/>
        <v/>
      </c>
      <c r="AG93" s="56" t="str">
        <f>IF(AF93="","",N93-AF93)</f>
        <v/>
      </c>
      <c r="AH93" s="58" t="str">
        <f t="shared" si="22"/>
        <v/>
      </c>
      <c r="AI93" s="17" t="str">
        <f>IF(X93&lt;&gt;0,((YEAR(X93)-YEAR(P93))*12+MONTH(X93)-MONTH(P93)),"")</f>
        <v/>
      </c>
      <c r="AJ93" s="16"/>
      <c r="AK93" s="39" t="str">
        <f>IF(AJ93&lt;&gt;0,(DATEDIF(Q93,AJ93,"y")&amp;" ans "&amp;DATEDIF(Q93,AJ93,"ym")&amp;" mois"),"")</f>
        <v/>
      </c>
      <c r="AL93" s="11"/>
      <c r="AM93" s="57" t="str">
        <f>IF(AK93="","",(VLOOKUP(AK93,Table_corresp!$E$3:$F$230,2,0)))</f>
        <v/>
      </c>
      <c r="AN93" s="57" t="str">
        <f>IF(AM93="","",(CONCATENATE(B93," / ",AM93)))</f>
        <v/>
      </c>
      <c r="AO93" s="57" t="str">
        <f>IF(AN93="","",(VLOOKUP(AN93,Table_corresp!$J$3:$M$70,2,0)))</f>
        <v/>
      </c>
      <c r="AP93" s="57" t="str">
        <f>IF(AN93="","",(VLOOKUP(AN93,Table_corresp!$J$3:$M$70,3,0)))</f>
        <v/>
      </c>
      <c r="AQ93" s="57" t="str">
        <f>IF(AN93="","",(VLOOKUP(AN93,Table_corresp!$J$3:$M$70,4,0)))</f>
        <v/>
      </c>
      <c r="AR93" s="56" t="str">
        <f t="shared" si="28"/>
        <v/>
      </c>
      <c r="AS93" s="56" t="str">
        <f t="shared" si="29"/>
        <v/>
      </c>
      <c r="AT93" s="58" t="str">
        <f t="shared" si="30"/>
        <v/>
      </c>
      <c r="AU93" s="59" t="str">
        <f t="shared" si="23"/>
        <v/>
      </c>
      <c r="AV93" s="16"/>
      <c r="AW93" s="39"/>
      <c r="AX93" s="11"/>
      <c r="AY93" s="57" t="str">
        <f>IF(AU93="","",(VLOOKUP(AU93,Table_corresp!$E$3:$F$230,2,0)))</f>
        <v/>
      </c>
      <c r="AZ93" s="57" t="str">
        <f>IF(AY93="","",(CONCATENATE(L93," / ",AY93)))</f>
        <v/>
      </c>
      <c r="BA93" s="57" t="str">
        <f>IF(AZ93="","",(VLOOKUP(AZ93,Table_corresp!$J$3:$M$70,2,0)))</f>
        <v/>
      </c>
      <c r="BB93" s="57" t="str">
        <f>IF(AZ93="","",(VLOOKUP(AZ93,Table_corresp!$J$3:$M$70,3,0)))</f>
        <v/>
      </c>
      <c r="BC93" s="57" t="str">
        <f>IF(AZ93="","",(VLOOKUP(AZ93,Table_corresp!$J$3:$M$70,4,0)))</f>
        <v/>
      </c>
      <c r="BD93" s="56" t="str">
        <f t="shared" si="31"/>
        <v/>
      </c>
      <c r="BE93" s="56" t="str">
        <f t="shared" si="38"/>
        <v/>
      </c>
      <c r="BF93" s="58" t="str">
        <f t="shared" si="32"/>
        <v/>
      </c>
      <c r="BG93" s="59" t="e">
        <f t="shared" si="24"/>
        <v>#VALUE!</v>
      </c>
      <c r="BH93" s="11"/>
      <c r="BI93" s="39"/>
      <c r="BJ93" s="11"/>
      <c r="BK93" s="57" t="e">
        <f>IF(BG93="","",(VLOOKUP(BG93,Table_corresp!$E$3:$F$230,2,0)))</f>
        <v>#VALUE!</v>
      </c>
      <c r="BL93" s="57" t="e">
        <f>IF(BK93="","",(CONCATENATE(V93," / ",BK93)))</f>
        <v>#VALUE!</v>
      </c>
      <c r="BM93" s="57" t="e">
        <f>IF(BL93="","",(VLOOKUP(BL93,Table_corresp!$J$3:$M$70,2,0)))</f>
        <v>#VALUE!</v>
      </c>
      <c r="BN93" s="57" t="e">
        <f>IF(BL93="","",(VLOOKUP(BL93,Table_corresp!$J$3:$M$70,3,0)))</f>
        <v>#VALUE!</v>
      </c>
      <c r="BO93" s="57" t="e">
        <f>IF(BL93="","",(VLOOKUP(BL93,Table_corresp!$J$3:$M$70,4,0)))</f>
        <v>#VALUE!</v>
      </c>
      <c r="BP93" s="56" t="str">
        <f t="shared" si="33"/>
        <v/>
      </c>
      <c r="BQ93" s="56" t="str">
        <f t="shared" si="39"/>
        <v/>
      </c>
      <c r="BR93" s="58" t="str">
        <f t="shared" si="34"/>
        <v/>
      </c>
      <c r="BS93" s="59" t="e">
        <f t="shared" si="25"/>
        <v>#VALUE!</v>
      </c>
      <c r="BT93" s="11"/>
      <c r="BU93" s="39"/>
      <c r="BV93" s="11"/>
      <c r="BW93" s="57" t="e">
        <f>IF(BS93="","",(VLOOKUP(BS93,Table_corresp!$E$3:$F$230,2,0)))</f>
        <v>#VALUE!</v>
      </c>
      <c r="BX93" s="57" t="e">
        <f>IF(BW93="","",(CONCATENATE(AF93," / ",BW93)))</f>
        <v>#VALUE!</v>
      </c>
      <c r="BY93" s="57" t="e">
        <f>IF(BX93="","",(VLOOKUP(BX93,Table_corresp!$J$3:$M$70,2,0)))</f>
        <v>#VALUE!</v>
      </c>
      <c r="BZ93" s="57" t="e">
        <f>IF(BX93="","",(VLOOKUP(BX93,Table_corresp!$J$3:$M$70,3,0)))</f>
        <v>#VALUE!</v>
      </c>
      <c r="CA93" s="57" t="e">
        <f>IF(BX93="","",(VLOOKUP(BX93,Table_corresp!$J$3:$M$70,4,0)))</f>
        <v>#VALUE!</v>
      </c>
      <c r="CB93" s="56" t="e">
        <f>IF(#REF!&gt;0,((((#REF!/BY93)^BZ93)-1)/CA93),"")</f>
        <v>#REF!</v>
      </c>
      <c r="CC93" s="56" t="e">
        <f>IF(CB93="","",BN93-CB93)</f>
        <v>#REF!</v>
      </c>
      <c r="CD93" s="58" t="e">
        <f t="shared" si="35"/>
        <v>#REF!</v>
      </c>
      <c r="CE93" s="59" t="e">
        <f>IF(BR93&lt;&gt;0,((YEAR(BR93)-YEAR(BD93))*12+MONTH(BR93)-MONTH(BD93)),"")</f>
        <v>#VALUE!</v>
      </c>
      <c r="CF93" s="11"/>
      <c r="CG93" s="39"/>
      <c r="CH93" s="11"/>
      <c r="CI93" s="57" t="e">
        <f>IF(CE93="","",(VLOOKUP(CE93,Table_corresp!$E$3:$F$230,2,0)))</f>
        <v>#VALUE!</v>
      </c>
      <c r="CJ93" s="57" t="e">
        <f>IF(CI93="","",(CONCATENATE(AP93," / ",CI93)))</f>
        <v>#VALUE!</v>
      </c>
      <c r="CK93" s="57" t="e">
        <f>IF(CJ93="","",(VLOOKUP(CJ93,Table_corresp!$J$3:$M$70,2,0)))</f>
        <v>#VALUE!</v>
      </c>
      <c r="CL93" s="57" t="e">
        <f>IF(CJ93="","",(VLOOKUP(CJ93,Table_corresp!$J$3:$M$70,3,0)))</f>
        <v>#VALUE!</v>
      </c>
      <c r="CM93" s="57" t="e">
        <f>IF(CJ93="","",(VLOOKUP(CJ93,Table_corresp!$J$3:$M$70,4,0)))</f>
        <v>#VALUE!</v>
      </c>
      <c r="CN93" s="56" t="e">
        <f>IF(#REF!&gt;0,((((#REF!/CK93)^CL93)-1)/CM93),"")</f>
        <v>#REF!</v>
      </c>
      <c r="CO93" s="56" t="e">
        <f>IF(CN93="","",BZ93-CN93)</f>
        <v>#REF!</v>
      </c>
      <c r="CP93" s="58" t="e">
        <f t="shared" si="36"/>
        <v>#REF!</v>
      </c>
      <c r="CQ93" s="59" t="e">
        <f>IF(CD93&lt;&gt;0,((YEAR(CD93)-YEAR(BP93))*12+MONTH(CD93)-MONTH(BP93)),"")</f>
        <v>#REF!</v>
      </c>
      <c r="CR93" s="11"/>
      <c r="CS93" s="39"/>
      <c r="CT93" s="18"/>
      <c r="CU93" s="57" t="e">
        <f>IF(CQ93="","",(VLOOKUP(CQ93,Table_corresp!$E$3:$F$230,2,0)))</f>
        <v>#REF!</v>
      </c>
      <c r="CV93" s="57" t="e">
        <f>IF(CU93="","",(CONCATENATE(BB93," / ",CU93)))</f>
        <v>#REF!</v>
      </c>
      <c r="CW93" s="57" t="e">
        <f>IF(CV93="","",(VLOOKUP(CV93,Table_corresp!$J$3:$M$70,2,0)))</f>
        <v>#REF!</v>
      </c>
      <c r="CX93" s="57" t="e">
        <f>IF(CV93="","",(VLOOKUP(CV93,Table_corresp!$J$3:$M$70,3,0)))</f>
        <v>#REF!</v>
      </c>
      <c r="CY93" s="57" t="e">
        <f>IF(CV93="","",(VLOOKUP(CV93,Table_corresp!$J$3:$M$70,4,0)))</f>
        <v>#REF!</v>
      </c>
      <c r="CZ93" s="56" t="e">
        <f>IF(#REF!&gt;0,((((#REF!/CW93)^CX93)-1)/CY93),"")</f>
        <v>#REF!</v>
      </c>
      <c r="DA93" s="56" t="e">
        <f>IF(CZ93="","",CL93-CZ93)</f>
        <v>#REF!</v>
      </c>
      <c r="DB93" s="58" t="e">
        <f t="shared" si="37"/>
        <v>#REF!</v>
      </c>
      <c r="DC93" s="59" t="e">
        <f>IF(CP93&lt;&gt;0,((YEAR(CP93)-YEAR(CB93))*12+MONTH(CP93)-MONTH(CB93)),"")</f>
        <v>#REF!</v>
      </c>
    </row>
    <row r="94" spans="1:107" x14ac:dyDescent="0.25">
      <c r="A94" s="8">
        <v>92</v>
      </c>
      <c r="B94" s="10">
        <v>2</v>
      </c>
      <c r="C94" s="12"/>
      <c r="D94" s="12"/>
      <c r="E94" s="12"/>
      <c r="F94" s="12">
        <v>39.4</v>
      </c>
      <c r="G94" s="12">
        <v>1.38</v>
      </c>
      <c r="H94" s="13">
        <v>20.68893089687041</v>
      </c>
      <c r="I94" s="46">
        <f>VLOOKUP(T94,Table_corresp!$E$3:$F$230,2,0)</f>
        <v>7.5</v>
      </c>
      <c r="J94" s="46" t="str">
        <f>CONCATENATE(B94," / ",I94)</f>
        <v>2 / 7,5</v>
      </c>
      <c r="K94" s="54">
        <f>VLOOKUP(J94,Table_corresp!$J$3:$M$70,2,0)</f>
        <v>15.32</v>
      </c>
      <c r="L94" s="54">
        <f>VLOOKUP(J94,Table_corresp!$J$3:$M$70,3,0)</f>
        <v>-0.5</v>
      </c>
      <c r="M94" s="55">
        <f>VLOOKUP(J94,Table_corresp!$J$3:$M$70,4,0)</f>
        <v>-4.3999999999999997E-2</v>
      </c>
      <c r="N94" s="56">
        <f t="shared" si="26"/>
        <v>3.1700274882546688</v>
      </c>
      <c r="O94" s="14" t="s">
        <v>39</v>
      </c>
      <c r="P94" s="15">
        <v>42039</v>
      </c>
      <c r="Q94" s="15">
        <v>39260</v>
      </c>
      <c r="R94" s="45" t="str">
        <f t="shared" ca="1" si="21"/>
        <v>10 ans 3 mois</v>
      </c>
      <c r="S94" s="39" t="str">
        <f ca="1">VLOOKUP(R94,Table_corresp!$A$3:$B$230,2,0)</f>
        <v>[9-12[</v>
      </c>
      <c r="T94" s="45" t="str">
        <f>DATEDIF(Q94,P94,"y")&amp;" ans "&amp;DATEDIF(Q94,P94,"ym")&amp;" mois"</f>
        <v>7 ans 7 mois</v>
      </c>
      <c r="U94" s="39" t="str">
        <f>VLOOKUP(T94,Table_corresp!$A$3:$B$230,2,0)</f>
        <v>[6-9[</v>
      </c>
      <c r="V94" s="20">
        <v>42095</v>
      </c>
      <c r="W94" s="21">
        <v>21.4</v>
      </c>
      <c r="X94" s="20">
        <v>42403</v>
      </c>
      <c r="Y94" s="38" t="str">
        <f>IF(X94&lt;&gt;0,(DATEDIF(Q94,X94,"y")&amp;" ans "&amp;DATEDIF(Q94,X94,"ym")&amp;" mois"),"")</f>
        <v>8 ans 7 mois</v>
      </c>
      <c r="Z94" s="21">
        <v>21.4</v>
      </c>
      <c r="AA94" s="57">
        <f>IF(Y94="","",(VLOOKUP(Y94,Table_corresp!$E$3:$F$230,2,0)))</f>
        <v>8.5</v>
      </c>
      <c r="AB94" s="57" t="str">
        <f>IF(AA94="","",(CONCATENATE(B94," / ",AA94)))</f>
        <v>2 / 8,5</v>
      </c>
      <c r="AC94" s="57">
        <f>IF(AB94="","",(VLOOKUP(AB94,Table_corresp!$J$3:$M$70,2,0)))</f>
        <v>15.59</v>
      </c>
      <c r="AD94" s="57">
        <f>IF(AB94="","",(VLOOKUP(AB94,Table_corresp!$J$3:$M$70,3,0)))</f>
        <v>-0.56999999999999995</v>
      </c>
      <c r="AE94" s="57">
        <f>IF(AB94="","",(VLOOKUP(AB94,Table_corresp!$J$3:$M$70,4,0)))</f>
        <v>-5.3400000000000003E-2</v>
      </c>
      <c r="AF94" s="56">
        <f t="shared" si="27"/>
        <v>3.0934891728610614</v>
      </c>
      <c r="AG94" s="56">
        <f>IF(AF94="","",N94-AF94)</f>
        <v>7.6538315393607448E-2</v>
      </c>
      <c r="AH94" s="58" t="str">
        <f t="shared" si="22"/>
        <v>stable</v>
      </c>
      <c r="AI94" s="17">
        <f>IF(X94&lt;&gt;0,((YEAR(X94)-YEAR(P94))*12+MONTH(X94)-MONTH(P94)),"")</f>
        <v>12</v>
      </c>
      <c r="AJ94" s="20">
        <v>42571</v>
      </c>
      <c r="AK94" s="39" t="str">
        <f>IF(AJ94&lt;&gt;0,(DATEDIF(Q94,AJ94,"y")&amp;" ans "&amp;DATEDIF(Q94,AJ94,"ym")&amp;" mois"),"")</f>
        <v>9 ans 0 mois</v>
      </c>
      <c r="AL94" s="21">
        <v>22.5</v>
      </c>
      <c r="AM94" s="57">
        <f>IF(AK94="","",(VLOOKUP(AK94,Table_corresp!$E$3:$F$230,2,0)))</f>
        <v>9</v>
      </c>
      <c r="AN94" s="57" t="str">
        <f>IF(AM94="","",(CONCATENATE(B94," / ",AM94)))</f>
        <v>2 / 9</v>
      </c>
      <c r="AO94" s="57">
        <f>IF(AN94="","",(VLOOKUP(AN94,Table_corresp!$J$3:$M$70,2,0)))</f>
        <v>15.76</v>
      </c>
      <c r="AP94" s="57">
        <f>IF(AN94="","",(VLOOKUP(AN94,Table_corresp!$J$3:$M$70,3,0)))</f>
        <v>-0.61</v>
      </c>
      <c r="AQ94" s="57">
        <f>IF(AN94="","",(VLOOKUP(AN94,Table_corresp!$J$3:$M$70,4,0)))</f>
        <v>-5.8999999999999997E-2</v>
      </c>
      <c r="AR94" s="56">
        <f t="shared" si="28"/>
        <v>3.3087890922981651</v>
      </c>
      <c r="AS94" s="56">
        <f t="shared" si="29"/>
        <v>-0.21529991943710369</v>
      </c>
      <c r="AT94" s="58" t="str">
        <f t="shared" si="30"/>
        <v>stable</v>
      </c>
      <c r="AU94" s="59">
        <f t="shared" si="23"/>
        <v>5</v>
      </c>
      <c r="AV94" s="20"/>
      <c r="AW94" s="39"/>
      <c r="AX94" s="21"/>
      <c r="AY94" s="57" t="e">
        <f>IF(AU94="","",(VLOOKUP(AU94,Table_corresp!$E$3:$F$230,2,0)))</f>
        <v>#N/A</v>
      </c>
      <c r="AZ94" s="57" t="e">
        <f>IF(AY94="","",(CONCATENATE(L94," / ",AY94)))</f>
        <v>#N/A</v>
      </c>
      <c r="BA94" s="57" t="e">
        <f>IF(AZ94="","",(VLOOKUP(AZ94,Table_corresp!$J$3:$M$70,2,0)))</f>
        <v>#N/A</v>
      </c>
      <c r="BB94" s="57" t="e">
        <f>IF(AZ94="","",(VLOOKUP(AZ94,Table_corresp!$J$3:$M$70,3,0)))</f>
        <v>#N/A</v>
      </c>
      <c r="BC94" s="57" t="e">
        <f>IF(AZ94="","",(VLOOKUP(AZ94,Table_corresp!$J$3:$M$70,4,0)))</f>
        <v>#N/A</v>
      </c>
      <c r="BD94" s="56" t="str">
        <f t="shared" si="31"/>
        <v/>
      </c>
      <c r="BE94" s="56" t="str">
        <f t="shared" si="38"/>
        <v/>
      </c>
      <c r="BF94" s="58" t="str">
        <f t="shared" si="32"/>
        <v/>
      </c>
      <c r="BG94" s="59" t="e">
        <f t="shared" si="24"/>
        <v>#VALUE!</v>
      </c>
      <c r="BH94" s="21"/>
      <c r="BI94" s="39"/>
      <c r="BJ94" s="21"/>
      <c r="BK94" s="57" t="e">
        <f>IF(BG94="","",(VLOOKUP(BG94,Table_corresp!$E$3:$F$230,2,0)))</f>
        <v>#VALUE!</v>
      </c>
      <c r="BL94" s="57" t="e">
        <f>IF(BK94="","",(CONCATENATE(V94," / ",BK94)))</f>
        <v>#VALUE!</v>
      </c>
      <c r="BM94" s="57" t="e">
        <f>IF(BL94="","",(VLOOKUP(BL94,Table_corresp!$J$3:$M$70,2,0)))</f>
        <v>#VALUE!</v>
      </c>
      <c r="BN94" s="57" t="e">
        <f>IF(BL94="","",(VLOOKUP(BL94,Table_corresp!$J$3:$M$70,3,0)))</f>
        <v>#VALUE!</v>
      </c>
      <c r="BO94" s="57" t="e">
        <f>IF(BL94="","",(VLOOKUP(BL94,Table_corresp!$J$3:$M$70,4,0)))</f>
        <v>#VALUE!</v>
      </c>
      <c r="BP94" s="56" t="str">
        <f t="shared" si="33"/>
        <v/>
      </c>
      <c r="BQ94" s="56" t="str">
        <f t="shared" si="39"/>
        <v/>
      </c>
      <c r="BR94" s="58" t="str">
        <f t="shared" si="34"/>
        <v/>
      </c>
      <c r="BS94" s="59" t="e">
        <f t="shared" si="25"/>
        <v>#VALUE!</v>
      </c>
      <c r="BT94" s="21"/>
      <c r="BU94" s="39"/>
      <c r="BV94" s="21"/>
      <c r="BW94" s="57" t="e">
        <f>IF(BS94="","",(VLOOKUP(BS94,Table_corresp!$E$3:$F$230,2,0)))</f>
        <v>#VALUE!</v>
      </c>
      <c r="BX94" s="57" t="e">
        <f>IF(BW94="","",(CONCATENATE(AF94," / ",BW94)))</f>
        <v>#VALUE!</v>
      </c>
      <c r="BY94" s="57" t="e">
        <f>IF(BX94="","",(VLOOKUP(BX94,Table_corresp!$J$3:$M$70,2,0)))</f>
        <v>#VALUE!</v>
      </c>
      <c r="BZ94" s="57" t="e">
        <f>IF(BX94="","",(VLOOKUP(BX94,Table_corresp!$J$3:$M$70,3,0)))</f>
        <v>#VALUE!</v>
      </c>
      <c r="CA94" s="57" t="e">
        <f>IF(BX94="","",(VLOOKUP(BX94,Table_corresp!$J$3:$M$70,4,0)))</f>
        <v>#VALUE!</v>
      </c>
      <c r="CB94" s="56" t="e">
        <f>IF(#REF!&gt;0,((((#REF!/BY94)^BZ94)-1)/CA94),"")</f>
        <v>#REF!</v>
      </c>
      <c r="CC94" s="56" t="e">
        <f>IF(CB94="","",BN94-CB94)</f>
        <v>#REF!</v>
      </c>
      <c r="CD94" s="58" t="e">
        <f t="shared" si="35"/>
        <v>#REF!</v>
      </c>
      <c r="CE94" s="59" t="e">
        <f>IF(BR94&lt;&gt;0,((YEAR(BR94)-YEAR(BD94))*12+MONTH(BR94)-MONTH(BD94)),"")</f>
        <v>#VALUE!</v>
      </c>
      <c r="CF94" s="21"/>
      <c r="CG94" s="39"/>
      <c r="CH94" s="21"/>
      <c r="CI94" s="57" t="e">
        <f>IF(CE94="","",(VLOOKUP(CE94,Table_corresp!$E$3:$F$230,2,0)))</f>
        <v>#VALUE!</v>
      </c>
      <c r="CJ94" s="57" t="e">
        <f>IF(CI94="","",(CONCATENATE(AP94," / ",CI94)))</f>
        <v>#VALUE!</v>
      </c>
      <c r="CK94" s="57" t="e">
        <f>IF(CJ94="","",(VLOOKUP(CJ94,Table_corresp!$J$3:$M$70,2,0)))</f>
        <v>#VALUE!</v>
      </c>
      <c r="CL94" s="57" t="e">
        <f>IF(CJ94="","",(VLOOKUP(CJ94,Table_corresp!$J$3:$M$70,3,0)))</f>
        <v>#VALUE!</v>
      </c>
      <c r="CM94" s="57" t="e">
        <f>IF(CJ94="","",(VLOOKUP(CJ94,Table_corresp!$J$3:$M$70,4,0)))</f>
        <v>#VALUE!</v>
      </c>
      <c r="CN94" s="56" t="e">
        <f>IF(#REF!&gt;0,((((#REF!/CK94)^CL94)-1)/CM94),"")</f>
        <v>#REF!</v>
      </c>
      <c r="CO94" s="56" t="e">
        <f>IF(CN94="","",BZ94-CN94)</f>
        <v>#REF!</v>
      </c>
      <c r="CP94" s="58" t="e">
        <f t="shared" si="36"/>
        <v>#REF!</v>
      </c>
      <c r="CQ94" s="59" t="e">
        <f>IF(CD94&lt;&gt;0,((YEAR(CD94)-YEAR(BP94))*12+MONTH(CD94)-MONTH(BP94)),"")</f>
        <v>#REF!</v>
      </c>
      <c r="CR94" s="21"/>
      <c r="CS94" s="39"/>
      <c r="CT94" s="22"/>
      <c r="CU94" s="57" t="e">
        <f>IF(CQ94="","",(VLOOKUP(CQ94,Table_corresp!$E$3:$F$230,2,0)))</f>
        <v>#REF!</v>
      </c>
      <c r="CV94" s="57" t="e">
        <f>IF(CU94="","",(CONCATENATE(BB94," / ",CU94)))</f>
        <v>#REF!</v>
      </c>
      <c r="CW94" s="57" t="e">
        <f>IF(CV94="","",(VLOOKUP(CV94,Table_corresp!$J$3:$M$70,2,0)))</f>
        <v>#REF!</v>
      </c>
      <c r="CX94" s="57" t="e">
        <f>IF(CV94="","",(VLOOKUP(CV94,Table_corresp!$J$3:$M$70,3,0)))</f>
        <v>#REF!</v>
      </c>
      <c r="CY94" s="57" t="e">
        <f>IF(CV94="","",(VLOOKUP(CV94,Table_corresp!$J$3:$M$70,4,0)))</f>
        <v>#REF!</v>
      </c>
      <c r="CZ94" s="56" t="e">
        <f>IF(#REF!&gt;0,((((#REF!/CW94)^CX94)-1)/CY94),"")</f>
        <v>#REF!</v>
      </c>
      <c r="DA94" s="56" t="e">
        <f>IF(CZ94="","",CL94-CZ94)</f>
        <v>#REF!</v>
      </c>
      <c r="DB94" s="58" t="e">
        <f t="shared" si="37"/>
        <v>#REF!</v>
      </c>
      <c r="DC94" s="59" t="e">
        <f>IF(CP94&lt;&gt;0,((YEAR(CP94)-YEAR(CB94))*12+MONTH(CP94)-MONTH(CB94)),"")</f>
        <v>#REF!</v>
      </c>
    </row>
    <row r="95" spans="1:107" x14ac:dyDescent="0.25">
      <c r="A95" s="8">
        <v>93</v>
      </c>
      <c r="B95" s="10">
        <v>2</v>
      </c>
      <c r="C95" s="12">
        <v>38</v>
      </c>
      <c r="D95" s="12">
        <v>1.3</v>
      </c>
      <c r="E95" s="12">
        <v>22.485207100591715</v>
      </c>
      <c r="F95" s="12">
        <v>39.4</v>
      </c>
      <c r="G95" s="12">
        <v>1.3</v>
      </c>
      <c r="H95" s="13">
        <v>23.313609467455617</v>
      </c>
      <c r="I95" s="46">
        <f>VLOOKUP(T95,Table_corresp!$E$3:$F$230,2,0)</f>
        <v>5.5</v>
      </c>
      <c r="J95" s="46" t="str">
        <f>CONCATENATE(B95," / ",I95)</f>
        <v>2 / 5,5</v>
      </c>
      <c r="K95" s="54">
        <f>VLOOKUP(J95,Table_corresp!$J$3:$M$70,2,0)</f>
        <v>15.14</v>
      </c>
      <c r="L95" s="54">
        <f>VLOOKUP(J95,Table_corresp!$J$3:$M$70,3,0)</f>
        <v>-0.31</v>
      </c>
      <c r="M95" s="55">
        <f>VLOOKUP(J95,Table_corresp!$J$3:$M$70,4,0)</f>
        <v>-2.4899999999999999E-2</v>
      </c>
      <c r="N95" s="56">
        <f t="shared" si="26"/>
        <v>5.0304343530206861</v>
      </c>
      <c r="O95" s="14" t="s">
        <v>39</v>
      </c>
      <c r="P95" s="15">
        <v>42039</v>
      </c>
      <c r="Q95" s="15">
        <v>39917</v>
      </c>
      <c r="R95" s="45" t="str">
        <f t="shared" ca="1" si="21"/>
        <v>8 ans 6 mois</v>
      </c>
      <c r="S95" s="39" t="str">
        <f ca="1">VLOOKUP(R95,Table_corresp!$A$3:$B$230,2,0)</f>
        <v>[6-9[</v>
      </c>
      <c r="T95" s="45" t="str">
        <f>DATEDIF(Q95,P95,"y")&amp;" ans "&amp;DATEDIF(Q95,P95,"ym")&amp;" mois"</f>
        <v>5 ans 9 mois</v>
      </c>
      <c r="U95" s="39" t="str">
        <f>VLOOKUP(T95,Table_corresp!$A$3:$B$230,2,0)</f>
        <v>[3-6[</v>
      </c>
      <c r="V95" s="20"/>
      <c r="W95" s="21"/>
      <c r="X95" s="20">
        <v>42193</v>
      </c>
      <c r="Y95" s="38" t="str">
        <f>IF(X95&lt;&gt;0,(DATEDIF(Q95,X95,"y")&amp;" ans "&amp;DATEDIF(Q95,X95,"ym")&amp;" mois"),"")</f>
        <v>6 ans 2 mois</v>
      </c>
      <c r="Z95" s="21">
        <v>23.15</v>
      </c>
      <c r="AA95" s="57">
        <f>IF(Y95="","",(VLOOKUP(Y95,Table_corresp!$E$3:$F$230,2,0)))</f>
        <v>6</v>
      </c>
      <c r="AB95" s="57" t="str">
        <f>IF(AA95="","",(CONCATENATE(B95," / ",AA95)))</f>
        <v>2 / 6</v>
      </c>
      <c r="AC95" s="57">
        <f>IF(AB95="","",(VLOOKUP(AB95,Table_corresp!$J$3:$M$70,2,0)))</f>
        <v>15.13</v>
      </c>
      <c r="AD95" s="57">
        <f>IF(AB95="","",(VLOOKUP(AB95,Table_corresp!$J$3:$M$70,3,0)))</f>
        <v>-0.36</v>
      </c>
      <c r="AE95" s="57">
        <f>IF(AB95="","",(VLOOKUP(AB95,Table_corresp!$J$3:$M$70,4,0)))</f>
        <v>-2.9399999999999999E-2</v>
      </c>
      <c r="AF95" s="56">
        <f t="shared" si="27"/>
        <v>4.8288320628735431</v>
      </c>
      <c r="AG95" s="56">
        <f>IF(AF95="","",N95-AF95)</f>
        <v>0.20160229014714304</v>
      </c>
      <c r="AH95" s="58" t="str">
        <f t="shared" si="22"/>
        <v>stable</v>
      </c>
      <c r="AI95" s="17">
        <f>IF(X95&lt;&gt;0,((YEAR(X95)-YEAR(P95))*12+MONTH(X95)-MONTH(P95)),"")</f>
        <v>5</v>
      </c>
      <c r="AJ95" s="20">
        <v>42774</v>
      </c>
      <c r="AK95" s="39" t="str">
        <f>IF(AJ95&lt;&gt;0,(DATEDIF(Q95,AJ95,"y")&amp;" ans "&amp;DATEDIF(Q95,AJ95,"ym")&amp;" mois"),"")</f>
        <v>7 ans 9 mois</v>
      </c>
      <c r="AL95" s="21">
        <v>18.600000000000001</v>
      </c>
      <c r="AM95" s="57">
        <f>IF(AK95="","",(VLOOKUP(AK95,Table_corresp!$E$3:$F$230,2,0)))</f>
        <v>7.5</v>
      </c>
      <c r="AN95" s="57" t="str">
        <f>IF(AM95="","",(CONCATENATE(B95," / ",AM95)))</f>
        <v>2 / 7,5</v>
      </c>
      <c r="AO95" s="57">
        <f>IF(AN95="","",(VLOOKUP(AN95,Table_corresp!$J$3:$M$70,2,0)))</f>
        <v>15.32</v>
      </c>
      <c r="AP95" s="57">
        <f>IF(AN95="","",(VLOOKUP(AN95,Table_corresp!$J$3:$M$70,3,0)))</f>
        <v>-0.5</v>
      </c>
      <c r="AQ95" s="57">
        <f>IF(AN95="","",(VLOOKUP(AN95,Table_corresp!$J$3:$M$70,4,0)))</f>
        <v>-4.3999999999999997E-2</v>
      </c>
      <c r="AR95" s="56">
        <f t="shared" si="28"/>
        <v>2.1010247813244667</v>
      </c>
      <c r="AS95" s="56">
        <f t="shared" si="29"/>
        <v>2.7278072815490764</v>
      </c>
      <c r="AT95" s="58" t="str">
        <f t="shared" si="30"/>
        <v>ralentissement</v>
      </c>
      <c r="AU95" s="59">
        <f t="shared" si="23"/>
        <v>19</v>
      </c>
      <c r="AV95" s="20"/>
      <c r="AW95" s="39"/>
      <c r="AX95" s="21"/>
      <c r="AY95" s="57" t="e">
        <f>IF(AU95="","",(VLOOKUP(AU95,Table_corresp!$E$3:$F$230,2,0)))</f>
        <v>#N/A</v>
      </c>
      <c r="AZ95" s="57" t="e">
        <f>IF(AY95="","",(CONCATENATE(L95," / ",AY95)))</f>
        <v>#N/A</v>
      </c>
      <c r="BA95" s="57" t="e">
        <f>IF(AZ95="","",(VLOOKUP(AZ95,Table_corresp!$J$3:$M$70,2,0)))</f>
        <v>#N/A</v>
      </c>
      <c r="BB95" s="57" t="e">
        <f>IF(AZ95="","",(VLOOKUP(AZ95,Table_corresp!$J$3:$M$70,3,0)))</f>
        <v>#N/A</v>
      </c>
      <c r="BC95" s="57" t="e">
        <f>IF(AZ95="","",(VLOOKUP(AZ95,Table_corresp!$J$3:$M$70,4,0)))</f>
        <v>#N/A</v>
      </c>
      <c r="BD95" s="56" t="str">
        <f t="shared" si="31"/>
        <v/>
      </c>
      <c r="BE95" s="56" t="str">
        <f t="shared" si="38"/>
        <v/>
      </c>
      <c r="BF95" s="58" t="str">
        <f t="shared" si="32"/>
        <v/>
      </c>
      <c r="BG95" s="59" t="e">
        <f t="shared" si="24"/>
        <v>#VALUE!</v>
      </c>
      <c r="BH95" s="21"/>
      <c r="BI95" s="39"/>
      <c r="BJ95" s="21"/>
      <c r="BK95" s="57" t="e">
        <f>IF(BG95="","",(VLOOKUP(BG95,Table_corresp!$E$3:$F$230,2,0)))</f>
        <v>#VALUE!</v>
      </c>
      <c r="BL95" s="57" t="e">
        <f>IF(BK95="","",(CONCATENATE(V95," / ",BK95)))</f>
        <v>#VALUE!</v>
      </c>
      <c r="BM95" s="57" t="e">
        <f>IF(BL95="","",(VLOOKUP(BL95,Table_corresp!$J$3:$M$70,2,0)))</f>
        <v>#VALUE!</v>
      </c>
      <c r="BN95" s="57" t="e">
        <f>IF(BL95="","",(VLOOKUP(BL95,Table_corresp!$J$3:$M$70,3,0)))</f>
        <v>#VALUE!</v>
      </c>
      <c r="BO95" s="57" t="e">
        <f>IF(BL95="","",(VLOOKUP(BL95,Table_corresp!$J$3:$M$70,4,0)))</f>
        <v>#VALUE!</v>
      </c>
      <c r="BP95" s="56" t="str">
        <f t="shared" si="33"/>
        <v/>
      </c>
      <c r="BQ95" s="56" t="str">
        <f t="shared" si="39"/>
        <v/>
      </c>
      <c r="BR95" s="58" t="str">
        <f t="shared" si="34"/>
        <v/>
      </c>
      <c r="BS95" s="59" t="e">
        <f t="shared" si="25"/>
        <v>#VALUE!</v>
      </c>
      <c r="BT95" s="21"/>
      <c r="BU95" s="39"/>
      <c r="BV95" s="21"/>
      <c r="BW95" s="57" t="e">
        <f>IF(BS95="","",(VLOOKUP(BS95,Table_corresp!$E$3:$F$230,2,0)))</f>
        <v>#VALUE!</v>
      </c>
      <c r="BX95" s="57" t="e">
        <f>IF(BW95="","",(CONCATENATE(AF95," / ",BW95)))</f>
        <v>#VALUE!</v>
      </c>
      <c r="BY95" s="57" t="e">
        <f>IF(BX95="","",(VLOOKUP(BX95,Table_corresp!$J$3:$M$70,2,0)))</f>
        <v>#VALUE!</v>
      </c>
      <c r="BZ95" s="57" t="e">
        <f>IF(BX95="","",(VLOOKUP(BX95,Table_corresp!$J$3:$M$70,3,0)))</f>
        <v>#VALUE!</v>
      </c>
      <c r="CA95" s="57" t="e">
        <f>IF(BX95="","",(VLOOKUP(BX95,Table_corresp!$J$3:$M$70,4,0)))</f>
        <v>#VALUE!</v>
      </c>
      <c r="CB95" s="56" t="e">
        <f>IF(#REF!&gt;0,((((#REF!/BY95)^BZ95)-1)/CA95),"")</f>
        <v>#REF!</v>
      </c>
      <c r="CC95" s="56" t="e">
        <f>IF(CB95="","",BN95-CB95)</f>
        <v>#REF!</v>
      </c>
      <c r="CD95" s="58" t="e">
        <f t="shared" si="35"/>
        <v>#REF!</v>
      </c>
      <c r="CE95" s="59" t="e">
        <f>IF(BR95&lt;&gt;0,((YEAR(BR95)-YEAR(BD95))*12+MONTH(BR95)-MONTH(BD95)),"")</f>
        <v>#VALUE!</v>
      </c>
      <c r="CF95" s="21"/>
      <c r="CG95" s="39"/>
      <c r="CH95" s="21"/>
      <c r="CI95" s="57" t="e">
        <f>IF(CE95="","",(VLOOKUP(CE95,Table_corresp!$E$3:$F$230,2,0)))</f>
        <v>#VALUE!</v>
      </c>
      <c r="CJ95" s="57" t="e">
        <f>IF(CI95="","",(CONCATENATE(AP95," / ",CI95)))</f>
        <v>#VALUE!</v>
      </c>
      <c r="CK95" s="57" t="e">
        <f>IF(CJ95="","",(VLOOKUP(CJ95,Table_corresp!$J$3:$M$70,2,0)))</f>
        <v>#VALUE!</v>
      </c>
      <c r="CL95" s="57" t="e">
        <f>IF(CJ95="","",(VLOOKUP(CJ95,Table_corresp!$J$3:$M$70,3,0)))</f>
        <v>#VALUE!</v>
      </c>
      <c r="CM95" s="57" t="e">
        <f>IF(CJ95="","",(VLOOKUP(CJ95,Table_corresp!$J$3:$M$70,4,0)))</f>
        <v>#VALUE!</v>
      </c>
      <c r="CN95" s="56" t="e">
        <f>IF(#REF!&gt;0,((((#REF!/CK95)^CL95)-1)/CM95),"")</f>
        <v>#REF!</v>
      </c>
      <c r="CO95" s="56" t="e">
        <f>IF(CN95="","",BZ95-CN95)</f>
        <v>#REF!</v>
      </c>
      <c r="CP95" s="58" t="e">
        <f t="shared" si="36"/>
        <v>#REF!</v>
      </c>
      <c r="CQ95" s="59" t="e">
        <f>IF(CD95&lt;&gt;0,((YEAR(CD95)-YEAR(BP95))*12+MONTH(CD95)-MONTH(BP95)),"")</f>
        <v>#REF!</v>
      </c>
      <c r="CR95" s="21"/>
      <c r="CS95" s="39"/>
      <c r="CT95" s="22"/>
      <c r="CU95" s="57" t="e">
        <f>IF(CQ95="","",(VLOOKUP(CQ95,Table_corresp!$E$3:$F$230,2,0)))</f>
        <v>#REF!</v>
      </c>
      <c r="CV95" s="57" t="e">
        <f>IF(CU95="","",(CONCATENATE(BB95," / ",CU95)))</f>
        <v>#REF!</v>
      </c>
      <c r="CW95" s="57" t="e">
        <f>IF(CV95="","",(VLOOKUP(CV95,Table_corresp!$J$3:$M$70,2,0)))</f>
        <v>#REF!</v>
      </c>
      <c r="CX95" s="57" t="e">
        <f>IF(CV95="","",(VLOOKUP(CV95,Table_corresp!$J$3:$M$70,3,0)))</f>
        <v>#REF!</v>
      </c>
      <c r="CY95" s="57" t="e">
        <f>IF(CV95="","",(VLOOKUP(CV95,Table_corresp!$J$3:$M$70,4,0)))</f>
        <v>#REF!</v>
      </c>
      <c r="CZ95" s="56" t="e">
        <f>IF(#REF!&gt;0,((((#REF!/CW95)^CX95)-1)/CY95),"")</f>
        <v>#REF!</v>
      </c>
      <c r="DA95" s="56" t="e">
        <f>IF(CZ95="","",CL95-CZ95)</f>
        <v>#REF!</v>
      </c>
      <c r="DB95" s="58" t="e">
        <f t="shared" si="37"/>
        <v>#REF!</v>
      </c>
      <c r="DC95" s="59" t="e">
        <f>IF(CP95&lt;&gt;0,((YEAR(CP95)-YEAR(CB95))*12+MONTH(CP95)-MONTH(CB95)),"")</f>
        <v>#REF!</v>
      </c>
    </row>
    <row r="96" spans="1:107" x14ac:dyDescent="0.25">
      <c r="A96" s="8">
        <v>94</v>
      </c>
      <c r="B96" s="10">
        <v>2</v>
      </c>
      <c r="C96" s="12">
        <v>26</v>
      </c>
      <c r="D96" s="12">
        <v>1.1499999999999999</v>
      </c>
      <c r="E96" s="12">
        <v>19.659735349716449</v>
      </c>
      <c r="F96" s="12">
        <v>26.2</v>
      </c>
      <c r="G96" s="12">
        <v>1.1499999999999999</v>
      </c>
      <c r="H96" s="13">
        <v>19.810964083175808</v>
      </c>
      <c r="I96" s="46">
        <f>VLOOKUP(T96,Table_corresp!$E$3:$F$230,2,0)</f>
        <v>5</v>
      </c>
      <c r="J96" s="46" t="str">
        <f>CONCATENATE(B96," / ",I96)</f>
        <v>2 / 5</v>
      </c>
      <c r="K96" s="54">
        <f>VLOOKUP(J96,Table_corresp!$J$3:$M$70,2,0)</f>
        <v>15.2</v>
      </c>
      <c r="L96" s="54">
        <f>VLOOKUP(J96,Table_corresp!$J$3:$M$70,3,0)</f>
        <v>-0.27</v>
      </c>
      <c r="M96" s="55">
        <f>VLOOKUP(J96,Table_corresp!$J$3:$M$70,4,0)</f>
        <v>-2.1399999999999999E-2</v>
      </c>
      <c r="N96" s="56">
        <f t="shared" si="26"/>
        <v>3.2259445898224999</v>
      </c>
      <c r="O96" s="14" t="s">
        <v>39</v>
      </c>
      <c r="P96" s="15">
        <v>42040</v>
      </c>
      <c r="Q96" s="15">
        <v>40191</v>
      </c>
      <c r="R96" s="45" t="str">
        <f t="shared" ca="1" si="21"/>
        <v>7 ans 9 mois</v>
      </c>
      <c r="S96" s="39" t="str">
        <f ca="1">VLOOKUP(R96,Table_corresp!$A$3:$B$230,2,0)</f>
        <v>[6-9[</v>
      </c>
      <c r="T96" s="45" t="str">
        <f>DATEDIF(Q96,P96,"y")&amp;" ans "&amp;DATEDIF(Q96,P96,"ym")&amp;" mois"</f>
        <v>5 ans 0 mois</v>
      </c>
      <c r="U96" s="39" t="str">
        <f>VLOOKUP(T96,Table_corresp!$A$3:$B$230,2,0)</f>
        <v>[3-6[</v>
      </c>
      <c r="V96" s="16"/>
      <c r="W96" s="11"/>
      <c r="X96" s="16"/>
      <c r="Y96" s="38" t="str">
        <f>IF(X96&lt;&gt;0,(DATEDIF(Q96,X96,"y")&amp;" ans "&amp;DATEDIF(Q96,X96,"ym")&amp;" mois"),"")</f>
        <v/>
      </c>
      <c r="Z96" s="11"/>
      <c r="AA96" s="57" t="str">
        <f>IF(Y96="","",(VLOOKUP(Y96,Table_corresp!$E$3:$F$230,2,0)))</f>
        <v/>
      </c>
      <c r="AB96" s="57" t="str">
        <f>IF(AA96="","",(CONCATENATE(B96," / ",AA96)))</f>
        <v/>
      </c>
      <c r="AC96" s="57" t="str">
        <f>IF(AB96="","",(VLOOKUP(AB96,Table_corresp!$J$3:$M$70,2,0)))</f>
        <v/>
      </c>
      <c r="AD96" s="57" t="str">
        <f>IF(AB96="","",(VLOOKUP(AB96,Table_corresp!$J$3:$M$70,3,0)))</f>
        <v/>
      </c>
      <c r="AE96" s="57" t="str">
        <f>IF(AB96="","",(VLOOKUP(AB96,Table_corresp!$J$3:$M$70,4,0)))</f>
        <v/>
      </c>
      <c r="AF96" s="56" t="str">
        <f t="shared" si="27"/>
        <v/>
      </c>
      <c r="AG96" s="56" t="str">
        <f>IF(AF96="","",N96-AF96)</f>
        <v/>
      </c>
      <c r="AH96" s="58" t="str">
        <f t="shared" si="22"/>
        <v/>
      </c>
      <c r="AI96" s="17" t="str">
        <f>IF(X96&lt;&gt;0,((YEAR(X96)-YEAR(P96))*12+MONTH(X96)-MONTH(P96)),"")</f>
        <v/>
      </c>
      <c r="AJ96" s="16"/>
      <c r="AK96" s="39" t="str">
        <f>IF(AJ96&lt;&gt;0,(DATEDIF(Q96,AJ96,"y")&amp;" ans "&amp;DATEDIF(Q96,AJ96,"ym")&amp;" mois"),"")</f>
        <v/>
      </c>
      <c r="AL96" s="11"/>
      <c r="AM96" s="57" t="str">
        <f>IF(AK96="","",(VLOOKUP(AK96,Table_corresp!$E$3:$F$230,2,0)))</f>
        <v/>
      </c>
      <c r="AN96" s="57" t="str">
        <f>IF(AM96="","",(CONCATENATE(B96," / ",AM96)))</f>
        <v/>
      </c>
      <c r="AO96" s="57" t="str">
        <f>IF(AN96="","",(VLOOKUP(AN96,Table_corresp!$J$3:$M$70,2,0)))</f>
        <v/>
      </c>
      <c r="AP96" s="57" t="str">
        <f>IF(AN96="","",(VLOOKUP(AN96,Table_corresp!$J$3:$M$70,3,0)))</f>
        <v/>
      </c>
      <c r="AQ96" s="57" t="str">
        <f>IF(AN96="","",(VLOOKUP(AN96,Table_corresp!$J$3:$M$70,4,0)))</f>
        <v/>
      </c>
      <c r="AR96" s="56" t="str">
        <f t="shared" si="28"/>
        <v/>
      </c>
      <c r="AS96" s="56" t="str">
        <f t="shared" si="29"/>
        <v/>
      </c>
      <c r="AT96" s="58" t="str">
        <f t="shared" si="30"/>
        <v/>
      </c>
      <c r="AU96" s="59" t="str">
        <f t="shared" si="23"/>
        <v/>
      </c>
      <c r="AV96" s="16"/>
      <c r="AW96" s="39"/>
      <c r="AX96" s="11"/>
      <c r="AY96" s="57" t="str">
        <f>IF(AU96="","",(VLOOKUP(AU96,Table_corresp!$E$3:$F$230,2,0)))</f>
        <v/>
      </c>
      <c r="AZ96" s="57" t="str">
        <f>IF(AY96="","",(CONCATENATE(L96," / ",AY96)))</f>
        <v/>
      </c>
      <c r="BA96" s="57" t="str">
        <f>IF(AZ96="","",(VLOOKUP(AZ96,Table_corresp!$J$3:$M$70,2,0)))</f>
        <v/>
      </c>
      <c r="BB96" s="57" t="str">
        <f>IF(AZ96="","",(VLOOKUP(AZ96,Table_corresp!$J$3:$M$70,3,0)))</f>
        <v/>
      </c>
      <c r="BC96" s="57" t="str">
        <f>IF(AZ96="","",(VLOOKUP(AZ96,Table_corresp!$J$3:$M$70,4,0)))</f>
        <v/>
      </c>
      <c r="BD96" s="56" t="str">
        <f t="shared" si="31"/>
        <v/>
      </c>
      <c r="BE96" s="56" t="str">
        <f t="shared" si="38"/>
        <v/>
      </c>
      <c r="BF96" s="58" t="str">
        <f t="shared" si="32"/>
        <v/>
      </c>
      <c r="BG96" s="59" t="e">
        <f t="shared" si="24"/>
        <v>#VALUE!</v>
      </c>
      <c r="BH96" s="11"/>
      <c r="BI96" s="39"/>
      <c r="BJ96" s="11"/>
      <c r="BK96" s="57" t="e">
        <f>IF(BG96="","",(VLOOKUP(BG96,Table_corresp!$E$3:$F$230,2,0)))</f>
        <v>#VALUE!</v>
      </c>
      <c r="BL96" s="57" t="e">
        <f>IF(BK96="","",(CONCATENATE(V96," / ",BK96)))</f>
        <v>#VALUE!</v>
      </c>
      <c r="BM96" s="57" t="e">
        <f>IF(BL96="","",(VLOOKUP(BL96,Table_corresp!$J$3:$M$70,2,0)))</f>
        <v>#VALUE!</v>
      </c>
      <c r="BN96" s="57" t="e">
        <f>IF(BL96="","",(VLOOKUP(BL96,Table_corresp!$J$3:$M$70,3,0)))</f>
        <v>#VALUE!</v>
      </c>
      <c r="BO96" s="57" t="e">
        <f>IF(BL96="","",(VLOOKUP(BL96,Table_corresp!$J$3:$M$70,4,0)))</f>
        <v>#VALUE!</v>
      </c>
      <c r="BP96" s="56" t="str">
        <f t="shared" si="33"/>
        <v/>
      </c>
      <c r="BQ96" s="56" t="str">
        <f t="shared" si="39"/>
        <v/>
      </c>
      <c r="BR96" s="58" t="str">
        <f t="shared" si="34"/>
        <v/>
      </c>
      <c r="BS96" s="59" t="e">
        <f t="shared" si="25"/>
        <v>#VALUE!</v>
      </c>
      <c r="BT96" s="11"/>
      <c r="BU96" s="39"/>
      <c r="BV96" s="11"/>
      <c r="BW96" s="57" t="e">
        <f>IF(BS96="","",(VLOOKUP(BS96,Table_corresp!$E$3:$F$230,2,0)))</f>
        <v>#VALUE!</v>
      </c>
      <c r="BX96" s="57" t="e">
        <f>IF(BW96="","",(CONCATENATE(AF96," / ",BW96)))</f>
        <v>#VALUE!</v>
      </c>
      <c r="BY96" s="57" t="e">
        <f>IF(BX96="","",(VLOOKUP(BX96,Table_corresp!$J$3:$M$70,2,0)))</f>
        <v>#VALUE!</v>
      </c>
      <c r="BZ96" s="57" t="e">
        <f>IF(BX96="","",(VLOOKUP(BX96,Table_corresp!$J$3:$M$70,3,0)))</f>
        <v>#VALUE!</v>
      </c>
      <c r="CA96" s="57" t="e">
        <f>IF(BX96="","",(VLOOKUP(BX96,Table_corresp!$J$3:$M$70,4,0)))</f>
        <v>#VALUE!</v>
      </c>
      <c r="CB96" s="56" t="e">
        <f>IF(#REF!&gt;0,((((#REF!/BY96)^BZ96)-1)/CA96),"")</f>
        <v>#REF!</v>
      </c>
      <c r="CC96" s="56" t="e">
        <f>IF(CB96="","",BN96-CB96)</f>
        <v>#REF!</v>
      </c>
      <c r="CD96" s="58" t="e">
        <f t="shared" si="35"/>
        <v>#REF!</v>
      </c>
      <c r="CE96" s="59" t="e">
        <f>IF(BR96&lt;&gt;0,((YEAR(BR96)-YEAR(BD96))*12+MONTH(BR96)-MONTH(BD96)),"")</f>
        <v>#VALUE!</v>
      </c>
      <c r="CF96" s="11"/>
      <c r="CG96" s="39"/>
      <c r="CH96" s="11"/>
      <c r="CI96" s="57" t="e">
        <f>IF(CE96="","",(VLOOKUP(CE96,Table_corresp!$E$3:$F$230,2,0)))</f>
        <v>#VALUE!</v>
      </c>
      <c r="CJ96" s="57" t="e">
        <f>IF(CI96="","",(CONCATENATE(AP96," / ",CI96)))</f>
        <v>#VALUE!</v>
      </c>
      <c r="CK96" s="57" t="e">
        <f>IF(CJ96="","",(VLOOKUP(CJ96,Table_corresp!$J$3:$M$70,2,0)))</f>
        <v>#VALUE!</v>
      </c>
      <c r="CL96" s="57" t="e">
        <f>IF(CJ96="","",(VLOOKUP(CJ96,Table_corresp!$J$3:$M$70,3,0)))</f>
        <v>#VALUE!</v>
      </c>
      <c r="CM96" s="57" t="e">
        <f>IF(CJ96="","",(VLOOKUP(CJ96,Table_corresp!$J$3:$M$70,4,0)))</f>
        <v>#VALUE!</v>
      </c>
      <c r="CN96" s="56" t="e">
        <f>IF(#REF!&gt;0,((((#REF!/CK96)^CL96)-1)/CM96),"")</f>
        <v>#REF!</v>
      </c>
      <c r="CO96" s="56" t="e">
        <f>IF(CN96="","",BZ96-CN96)</f>
        <v>#REF!</v>
      </c>
      <c r="CP96" s="58" t="e">
        <f t="shared" si="36"/>
        <v>#REF!</v>
      </c>
      <c r="CQ96" s="59" t="e">
        <f>IF(CD96&lt;&gt;0,((YEAR(CD96)-YEAR(BP96))*12+MONTH(CD96)-MONTH(BP96)),"")</f>
        <v>#REF!</v>
      </c>
      <c r="CR96" s="11"/>
      <c r="CS96" s="39"/>
      <c r="CT96" s="18"/>
      <c r="CU96" s="57" t="e">
        <f>IF(CQ96="","",(VLOOKUP(CQ96,Table_corresp!$E$3:$F$230,2,0)))</f>
        <v>#REF!</v>
      </c>
      <c r="CV96" s="57" t="e">
        <f>IF(CU96="","",(CONCATENATE(BB96," / ",CU96)))</f>
        <v>#REF!</v>
      </c>
      <c r="CW96" s="57" t="e">
        <f>IF(CV96="","",(VLOOKUP(CV96,Table_corresp!$J$3:$M$70,2,0)))</f>
        <v>#REF!</v>
      </c>
      <c r="CX96" s="57" t="e">
        <f>IF(CV96="","",(VLOOKUP(CV96,Table_corresp!$J$3:$M$70,3,0)))</f>
        <v>#REF!</v>
      </c>
      <c r="CY96" s="57" t="e">
        <f>IF(CV96="","",(VLOOKUP(CV96,Table_corresp!$J$3:$M$70,4,0)))</f>
        <v>#REF!</v>
      </c>
      <c r="CZ96" s="56" t="e">
        <f>IF(#REF!&gt;0,((((#REF!/CW96)^CX96)-1)/CY96),"")</f>
        <v>#REF!</v>
      </c>
      <c r="DA96" s="56" t="e">
        <f>IF(CZ96="","",CL96-CZ96)</f>
        <v>#REF!</v>
      </c>
      <c r="DB96" s="58" t="e">
        <f t="shared" si="37"/>
        <v>#REF!</v>
      </c>
      <c r="DC96" s="59" t="e">
        <f>IF(CP96&lt;&gt;0,((YEAR(CP96)-YEAR(CB96))*12+MONTH(CP96)-MONTH(CB96)),"")</f>
        <v>#REF!</v>
      </c>
    </row>
    <row r="97" spans="1:107" x14ac:dyDescent="0.25">
      <c r="A97" s="8">
        <v>95</v>
      </c>
      <c r="B97" s="10">
        <v>2</v>
      </c>
      <c r="C97" s="12"/>
      <c r="D97" s="12"/>
      <c r="E97" s="12"/>
      <c r="F97" s="12">
        <v>43.9</v>
      </c>
      <c r="G97" s="12">
        <v>1.31</v>
      </c>
      <c r="H97" s="13">
        <v>25.58125983334304</v>
      </c>
      <c r="I97" s="46">
        <f>VLOOKUP(T97,Table_corresp!$E$3:$F$230,2,0)</f>
        <v>7.5</v>
      </c>
      <c r="J97" s="46" t="str">
        <f>CONCATENATE(B97," / ",I97)</f>
        <v>2 / 7,5</v>
      </c>
      <c r="K97" s="54">
        <f>VLOOKUP(J97,Table_corresp!$J$3:$M$70,2,0)</f>
        <v>15.32</v>
      </c>
      <c r="L97" s="54">
        <f>VLOOKUP(J97,Table_corresp!$J$3:$M$70,3,0)</f>
        <v>-0.5</v>
      </c>
      <c r="M97" s="55">
        <f>VLOOKUP(J97,Table_corresp!$J$3:$M$70,4,0)</f>
        <v>-4.3999999999999997E-2</v>
      </c>
      <c r="N97" s="56">
        <f t="shared" si="26"/>
        <v>5.1393016933827962</v>
      </c>
      <c r="O97" s="14" t="s">
        <v>39</v>
      </c>
      <c r="P97" s="15">
        <v>42046</v>
      </c>
      <c r="Q97" s="15">
        <v>39130</v>
      </c>
      <c r="R97" s="45" t="str">
        <f t="shared" ca="1" si="21"/>
        <v>10 ans 8 mois</v>
      </c>
      <c r="S97" s="39" t="str">
        <f ca="1">VLOOKUP(R97,Table_corresp!$A$3:$B$230,2,0)</f>
        <v>[9-12[</v>
      </c>
      <c r="T97" s="45" t="str">
        <f>DATEDIF(Q97,P97,"y")&amp;" ans "&amp;DATEDIF(Q97,P97,"ym")&amp;" mois"</f>
        <v>7 ans 11 mois</v>
      </c>
      <c r="U97" s="39" t="str">
        <f>VLOOKUP(T97,Table_corresp!$A$3:$B$230,2,0)</f>
        <v>[6-9[</v>
      </c>
      <c r="V97" s="16"/>
      <c r="W97" s="11"/>
      <c r="X97" s="16"/>
      <c r="Y97" s="38" t="str">
        <f>IF(X97&lt;&gt;0,(DATEDIF(Q97,X97,"y")&amp;" ans "&amp;DATEDIF(Q97,X97,"ym")&amp;" mois"),"")</f>
        <v/>
      </c>
      <c r="Z97" s="11"/>
      <c r="AA97" s="57" t="str">
        <f>IF(Y97="","",(VLOOKUP(Y97,Table_corresp!$E$3:$F$230,2,0)))</f>
        <v/>
      </c>
      <c r="AB97" s="57" t="str">
        <f>IF(AA97="","",(CONCATENATE(B97," / ",AA97)))</f>
        <v/>
      </c>
      <c r="AC97" s="57" t="str">
        <f>IF(AB97="","",(VLOOKUP(AB97,Table_corresp!$J$3:$M$70,2,0)))</f>
        <v/>
      </c>
      <c r="AD97" s="57" t="str">
        <f>IF(AB97="","",(VLOOKUP(AB97,Table_corresp!$J$3:$M$70,3,0)))</f>
        <v/>
      </c>
      <c r="AE97" s="57" t="str">
        <f>IF(AB97="","",(VLOOKUP(AB97,Table_corresp!$J$3:$M$70,4,0)))</f>
        <v/>
      </c>
      <c r="AF97" s="56" t="str">
        <f t="shared" si="27"/>
        <v/>
      </c>
      <c r="AG97" s="56" t="str">
        <f>IF(AF97="","",N97-AF97)</f>
        <v/>
      </c>
      <c r="AH97" s="58" t="str">
        <f t="shared" si="22"/>
        <v/>
      </c>
      <c r="AI97" s="17" t="str">
        <f>IF(X97&lt;&gt;0,((YEAR(X97)-YEAR(P97))*12+MONTH(X97)-MONTH(P97)),"")</f>
        <v/>
      </c>
      <c r="AJ97" s="16"/>
      <c r="AK97" s="39" t="str">
        <f>IF(AJ97&lt;&gt;0,(DATEDIF(Q97,AJ97,"y")&amp;" ans "&amp;DATEDIF(Q97,AJ97,"ym")&amp;" mois"),"")</f>
        <v/>
      </c>
      <c r="AL97" s="11"/>
      <c r="AM97" s="57" t="str">
        <f>IF(AK97="","",(VLOOKUP(AK97,Table_corresp!$E$3:$F$230,2,0)))</f>
        <v/>
      </c>
      <c r="AN97" s="57" t="str">
        <f>IF(AM97="","",(CONCATENATE(B97," / ",AM97)))</f>
        <v/>
      </c>
      <c r="AO97" s="57" t="str">
        <f>IF(AN97="","",(VLOOKUP(AN97,Table_corresp!$J$3:$M$70,2,0)))</f>
        <v/>
      </c>
      <c r="AP97" s="57" t="str">
        <f>IF(AN97="","",(VLOOKUP(AN97,Table_corresp!$J$3:$M$70,3,0)))</f>
        <v/>
      </c>
      <c r="AQ97" s="57" t="str">
        <f>IF(AN97="","",(VLOOKUP(AN97,Table_corresp!$J$3:$M$70,4,0)))</f>
        <v/>
      </c>
      <c r="AR97" s="56" t="str">
        <f t="shared" si="28"/>
        <v/>
      </c>
      <c r="AS97" s="56" t="str">
        <f t="shared" si="29"/>
        <v/>
      </c>
      <c r="AT97" s="58" t="str">
        <f t="shared" si="30"/>
        <v/>
      </c>
      <c r="AU97" s="59" t="str">
        <f t="shared" si="23"/>
        <v/>
      </c>
      <c r="AV97" s="16"/>
      <c r="AW97" s="39"/>
      <c r="AX97" s="11"/>
      <c r="AY97" s="57" t="str">
        <f>IF(AU97="","",(VLOOKUP(AU97,Table_corresp!$E$3:$F$230,2,0)))</f>
        <v/>
      </c>
      <c r="AZ97" s="57" t="str">
        <f>IF(AY97="","",(CONCATENATE(L97," / ",AY97)))</f>
        <v/>
      </c>
      <c r="BA97" s="57" t="str">
        <f>IF(AZ97="","",(VLOOKUP(AZ97,Table_corresp!$J$3:$M$70,2,0)))</f>
        <v/>
      </c>
      <c r="BB97" s="57" t="str">
        <f>IF(AZ97="","",(VLOOKUP(AZ97,Table_corresp!$J$3:$M$70,3,0)))</f>
        <v/>
      </c>
      <c r="BC97" s="57" t="str">
        <f>IF(AZ97="","",(VLOOKUP(AZ97,Table_corresp!$J$3:$M$70,4,0)))</f>
        <v/>
      </c>
      <c r="BD97" s="56" t="str">
        <f t="shared" si="31"/>
        <v/>
      </c>
      <c r="BE97" s="56" t="str">
        <f t="shared" si="38"/>
        <v/>
      </c>
      <c r="BF97" s="58" t="str">
        <f t="shared" si="32"/>
        <v/>
      </c>
      <c r="BG97" s="59" t="e">
        <f t="shared" si="24"/>
        <v>#VALUE!</v>
      </c>
      <c r="BH97" s="11"/>
      <c r="BI97" s="39"/>
      <c r="BJ97" s="11"/>
      <c r="BK97" s="57" t="e">
        <f>IF(BG97="","",(VLOOKUP(BG97,Table_corresp!$E$3:$F$230,2,0)))</f>
        <v>#VALUE!</v>
      </c>
      <c r="BL97" s="57" t="e">
        <f>IF(BK97="","",(CONCATENATE(V97," / ",BK97)))</f>
        <v>#VALUE!</v>
      </c>
      <c r="BM97" s="57" t="e">
        <f>IF(BL97="","",(VLOOKUP(BL97,Table_corresp!$J$3:$M$70,2,0)))</f>
        <v>#VALUE!</v>
      </c>
      <c r="BN97" s="57" t="e">
        <f>IF(BL97="","",(VLOOKUP(BL97,Table_corresp!$J$3:$M$70,3,0)))</f>
        <v>#VALUE!</v>
      </c>
      <c r="BO97" s="57" t="e">
        <f>IF(BL97="","",(VLOOKUP(BL97,Table_corresp!$J$3:$M$70,4,0)))</f>
        <v>#VALUE!</v>
      </c>
      <c r="BP97" s="56" t="str">
        <f t="shared" si="33"/>
        <v/>
      </c>
      <c r="BQ97" s="56" t="str">
        <f t="shared" si="39"/>
        <v/>
      </c>
      <c r="BR97" s="58" t="str">
        <f t="shared" si="34"/>
        <v/>
      </c>
      <c r="BS97" s="59" t="e">
        <f t="shared" si="25"/>
        <v>#VALUE!</v>
      </c>
      <c r="BT97" s="11"/>
      <c r="BU97" s="39"/>
      <c r="BV97" s="11"/>
      <c r="BW97" s="57" t="e">
        <f>IF(BS97="","",(VLOOKUP(BS97,Table_corresp!$E$3:$F$230,2,0)))</f>
        <v>#VALUE!</v>
      </c>
      <c r="BX97" s="57" t="e">
        <f>IF(BW97="","",(CONCATENATE(AF97," / ",BW97)))</f>
        <v>#VALUE!</v>
      </c>
      <c r="BY97" s="57" t="e">
        <f>IF(BX97="","",(VLOOKUP(BX97,Table_corresp!$J$3:$M$70,2,0)))</f>
        <v>#VALUE!</v>
      </c>
      <c r="BZ97" s="57" t="e">
        <f>IF(BX97="","",(VLOOKUP(BX97,Table_corresp!$J$3:$M$70,3,0)))</f>
        <v>#VALUE!</v>
      </c>
      <c r="CA97" s="57" t="e">
        <f>IF(BX97="","",(VLOOKUP(BX97,Table_corresp!$J$3:$M$70,4,0)))</f>
        <v>#VALUE!</v>
      </c>
      <c r="CB97" s="56" t="e">
        <f>IF(#REF!&gt;0,((((#REF!/BY97)^BZ97)-1)/CA97),"")</f>
        <v>#REF!</v>
      </c>
      <c r="CC97" s="56" t="e">
        <f>IF(CB97="","",BN97-CB97)</f>
        <v>#REF!</v>
      </c>
      <c r="CD97" s="58" t="e">
        <f t="shared" si="35"/>
        <v>#REF!</v>
      </c>
      <c r="CE97" s="59" t="e">
        <f>IF(BR97&lt;&gt;0,((YEAR(BR97)-YEAR(BD97))*12+MONTH(BR97)-MONTH(BD97)),"")</f>
        <v>#VALUE!</v>
      </c>
      <c r="CF97" s="11"/>
      <c r="CG97" s="39"/>
      <c r="CH97" s="11"/>
      <c r="CI97" s="57" t="e">
        <f>IF(CE97="","",(VLOOKUP(CE97,Table_corresp!$E$3:$F$230,2,0)))</f>
        <v>#VALUE!</v>
      </c>
      <c r="CJ97" s="57" t="e">
        <f>IF(CI97="","",(CONCATENATE(AP97," / ",CI97)))</f>
        <v>#VALUE!</v>
      </c>
      <c r="CK97" s="57" t="e">
        <f>IF(CJ97="","",(VLOOKUP(CJ97,Table_corresp!$J$3:$M$70,2,0)))</f>
        <v>#VALUE!</v>
      </c>
      <c r="CL97" s="57" t="e">
        <f>IF(CJ97="","",(VLOOKUP(CJ97,Table_corresp!$J$3:$M$70,3,0)))</f>
        <v>#VALUE!</v>
      </c>
      <c r="CM97" s="57" t="e">
        <f>IF(CJ97="","",(VLOOKUP(CJ97,Table_corresp!$J$3:$M$70,4,0)))</f>
        <v>#VALUE!</v>
      </c>
      <c r="CN97" s="56" t="e">
        <f>IF(#REF!&gt;0,((((#REF!/CK97)^CL97)-1)/CM97),"")</f>
        <v>#REF!</v>
      </c>
      <c r="CO97" s="56" t="e">
        <f>IF(CN97="","",BZ97-CN97)</f>
        <v>#REF!</v>
      </c>
      <c r="CP97" s="58" t="e">
        <f t="shared" si="36"/>
        <v>#REF!</v>
      </c>
      <c r="CQ97" s="59" t="e">
        <f>IF(CD97&lt;&gt;0,((YEAR(CD97)-YEAR(BP97))*12+MONTH(CD97)-MONTH(BP97)),"")</f>
        <v>#REF!</v>
      </c>
      <c r="CR97" s="11"/>
      <c r="CS97" s="39"/>
      <c r="CT97" s="18"/>
      <c r="CU97" s="57" t="e">
        <f>IF(CQ97="","",(VLOOKUP(CQ97,Table_corresp!$E$3:$F$230,2,0)))</f>
        <v>#REF!</v>
      </c>
      <c r="CV97" s="57" t="e">
        <f>IF(CU97="","",(CONCATENATE(BB97," / ",CU97)))</f>
        <v>#REF!</v>
      </c>
      <c r="CW97" s="57" t="e">
        <f>IF(CV97="","",(VLOOKUP(CV97,Table_corresp!$J$3:$M$70,2,0)))</f>
        <v>#REF!</v>
      </c>
      <c r="CX97" s="57" t="e">
        <f>IF(CV97="","",(VLOOKUP(CV97,Table_corresp!$J$3:$M$70,3,0)))</f>
        <v>#REF!</v>
      </c>
      <c r="CY97" s="57" t="e">
        <f>IF(CV97="","",(VLOOKUP(CV97,Table_corresp!$J$3:$M$70,4,0)))</f>
        <v>#REF!</v>
      </c>
      <c r="CZ97" s="56" t="e">
        <f>IF(#REF!&gt;0,((((#REF!/CW97)^CX97)-1)/CY97),"")</f>
        <v>#REF!</v>
      </c>
      <c r="DA97" s="56" t="e">
        <f>IF(CZ97="","",CL97-CZ97)</f>
        <v>#REF!</v>
      </c>
      <c r="DB97" s="58" t="e">
        <f t="shared" si="37"/>
        <v>#REF!</v>
      </c>
      <c r="DC97" s="59" t="e">
        <f>IF(CP97&lt;&gt;0,((YEAR(CP97)-YEAR(CB97))*12+MONTH(CP97)-MONTH(CB97)),"")</f>
        <v>#REF!</v>
      </c>
    </row>
    <row r="98" spans="1:107" x14ac:dyDescent="0.25">
      <c r="A98" s="8">
        <v>96</v>
      </c>
      <c r="B98" s="10">
        <v>1</v>
      </c>
      <c r="C98" s="12"/>
      <c r="D98" s="12"/>
      <c r="E98" s="12"/>
      <c r="F98" s="12">
        <v>75.900000000000006</v>
      </c>
      <c r="G98" s="12">
        <v>1.48</v>
      </c>
      <c r="H98" s="13">
        <v>34.651205259313372</v>
      </c>
      <c r="I98" s="46">
        <f>VLOOKUP(T98,Table_corresp!$E$3:$F$230,2,0)</f>
        <v>10.5</v>
      </c>
      <c r="J98" s="46" t="str">
        <f>CONCATENATE(B98," / ",I98)</f>
        <v>1 / 10,5</v>
      </c>
      <c r="K98" s="54">
        <f>VLOOKUP(J98,Table_corresp!$J$3:$M$70,2,0)</f>
        <v>16.53</v>
      </c>
      <c r="L98" s="54">
        <f>VLOOKUP(J98,Table_corresp!$J$3:$M$70,3,0)</f>
        <v>-0.87</v>
      </c>
      <c r="M98" s="55">
        <f>VLOOKUP(J98,Table_corresp!$J$3:$M$70,4,0)</f>
        <v>-8.6699999999999999E-2</v>
      </c>
      <c r="N98" s="56">
        <f t="shared" si="26"/>
        <v>5.4761082890067119</v>
      </c>
      <c r="O98" s="14" t="s">
        <v>39</v>
      </c>
      <c r="P98" s="15">
        <v>42046</v>
      </c>
      <c r="Q98" s="15">
        <v>38136</v>
      </c>
      <c r="R98" s="45" t="str">
        <f t="shared" ca="1" si="21"/>
        <v>13 ans 4 mois</v>
      </c>
      <c r="S98" s="39" t="str">
        <f ca="1">VLOOKUP(R98,Table_corresp!$A$3:$B$230,2,0)</f>
        <v>&gt; 12</v>
      </c>
      <c r="T98" s="45" t="str">
        <f>DATEDIF(Q98,P98,"y")&amp;" ans "&amp;DATEDIF(Q98,P98,"ym")&amp;" mois"</f>
        <v>10 ans 8 mois</v>
      </c>
      <c r="U98" s="39" t="str">
        <f>VLOOKUP(T98,Table_corresp!$A$3:$B$230,2,0)</f>
        <v>[9-12[</v>
      </c>
      <c r="V98" s="16"/>
      <c r="W98" s="11"/>
      <c r="X98" s="16"/>
      <c r="Y98" s="38" t="str">
        <f>IF(X98&lt;&gt;0,(DATEDIF(Q98,X98,"y")&amp;" ans "&amp;DATEDIF(Q98,X98,"ym")&amp;" mois"),"")</f>
        <v/>
      </c>
      <c r="Z98" s="11"/>
      <c r="AA98" s="57" t="str">
        <f>IF(Y98="","",(VLOOKUP(Y98,Table_corresp!$E$3:$F$230,2,0)))</f>
        <v/>
      </c>
      <c r="AB98" s="57" t="str">
        <f>IF(AA98="","",(CONCATENATE(B98," / ",AA98)))</f>
        <v/>
      </c>
      <c r="AC98" s="57" t="str">
        <f>IF(AB98="","",(VLOOKUP(AB98,Table_corresp!$J$3:$M$70,2,0)))</f>
        <v/>
      </c>
      <c r="AD98" s="57" t="str">
        <f>IF(AB98="","",(VLOOKUP(AB98,Table_corresp!$J$3:$M$70,3,0)))</f>
        <v/>
      </c>
      <c r="AE98" s="57" t="str">
        <f>IF(AB98="","",(VLOOKUP(AB98,Table_corresp!$J$3:$M$70,4,0)))</f>
        <v/>
      </c>
      <c r="AF98" s="56" t="str">
        <f t="shared" si="27"/>
        <v/>
      </c>
      <c r="AG98" s="56" t="str">
        <f>IF(AF98="","",N98-AF98)</f>
        <v/>
      </c>
      <c r="AH98" s="58" t="str">
        <f t="shared" si="22"/>
        <v/>
      </c>
      <c r="AI98" s="17" t="str">
        <f>IF(X98&lt;&gt;0,((YEAR(X98)-YEAR(P98))*12+MONTH(X98)-MONTH(P98)),"")</f>
        <v/>
      </c>
      <c r="AJ98" s="16"/>
      <c r="AK98" s="39" t="str">
        <f>IF(AJ98&lt;&gt;0,(DATEDIF(Q98,AJ98,"y")&amp;" ans "&amp;DATEDIF(Q98,AJ98,"ym")&amp;" mois"),"")</f>
        <v/>
      </c>
      <c r="AL98" s="11"/>
      <c r="AM98" s="57" t="str">
        <f>IF(AK98="","",(VLOOKUP(AK98,Table_corresp!$E$3:$F$230,2,0)))</f>
        <v/>
      </c>
      <c r="AN98" s="57" t="str">
        <f>IF(AM98="","",(CONCATENATE(B98," / ",AM98)))</f>
        <v/>
      </c>
      <c r="AO98" s="57" t="str">
        <f>IF(AN98="","",(VLOOKUP(AN98,Table_corresp!$J$3:$M$70,2,0)))</f>
        <v/>
      </c>
      <c r="AP98" s="57" t="str">
        <f>IF(AN98="","",(VLOOKUP(AN98,Table_corresp!$J$3:$M$70,3,0)))</f>
        <v/>
      </c>
      <c r="AQ98" s="57" t="str">
        <f>IF(AN98="","",(VLOOKUP(AN98,Table_corresp!$J$3:$M$70,4,0)))</f>
        <v/>
      </c>
      <c r="AR98" s="56" t="str">
        <f t="shared" si="28"/>
        <v/>
      </c>
      <c r="AS98" s="56" t="str">
        <f t="shared" si="29"/>
        <v/>
      </c>
      <c r="AT98" s="58" t="str">
        <f t="shared" si="30"/>
        <v/>
      </c>
      <c r="AU98" s="59" t="str">
        <f t="shared" si="23"/>
        <v/>
      </c>
      <c r="AV98" s="16"/>
      <c r="AW98" s="39"/>
      <c r="AX98" s="11"/>
      <c r="AY98" s="57" t="str">
        <f>IF(AU98="","",(VLOOKUP(AU98,Table_corresp!$E$3:$F$230,2,0)))</f>
        <v/>
      </c>
      <c r="AZ98" s="57" t="str">
        <f>IF(AY98="","",(CONCATENATE(L98," / ",AY98)))</f>
        <v/>
      </c>
      <c r="BA98" s="57" t="str">
        <f>IF(AZ98="","",(VLOOKUP(AZ98,Table_corresp!$J$3:$M$70,2,0)))</f>
        <v/>
      </c>
      <c r="BB98" s="57" t="str">
        <f>IF(AZ98="","",(VLOOKUP(AZ98,Table_corresp!$J$3:$M$70,3,0)))</f>
        <v/>
      </c>
      <c r="BC98" s="57" t="str">
        <f>IF(AZ98="","",(VLOOKUP(AZ98,Table_corresp!$J$3:$M$70,4,0)))</f>
        <v/>
      </c>
      <c r="BD98" s="56" t="str">
        <f t="shared" si="31"/>
        <v/>
      </c>
      <c r="BE98" s="56" t="str">
        <f t="shared" si="38"/>
        <v/>
      </c>
      <c r="BF98" s="58" t="str">
        <f t="shared" si="32"/>
        <v/>
      </c>
      <c r="BG98" s="59" t="e">
        <f t="shared" si="24"/>
        <v>#VALUE!</v>
      </c>
      <c r="BH98" s="11"/>
      <c r="BI98" s="39"/>
      <c r="BJ98" s="11"/>
      <c r="BK98" s="57" t="e">
        <f>IF(BG98="","",(VLOOKUP(BG98,Table_corresp!$E$3:$F$230,2,0)))</f>
        <v>#VALUE!</v>
      </c>
      <c r="BL98" s="57" t="e">
        <f>IF(BK98="","",(CONCATENATE(V98," / ",BK98)))</f>
        <v>#VALUE!</v>
      </c>
      <c r="BM98" s="57" t="e">
        <f>IF(BL98="","",(VLOOKUP(BL98,Table_corresp!$J$3:$M$70,2,0)))</f>
        <v>#VALUE!</v>
      </c>
      <c r="BN98" s="57" t="e">
        <f>IF(BL98="","",(VLOOKUP(BL98,Table_corresp!$J$3:$M$70,3,0)))</f>
        <v>#VALUE!</v>
      </c>
      <c r="BO98" s="57" t="e">
        <f>IF(BL98="","",(VLOOKUP(BL98,Table_corresp!$J$3:$M$70,4,0)))</f>
        <v>#VALUE!</v>
      </c>
      <c r="BP98" s="56" t="str">
        <f t="shared" si="33"/>
        <v/>
      </c>
      <c r="BQ98" s="56" t="str">
        <f t="shared" si="39"/>
        <v/>
      </c>
      <c r="BR98" s="58" t="str">
        <f t="shared" si="34"/>
        <v/>
      </c>
      <c r="BS98" s="59" t="e">
        <f t="shared" si="25"/>
        <v>#VALUE!</v>
      </c>
      <c r="BT98" s="11"/>
      <c r="BU98" s="39"/>
      <c r="BV98" s="11"/>
      <c r="BW98" s="57" t="e">
        <f>IF(BS98="","",(VLOOKUP(BS98,Table_corresp!$E$3:$F$230,2,0)))</f>
        <v>#VALUE!</v>
      </c>
      <c r="BX98" s="57" t="e">
        <f>IF(BW98="","",(CONCATENATE(AF98," / ",BW98)))</f>
        <v>#VALUE!</v>
      </c>
      <c r="BY98" s="57" t="e">
        <f>IF(BX98="","",(VLOOKUP(BX98,Table_corresp!$J$3:$M$70,2,0)))</f>
        <v>#VALUE!</v>
      </c>
      <c r="BZ98" s="57" t="e">
        <f>IF(BX98="","",(VLOOKUP(BX98,Table_corresp!$J$3:$M$70,3,0)))</f>
        <v>#VALUE!</v>
      </c>
      <c r="CA98" s="57" t="e">
        <f>IF(BX98="","",(VLOOKUP(BX98,Table_corresp!$J$3:$M$70,4,0)))</f>
        <v>#VALUE!</v>
      </c>
      <c r="CB98" s="56" t="e">
        <f>IF(#REF!&gt;0,((((#REF!/BY98)^BZ98)-1)/CA98),"")</f>
        <v>#REF!</v>
      </c>
      <c r="CC98" s="56" t="e">
        <f>IF(CB98="","",BN98-CB98)</f>
        <v>#REF!</v>
      </c>
      <c r="CD98" s="58" t="e">
        <f t="shared" si="35"/>
        <v>#REF!</v>
      </c>
      <c r="CE98" s="59" t="e">
        <f>IF(BR98&lt;&gt;0,((YEAR(BR98)-YEAR(BD98))*12+MONTH(BR98)-MONTH(BD98)),"")</f>
        <v>#VALUE!</v>
      </c>
      <c r="CF98" s="11"/>
      <c r="CG98" s="39"/>
      <c r="CH98" s="11"/>
      <c r="CI98" s="57" t="e">
        <f>IF(CE98="","",(VLOOKUP(CE98,Table_corresp!$E$3:$F$230,2,0)))</f>
        <v>#VALUE!</v>
      </c>
      <c r="CJ98" s="57" t="e">
        <f>IF(CI98="","",(CONCATENATE(AP98," / ",CI98)))</f>
        <v>#VALUE!</v>
      </c>
      <c r="CK98" s="57" t="e">
        <f>IF(CJ98="","",(VLOOKUP(CJ98,Table_corresp!$J$3:$M$70,2,0)))</f>
        <v>#VALUE!</v>
      </c>
      <c r="CL98" s="57" t="e">
        <f>IF(CJ98="","",(VLOOKUP(CJ98,Table_corresp!$J$3:$M$70,3,0)))</f>
        <v>#VALUE!</v>
      </c>
      <c r="CM98" s="57" t="e">
        <f>IF(CJ98="","",(VLOOKUP(CJ98,Table_corresp!$J$3:$M$70,4,0)))</f>
        <v>#VALUE!</v>
      </c>
      <c r="CN98" s="56" t="e">
        <f>IF(#REF!&gt;0,((((#REF!/CK98)^CL98)-1)/CM98),"")</f>
        <v>#REF!</v>
      </c>
      <c r="CO98" s="56" t="e">
        <f>IF(CN98="","",BZ98-CN98)</f>
        <v>#REF!</v>
      </c>
      <c r="CP98" s="58" t="e">
        <f t="shared" si="36"/>
        <v>#REF!</v>
      </c>
      <c r="CQ98" s="59" t="e">
        <f>IF(CD98&lt;&gt;0,((YEAR(CD98)-YEAR(BP98))*12+MONTH(CD98)-MONTH(BP98)),"")</f>
        <v>#REF!</v>
      </c>
      <c r="CR98" s="11"/>
      <c r="CS98" s="39"/>
      <c r="CT98" s="18"/>
      <c r="CU98" s="57" t="e">
        <f>IF(CQ98="","",(VLOOKUP(CQ98,Table_corresp!$E$3:$F$230,2,0)))</f>
        <v>#REF!</v>
      </c>
      <c r="CV98" s="57" t="e">
        <f>IF(CU98="","",(CONCATENATE(BB98," / ",CU98)))</f>
        <v>#REF!</v>
      </c>
      <c r="CW98" s="57" t="e">
        <f>IF(CV98="","",(VLOOKUP(CV98,Table_corresp!$J$3:$M$70,2,0)))</f>
        <v>#REF!</v>
      </c>
      <c r="CX98" s="57" t="e">
        <f>IF(CV98="","",(VLOOKUP(CV98,Table_corresp!$J$3:$M$70,3,0)))</f>
        <v>#REF!</v>
      </c>
      <c r="CY98" s="57" t="e">
        <f>IF(CV98="","",(VLOOKUP(CV98,Table_corresp!$J$3:$M$70,4,0)))</f>
        <v>#REF!</v>
      </c>
      <c r="CZ98" s="56" t="e">
        <f>IF(#REF!&gt;0,((((#REF!/CW98)^CX98)-1)/CY98),"")</f>
        <v>#REF!</v>
      </c>
      <c r="DA98" s="56" t="e">
        <f>IF(CZ98="","",CL98-CZ98)</f>
        <v>#REF!</v>
      </c>
      <c r="DB98" s="58" t="e">
        <f t="shared" si="37"/>
        <v>#REF!</v>
      </c>
      <c r="DC98" s="59" t="e">
        <f>IF(CP98&lt;&gt;0,((YEAR(CP98)-YEAR(CB98))*12+MONTH(CP98)-MONTH(CB98)),"")</f>
        <v>#REF!</v>
      </c>
    </row>
    <row r="99" spans="1:107" x14ac:dyDescent="0.25">
      <c r="A99" s="8">
        <v>97</v>
      </c>
      <c r="B99" s="10">
        <v>1</v>
      </c>
      <c r="C99" s="12"/>
      <c r="D99" s="12"/>
      <c r="E99" s="12">
        <v>23</v>
      </c>
      <c r="F99" s="12">
        <v>58.3</v>
      </c>
      <c r="G99" s="12">
        <v>1.5640000000000001</v>
      </c>
      <c r="H99" s="13">
        <v>23.833896952531703</v>
      </c>
      <c r="I99" s="46">
        <f>VLOOKUP(T99,Table_corresp!$E$3:$F$230,2,0)</f>
        <v>11</v>
      </c>
      <c r="J99" s="46" t="str">
        <f>CONCATENATE(B99," / ",I99)</f>
        <v>1 / 11</v>
      </c>
      <c r="K99" s="54">
        <f>VLOOKUP(J99,Table_corresp!$J$3:$M$70,2,0)</f>
        <v>16.73</v>
      </c>
      <c r="L99" s="54">
        <f>VLOOKUP(J99,Table_corresp!$J$3:$M$70,3,0)</f>
        <v>-0.9</v>
      </c>
      <c r="M99" s="55">
        <f>VLOOKUP(J99,Table_corresp!$J$3:$M$70,4,0)</f>
        <v>-9.1499999999999998E-2</v>
      </c>
      <c r="N99" s="56">
        <f t="shared" si="26"/>
        <v>2.9811110320459555</v>
      </c>
      <c r="O99" s="14" t="s">
        <v>36</v>
      </c>
      <c r="P99" s="15">
        <v>42046</v>
      </c>
      <c r="Q99" s="15">
        <v>38004</v>
      </c>
      <c r="R99" s="45" t="str">
        <f t="shared" ca="1" si="21"/>
        <v>13 ans 9 mois</v>
      </c>
      <c r="S99" s="39" t="str">
        <f ca="1">VLOOKUP(R99,Table_corresp!$A$3:$B$230,2,0)</f>
        <v>&gt; 12</v>
      </c>
      <c r="T99" s="45" t="str">
        <f>DATEDIF(Q99,P99,"y")&amp;" ans "&amp;DATEDIF(Q99,P99,"ym")&amp;" mois"</f>
        <v>11 ans 0 mois</v>
      </c>
      <c r="U99" s="39" t="str">
        <f>VLOOKUP(T99,Table_corresp!$A$3:$B$230,2,0)</f>
        <v>[9-12[</v>
      </c>
      <c r="V99" s="20"/>
      <c r="W99" s="21"/>
      <c r="X99" s="20">
        <v>42263</v>
      </c>
      <c r="Y99" s="38" t="str">
        <f>IF(X99&lt;&gt;0,(DATEDIF(Q99,X99,"y")&amp;" ans "&amp;DATEDIF(Q99,X99,"ym")&amp;" mois"),"")</f>
        <v>11 ans 7 mois</v>
      </c>
      <c r="Z99" s="21">
        <v>22.9</v>
      </c>
      <c r="AA99" s="57">
        <f>IF(Y99="","",(VLOOKUP(Y99,Table_corresp!$E$3:$F$230,2,0)))</f>
        <v>11.5</v>
      </c>
      <c r="AB99" s="57" t="str">
        <f>IF(AA99="","",(CONCATENATE(B99," / ",AA99)))</f>
        <v>1 / 11,5</v>
      </c>
      <c r="AC99" s="57">
        <f>IF(AB99="","",(VLOOKUP(AB99,Table_corresp!$J$3:$M$70,2,0)))</f>
        <v>16.940000000000001</v>
      </c>
      <c r="AD99" s="57">
        <f>IF(AB99="","",(VLOOKUP(AB99,Table_corresp!$J$3:$M$70,3,0)))</f>
        <v>-0.92</v>
      </c>
      <c r="AE99" s="57">
        <f>IF(AB99="","",(VLOOKUP(AB99,Table_corresp!$J$3:$M$70,4,0)))</f>
        <v>-9.5200000000000007E-2</v>
      </c>
      <c r="AF99" s="56">
        <f t="shared" si="27"/>
        <v>2.5441710051679829</v>
      </c>
      <c r="AG99" s="56">
        <f>IF(AF99="","",N99-AF99)</f>
        <v>0.43694002687797262</v>
      </c>
      <c r="AH99" s="58" t="str">
        <f t="shared" si="22"/>
        <v>ralentissement</v>
      </c>
      <c r="AI99" s="17">
        <f>IF(X99&lt;&gt;0,((YEAR(X99)-YEAR(P99))*12+MONTH(X99)-MONTH(P99)),"")</f>
        <v>7</v>
      </c>
      <c r="AJ99" s="20">
        <v>42544</v>
      </c>
      <c r="AK99" s="39" t="str">
        <f>IF(AJ99&lt;&gt;0,(DATEDIF(Q99,AJ99,"y")&amp;" ans "&amp;DATEDIF(Q99,AJ99,"ym")&amp;" mois"),"")</f>
        <v>12 ans 5 mois</v>
      </c>
      <c r="AL99" s="21">
        <v>22.9</v>
      </c>
      <c r="AM99" s="57">
        <f>IF(AK99="","",(VLOOKUP(AK99,Table_corresp!$E$3:$F$230,2,0)))</f>
        <v>12</v>
      </c>
      <c r="AN99" s="57" t="str">
        <f>IF(AM99="","",(CONCATENATE(B99," / ",AM99)))</f>
        <v>1 / 12</v>
      </c>
      <c r="AO99" s="57">
        <f>IF(AN99="","",(VLOOKUP(AN99,Table_corresp!$J$3:$M$70,2,0)))</f>
        <v>17.2</v>
      </c>
      <c r="AP99" s="57">
        <f>IF(AN99="","",(VLOOKUP(AN99,Table_corresp!$J$3:$M$70,3,0)))</f>
        <v>-0.93</v>
      </c>
      <c r="AQ99" s="57">
        <f>IF(AN99="","",(VLOOKUP(AN99,Table_corresp!$J$3:$M$70,4,0)))</f>
        <v>-9.7799999999999998E-2</v>
      </c>
      <c r="AR99" s="56">
        <f t="shared" si="28"/>
        <v>2.389649366749151</v>
      </c>
      <c r="AS99" s="56">
        <f t="shared" si="29"/>
        <v>0.15452163841883193</v>
      </c>
      <c r="AT99" s="58" t="str">
        <f t="shared" si="30"/>
        <v>stable</v>
      </c>
      <c r="AU99" s="59">
        <f t="shared" si="23"/>
        <v>9</v>
      </c>
      <c r="AV99" s="20">
        <v>42767</v>
      </c>
      <c r="AW99" s="39"/>
      <c r="AX99" s="21">
        <v>25.8</v>
      </c>
      <c r="AY99" s="57" t="e">
        <f>IF(AU99="","",(VLOOKUP(AU99,Table_corresp!$E$3:$F$230,2,0)))</f>
        <v>#N/A</v>
      </c>
      <c r="AZ99" s="57" t="e">
        <f>IF(AY99="","",(CONCATENATE(L99," / ",AY99)))</f>
        <v>#N/A</v>
      </c>
      <c r="BA99" s="57" t="e">
        <f>IF(AZ99="","",(VLOOKUP(AZ99,Table_corresp!$J$3:$M$70,2,0)))</f>
        <v>#N/A</v>
      </c>
      <c r="BB99" s="57" t="e">
        <f>IF(AZ99="","",(VLOOKUP(AZ99,Table_corresp!$J$3:$M$70,3,0)))</f>
        <v>#N/A</v>
      </c>
      <c r="BC99" s="57" t="e">
        <f>IF(AZ99="","",(VLOOKUP(AZ99,Table_corresp!$J$3:$M$70,4,0)))</f>
        <v>#N/A</v>
      </c>
      <c r="BD99" s="56" t="e">
        <f t="shared" si="31"/>
        <v>#N/A</v>
      </c>
      <c r="BE99" s="56" t="e">
        <f t="shared" si="38"/>
        <v>#N/A</v>
      </c>
      <c r="BF99" s="58" t="e">
        <f t="shared" si="32"/>
        <v>#N/A</v>
      </c>
      <c r="BG99" s="59" t="e">
        <f t="shared" si="24"/>
        <v>#VALUE!</v>
      </c>
      <c r="BH99" s="21"/>
      <c r="BI99" s="39"/>
      <c r="BJ99" s="21"/>
      <c r="BK99" s="57" t="e">
        <f>IF(BG99="","",(VLOOKUP(BG99,Table_corresp!$E$3:$F$230,2,0)))</f>
        <v>#VALUE!</v>
      </c>
      <c r="BL99" s="57" t="e">
        <f>IF(BK99="","",(CONCATENATE(V99," / ",BK99)))</f>
        <v>#VALUE!</v>
      </c>
      <c r="BM99" s="57" t="e">
        <f>IF(BL99="","",(VLOOKUP(BL99,Table_corresp!$J$3:$M$70,2,0)))</f>
        <v>#VALUE!</v>
      </c>
      <c r="BN99" s="57" t="e">
        <f>IF(BL99="","",(VLOOKUP(BL99,Table_corresp!$J$3:$M$70,3,0)))</f>
        <v>#VALUE!</v>
      </c>
      <c r="BO99" s="57" t="e">
        <f>IF(BL99="","",(VLOOKUP(BL99,Table_corresp!$J$3:$M$70,4,0)))</f>
        <v>#VALUE!</v>
      </c>
      <c r="BP99" s="56" t="str">
        <f t="shared" si="33"/>
        <v/>
      </c>
      <c r="BQ99" s="56" t="str">
        <f t="shared" si="39"/>
        <v/>
      </c>
      <c r="BR99" s="58" t="str">
        <f t="shared" si="34"/>
        <v/>
      </c>
      <c r="BS99" s="59" t="e">
        <f t="shared" si="25"/>
        <v>#N/A</v>
      </c>
      <c r="BT99" s="21"/>
      <c r="BU99" s="39"/>
      <c r="BV99" s="21"/>
      <c r="BW99" s="57" t="e">
        <f>IF(BS99="","",(VLOOKUP(BS99,Table_corresp!$E$3:$F$230,2,0)))</f>
        <v>#N/A</v>
      </c>
      <c r="BX99" s="57" t="e">
        <f>IF(BW99="","",(CONCATENATE(AF99," / ",BW99)))</f>
        <v>#N/A</v>
      </c>
      <c r="BY99" s="57" t="e">
        <f>IF(BX99="","",(VLOOKUP(BX99,Table_corresp!$J$3:$M$70,2,0)))</f>
        <v>#N/A</v>
      </c>
      <c r="BZ99" s="57" t="e">
        <f>IF(BX99="","",(VLOOKUP(BX99,Table_corresp!$J$3:$M$70,3,0)))</f>
        <v>#N/A</v>
      </c>
      <c r="CA99" s="57" t="e">
        <f>IF(BX99="","",(VLOOKUP(BX99,Table_corresp!$J$3:$M$70,4,0)))</f>
        <v>#N/A</v>
      </c>
      <c r="CB99" s="56" t="e">
        <f>IF(#REF!&gt;0,((((#REF!/BY99)^BZ99)-1)/CA99),"")</f>
        <v>#REF!</v>
      </c>
      <c r="CC99" s="56" t="e">
        <f>IF(CB99="","",BN99-CB99)</f>
        <v>#REF!</v>
      </c>
      <c r="CD99" s="58" t="e">
        <f t="shared" si="35"/>
        <v>#REF!</v>
      </c>
      <c r="CE99" s="59" t="e">
        <f>IF(BR99&lt;&gt;0,((YEAR(BR99)-YEAR(BD99))*12+MONTH(BR99)-MONTH(BD99)),"")</f>
        <v>#VALUE!</v>
      </c>
      <c r="CF99" s="21"/>
      <c r="CG99" s="39"/>
      <c r="CH99" s="21"/>
      <c r="CI99" s="57" t="e">
        <f>IF(CE99="","",(VLOOKUP(CE99,Table_corresp!$E$3:$F$230,2,0)))</f>
        <v>#VALUE!</v>
      </c>
      <c r="CJ99" s="57" t="e">
        <f>IF(CI99="","",(CONCATENATE(AP99," / ",CI99)))</f>
        <v>#VALUE!</v>
      </c>
      <c r="CK99" s="57" t="e">
        <f>IF(CJ99="","",(VLOOKUP(CJ99,Table_corresp!$J$3:$M$70,2,0)))</f>
        <v>#VALUE!</v>
      </c>
      <c r="CL99" s="57" t="e">
        <f>IF(CJ99="","",(VLOOKUP(CJ99,Table_corresp!$J$3:$M$70,3,0)))</f>
        <v>#VALUE!</v>
      </c>
      <c r="CM99" s="57" t="e">
        <f>IF(CJ99="","",(VLOOKUP(CJ99,Table_corresp!$J$3:$M$70,4,0)))</f>
        <v>#VALUE!</v>
      </c>
      <c r="CN99" s="56" t="e">
        <f>IF(#REF!&gt;0,((((#REF!/CK99)^CL99)-1)/CM99),"")</f>
        <v>#REF!</v>
      </c>
      <c r="CO99" s="56" t="e">
        <f>IF(CN99="","",BZ99-CN99)</f>
        <v>#REF!</v>
      </c>
      <c r="CP99" s="58" t="e">
        <f t="shared" si="36"/>
        <v>#REF!</v>
      </c>
      <c r="CQ99" s="59" t="e">
        <f>IF(CD99&lt;&gt;0,((YEAR(CD99)-YEAR(BP99))*12+MONTH(CD99)-MONTH(BP99)),"")</f>
        <v>#REF!</v>
      </c>
      <c r="CR99" s="21"/>
      <c r="CS99" s="39"/>
      <c r="CT99" s="22"/>
      <c r="CU99" s="57" t="e">
        <f>IF(CQ99="","",(VLOOKUP(CQ99,Table_corresp!$E$3:$F$230,2,0)))</f>
        <v>#REF!</v>
      </c>
      <c r="CV99" s="57" t="e">
        <f>IF(CU99="","",(CONCATENATE(BB99," / ",CU99)))</f>
        <v>#REF!</v>
      </c>
      <c r="CW99" s="57" t="e">
        <f>IF(CV99="","",(VLOOKUP(CV99,Table_corresp!$J$3:$M$70,2,0)))</f>
        <v>#REF!</v>
      </c>
      <c r="CX99" s="57" t="e">
        <f>IF(CV99="","",(VLOOKUP(CV99,Table_corresp!$J$3:$M$70,3,0)))</f>
        <v>#REF!</v>
      </c>
      <c r="CY99" s="57" t="e">
        <f>IF(CV99="","",(VLOOKUP(CV99,Table_corresp!$J$3:$M$70,4,0)))</f>
        <v>#REF!</v>
      </c>
      <c r="CZ99" s="56" t="e">
        <f>IF(#REF!&gt;0,((((#REF!/CW99)^CX99)-1)/CY99),"")</f>
        <v>#REF!</v>
      </c>
      <c r="DA99" s="56" t="e">
        <f>IF(CZ99="","",CL99-CZ99)</f>
        <v>#REF!</v>
      </c>
      <c r="DB99" s="58" t="e">
        <f t="shared" si="37"/>
        <v>#REF!</v>
      </c>
      <c r="DC99" s="59" t="e">
        <f>IF(CP99&lt;&gt;0,((YEAR(CP99)-YEAR(CB99))*12+MONTH(CP99)-MONTH(CB99)),"")</f>
        <v>#REF!</v>
      </c>
    </row>
    <row r="100" spans="1:107" x14ac:dyDescent="0.25">
      <c r="A100" s="8">
        <v>98</v>
      </c>
      <c r="B100" s="10">
        <v>1</v>
      </c>
      <c r="C100" s="12"/>
      <c r="D100" s="12"/>
      <c r="E100" s="12"/>
      <c r="F100" s="12">
        <v>92.4</v>
      </c>
      <c r="G100" s="12">
        <v>1.66</v>
      </c>
      <c r="H100" s="13">
        <v>33.531717230367256</v>
      </c>
      <c r="I100" s="46">
        <f>VLOOKUP(T100,Table_corresp!$E$3:$F$230,2,0)</f>
        <v>11.5</v>
      </c>
      <c r="J100" s="46" t="str">
        <f>CONCATENATE(B100," / ",I100)</f>
        <v>1 / 11,5</v>
      </c>
      <c r="K100" s="54">
        <f>VLOOKUP(J100,Table_corresp!$J$3:$M$70,2,0)</f>
        <v>16.940000000000001</v>
      </c>
      <c r="L100" s="54">
        <f>VLOOKUP(J100,Table_corresp!$J$3:$M$70,3,0)</f>
        <v>-0.92</v>
      </c>
      <c r="M100" s="55">
        <f>VLOOKUP(J100,Table_corresp!$J$3:$M$70,4,0)</f>
        <v>-9.5200000000000007E-2</v>
      </c>
      <c r="N100" s="56">
        <f t="shared" si="26"/>
        <v>4.8996090218627693</v>
      </c>
      <c r="O100" s="14" t="s">
        <v>39</v>
      </c>
      <c r="P100" s="15">
        <v>42046</v>
      </c>
      <c r="Q100" s="15">
        <v>37696</v>
      </c>
      <c r="R100" s="45" t="str">
        <f t="shared" ca="1" si="21"/>
        <v>14 ans 7 mois</v>
      </c>
      <c r="S100" s="39" t="str">
        <f ca="1">VLOOKUP(R100,Table_corresp!$A$3:$B$230,2,0)</f>
        <v>&gt; 12</v>
      </c>
      <c r="T100" s="45" t="str">
        <f>DATEDIF(Q100,P100,"y")&amp;" ans "&amp;DATEDIF(Q100,P100,"ym")&amp;" mois"</f>
        <v>11 ans 10 mois</v>
      </c>
      <c r="U100" s="39" t="str">
        <f>VLOOKUP(T100,Table_corresp!$A$3:$B$230,2,0)</f>
        <v>[9-12[</v>
      </c>
      <c r="V100" s="16"/>
      <c r="W100" s="11"/>
      <c r="X100" s="16"/>
      <c r="Y100" s="38" t="str">
        <f>IF(X100&lt;&gt;0,(DATEDIF(Q100,X100,"y")&amp;" ans "&amp;DATEDIF(Q100,X100,"ym")&amp;" mois"),"")</f>
        <v/>
      </c>
      <c r="Z100" s="11"/>
      <c r="AA100" s="57" t="str">
        <f>IF(Y100="","",(VLOOKUP(Y100,Table_corresp!$E$3:$F$230,2,0)))</f>
        <v/>
      </c>
      <c r="AB100" s="57" t="str">
        <f>IF(AA100="","",(CONCATENATE(B100," / ",AA100)))</f>
        <v/>
      </c>
      <c r="AC100" s="57" t="str">
        <f>IF(AB100="","",(VLOOKUP(AB100,Table_corresp!$J$3:$M$70,2,0)))</f>
        <v/>
      </c>
      <c r="AD100" s="57" t="str">
        <f>IF(AB100="","",(VLOOKUP(AB100,Table_corresp!$J$3:$M$70,3,0)))</f>
        <v/>
      </c>
      <c r="AE100" s="57" t="str">
        <f>IF(AB100="","",(VLOOKUP(AB100,Table_corresp!$J$3:$M$70,4,0)))</f>
        <v/>
      </c>
      <c r="AF100" s="56" t="str">
        <f t="shared" si="27"/>
        <v/>
      </c>
      <c r="AG100" s="56" t="str">
        <f>IF(AF100="","",N100-AF100)</f>
        <v/>
      </c>
      <c r="AH100" s="58" t="str">
        <f t="shared" si="22"/>
        <v/>
      </c>
      <c r="AI100" s="17" t="str">
        <f>IF(X100&lt;&gt;0,((YEAR(X100)-YEAR(P100))*12+MONTH(X100)-MONTH(P100)),"")</f>
        <v/>
      </c>
      <c r="AJ100" s="16"/>
      <c r="AK100" s="39" t="str">
        <f>IF(AJ100&lt;&gt;0,(DATEDIF(Q100,AJ100,"y")&amp;" ans "&amp;DATEDIF(Q100,AJ100,"ym")&amp;" mois"),"")</f>
        <v/>
      </c>
      <c r="AL100" s="11"/>
      <c r="AM100" s="57" t="str">
        <f>IF(AK100="","",(VLOOKUP(AK100,Table_corresp!$E$3:$F$230,2,0)))</f>
        <v/>
      </c>
      <c r="AN100" s="57" t="str">
        <f>IF(AM100="","",(CONCATENATE(B100," / ",AM100)))</f>
        <v/>
      </c>
      <c r="AO100" s="57" t="str">
        <f>IF(AN100="","",(VLOOKUP(AN100,Table_corresp!$J$3:$M$70,2,0)))</f>
        <v/>
      </c>
      <c r="AP100" s="57" t="str">
        <f>IF(AN100="","",(VLOOKUP(AN100,Table_corresp!$J$3:$M$70,3,0)))</f>
        <v/>
      </c>
      <c r="AQ100" s="57" t="str">
        <f>IF(AN100="","",(VLOOKUP(AN100,Table_corresp!$J$3:$M$70,4,0)))</f>
        <v/>
      </c>
      <c r="AR100" s="56" t="str">
        <f t="shared" si="28"/>
        <v/>
      </c>
      <c r="AS100" s="56" t="str">
        <f t="shared" si="29"/>
        <v/>
      </c>
      <c r="AT100" s="58" t="str">
        <f t="shared" si="30"/>
        <v/>
      </c>
      <c r="AU100" s="59" t="str">
        <f t="shared" si="23"/>
        <v/>
      </c>
      <c r="AV100" s="16"/>
      <c r="AW100" s="39"/>
      <c r="AX100" s="11"/>
      <c r="AY100" s="57" t="str">
        <f>IF(AU100="","",(VLOOKUP(AU100,Table_corresp!$E$3:$F$230,2,0)))</f>
        <v/>
      </c>
      <c r="AZ100" s="57" t="str">
        <f>IF(AY100="","",(CONCATENATE(L100," / ",AY100)))</f>
        <v/>
      </c>
      <c r="BA100" s="57" t="str">
        <f>IF(AZ100="","",(VLOOKUP(AZ100,Table_corresp!$J$3:$M$70,2,0)))</f>
        <v/>
      </c>
      <c r="BB100" s="57" t="str">
        <f>IF(AZ100="","",(VLOOKUP(AZ100,Table_corresp!$J$3:$M$70,3,0)))</f>
        <v/>
      </c>
      <c r="BC100" s="57" t="str">
        <f>IF(AZ100="","",(VLOOKUP(AZ100,Table_corresp!$J$3:$M$70,4,0)))</f>
        <v/>
      </c>
      <c r="BD100" s="56" t="str">
        <f t="shared" si="31"/>
        <v/>
      </c>
      <c r="BE100" s="56" t="str">
        <f t="shared" si="38"/>
        <v/>
      </c>
      <c r="BF100" s="58" t="str">
        <f t="shared" si="32"/>
        <v/>
      </c>
      <c r="BG100" s="59" t="e">
        <f t="shared" si="24"/>
        <v>#VALUE!</v>
      </c>
      <c r="BH100" s="11"/>
      <c r="BI100" s="39"/>
      <c r="BJ100" s="11"/>
      <c r="BK100" s="57" t="e">
        <f>IF(BG100="","",(VLOOKUP(BG100,Table_corresp!$E$3:$F$230,2,0)))</f>
        <v>#VALUE!</v>
      </c>
      <c r="BL100" s="57" t="e">
        <f>IF(BK100="","",(CONCATENATE(V100," / ",BK100)))</f>
        <v>#VALUE!</v>
      </c>
      <c r="BM100" s="57" t="e">
        <f>IF(BL100="","",(VLOOKUP(BL100,Table_corresp!$J$3:$M$70,2,0)))</f>
        <v>#VALUE!</v>
      </c>
      <c r="BN100" s="57" t="e">
        <f>IF(BL100="","",(VLOOKUP(BL100,Table_corresp!$J$3:$M$70,3,0)))</f>
        <v>#VALUE!</v>
      </c>
      <c r="BO100" s="57" t="e">
        <f>IF(BL100="","",(VLOOKUP(BL100,Table_corresp!$J$3:$M$70,4,0)))</f>
        <v>#VALUE!</v>
      </c>
      <c r="BP100" s="56" t="str">
        <f t="shared" si="33"/>
        <v/>
      </c>
      <c r="BQ100" s="56" t="str">
        <f t="shared" si="39"/>
        <v/>
      </c>
      <c r="BR100" s="58" t="str">
        <f t="shared" si="34"/>
        <v/>
      </c>
      <c r="BS100" s="59" t="e">
        <f t="shared" si="25"/>
        <v>#VALUE!</v>
      </c>
      <c r="BT100" s="11"/>
      <c r="BU100" s="39"/>
      <c r="BV100" s="11"/>
      <c r="BW100" s="57" t="e">
        <f>IF(BS100="","",(VLOOKUP(BS100,Table_corresp!$E$3:$F$230,2,0)))</f>
        <v>#VALUE!</v>
      </c>
      <c r="BX100" s="57" t="e">
        <f>IF(BW100="","",(CONCATENATE(AF100," / ",BW100)))</f>
        <v>#VALUE!</v>
      </c>
      <c r="BY100" s="57" t="e">
        <f>IF(BX100="","",(VLOOKUP(BX100,Table_corresp!$J$3:$M$70,2,0)))</f>
        <v>#VALUE!</v>
      </c>
      <c r="BZ100" s="57" t="e">
        <f>IF(BX100="","",(VLOOKUP(BX100,Table_corresp!$J$3:$M$70,3,0)))</f>
        <v>#VALUE!</v>
      </c>
      <c r="CA100" s="57" t="e">
        <f>IF(BX100="","",(VLOOKUP(BX100,Table_corresp!$J$3:$M$70,4,0)))</f>
        <v>#VALUE!</v>
      </c>
      <c r="CB100" s="56" t="e">
        <f>IF(#REF!&gt;0,((((#REF!/BY100)^BZ100)-1)/CA100),"")</f>
        <v>#REF!</v>
      </c>
      <c r="CC100" s="56" t="e">
        <f>IF(CB100="","",BN100-CB100)</f>
        <v>#REF!</v>
      </c>
      <c r="CD100" s="58" t="e">
        <f t="shared" si="35"/>
        <v>#REF!</v>
      </c>
      <c r="CE100" s="59" t="e">
        <f>IF(BR100&lt;&gt;0,((YEAR(BR100)-YEAR(BD100))*12+MONTH(BR100)-MONTH(BD100)),"")</f>
        <v>#VALUE!</v>
      </c>
      <c r="CF100" s="11"/>
      <c r="CG100" s="39"/>
      <c r="CH100" s="11"/>
      <c r="CI100" s="57" t="e">
        <f>IF(CE100="","",(VLOOKUP(CE100,Table_corresp!$E$3:$F$230,2,0)))</f>
        <v>#VALUE!</v>
      </c>
      <c r="CJ100" s="57" t="e">
        <f>IF(CI100="","",(CONCATENATE(AP100," / ",CI100)))</f>
        <v>#VALUE!</v>
      </c>
      <c r="CK100" s="57" t="e">
        <f>IF(CJ100="","",(VLOOKUP(CJ100,Table_corresp!$J$3:$M$70,2,0)))</f>
        <v>#VALUE!</v>
      </c>
      <c r="CL100" s="57" t="e">
        <f>IF(CJ100="","",(VLOOKUP(CJ100,Table_corresp!$J$3:$M$70,3,0)))</f>
        <v>#VALUE!</v>
      </c>
      <c r="CM100" s="57" t="e">
        <f>IF(CJ100="","",(VLOOKUP(CJ100,Table_corresp!$J$3:$M$70,4,0)))</f>
        <v>#VALUE!</v>
      </c>
      <c r="CN100" s="56" t="e">
        <f>IF(#REF!&gt;0,((((#REF!/CK100)^CL100)-1)/CM100),"")</f>
        <v>#REF!</v>
      </c>
      <c r="CO100" s="56" t="e">
        <f>IF(CN100="","",BZ100-CN100)</f>
        <v>#REF!</v>
      </c>
      <c r="CP100" s="58" t="e">
        <f t="shared" si="36"/>
        <v>#REF!</v>
      </c>
      <c r="CQ100" s="59" t="e">
        <f>IF(CD100&lt;&gt;0,((YEAR(CD100)-YEAR(BP100))*12+MONTH(CD100)-MONTH(BP100)),"")</f>
        <v>#REF!</v>
      </c>
      <c r="CR100" s="11"/>
      <c r="CS100" s="39"/>
      <c r="CT100" s="18"/>
      <c r="CU100" s="57" t="e">
        <f>IF(CQ100="","",(VLOOKUP(CQ100,Table_corresp!$E$3:$F$230,2,0)))</f>
        <v>#REF!</v>
      </c>
      <c r="CV100" s="57" t="e">
        <f>IF(CU100="","",(CONCATENATE(BB100," / ",CU100)))</f>
        <v>#REF!</v>
      </c>
      <c r="CW100" s="57" t="e">
        <f>IF(CV100="","",(VLOOKUP(CV100,Table_corresp!$J$3:$M$70,2,0)))</f>
        <v>#REF!</v>
      </c>
      <c r="CX100" s="57" t="e">
        <f>IF(CV100="","",(VLOOKUP(CV100,Table_corresp!$J$3:$M$70,3,0)))</f>
        <v>#REF!</v>
      </c>
      <c r="CY100" s="57" t="e">
        <f>IF(CV100="","",(VLOOKUP(CV100,Table_corresp!$J$3:$M$70,4,0)))</f>
        <v>#REF!</v>
      </c>
      <c r="CZ100" s="56" t="e">
        <f>IF(#REF!&gt;0,((((#REF!/CW100)^CX100)-1)/CY100),"")</f>
        <v>#REF!</v>
      </c>
      <c r="DA100" s="56" t="e">
        <f>IF(CZ100="","",CL100-CZ100)</f>
        <v>#REF!</v>
      </c>
      <c r="DB100" s="58" t="e">
        <f t="shared" si="37"/>
        <v>#REF!</v>
      </c>
      <c r="DC100" s="59" t="e">
        <f>IF(CP100&lt;&gt;0,((YEAR(CP100)-YEAR(CB100))*12+MONTH(CP100)-MONTH(CB100)),"")</f>
        <v>#REF!</v>
      </c>
    </row>
    <row r="101" spans="1:107" x14ac:dyDescent="0.25">
      <c r="A101" s="8">
        <v>99</v>
      </c>
      <c r="B101" s="10">
        <v>1</v>
      </c>
      <c r="C101" s="12">
        <v>66</v>
      </c>
      <c r="D101" s="12">
        <v>1.48</v>
      </c>
      <c r="E101" s="12">
        <v>30.131482834185537</v>
      </c>
      <c r="F101" s="12">
        <v>65.900000000000006</v>
      </c>
      <c r="G101" s="12">
        <v>1.48</v>
      </c>
      <c r="H101" s="13">
        <v>30.085829072315562</v>
      </c>
      <c r="I101" s="46">
        <f>VLOOKUP(T101,Table_corresp!$E$3:$F$230,2,0)</f>
        <v>8.5</v>
      </c>
      <c r="J101" s="46" t="str">
        <f>CONCATENATE(B101," / ",I101)</f>
        <v>1 / 8,5</v>
      </c>
      <c r="K101" s="54">
        <f>VLOOKUP(J101,Table_corresp!$J$3:$M$70,2,0)</f>
        <v>15.89</v>
      </c>
      <c r="L101" s="54">
        <f>VLOOKUP(J101,Table_corresp!$J$3:$M$70,3,0)</f>
        <v>-0.66</v>
      </c>
      <c r="M101" s="55">
        <f>VLOOKUP(J101,Table_corresp!$J$3:$M$70,4,0)</f>
        <v>-5.9499999999999997E-2</v>
      </c>
      <c r="N101" s="56">
        <f t="shared" si="26"/>
        <v>5.7784906034778558</v>
      </c>
      <c r="O101" s="14" t="s">
        <v>39</v>
      </c>
      <c r="P101" s="15">
        <v>42046</v>
      </c>
      <c r="Q101" s="15">
        <v>38868</v>
      </c>
      <c r="R101" s="45" t="str">
        <f t="shared" ca="1" si="21"/>
        <v>11 ans 4 mois</v>
      </c>
      <c r="S101" s="39" t="str">
        <f ca="1">VLOOKUP(R101,Table_corresp!$A$3:$B$230,2,0)</f>
        <v>[9-12[</v>
      </c>
      <c r="T101" s="45" t="str">
        <f>DATEDIF(Q101,P101,"y")&amp;" ans "&amp;DATEDIF(Q101,P101,"ym")&amp;" mois"</f>
        <v>8 ans 8 mois</v>
      </c>
      <c r="U101" s="39" t="str">
        <f>VLOOKUP(T101,Table_corresp!$A$3:$B$230,2,0)</f>
        <v>[6-9[</v>
      </c>
      <c r="V101" s="20"/>
      <c r="W101" s="21"/>
      <c r="X101" s="20"/>
      <c r="Y101" s="38" t="str">
        <f>IF(X101&lt;&gt;0,(DATEDIF(Q101,X101,"y")&amp;" ans "&amp;DATEDIF(Q101,X101,"ym")&amp;" mois"),"")</f>
        <v/>
      </c>
      <c r="Z101" s="21"/>
      <c r="AA101" s="57" t="str">
        <f>IF(Y101="","",(VLOOKUP(Y101,Table_corresp!$E$3:$F$230,2,0)))</f>
        <v/>
      </c>
      <c r="AB101" s="57" t="str">
        <f>IF(AA101="","",(CONCATENATE(B101," / ",AA101)))</f>
        <v/>
      </c>
      <c r="AC101" s="57" t="str">
        <f>IF(AB101="","",(VLOOKUP(AB101,Table_corresp!$J$3:$M$70,2,0)))</f>
        <v/>
      </c>
      <c r="AD101" s="57" t="str">
        <f>IF(AB101="","",(VLOOKUP(AB101,Table_corresp!$J$3:$M$70,3,0)))</f>
        <v/>
      </c>
      <c r="AE101" s="57" t="str">
        <f>IF(AB101="","",(VLOOKUP(AB101,Table_corresp!$J$3:$M$70,4,0)))</f>
        <v/>
      </c>
      <c r="AF101" s="56" t="str">
        <f t="shared" si="27"/>
        <v/>
      </c>
      <c r="AG101" s="56" t="str">
        <f>IF(AF101="","",N101-AF101)</f>
        <v/>
      </c>
      <c r="AH101" s="58" t="str">
        <f t="shared" si="22"/>
        <v/>
      </c>
      <c r="AI101" s="17" t="str">
        <f>IF(X101&lt;&gt;0,((YEAR(X101)-YEAR(P101))*12+MONTH(X101)-MONTH(P101)),"")</f>
        <v/>
      </c>
      <c r="AJ101" s="20"/>
      <c r="AK101" s="39" t="str">
        <f>IF(AJ101&lt;&gt;0,(DATEDIF(Q101,AJ101,"y")&amp;" ans "&amp;DATEDIF(Q101,AJ101,"ym")&amp;" mois"),"")</f>
        <v/>
      </c>
      <c r="AL101" s="21"/>
      <c r="AM101" s="57" t="str">
        <f>IF(AK101="","",(VLOOKUP(AK101,Table_corresp!$E$3:$F$230,2,0)))</f>
        <v/>
      </c>
      <c r="AN101" s="57" t="str">
        <f>IF(AM101="","",(CONCATENATE(B101," / ",AM101)))</f>
        <v/>
      </c>
      <c r="AO101" s="57" t="str">
        <f>IF(AN101="","",(VLOOKUP(AN101,Table_corresp!$J$3:$M$70,2,0)))</f>
        <v/>
      </c>
      <c r="AP101" s="57" t="str">
        <f>IF(AN101="","",(VLOOKUP(AN101,Table_corresp!$J$3:$M$70,3,0)))</f>
        <v/>
      </c>
      <c r="AQ101" s="57" t="str">
        <f>IF(AN101="","",(VLOOKUP(AN101,Table_corresp!$J$3:$M$70,4,0)))</f>
        <v/>
      </c>
      <c r="AR101" s="56" t="str">
        <f t="shared" si="28"/>
        <v/>
      </c>
      <c r="AS101" s="56" t="str">
        <f t="shared" si="29"/>
        <v/>
      </c>
      <c r="AT101" s="58" t="str">
        <f t="shared" si="30"/>
        <v/>
      </c>
      <c r="AU101" s="59" t="str">
        <f t="shared" si="23"/>
        <v/>
      </c>
      <c r="AV101" s="20"/>
      <c r="AW101" s="39"/>
      <c r="AX101" s="21"/>
      <c r="AY101" s="57" t="str">
        <f>IF(AU101="","",(VLOOKUP(AU101,Table_corresp!$E$3:$F$230,2,0)))</f>
        <v/>
      </c>
      <c r="AZ101" s="57" t="str">
        <f>IF(AY101="","",(CONCATENATE(L101," / ",AY101)))</f>
        <v/>
      </c>
      <c r="BA101" s="57" t="str">
        <f>IF(AZ101="","",(VLOOKUP(AZ101,Table_corresp!$J$3:$M$70,2,0)))</f>
        <v/>
      </c>
      <c r="BB101" s="57" t="str">
        <f>IF(AZ101="","",(VLOOKUP(AZ101,Table_corresp!$J$3:$M$70,3,0)))</f>
        <v/>
      </c>
      <c r="BC101" s="57" t="str">
        <f>IF(AZ101="","",(VLOOKUP(AZ101,Table_corresp!$J$3:$M$70,4,0)))</f>
        <v/>
      </c>
      <c r="BD101" s="56" t="str">
        <f t="shared" si="31"/>
        <v/>
      </c>
      <c r="BE101" s="56" t="str">
        <f t="shared" si="38"/>
        <v/>
      </c>
      <c r="BF101" s="58" t="str">
        <f t="shared" si="32"/>
        <v/>
      </c>
      <c r="BG101" s="59" t="e">
        <f t="shared" si="24"/>
        <v>#VALUE!</v>
      </c>
      <c r="BH101" s="21"/>
      <c r="BI101" s="39"/>
      <c r="BJ101" s="21"/>
      <c r="BK101" s="57" t="e">
        <f>IF(BG101="","",(VLOOKUP(BG101,Table_corresp!$E$3:$F$230,2,0)))</f>
        <v>#VALUE!</v>
      </c>
      <c r="BL101" s="57" t="e">
        <f>IF(BK101="","",(CONCATENATE(V101," / ",BK101)))</f>
        <v>#VALUE!</v>
      </c>
      <c r="BM101" s="57" t="e">
        <f>IF(BL101="","",(VLOOKUP(BL101,Table_corresp!$J$3:$M$70,2,0)))</f>
        <v>#VALUE!</v>
      </c>
      <c r="BN101" s="57" t="e">
        <f>IF(BL101="","",(VLOOKUP(BL101,Table_corresp!$J$3:$M$70,3,0)))</f>
        <v>#VALUE!</v>
      </c>
      <c r="BO101" s="57" t="e">
        <f>IF(BL101="","",(VLOOKUP(BL101,Table_corresp!$J$3:$M$70,4,0)))</f>
        <v>#VALUE!</v>
      </c>
      <c r="BP101" s="56" t="str">
        <f t="shared" si="33"/>
        <v/>
      </c>
      <c r="BQ101" s="56" t="str">
        <f t="shared" si="39"/>
        <v/>
      </c>
      <c r="BR101" s="58" t="str">
        <f t="shared" si="34"/>
        <v/>
      </c>
      <c r="BS101" s="59" t="e">
        <f t="shared" si="25"/>
        <v>#VALUE!</v>
      </c>
      <c r="BT101" s="21"/>
      <c r="BU101" s="39"/>
      <c r="BV101" s="21"/>
      <c r="BW101" s="57" t="e">
        <f>IF(BS101="","",(VLOOKUP(BS101,Table_corresp!$E$3:$F$230,2,0)))</f>
        <v>#VALUE!</v>
      </c>
      <c r="BX101" s="57" t="e">
        <f>IF(BW101="","",(CONCATENATE(AF101," / ",BW101)))</f>
        <v>#VALUE!</v>
      </c>
      <c r="BY101" s="57" t="e">
        <f>IF(BX101="","",(VLOOKUP(BX101,Table_corresp!$J$3:$M$70,2,0)))</f>
        <v>#VALUE!</v>
      </c>
      <c r="BZ101" s="57" t="e">
        <f>IF(BX101="","",(VLOOKUP(BX101,Table_corresp!$J$3:$M$70,3,0)))</f>
        <v>#VALUE!</v>
      </c>
      <c r="CA101" s="57" t="e">
        <f>IF(BX101="","",(VLOOKUP(BX101,Table_corresp!$J$3:$M$70,4,0)))</f>
        <v>#VALUE!</v>
      </c>
      <c r="CB101" s="56" t="e">
        <f>IF(#REF!&gt;0,((((#REF!/BY101)^BZ101)-1)/CA101),"")</f>
        <v>#REF!</v>
      </c>
      <c r="CC101" s="56" t="e">
        <f>IF(CB101="","",BN101-CB101)</f>
        <v>#REF!</v>
      </c>
      <c r="CD101" s="58" t="e">
        <f t="shared" si="35"/>
        <v>#REF!</v>
      </c>
      <c r="CE101" s="59" t="e">
        <f>IF(BR101&lt;&gt;0,((YEAR(BR101)-YEAR(BD101))*12+MONTH(BR101)-MONTH(BD101)),"")</f>
        <v>#VALUE!</v>
      </c>
      <c r="CF101" s="21"/>
      <c r="CG101" s="39"/>
      <c r="CH101" s="21"/>
      <c r="CI101" s="57" t="e">
        <f>IF(CE101="","",(VLOOKUP(CE101,Table_corresp!$E$3:$F$230,2,0)))</f>
        <v>#VALUE!</v>
      </c>
      <c r="CJ101" s="57" t="e">
        <f>IF(CI101="","",(CONCATENATE(AP101," / ",CI101)))</f>
        <v>#VALUE!</v>
      </c>
      <c r="CK101" s="57" t="e">
        <f>IF(CJ101="","",(VLOOKUP(CJ101,Table_corresp!$J$3:$M$70,2,0)))</f>
        <v>#VALUE!</v>
      </c>
      <c r="CL101" s="57" t="e">
        <f>IF(CJ101="","",(VLOOKUP(CJ101,Table_corresp!$J$3:$M$70,3,0)))</f>
        <v>#VALUE!</v>
      </c>
      <c r="CM101" s="57" t="e">
        <f>IF(CJ101="","",(VLOOKUP(CJ101,Table_corresp!$J$3:$M$70,4,0)))</f>
        <v>#VALUE!</v>
      </c>
      <c r="CN101" s="56" t="e">
        <f>IF(#REF!&gt;0,((((#REF!/CK101)^CL101)-1)/CM101),"")</f>
        <v>#REF!</v>
      </c>
      <c r="CO101" s="56" t="e">
        <f>IF(CN101="","",BZ101-CN101)</f>
        <v>#REF!</v>
      </c>
      <c r="CP101" s="58" t="e">
        <f t="shared" si="36"/>
        <v>#REF!</v>
      </c>
      <c r="CQ101" s="59" t="e">
        <f>IF(CD101&lt;&gt;0,((YEAR(CD101)-YEAR(BP101))*12+MONTH(CD101)-MONTH(BP101)),"")</f>
        <v>#REF!</v>
      </c>
      <c r="CR101" s="21"/>
      <c r="CS101" s="39"/>
      <c r="CT101" s="22"/>
      <c r="CU101" s="57" t="e">
        <f>IF(CQ101="","",(VLOOKUP(CQ101,Table_corresp!$E$3:$F$230,2,0)))</f>
        <v>#REF!</v>
      </c>
      <c r="CV101" s="57" t="e">
        <f>IF(CU101="","",(CONCATENATE(BB101," / ",CU101)))</f>
        <v>#REF!</v>
      </c>
      <c r="CW101" s="57" t="e">
        <f>IF(CV101="","",(VLOOKUP(CV101,Table_corresp!$J$3:$M$70,2,0)))</f>
        <v>#REF!</v>
      </c>
      <c r="CX101" s="57" t="e">
        <f>IF(CV101="","",(VLOOKUP(CV101,Table_corresp!$J$3:$M$70,3,0)))</f>
        <v>#REF!</v>
      </c>
      <c r="CY101" s="57" t="e">
        <f>IF(CV101="","",(VLOOKUP(CV101,Table_corresp!$J$3:$M$70,4,0)))</f>
        <v>#REF!</v>
      </c>
      <c r="CZ101" s="56" t="e">
        <f>IF(#REF!&gt;0,((((#REF!/CW101)^CX101)-1)/CY101),"")</f>
        <v>#REF!</v>
      </c>
      <c r="DA101" s="56" t="e">
        <f>IF(CZ101="","",CL101-CZ101)</f>
        <v>#REF!</v>
      </c>
      <c r="DB101" s="58" t="e">
        <f t="shared" si="37"/>
        <v>#REF!</v>
      </c>
      <c r="DC101" s="59" t="e">
        <f>IF(CP101&lt;&gt;0,((YEAR(CP101)-YEAR(CB101))*12+MONTH(CP101)-MONTH(CB101)),"")</f>
        <v>#REF!</v>
      </c>
    </row>
    <row r="102" spans="1:107" x14ac:dyDescent="0.25">
      <c r="A102" s="8">
        <v>100</v>
      </c>
      <c r="B102" s="10">
        <v>2</v>
      </c>
      <c r="C102" s="12"/>
      <c r="D102" s="12"/>
      <c r="E102" s="12"/>
      <c r="F102" s="12">
        <v>33</v>
      </c>
      <c r="G102" s="12">
        <v>1.24</v>
      </c>
      <c r="H102" s="13">
        <v>21.462018730489074</v>
      </c>
      <c r="I102" s="46">
        <f>VLOOKUP(T102,Table_corresp!$E$3:$F$230,2,0)</f>
        <v>6</v>
      </c>
      <c r="J102" s="46" t="str">
        <f>CONCATENATE(B102," / ",I102)</f>
        <v>2 / 6</v>
      </c>
      <c r="K102" s="54">
        <f>VLOOKUP(J102,Table_corresp!$J$3:$M$70,2,0)</f>
        <v>15.13</v>
      </c>
      <c r="L102" s="54">
        <f>VLOOKUP(J102,Table_corresp!$J$3:$M$70,3,0)</f>
        <v>-0.36</v>
      </c>
      <c r="M102" s="55">
        <f>VLOOKUP(J102,Table_corresp!$J$3:$M$70,4,0)</f>
        <v>-2.9399999999999999E-2</v>
      </c>
      <c r="N102" s="56">
        <f t="shared" si="26"/>
        <v>4.0224444144059479</v>
      </c>
      <c r="O102" s="14" t="s">
        <v>39</v>
      </c>
      <c r="P102" s="15">
        <v>42046</v>
      </c>
      <c r="Q102" s="15">
        <v>39777</v>
      </c>
      <c r="R102" s="45" t="str">
        <f t="shared" ca="1" si="21"/>
        <v>8 ans 10 mois</v>
      </c>
      <c r="S102" s="39" t="str">
        <f ca="1">VLOOKUP(R102,Table_corresp!$A$3:$B$230,2,0)</f>
        <v>[6-9[</v>
      </c>
      <c r="T102" s="45" t="str">
        <f>DATEDIF(Q102,P102,"y")&amp;" ans "&amp;DATEDIF(Q102,P102,"ym")&amp;" mois"</f>
        <v>6 ans 2 mois</v>
      </c>
      <c r="U102" s="39" t="str">
        <f>VLOOKUP(T102,Table_corresp!$A$3:$B$230,2,0)</f>
        <v>[6-9[</v>
      </c>
      <c r="V102" s="20"/>
      <c r="W102" s="21"/>
      <c r="X102" s="20"/>
      <c r="Y102" s="38" t="str">
        <f>IF(X102&lt;&gt;0,(DATEDIF(Q102,X102,"y")&amp;" ans "&amp;DATEDIF(Q102,X102,"ym")&amp;" mois"),"")</f>
        <v/>
      </c>
      <c r="Z102" s="21"/>
      <c r="AA102" s="57" t="str">
        <f>IF(Y102="","",(VLOOKUP(Y102,Table_corresp!$E$3:$F$230,2,0)))</f>
        <v/>
      </c>
      <c r="AB102" s="57" t="str">
        <f>IF(AA102="","",(CONCATENATE(B102," / ",AA102)))</f>
        <v/>
      </c>
      <c r="AC102" s="57" t="str">
        <f>IF(AB102="","",(VLOOKUP(AB102,Table_corresp!$J$3:$M$70,2,0)))</f>
        <v/>
      </c>
      <c r="AD102" s="57" t="str">
        <f>IF(AB102="","",(VLOOKUP(AB102,Table_corresp!$J$3:$M$70,3,0)))</f>
        <v/>
      </c>
      <c r="AE102" s="57" t="str">
        <f>IF(AB102="","",(VLOOKUP(AB102,Table_corresp!$J$3:$M$70,4,0)))</f>
        <v/>
      </c>
      <c r="AF102" s="56" t="str">
        <f t="shared" si="27"/>
        <v/>
      </c>
      <c r="AG102" s="56" t="str">
        <f>IF(AF102="","",N102-AF102)</f>
        <v/>
      </c>
      <c r="AH102" s="58" t="str">
        <f t="shared" si="22"/>
        <v/>
      </c>
      <c r="AI102" s="17" t="str">
        <f>IF(X102&lt;&gt;0,((YEAR(X102)-YEAR(P102))*12+MONTH(X102)-MONTH(P102)),"")</f>
        <v/>
      </c>
      <c r="AJ102" s="20"/>
      <c r="AK102" s="39" t="str">
        <f>IF(AJ102&lt;&gt;0,(DATEDIF(Q102,AJ102,"y")&amp;" ans "&amp;DATEDIF(Q102,AJ102,"ym")&amp;" mois"),"")</f>
        <v/>
      </c>
      <c r="AL102" s="21"/>
      <c r="AM102" s="57" t="str">
        <f>IF(AK102="","",(VLOOKUP(AK102,Table_corresp!$E$3:$F$230,2,0)))</f>
        <v/>
      </c>
      <c r="AN102" s="57" t="str">
        <f>IF(AM102="","",(CONCATENATE(B102," / ",AM102)))</f>
        <v/>
      </c>
      <c r="AO102" s="57" t="str">
        <f>IF(AN102="","",(VLOOKUP(AN102,Table_corresp!$J$3:$M$70,2,0)))</f>
        <v/>
      </c>
      <c r="AP102" s="57" t="str">
        <f>IF(AN102="","",(VLOOKUP(AN102,Table_corresp!$J$3:$M$70,3,0)))</f>
        <v/>
      </c>
      <c r="AQ102" s="57" t="str">
        <f>IF(AN102="","",(VLOOKUP(AN102,Table_corresp!$J$3:$M$70,4,0)))</f>
        <v/>
      </c>
      <c r="AR102" s="56" t="str">
        <f t="shared" si="28"/>
        <v/>
      </c>
      <c r="AS102" s="56" t="str">
        <f t="shared" si="29"/>
        <v/>
      </c>
      <c r="AT102" s="58" t="str">
        <f t="shared" si="30"/>
        <v/>
      </c>
      <c r="AU102" s="59" t="str">
        <f t="shared" si="23"/>
        <v/>
      </c>
      <c r="AV102" s="20"/>
      <c r="AW102" s="39"/>
      <c r="AX102" s="21"/>
      <c r="AY102" s="57" t="str">
        <f>IF(AU102="","",(VLOOKUP(AU102,Table_corresp!$E$3:$F$230,2,0)))</f>
        <v/>
      </c>
      <c r="AZ102" s="57" t="str">
        <f>IF(AY102="","",(CONCATENATE(L102," / ",AY102)))</f>
        <v/>
      </c>
      <c r="BA102" s="57" t="str">
        <f>IF(AZ102="","",(VLOOKUP(AZ102,Table_corresp!$J$3:$M$70,2,0)))</f>
        <v/>
      </c>
      <c r="BB102" s="57" t="str">
        <f>IF(AZ102="","",(VLOOKUP(AZ102,Table_corresp!$J$3:$M$70,3,0)))</f>
        <v/>
      </c>
      <c r="BC102" s="57" t="str">
        <f>IF(AZ102="","",(VLOOKUP(AZ102,Table_corresp!$J$3:$M$70,4,0)))</f>
        <v/>
      </c>
      <c r="BD102" s="56" t="str">
        <f t="shared" si="31"/>
        <v/>
      </c>
      <c r="BE102" s="56" t="str">
        <f t="shared" si="38"/>
        <v/>
      </c>
      <c r="BF102" s="58" t="str">
        <f t="shared" si="32"/>
        <v/>
      </c>
      <c r="BG102" s="59" t="e">
        <f t="shared" si="24"/>
        <v>#VALUE!</v>
      </c>
      <c r="BH102" s="21"/>
      <c r="BI102" s="39"/>
      <c r="BJ102" s="21"/>
      <c r="BK102" s="57" t="e">
        <f>IF(BG102="","",(VLOOKUP(BG102,Table_corresp!$E$3:$F$230,2,0)))</f>
        <v>#VALUE!</v>
      </c>
      <c r="BL102" s="57" t="e">
        <f>IF(BK102="","",(CONCATENATE(V102," / ",BK102)))</f>
        <v>#VALUE!</v>
      </c>
      <c r="BM102" s="57" t="e">
        <f>IF(BL102="","",(VLOOKUP(BL102,Table_corresp!$J$3:$M$70,2,0)))</f>
        <v>#VALUE!</v>
      </c>
      <c r="BN102" s="57" t="e">
        <f>IF(BL102="","",(VLOOKUP(BL102,Table_corresp!$J$3:$M$70,3,0)))</f>
        <v>#VALUE!</v>
      </c>
      <c r="BO102" s="57" t="e">
        <f>IF(BL102="","",(VLOOKUP(BL102,Table_corresp!$J$3:$M$70,4,0)))</f>
        <v>#VALUE!</v>
      </c>
      <c r="BP102" s="56" t="str">
        <f t="shared" si="33"/>
        <v/>
      </c>
      <c r="BQ102" s="56" t="str">
        <f t="shared" si="39"/>
        <v/>
      </c>
      <c r="BR102" s="58" t="str">
        <f t="shared" si="34"/>
        <v/>
      </c>
      <c r="BS102" s="59" t="e">
        <f t="shared" si="25"/>
        <v>#VALUE!</v>
      </c>
      <c r="BT102" s="21"/>
      <c r="BU102" s="39"/>
      <c r="BV102" s="21"/>
      <c r="BW102" s="57" t="e">
        <f>IF(BS102="","",(VLOOKUP(BS102,Table_corresp!$E$3:$F$230,2,0)))</f>
        <v>#VALUE!</v>
      </c>
      <c r="BX102" s="57" t="e">
        <f>IF(BW102="","",(CONCATENATE(AF102," / ",BW102)))</f>
        <v>#VALUE!</v>
      </c>
      <c r="BY102" s="57" t="e">
        <f>IF(BX102="","",(VLOOKUP(BX102,Table_corresp!$J$3:$M$70,2,0)))</f>
        <v>#VALUE!</v>
      </c>
      <c r="BZ102" s="57" t="e">
        <f>IF(BX102="","",(VLOOKUP(BX102,Table_corresp!$J$3:$M$70,3,0)))</f>
        <v>#VALUE!</v>
      </c>
      <c r="CA102" s="57" t="e">
        <f>IF(BX102="","",(VLOOKUP(BX102,Table_corresp!$J$3:$M$70,4,0)))</f>
        <v>#VALUE!</v>
      </c>
      <c r="CB102" s="56" t="e">
        <f>IF(#REF!&gt;0,((((#REF!/BY102)^BZ102)-1)/CA102),"")</f>
        <v>#REF!</v>
      </c>
      <c r="CC102" s="56" t="e">
        <f>IF(CB102="","",BN102-CB102)</f>
        <v>#REF!</v>
      </c>
      <c r="CD102" s="58" t="e">
        <f t="shared" si="35"/>
        <v>#REF!</v>
      </c>
      <c r="CE102" s="59" t="e">
        <f>IF(BR102&lt;&gt;0,((YEAR(BR102)-YEAR(BD102))*12+MONTH(BR102)-MONTH(BD102)),"")</f>
        <v>#VALUE!</v>
      </c>
      <c r="CF102" s="21"/>
      <c r="CG102" s="39"/>
      <c r="CH102" s="21"/>
      <c r="CI102" s="57" t="e">
        <f>IF(CE102="","",(VLOOKUP(CE102,Table_corresp!$E$3:$F$230,2,0)))</f>
        <v>#VALUE!</v>
      </c>
      <c r="CJ102" s="57" t="e">
        <f>IF(CI102="","",(CONCATENATE(AP102," / ",CI102)))</f>
        <v>#VALUE!</v>
      </c>
      <c r="CK102" s="57" t="e">
        <f>IF(CJ102="","",(VLOOKUP(CJ102,Table_corresp!$J$3:$M$70,2,0)))</f>
        <v>#VALUE!</v>
      </c>
      <c r="CL102" s="57" t="e">
        <f>IF(CJ102="","",(VLOOKUP(CJ102,Table_corresp!$J$3:$M$70,3,0)))</f>
        <v>#VALUE!</v>
      </c>
      <c r="CM102" s="57" t="e">
        <f>IF(CJ102="","",(VLOOKUP(CJ102,Table_corresp!$J$3:$M$70,4,0)))</f>
        <v>#VALUE!</v>
      </c>
      <c r="CN102" s="56" t="e">
        <f>IF(#REF!&gt;0,((((#REF!/CK102)^CL102)-1)/CM102),"")</f>
        <v>#REF!</v>
      </c>
      <c r="CO102" s="56" t="e">
        <f>IF(CN102="","",BZ102-CN102)</f>
        <v>#REF!</v>
      </c>
      <c r="CP102" s="58" t="e">
        <f t="shared" si="36"/>
        <v>#REF!</v>
      </c>
      <c r="CQ102" s="59" t="e">
        <f>IF(CD102&lt;&gt;0,((YEAR(CD102)-YEAR(BP102))*12+MONTH(CD102)-MONTH(BP102)),"")</f>
        <v>#REF!</v>
      </c>
      <c r="CR102" s="21"/>
      <c r="CS102" s="39"/>
      <c r="CT102" s="22"/>
      <c r="CU102" s="57" t="e">
        <f>IF(CQ102="","",(VLOOKUP(CQ102,Table_corresp!$E$3:$F$230,2,0)))</f>
        <v>#REF!</v>
      </c>
      <c r="CV102" s="57" t="e">
        <f>IF(CU102="","",(CONCATENATE(BB102," / ",CU102)))</f>
        <v>#REF!</v>
      </c>
      <c r="CW102" s="57" t="e">
        <f>IF(CV102="","",(VLOOKUP(CV102,Table_corresp!$J$3:$M$70,2,0)))</f>
        <v>#REF!</v>
      </c>
      <c r="CX102" s="57" t="e">
        <f>IF(CV102="","",(VLOOKUP(CV102,Table_corresp!$J$3:$M$70,3,0)))</f>
        <v>#REF!</v>
      </c>
      <c r="CY102" s="57" t="e">
        <f>IF(CV102="","",(VLOOKUP(CV102,Table_corresp!$J$3:$M$70,4,0)))</f>
        <v>#REF!</v>
      </c>
      <c r="CZ102" s="56" t="e">
        <f>IF(#REF!&gt;0,((((#REF!/CW102)^CX102)-1)/CY102),"")</f>
        <v>#REF!</v>
      </c>
      <c r="DA102" s="56" t="e">
        <f>IF(CZ102="","",CL102-CZ102)</f>
        <v>#REF!</v>
      </c>
      <c r="DB102" s="58" t="e">
        <f t="shared" si="37"/>
        <v>#REF!</v>
      </c>
      <c r="DC102" s="59" t="e">
        <f>IF(CP102&lt;&gt;0,((YEAR(CP102)-YEAR(CB102))*12+MONTH(CP102)-MONTH(CB102)),"")</f>
        <v>#REF!</v>
      </c>
    </row>
    <row r="103" spans="1:107" x14ac:dyDescent="0.25">
      <c r="A103" s="8">
        <v>101</v>
      </c>
      <c r="B103" s="10">
        <v>2</v>
      </c>
      <c r="C103" s="12"/>
      <c r="D103" s="12"/>
      <c r="E103" s="12"/>
      <c r="F103" s="12">
        <v>47.4</v>
      </c>
      <c r="G103" s="12">
        <v>1.32</v>
      </c>
      <c r="H103" s="13">
        <v>27.203856749311292</v>
      </c>
      <c r="I103" s="46">
        <f>VLOOKUP(T103,Table_corresp!$E$3:$F$230,2,0)</f>
        <v>8.5</v>
      </c>
      <c r="J103" s="46" t="str">
        <f>CONCATENATE(B103," / ",I103)</f>
        <v>2 / 8,5</v>
      </c>
      <c r="K103" s="54">
        <f>VLOOKUP(J103,Table_corresp!$J$3:$M$70,2,0)</f>
        <v>15.59</v>
      </c>
      <c r="L103" s="54">
        <f>VLOOKUP(J103,Table_corresp!$J$3:$M$70,3,0)</f>
        <v>-0.56999999999999995</v>
      </c>
      <c r="M103" s="55">
        <f>VLOOKUP(J103,Table_corresp!$J$3:$M$70,4,0)</f>
        <v>-5.3400000000000003E-2</v>
      </c>
      <c r="N103" s="56">
        <f t="shared" si="26"/>
        <v>5.0920151827786535</v>
      </c>
      <c r="O103" s="14" t="s">
        <v>39</v>
      </c>
      <c r="P103" s="15">
        <v>42046</v>
      </c>
      <c r="Q103" s="15">
        <v>38797</v>
      </c>
      <c r="R103" s="45" t="str">
        <f t="shared" ca="1" si="21"/>
        <v>11 ans 6 mois</v>
      </c>
      <c r="S103" s="39" t="str">
        <f ca="1">VLOOKUP(R103,Table_corresp!$A$3:$B$230,2,0)</f>
        <v>[9-12[</v>
      </c>
      <c r="T103" s="45" t="str">
        <f>DATEDIF(Q103,P103,"y")&amp;" ans "&amp;DATEDIF(Q103,P103,"ym")&amp;" mois"</f>
        <v>8 ans 10 mois</v>
      </c>
      <c r="U103" s="39" t="str">
        <f>VLOOKUP(T103,Table_corresp!$A$3:$B$230,2,0)</f>
        <v>[6-9[</v>
      </c>
      <c r="V103" s="16"/>
      <c r="W103" s="11"/>
      <c r="X103" s="16"/>
      <c r="Y103" s="38" t="str">
        <f>IF(X103&lt;&gt;0,(DATEDIF(Q103,X103,"y")&amp;" ans "&amp;DATEDIF(Q103,X103,"ym")&amp;" mois"),"")</f>
        <v/>
      </c>
      <c r="Z103" s="11"/>
      <c r="AA103" s="57" t="str">
        <f>IF(Y103="","",(VLOOKUP(Y103,Table_corresp!$E$3:$F$230,2,0)))</f>
        <v/>
      </c>
      <c r="AB103" s="57" t="str">
        <f>IF(AA103="","",(CONCATENATE(B103," / ",AA103)))</f>
        <v/>
      </c>
      <c r="AC103" s="57" t="str">
        <f>IF(AB103="","",(VLOOKUP(AB103,Table_corresp!$J$3:$M$70,2,0)))</f>
        <v/>
      </c>
      <c r="AD103" s="57" t="str">
        <f>IF(AB103="","",(VLOOKUP(AB103,Table_corresp!$J$3:$M$70,3,0)))</f>
        <v/>
      </c>
      <c r="AE103" s="57" t="str">
        <f>IF(AB103="","",(VLOOKUP(AB103,Table_corresp!$J$3:$M$70,4,0)))</f>
        <v/>
      </c>
      <c r="AF103" s="56" t="str">
        <f t="shared" si="27"/>
        <v/>
      </c>
      <c r="AG103" s="56" t="str">
        <f>IF(AF103="","",N103-AF103)</f>
        <v/>
      </c>
      <c r="AH103" s="58" t="str">
        <f t="shared" si="22"/>
        <v/>
      </c>
      <c r="AI103" s="17" t="str">
        <f>IF(X103&lt;&gt;0,((YEAR(X103)-YEAR(P103))*12+MONTH(X103)-MONTH(P103)),"")</f>
        <v/>
      </c>
      <c r="AJ103" s="16"/>
      <c r="AK103" s="39" t="str">
        <f>IF(AJ103&lt;&gt;0,(DATEDIF(Q103,AJ103,"y")&amp;" ans "&amp;DATEDIF(Q103,AJ103,"ym")&amp;" mois"),"")</f>
        <v/>
      </c>
      <c r="AL103" s="11"/>
      <c r="AM103" s="57" t="str">
        <f>IF(AK103="","",(VLOOKUP(AK103,Table_corresp!$E$3:$F$230,2,0)))</f>
        <v/>
      </c>
      <c r="AN103" s="57" t="str">
        <f>IF(AM103="","",(CONCATENATE(B103," / ",AM103)))</f>
        <v/>
      </c>
      <c r="AO103" s="57" t="str">
        <f>IF(AN103="","",(VLOOKUP(AN103,Table_corresp!$J$3:$M$70,2,0)))</f>
        <v/>
      </c>
      <c r="AP103" s="57" t="str">
        <f>IF(AN103="","",(VLOOKUP(AN103,Table_corresp!$J$3:$M$70,3,0)))</f>
        <v/>
      </c>
      <c r="AQ103" s="57" t="str">
        <f>IF(AN103="","",(VLOOKUP(AN103,Table_corresp!$J$3:$M$70,4,0)))</f>
        <v/>
      </c>
      <c r="AR103" s="56" t="str">
        <f t="shared" si="28"/>
        <v/>
      </c>
      <c r="AS103" s="56" t="str">
        <f t="shared" si="29"/>
        <v/>
      </c>
      <c r="AT103" s="58" t="str">
        <f t="shared" si="30"/>
        <v/>
      </c>
      <c r="AU103" s="59" t="str">
        <f t="shared" si="23"/>
        <v/>
      </c>
      <c r="AV103" s="16"/>
      <c r="AW103" s="39"/>
      <c r="AX103" s="11"/>
      <c r="AY103" s="57" t="str">
        <f>IF(AU103="","",(VLOOKUP(AU103,Table_corresp!$E$3:$F$230,2,0)))</f>
        <v/>
      </c>
      <c r="AZ103" s="57" t="str">
        <f>IF(AY103="","",(CONCATENATE(L103," / ",AY103)))</f>
        <v/>
      </c>
      <c r="BA103" s="57" t="str">
        <f>IF(AZ103="","",(VLOOKUP(AZ103,Table_corresp!$J$3:$M$70,2,0)))</f>
        <v/>
      </c>
      <c r="BB103" s="57" t="str">
        <f>IF(AZ103="","",(VLOOKUP(AZ103,Table_corresp!$J$3:$M$70,3,0)))</f>
        <v/>
      </c>
      <c r="BC103" s="57" t="str">
        <f>IF(AZ103="","",(VLOOKUP(AZ103,Table_corresp!$J$3:$M$70,4,0)))</f>
        <v/>
      </c>
      <c r="BD103" s="56" t="str">
        <f t="shared" si="31"/>
        <v/>
      </c>
      <c r="BE103" s="56" t="str">
        <f t="shared" si="38"/>
        <v/>
      </c>
      <c r="BF103" s="58" t="str">
        <f t="shared" si="32"/>
        <v/>
      </c>
      <c r="BG103" s="59" t="e">
        <f t="shared" si="24"/>
        <v>#VALUE!</v>
      </c>
      <c r="BH103" s="11"/>
      <c r="BI103" s="39"/>
      <c r="BJ103" s="11"/>
      <c r="BK103" s="57" t="e">
        <f>IF(BG103="","",(VLOOKUP(BG103,Table_corresp!$E$3:$F$230,2,0)))</f>
        <v>#VALUE!</v>
      </c>
      <c r="BL103" s="57" t="e">
        <f>IF(BK103="","",(CONCATENATE(V103," / ",BK103)))</f>
        <v>#VALUE!</v>
      </c>
      <c r="BM103" s="57" t="e">
        <f>IF(BL103="","",(VLOOKUP(BL103,Table_corresp!$J$3:$M$70,2,0)))</f>
        <v>#VALUE!</v>
      </c>
      <c r="BN103" s="57" t="e">
        <f>IF(BL103="","",(VLOOKUP(BL103,Table_corresp!$J$3:$M$70,3,0)))</f>
        <v>#VALUE!</v>
      </c>
      <c r="BO103" s="57" t="e">
        <f>IF(BL103="","",(VLOOKUP(BL103,Table_corresp!$J$3:$M$70,4,0)))</f>
        <v>#VALUE!</v>
      </c>
      <c r="BP103" s="56" t="str">
        <f t="shared" si="33"/>
        <v/>
      </c>
      <c r="BQ103" s="56" t="str">
        <f t="shared" si="39"/>
        <v/>
      </c>
      <c r="BR103" s="58" t="str">
        <f t="shared" si="34"/>
        <v/>
      </c>
      <c r="BS103" s="59" t="e">
        <f t="shared" si="25"/>
        <v>#VALUE!</v>
      </c>
      <c r="BT103" s="11"/>
      <c r="BU103" s="39"/>
      <c r="BV103" s="11"/>
      <c r="BW103" s="57" t="e">
        <f>IF(BS103="","",(VLOOKUP(BS103,Table_corresp!$E$3:$F$230,2,0)))</f>
        <v>#VALUE!</v>
      </c>
      <c r="BX103" s="57" t="e">
        <f>IF(BW103="","",(CONCATENATE(AF103," / ",BW103)))</f>
        <v>#VALUE!</v>
      </c>
      <c r="BY103" s="57" t="e">
        <f>IF(BX103="","",(VLOOKUP(BX103,Table_corresp!$J$3:$M$70,2,0)))</f>
        <v>#VALUE!</v>
      </c>
      <c r="BZ103" s="57" t="e">
        <f>IF(BX103="","",(VLOOKUP(BX103,Table_corresp!$J$3:$M$70,3,0)))</f>
        <v>#VALUE!</v>
      </c>
      <c r="CA103" s="57" t="e">
        <f>IF(BX103="","",(VLOOKUP(BX103,Table_corresp!$J$3:$M$70,4,0)))</f>
        <v>#VALUE!</v>
      </c>
      <c r="CB103" s="56" t="e">
        <f>IF(#REF!&gt;0,((((#REF!/BY103)^BZ103)-1)/CA103),"")</f>
        <v>#REF!</v>
      </c>
      <c r="CC103" s="56" t="e">
        <f>IF(CB103="","",BN103-CB103)</f>
        <v>#REF!</v>
      </c>
      <c r="CD103" s="58" t="e">
        <f t="shared" si="35"/>
        <v>#REF!</v>
      </c>
      <c r="CE103" s="59" t="e">
        <f>IF(BR103&lt;&gt;0,((YEAR(BR103)-YEAR(BD103))*12+MONTH(BR103)-MONTH(BD103)),"")</f>
        <v>#VALUE!</v>
      </c>
      <c r="CF103" s="11"/>
      <c r="CG103" s="39"/>
      <c r="CH103" s="11"/>
      <c r="CI103" s="57" t="e">
        <f>IF(CE103="","",(VLOOKUP(CE103,Table_corresp!$E$3:$F$230,2,0)))</f>
        <v>#VALUE!</v>
      </c>
      <c r="CJ103" s="57" t="e">
        <f>IF(CI103="","",(CONCATENATE(AP103," / ",CI103)))</f>
        <v>#VALUE!</v>
      </c>
      <c r="CK103" s="57" t="e">
        <f>IF(CJ103="","",(VLOOKUP(CJ103,Table_corresp!$J$3:$M$70,2,0)))</f>
        <v>#VALUE!</v>
      </c>
      <c r="CL103" s="57" t="e">
        <f>IF(CJ103="","",(VLOOKUP(CJ103,Table_corresp!$J$3:$M$70,3,0)))</f>
        <v>#VALUE!</v>
      </c>
      <c r="CM103" s="57" t="e">
        <f>IF(CJ103="","",(VLOOKUP(CJ103,Table_corresp!$J$3:$M$70,4,0)))</f>
        <v>#VALUE!</v>
      </c>
      <c r="CN103" s="56" t="e">
        <f>IF(#REF!&gt;0,((((#REF!/CK103)^CL103)-1)/CM103),"")</f>
        <v>#REF!</v>
      </c>
      <c r="CO103" s="56" t="e">
        <f>IF(CN103="","",BZ103-CN103)</f>
        <v>#REF!</v>
      </c>
      <c r="CP103" s="58" t="e">
        <f t="shared" si="36"/>
        <v>#REF!</v>
      </c>
      <c r="CQ103" s="59" t="e">
        <f>IF(CD103&lt;&gt;0,((YEAR(CD103)-YEAR(BP103))*12+MONTH(CD103)-MONTH(BP103)),"")</f>
        <v>#REF!</v>
      </c>
      <c r="CR103" s="11"/>
      <c r="CS103" s="39"/>
      <c r="CT103" s="18"/>
      <c r="CU103" s="57" t="e">
        <f>IF(CQ103="","",(VLOOKUP(CQ103,Table_corresp!$E$3:$F$230,2,0)))</f>
        <v>#REF!</v>
      </c>
      <c r="CV103" s="57" t="e">
        <f>IF(CU103="","",(CONCATENATE(BB103," / ",CU103)))</f>
        <v>#REF!</v>
      </c>
      <c r="CW103" s="57" t="e">
        <f>IF(CV103="","",(VLOOKUP(CV103,Table_corresp!$J$3:$M$70,2,0)))</f>
        <v>#REF!</v>
      </c>
      <c r="CX103" s="57" t="e">
        <f>IF(CV103="","",(VLOOKUP(CV103,Table_corresp!$J$3:$M$70,3,0)))</f>
        <v>#REF!</v>
      </c>
      <c r="CY103" s="57" t="e">
        <f>IF(CV103="","",(VLOOKUP(CV103,Table_corresp!$J$3:$M$70,4,0)))</f>
        <v>#REF!</v>
      </c>
      <c r="CZ103" s="56" t="e">
        <f>IF(#REF!&gt;0,((((#REF!/CW103)^CX103)-1)/CY103),"")</f>
        <v>#REF!</v>
      </c>
      <c r="DA103" s="56" t="e">
        <f>IF(CZ103="","",CL103-CZ103)</f>
        <v>#REF!</v>
      </c>
      <c r="DB103" s="58" t="e">
        <f t="shared" si="37"/>
        <v>#REF!</v>
      </c>
      <c r="DC103" s="59" t="e">
        <f>IF(CP103&lt;&gt;0,((YEAR(CP103)-YEAR(CB103))*12+MONTH(CP103)-MONTH(CB103)),"")</f>
        <v>#REF!</v>
      </c>
    </row>
    <row r="104" spans="1:107" x14ac:dyDescent="0.25">
      <c r="A104" s="8">
        <v>102</v>
      </c>
      <c r="B104" s="10">
        <v>1</v>
      </c>
      <c r="C104" s="12"/>
      <c r="D104" s="12"/>
      <c r="E104" s="12"/>
      <c r="F104" s="12">
        <v>74.900000000000006</v>
      </c>
      <c r="G104" s="12">
        <v>1.49</v>
      </c>
      <c r="H104" s="13">
        <v>33.737219044187199</v>
      </c>
      <c r="I104" s="46">
        <f>VLOOKUP(T104,Table_corresp!$E$3:$F$230,2,0)</f>
        <v>10.5</v>
      </c>
      <c r="J104" s="46" t="str">
        <f>CONCATENATE(B104," / ",I104)</f>
        <v>1 / 10,5</v>
      </c>
      <c r="K104" s="54">
        <f>VLOOKUP(J104,Table_corresp!$J$3:$M$70,2,0)</f>
        <v>16.53</v>
      </c>
      <c r="L104" s="54">
        <f>VLOOKUP(J104,Table_corresp!$J$3:$M$70,3,0)</f>
        <v>-0.87</v>
      </c>
      <c r="M104" s="55">
        <f>VLOOKUP(J104,Table_corresp!$J$3:$M$70,4,0)</f>
        <v>-8.6699999999999999E-2</v>
      </c>
      <c r="N104" s="56">
        <f t="shared" si="26"/>
        <v>5.3335753599834774</v>
      </c>
      <c r="O104" s="14" t="s">
        <v>39</v>
      </c>
      <c r="P104" s="15">
        <v>42046</v>
      </c>
      <c r="Q104" s="15">
        <v>38159</v>
      </c>
      <c r="R104" s="45" t="str">
        <f t="shared" ca="1" si="21"/>
        <v>13 ans 3 mois</v>
      </c>
      <c r="S104" s="39" t="str">
        <f ca="1">VLOOKUP(R104,Table_corresp!$A$3:$B$230,2,0)</f>
        <v>&gt; 12</v>
      </c>
      <c r="T104" s="45" t="str">
        <f>DATEDIF(Q104,P104,"y")&amp;" ans "&amp;DATEDIF(Q104,P104,"ym")&amp;" mois"</f>
        <v>10 ans 7 mois</v>
      </c>
      <c r="U104" s="39" t="str">
        <f>VLOOKUP(T104,Table_corresp!$A$3:$B$230,2,0)</f>
        <v>[9-12[</v>
      </c>
      <c r="V104" s="16"/>
      <c r="W104" s="11"/>
      <c r="X104" s="16"/>
      <c r="Y104" s="38" t="str">
        <f>IF(X104&lt;&gt;0,(DATEDIF(Q104,X104,"y")&amp;" ans "&amp;DATEDIF(Q104,X104,"ym")&amp;" mois"),"")</f>
        <v/>
      </c>
      <c r="Z104" s="11"/>
      <c r="AA104" s="57" t="str">
        <f>IF(Y104="","",(VLOOKUP(Y104,Table_corresp!$E$3:$F$230,2,0)))</f>
        <v/>
      </c>
      <c r="AB104" s="57" t="str">
        <f>IF(AA104="","",(CONCATENATE(B104," / ",AA104)))</f>
        <v/>
      </c>
      <c r="AC104" s="57" t="str">
        <f>IF(AB104="","",(VLOOKUP(AB104,Table_corresp!$J$3:$M$70,2,0)))</f>
        <v/>
      </c>
      <c r="AD104" s="57" t="str">
        <f>IF(AB104="","",(VLOOKUP(AB104,Table_corresp!$J$3:$M$70,3,0)))</f>
        <v/>
      </c>
      <c r="AE104" s="57" t="str">
        <f>IF(AB104="","",(VLOOKUP(AB104,Table_corresp!$J$3:$M$70,4,0)))</f>
        <v/>
      </c>
      <c r="AF104" s="56" t="str">
        <f t="shared" si="27"/>
        <v/>
      </c>
      <c r="AG104" s="56" t="str">
        <f>IF(AF104="","",N104-AF104)</f>
        <v/>
      </c>
      <c r="AH104" s="58" t="str">
        <f t="shared" si="22"/>
        <v/>
      </c>
      <c r="AI104" s="17" t="str">
        <f>IF(X104&lt;&gt;0,((YEAR(X104)-YEAR(P104))*12+MONTH(X104)-MONTH(P104)),"")</f>
        <v/>
      </c>
      <c r="AJ104" s="16"/>
      <c r="AK104" s="39" t="str">
        <f>IF(AJ104&lt;&gt;0,(DATEDIF(Q104,AJ104,"y")&amp;" ans "&amp;DATEDIF(Q104,AJ104,"ym")&amp;" mois"),"")</f>
        <v/>
      </c>
      <c r="AL104" s="11"/>
      <c r="AM104" s="57" t="str">
        <f>IF(AK104="","",(VLOOKUP(AK104,Table_corresp!$E$3:$F$230,2,0)))</f>
        <v/>
      </c>
      <c r="AN104" s="57" t="str">
        <f>IF(AM104="","",(CONCATENATE(B104," / ",AM104)))</f>
        <v/>
      </c>
      <c r="AO104" s="57" t="str">
        <f>IF(AN104="","",(VLOOKUP(AN104,Table_corresp!$J$3:$M$70,2,0)))</f>
        <v/>
      </c>
      <c r="AP104" s="57" t="str">
        <f>IF(AN104="","",(VLOOKUP(AN104,Table_corresp!$J$3:$M$70,3,0)))</f>
        <v/>
      </c>
      <c r="AQ104" s="57" t="str">
        <f>IF(AN104="","",(VLOOKUP(AN104,Table_corresp!$J$3:$M$70,4,0)))</f>
        <v/>
      </c>
      <c r="AR104" s="56" t="str">
        <f t="shared" si="28"/>
        <v/>
      </c>
      <c r="AS104" s="56" t="str">
        <f t="shared" si="29"/>
        <v/>
      </c>
      <c r="AT104" s="58" t="str">
        <f t="shared" si="30"/>
        <v/>
      </c>
      <c r="AU104" s="59" t="str">
        <f t="shared" si="23"/>
        <v/>
      </c>
      <c r="AV104" s="16"/>
      <c r="AW104" s="39"/>
      <c r="AX104" s="11"/>
      <c r="AY104" s="57" t="str">
        <f>IF(AU104="","",(VLOOKUP(AU104,Table_corresp!$E$3:$F$230,2,0)))</f>
        <v/>
      </c>
      <c r="AZ104" s="57" t="str">
        <f>IF(AY104="","",(CONCATENATE(L104," / ",AY104)))</f>
        <v/>
      </c>
      <c r="BA104" s="57" t="str">
        <f>IF(AZ104="","",(VLOOKUP(AZ104,Table_corresp!$J$3:$M$70,2,0)))</f>
        <v/>
      </c>
      <c r="BB104" s="57" t="str">
        <f>IF(AZ104="","",(VLOOKUP(AZ104,Table_corresp!$J$3:$M$70,3,0)))</f>
        <v/>
      </c>
      <c r="BC104" s="57" t="str">
        <f>IF(AZ104="","",(VLOOKUP(AZ104,Table_corresp!$J$3:$M$70,4,0)))</f>
        <v/>
      </c>
      <c r="BD104" s="56" t="str">
        <f t="shared" si="31"/>
        <v/>
      </c>
      <c r="BE104" s="56" t="str">
        <f t="shared" si="38"/>
        <v/>
      </c>
      <c r="BF104" s="58" t="str">
        <f t="shared" si="32"/>
        <v/>
      </c>
      <c r="BG104" s="59" t="e">
        <f t="shared" si="24"/>
        <v>#VALUE!</v>
      </c>
      <c r="BH104" s="11"/>
      <c r="BI104" s="39"/>
      <c r="BJ104" s="11"/>
      <c r="BK104" s="57" t="e">
        <f>IF(BG104="","",(VLOOKUP(BG104,Table_corresp!$E$3:$F$230,2,0)))</f>
        <v>#VALUE!</v>
      </c>
      <c r="BL104" s="57" t="e">
        <f>IF(BK104="","",(CONCATENATE(V104," / ",BK104)))</f>
        <v>#VALUE!</v>
      </c>
      <c r="BM104" s="57" t="e">
        <f>IF(BL104="","",(VLOOKUP(BL104,Table_corresp!$J$3:$M$70,2,0)))</f>
        <v>#VALUE!</v>
      </c>
      <c r="BN104" s="57" t="e">
        <f>IF(BL104="","",(VLOOKUP(BL104,Table_corresp!$J$3:$M$70,3,0)))</f>
        <v>#VALUE!</v>
      </c>
      <c r="BO104" s="57" t="e">
        <f>IF(BL104="","",(VLOOKUP(BL104,Table_corresp!$J$3:$M$70,4,0)))</f>
        <v>#VALUE!</v>
      </c>
      <c r="BP104" s="56" t="str">
        <f t="shared" si="33"/>
        <v/>
      </c>
      <c r="BQ104" s="56" t="str">
        <f t="shared" si="39"/>
        <v/>
      </c>
      <c r="BR104" s="58" t="str">
        <f t="shared" si="34"/>
        <v/>
      </c>
      <c r="BS104" s="59" t="e">
        <f t="shared" si="25"/>
        <v>#VALUE!</v>
      </c>
      <c r="BT104" s="11"/>
      <c r="BU104" s="39"/>
      <c r="BV104" s="11"/>
      <c r="BW104" s="57" t="e">
        <f>IF(BS104="","",(VLOOKUP(BS104,Table_corresp!$E$3:$F$230,2,0)))</f>
        <v>#VALUE!</v>
      </c>
      <c r="BX104" s="57" t="e">
        <f>IF(BW104="","",(CONCATENATE(AF104," / ",BW104)))</f>
        <v>#VALUE!</v>
      </c>
      <c r="BY104" s="57" t="e">
        <f>IF(BX104="","",(VLOOKUP(BX104,Table_corresp!$J$3:$M$70,2,0)))</f>
        <v>#VALUE!</v>
      </c>
      <c r="BZ104" s="57" t="e">
        <f>IF(BX104="","",(VLOOKUP(BX104,Table_corresp!$J$3:$M$70,3,0)))</f>
        <v>#VALUE!</v>
      </c>
      <c r="CA104" s="57" t="e">
        <f>IF(BX104="","",(VLOOKUP(BX104,Table_corresp!$J$3:$M$70,4,0)))</f>
        <v>#VALUE!</v>
      </c>
      <c r="CB104" s="56" t="e">
        <f>IF(#REF!&gt;0,((((#REF!/BY104)^BZ104)-1)/CA104),"")</f>
        <v>#REF!</v>
      </c>
      <c r="CC104" s="56" t="e">
        <f>IF(CB104="","",BN104-CB104)</f>
        <v>#REF!</v>
      </c>
      <c r="CD104" s="58" t="e">
        <f t="shared" si="35"/>
        <v>#REF!</v>
      </c>
      <c r="CE104" s="59" t="e">
        <f>IF(BR104&lt;&gt;0,((YEAR(BR104)-YEAR(BD104))*12+MONTH(BR104)-MONTH(BD104)),"")</f>
        <v>#VALUE!</v>
      </c>
      <c r="CF104" s="11"/>
      <c r="CG104" s="39"/>
      <c r="CH104" s="11"/>
      <c r="CI104" s="57" t="e">
        <f>IF(CE104="","",(VLOOKUP(CE104,Table_corresp!$E$3:$F$230,2,0)))</f>
        <v>#VALUE!</v>
      </c>
      <c r="CJ104" s="57" t="e">
        <f>IF(CI104="","",(CONCATENATE(AP104," / ",CI104)))</f>
        <v>#VALUE!</v>
      </c>
      <c r="CK104" s="57" t="e">
        <f>IF(CJ104="","",(VLOOKUP(CJ104,Table_corresp!$J$3:$M$70,2,0)))</f>
        <v>#VALUE!</v>
      </c>
      <c r="CL104" s="57" t="e">
        <f>IF(CJ104="","",(VLOOKUP(CJ104,Table_corresp!$J$3:$M$70,3,0)))</f>
        <v>#VALUE!</v>
      </c>
      <c r="CM104" s="57" t="e">
        <f>IF(CJ104="","",(VLOOKUP(CJ104,Table_corresp!$J$3:$M$70,4,0)))</f>
        <v>#VALUE!</v>
      </c>
      <c r="CN104" s="56" t="e">
        <f>IF(#REF!&gt;0,((((#REF!/CK104)^CL104)-1)/CM104),"")</f>
        <v>#REF!</v>
      </c>
      <c r="CO104" s="56" t="e">
        <f>IF(CN104="","",BZ104-CN104)</f>
        <v>#REF!</v>
      </c>
      <c r="CP104" s="58" t="e">
        <f t="shared" si="36"/>
        <v>#REF!</v>
      </c>
      <c r="CQ104" s="59" t="e">
        <f>IF(CD104&lt;&gt;0,((YEAR(CD104)-YEAR(BP104))*12+MONTH(CD104)-MONTH(BP104)),"")</f>
        <v>#REF!</v>
      </c>
      <c r="CR104" s="11"/>
      <c r="CS104" s="39"/>
      <c r="CT104" s="18"/>
      <c r="CU104" s="57" t="e">
        <f>IF(CQ104="","",(VLOOKUP(CQ104,Table_corresp!$E$3:$F$230,2,0)))</f>
        <v>#REF!</v>
      </c>
      <c r="CV104" s="57" t="e">
        <f>IF(CU104="","",(CONCATENATE(BB104," / ",CU104)))</f>
        <v>#REF!</v>
      </c>
      <c r="CW104" s="57" t="e">
        <f>IF(CV104="","",(VLOOKUP(CV104,Table_corresp!$J$3:$M$70,2,0)))</f>
        <v>#REF!</v>
      </c>
      <c r="CX104" s="57" t="e">
        <f>IF(CV104="","",(VLOOKUP(CV104,Table_corresp!$J$3:$M$70,3,0)))</f>
        <v>#REF!</v>
      </c>
      <c r="CY104" s="57" t="e">
        <f>IF(CV104="","",(VLOOKUP(CV104,Table_corresp!$J$3:$M$70,4,0)))</f>
        <v>#REF!</v>
      </c>
      <c r="CZ104" s="56" t="e">
        <f>IF(#REF!&gt;0,((((#REF!/CW104)^CX104)-1)/CY104),"")</f>
        <v>#REF!</v>
      </c>
      <c r="DA104" s="56" t="e">
        <f>IF(CZ104="","",CL104-CZ104)</f>
        <v>#REF!</v>
      </c>
      <c r="DB104" s="58" t="e">
        <f t="shared" si="37"/>
        <v>#REF!</v>
      </c>
      <c r="DC104" s="59" t="e">
        <f>IF(CP104&lt;&gt;0,((YEAR(CP104)-YEAR(CB104))*12+MONTH(CP104)-MONTH(CB104)),"")</f>
        <v>#REF!</v>
      </c>
    </row>
    <row r="105" spans="1:107" x14ac:dyDescent="0.25">
      <c r="A105" s="8">
        <v>103</v>
      </c>
      <c r="B105" s="10">
        <v>2</v>
      </c>
      <c r="C105" s="12"/>
      <c r="D105" s="12"/>
      <c r="E105" s="12"/>
      <c r="F105" s="12">
        <v>56</v>
      </c>
      <c r="G105" s="12">
        <v>1.5</v>
      </c>
      <c r="H105" s="13">
        <v>24.888888888888889</v>
      </c>
      <c r="I105" s="46">
        <f>VLOOKUP(T105,Table_corresp!$E$3:$F$230,2,0)</f>
        <v>10</v>
      </c>
      <c r="J105" s="46" t="str">
        <f>CONCATENATE(B105," / ",I105)</f>
        <v>2 / 10</v>
      </c>
      <c r="K105" s="54">
        <f>VLOOKUP(J105,Table_corresp!$J$3:$M$70,2,0)</f>
        <v>16.18</v>
      </c>
      <c r="L105" s="54">
        <f>VLOOKUP(J105,Table_corresp!$J$3:$M$70,3,0)</f>
        <v>-0.67</v>
      </c>
      <c r="M105" s="55">
        <f>VLOOKUP(J105,Table_corresp!$J$3:$M$70,4,0)</f>
        <v>-6.9199999999999998E-2</v>
      </c>
      <c r="N105" s="56">
        <f t="shared" si="26"/>
        <v>3.6219302003187459</v>
      </c>
      <c r="O105" s="14" t="s">
        <v>39</v>
      </c>
      <c r="P105" s="15">
        <v>42053</v>
      </c>
      <c r="Q105" s="15">
        <v>38246</v>
      </c>
      <c r="R105" s="45" t="str">
        <f t="shared" ca="1" si="21"/>
        <v>13 ans 1 mois</v>
      </c>
      <c r="S105" s="39" t="str">
        <f ca="1">VLOOKUP(R105,Table_corresp!$A$3:$B$230,2,0)</f>
        <v>&gt; 12</v>
      </c>
      <c r="T105" s="45" t="str">
        <f>DATEDIF(Q105,P105,"y")&amp;" ans "&amp;DATEDIF(Q105,P105,"ym")&amp;" mois"</f>
        <v>10 ans 5 mois</v>
      </c>
      <c r="U105" s="39" t="str">
        <f>VLOOKUP(T105,Table_corresp!$A$3:$B$230,2,0)</f>
        <v>[9-12[</v>
      </c>
      <c r="V105" s="16"/>
      <c r="W105" s="11"/>
      <c r="X105" s="16"/>
      <c r="Y105" s="38" t="str">
        <f>IF(X105&lt;&gt;0,(DATEDIF(Q105,X105,"y")&amp;" ans "&amp;DATEDIF(Q105,X105,"ym")&amp;" mois"),"")</f>
        <v/>
      </c>
      <c r="Z105" s="11"/>
      <c r="AA105" s="57" t="str">
        <f>IF(Y105="","",(VLOOKUP(Y105,Table_corresp!$E$3:$F$230,2,0)))</f>
        <v/>
      </c>
      <c r="AB105" s="57" t="str">
        <f>IF(AA105="","",(CONCATENATE(B105," / ",AA105)))</f>
        <v/>
      </c>
      <c r="AC105" s="57" t="str">
        <f>IF(AB105="","",(VLOOKUP(AB105,Table_corresp!$J$3:$M$70,2,0)))</f>
        <v/>
      </c>
      <c r="AD105" s="57" t="str">
        <f>IF(AB105="","",(VLOOKUP(AB105,Table_corresp!$J$3:$M$70,3,0)))</f>
        <v/>
      </c>
      <c r="AE105" s="57" t="str">
        <f>IF(AB105="","",(VLOOKUP(AB105,Table_corresp!$J$3:$M$70,4,0)))</f>
        <v/>
      </c>
      <c r="AF105" s="56" t="str">
        <f t="shared" si="27"/>
        <v/>
      </c>
      <c r="AG105" s="56" t="str">
        <f>IF(AF105="","",N105-AF105)</f>
        <v/>
      </c>
      <c r="AH105" s="58" t="str">
        <f t="shared" si="22"/>
        <v/>
      </c>
      <c r="AI105" s="17" t="str">
        <f>IF(X105&lt;&gt;0,((YEAR(X105)-YEAR(P105))*12+MONTH(X105)-MONTH(P105)),"")</f>
        <v/>
      </c>
      <c r="AJ105" s="16"/>
      <c r="AK105" s="39" t="str">
        <f>IF(AJ105&lt;&gt;0,(DATEDIF(Q105,AJ105,"y")&amp;" ans "&amp;DATEDIF(Q105,AJ105,"ym")&amp;" mois"),"")</f>
        <v/>
      </c>
      <c r="AL105" s="11"/>
      <c r="AM105" s="57" t="str">
        <f>IF(AK105="","",(VLOOKUP(AK105,Table_corresp!$E$3:$F$230,2,0)))</f>
        <v/>
      </c>
      <c r="AN105" s="57" t="str">
        <f>IF(AM105="","",(CONCATENATE(B105," / ",AM105)))</f>
        <v/>
      </c>
      <c r="AO105" s="57" t="str">
        <f>IF(AN105="","",(VLOOKUP(AN105,Table_corresp!$J$3:$M$70,2,0)))</f>
        <v/>
      </c>
      <c r="AP105" s="57" t="str">
        <f>IF(AN105="","",(VLOOKUP(AN105,Table_corresp!$J$3:$M$70,3,0)))</f>
        <v/>
      </c>
      <c r="AQ105" s="57" t="str">
        <f>IF(AN105="","",(VLOOKUP(AN105,Table_corresp!$J$3:$M$70,4,0)))</f>
        <v/>
      </c>
      <c r="AR105" s="56" t="str">
        <f t="shared" si="28"/>
        <v/>
      </c>
      <c r="AS105" s="56" t="str">
        <f t="shared" si="29"/>
        <v/>
      </c>
      <c r="AT105" s="58" t="str">
        <f t="shared" si="30"/>
        <v/>
      </c>
      <c r="AU105" s="59" t="str">
        <f t="shared" si="23"/>
        <v/>
      </c>
      <c r="AV105" s="16"/>
      <c r="AW105" s="39"/>
      <c r="AX105" s="11"/>
      <c r="AY105" s="57" t="str">
        <f>IF(AU105="","",(VLOOKUP(AU105,Table_corresp!$E$3:$F$230,2,0)))</f>
        <v/>
      </c>
      <c r="AZ105" s="57" t="str">
        <f>IF(AY105="","",(CONCATENATE(L105," / ",AY105)))</f>
        <v/>
      </c>
      <c r="BA105" s="57" t="str">
        <f>IF(AZ105="","",(VLOOKUP(AZ105,Table_corresp!$J$3:$M$70,2,0)))</f>
        <v/>
      </c>
      <c r="BB105" s="57" t="str">
        <f>IF(AZ105="","",(VLOOKUP(AZ105,Table_corresp!$J$3:$M$70,3,0)))</f>
        <v/>
      </c>
      <c r="BC105" s="57" t="str">
        <f>IF(AZ105="","",(VLOOKUP(AZ105,Table_corresp!$J$3:$M$70,4,0)))</f>
        <v/>
      </c>
      <c r="BD105" s="56" t="str">
        <f t="shared" si="31"/>
        <v/>
      </c>
      <c r="BE105" s="56" t="str">
        <f t="shared" si="38"/>
        <v/>
      </c>
      <c r="BF105" s="58" t="str">
        <f t="shared" si="32"/>
        <v/>
      </c>
      <c r="BG105" s="59" t="e">
        <f t="shared" si="24"/>
        <v>#VALUE!</v>
      </c>
      <c r="BH105" s="11"/>
      <c r="BI105" s="39"/>
      <c r="BJ105" s="11"/>
      <c r="BK105" s="57" t="e">
        <f>IF(BG105="","",(VLOOKUP(BG105,Table_corresp!$E$3:$F$230,2,0)))</f>
        <v>#VALUE!</v>
      </c>
      <c r="BL105" s="57" t="e">
        <f>IF(BK105="","",(CONCATENATE(V105," / ",BK105)))</f>
        <v>#VALUE!</v>
      </c>
      <c r="BM105" s="57" t="e">
        <f>IF(BL105="","",(VLOOKUP(BL105,Table_corresp!$J$3:$M$70,2,0)))</f>
        <v>#VALUE!</v>
      </c>
      <c r="BN105" s="57" t="e">
        <f>IF(BL105="","",(VLOOKUP(BL105,Table_corresp!$J$3:$M$70,3,0)))</f>
        <v>#VALUE!</v>
      </c>
      <c r="BO105" s="57" t="e">
        <f>IF(BL105="","",(VLOOKUP(BL105,Table_corresp!$J$3:$M$70,4,0)))</f>
        <v>#VALUE!</v>
      </c>
      <c r="BP105" s="56" t="str">
        <f t="shared" si="33"/>
        <v/>
      </c>
      <c r="BQ105" s="56" t="str">
        <f t="shared" si="39"/>
        <v/>
      </c>
      <c r="BR105" s="58" t="str">
        <f t="shared" si="34"/>
        <v/>
      </c>
      <c r="BS105" s="59" t="e">
        <f t="shared" si="25"/>
        <v>#VALUE!</v>
      </c>
      <c r="BT105" s="11"/>
      <c r="BU105" s="39"/>
      <c r="BV105" s="11"/>
      <c r="BW105" s="57" t="e">
        <f>IF(BS105="","",(VLOOKUP(BS105,Table_corresp!$E$3:$F$230,2,0)))</f>
        <v>#VALUE!</v>
      </c>
      <c r="BX105" s="57" t="e">
        <f>IF(BW105="","",(CONCATENATE(AF105," / ",BW105)))</f>
        <v>#VALUE!</v>
      </c>
      <c r="BY105" s="57" t="e">
        <f>IF(BX105="","",(VLOOKUP(BX105,Table_corresp!$J$3:$M$70,2,0)))</f>
        <v>#VALUE!</v>
      </c>
      <c r="BZ105" s="57" t="e">
        <f>IF(BX105="","",(VLOOKUP(BX105,Table_corresp!$J$3:$M$70,3,0)))</f>
        <v>#VALUE!</v>
      </c>
      <c r="CA105" s="57" t="e">
        <f>IF(BX105="","",(VLOOKUP(BX105,Table_corresp!$J$3:$M$70,4,0)))</f>
        <v>#VALUE!</v>
      </c>
      <c r="CB105" s="56" t="e">
        <f>IF(#REF!&gt;0,((((#REF!/BY105)^BZ105)-1)/CA105),"")</f>
        <v>#REF!</v>
      </c>
      <c r="CC105" s="56" t="e">
        <f>IF(CB105="","",BN105-CB105)</f>
        <v>#REF!</v>
      </c>
      <c r="CD105" s="58" t="e">
        <f t="shared" si="35"/>
        <v>#REF!</v>
      </c>
      <c r="CE105" s="59" t="e">
        <f>IF(BR105&lt;&gt;0,((YEAR(BR105)-YEAR(BD105))*12+MONTH(BR105)-MONTH(BD105)),"")</f>
        <v>#VALUE!</v>
      </c>
      <c r="CF105" s="11"/>
      <c r="CG105" s="39"/>
      <c r="CH105" s="11"/>
      <c r="CI105" s="57" t="e">
        <f>IF(CE105="","",(VLOOKUP(CE105,Table_corresp!$E$3:$F$230,2,0)))</f>
        <v>#VALUE!</v>
      </c>
      <c r="CJ105" s="57" t="e">
        <f>IF(CI105="","",(CONCATENATE(AP105," / ",CI105)))</f>
        <v>#VALUE!</v>
      </c>
      <c r="CK105" s="57" t="e">
        <f>IF(CJ105="","",(VLOOKUP(CJ105,Table_corresp!$J$3:$M$70,2,0)))</f>
        <v>#VALUE!</v>
      </c>
      <c r="CL105" s="57" t="e">
        <f>IF(CJ105="","",(VLOOKUP(CJ105,Table_corresp!$J$3:$M$70,3,0)))</f>
        <v>#VALUE!</v>
      </c>
      <c r="CM105" s="57" t="e">
        <f>IF(CJ105="","",(VLOOKUP(CJ105,Table_corresp!$J$3:$M$70,4,0)))</f>
        <v>#VALUE!</v>
      </c>
      <c r="CN105" s="56" t="e">
        <f>IF(#REF!&gt;0,((((#REF!/CK105)^CL105)-1)/CM105),"")</f>
        <v>#REF!</v>
      </c>
      <c r="CO105" s="56" t="e">
        <f>IF(CN105="","",BZ105-CN105)</f>
        <v>#REF!</v>
      </c>
      <c r="CP105" s="58" t="e">
        <f t="shared" si="36"/>
        <v>#REF!</v>
      </c>
      <c r="CQ105" s="59" t="e">
        <f>IF(CD105&lt;&gt;0,((YEAR(CD105)-YEAR(BP105))*12+MONTH(CD105)-MONTH(BP105)),"")</f>
        <v>#REF!</v>
      </c>
      <c r="CR105" s="11"/>
      <c r="CS105" s="39"/>
      <c r="CT105" s="18"/>
      <c r="CU105" s="57" t="e">
        <f>IF(CQ105="","",(VLOOKUP(CQ105,Table_corresp!$E$3:$F$230,2,0)))</f>
        <v>#REF!</v>
      </c>
      <c r="CV105" s="57" t="e">
        <f>IF(CU105="","",(CONCATENATE(BB105," / ",CU105)))</f>
        <v>#REF!</v>
      </c>
      <c r="CW105" s="57" t="e">
        <f>IF(CV105="","",(VLOOKUP(CV105,Table_corresp!$J$3:$M$70,2,0)))</f>
        <v>#REF!</v>
      </c>
      <c r="CX105" s="57" t="e">
        <f>IF(CV105="","",(VLOOKUP(CV105,Table_corresp!$J$3:$M$70,3,0)))</f>
        <v>#REF!</v>
      </c>
      <c r="CY105" s="57" t="e">
        <f>IF(CV105="","",(VLOOKUP(CV105,Table_corresp!$J$3:$M$70,4,0)))</f>
        <v>#REF!</v>
      </c>
      <c r="CZ105" s="56" t="e">
        <f>IF(#REF!&gt;0,((((#REF!/CW105)^CX105)-1)/CY105),"")</f>
        <v>#REF!</v>
      </c>
      <c r="DA105" s="56" t="e">
        <f>IF(CZ105="","",CL105-CZ105)</f>
        <v>#REF!</v>
      </c>
      <c r="DB105" s="58" t="e">
        <f t="shared" si="37"/>
        <v>#REF!</v>
      </c>
      <c r="DC105" s="59" t="e">
        <f>IF(CP105&lt;&gt;0,((YEAR(CP105)-YEAR(CB105))*12+MONTH(CP105)-MONTH(CB105)),"")</f>
        <v>#REF!</v>
      </c>
    </row>
    <row r="106" spans="1:107" x14ac:dyDescent="0.25">
      <c r="A106" s="8">
        <v>104</v>
      </c>
      <c r="B106" s="10">
        <v>2</v>
      </c>
      <c r="C106" s="12">
        <v>42.8</v>
      </c>
      <c r="D106" s="12">
        <v>1.41</v>
      </c>
      <c r="E106" s="12">
        <v>21.52809214828228</v>
      </c>
      <c r="F106" s="12">
        <v>48.8</v>
      </c>
      <c r="G106" s="12">
        <v>1.425</v>
      </c>
      <c r="H106" s="13">
        <v>24.032009849184362</v>
      </c>
      <c r="I106" s="46">
        <f>VLOOKUP(T106,Table_corresp!$E$3:$F$230,2,0)</f>
        <v>8.5</v>
      </c>
      <c r="J106" s="46" t="str">
        <f>CONCATENATE(B106," / ",I106)</f>
        <v>2 / 8,5</v>
      </c>
      <c r="K106" s="54">
        <f>VLOOKUP(J106,Table_corresp!$J$3:$M$70,2,0)</f>
        <v>15.59</v>
      </c>
      <c r="L106" s="54">
        <f>VLOOKUP(J106,Table_corresp!$J$3:$M$70,3,0)</f>
        <v>-0.56999999999999995</v>
      </c>
      <c r="M106" s="55">
        <f>VLOOKUP(J106,Table_corresp!$J$3:$M$70,4,0)</f>
        <v>-5.3400000000000003E-2</v>
      </c>
      <c r="N106" s="56">
        <f t="shared" si="26"/>
        <v>4.0936826372801427</v>
      </c>
      <c r="O106" s="14" t="s">
        <v>39</v>
      </c>
      <c r="P106" s="15">
        <v>42067</v>
      </c>
      <c r="Q106" s="15">
        <v>38916</v>
      </c>
      <c r="R106" s="45" t="str">
        <f t="shared" ca="1" si="21"/>
        <v>11 ans 3 mois</v>
      </c>
      <c r="S106" s="39" t="str">
        <f ca="1">VLOOKUP(R106,Table_corresp!$A$3:$B$230,2,0)</f>
        <v>[9-12[</v>
      </c>
      <c r="T106" s="45" t="str">
        <f>DATEDIF(Q106,P106,"y")&amp;" ans "&amp;DATEDIF(Q106,P106,"ym")&amp;" mois"</f>
        <v>8 ans 7 mois</v>
      </c>
      <c r="U106" s="39" t="str">
        <f>VLOOKUP(T106,Table_corresp!$A$3:$B$230,2,0)</f>
        <v>[6-9[</v>
      </c>
      <c r="V106" s="20"/>
      <c r="W106" s="21"/>
      <c r="X106" s="20">
        <v>42277</v>
      </c>
      <c r="Y106" s="38" t="str">
        <f>IF(X106&lt;&gt;0,(DATEDIF(Q106,X106,"y")&amp;" ans "&amp;DATEDIF(Q106,X106,"ym")&amp;" mois"),"")</f>
        <v>9 ans 2 mois</v>
      </c>
      <c r="Z106" s="21">
        <v>25.2</v>
      </c>
      <c r="AA106" s="57">
        <f>IF(Y106="","",(VLOOKUP(Y106,Table_corresp!$E$3:$F$230,2,0)))</f>
        <v>9</v>
      </c>
      <c r="AB106" s="57" t="str">
        <f>IF(AA106="","",(CONCATENATE(B106," / ",AA106)))</f>
        <v>2 / 9</v>
      </c>
      <c r="AC106" s="57">
        <f>IF(AB106="","",(VLOOKUP(AB106,Table_corresp!$J$3:$M$70,2,0)))</f>
        <v>15.76</v>
      </c>
      <c r="AD106" s="57">
        <f>IF(AB106="","",(VLOOKUP(AB106,Table_corresp!$J$3:$M$70,3,0)))</f>
        <v>-0.61</v>
      </c>
      <c r="AE106" s="57">
        <f>IF(AB106="","",(VLOOKUP(AB106,Table_corresp!$J$3:$M$70,4,0)))</f>
        <v>-5.8999999999999997E-2</v>
      </c>
      <c r="AF106" s="56">
        <f t="shared" si="27"/>
        <v>4.2198986594948895</v>
      </c>
      <c r="AG106" s="56">
        <f>IF(AF106="","",N106-AF106)</f>
        <v>-0.12621602221474681</v>
      </c>
      <c r="AH106" s="58" t="str">
        <f t="shared" si="22"/>
        <v>stable</v>
      </c>
      <c r="AI106" s="17">
        <f>IF(X106&lt;&gt;0,((YEAR(X106)-YEAR(P106))*12+MONTH(X106)-MONTH(P106)),"")</f>
        <v>6</v>
      </c>
      <c r="AJ106" s="20">
        <v>42417</v>
      </c>
      <c r="AK106" s="39" t="str">
        <f>IF(AJ106&lt;&gt;0,(DATEDIF(Q106,AJ106,"y")&amp;" ans "&amp;DATEDIF(Q106,AJ106,"ym")&amp;" mois"),"")</f>
        <v>9 ans 6 mois</v>
      </c>
      <c r="AL106" s="21">
        <v>24.9</v>
      </c>
      <c r="AM106" s="57">
        <f>IF(AK106="","",(VLOOKUP(AK106,Table_corresp!$E$3:$F$230,2,0)))</f>
        <v>9.5</v>
      </c>
      <c r="AN106" s="57" t="str">
        <f>IF(AM106="","",(CONCATENATE(B106," / ",AM106)))</f>
        <v>2 / 9,5</v>
      </c>
      <c r="AO106" s="57">
        <f>IF(AN106="","",(VLOOKUP(AN106,Table_corresp!$J$3:$M$70,2,0)))</f>
        <v>15.96</v>
      </c>
      <c r="AP106" s="57">
        <f>IF(AN106="","",(VLOOKUP(AN106,Table_corresp!$J$3:$M$70,3,0)))</f>
        <v>-0.64</v>
      </c>
      <c r="AQ106" s="57">
        <f>IF(AN106="","",(VLOOKUP(AN106,Table_corresp!$J$3:$M$70,4,0)))</f>
        <v>-6.4100000000000004E-2</v>
      </c>
      <c r="AR106" s="56">
        <f t="shared" si="28"/>
        <v>3.8647500819806209</v>
      </c>
      <c r="AS106" s="56">
        <f t="shared" si="29"/>
        <v>0.35514857751426865</v>
      </c>
      <c r="AT106" s="58" t="str">
        <f t="shared" si="30"/>
        <v>ralentissement</v>
      </c>
      <c r="AU106" s="59">
        <f t="shared" si="23"/>
        <v>5</v>
      </c>
      <c r="AV106" s="20">
        <v>42699</v>
      </c>
      <c r="AW106" s="39"/>
      <c r="AX106" s="21">
        <v>26.6</v>
      </c>
      <c r="AY106" s="57" t="e">
        <f>IF(AU106="","",(VLOOKUP(AU106,Table_corresp!$E$3:$F$230,2,0)))</f>
        <v>#N/A</v>
      </c>
      <c r="AZ106" s="57" t="e">
        <f>IF(AY106="","",(CONCATENATE(L106," / ",AY106)))</f>
        <v>#N/A</v>
      </c>
      <c r="BA106" s="57" t="e">
        <f>IF(AZ106="","",(VLOOKUP(AZ106,Table_corresp!$J$3:$M$70,2,0)))</f>
        <v>#N/A</v>
      </c>
      <c r="BB106" s="57" t="e">
        <f>IF(AZ106="","",(VLOOKUP(AZ106,Table_corresp!$J$3:$M$70,3,0)))</f>
        <v>#N/A</v>
      </c>
      <c r="BC106" s="57" t="e">
        <f>IF(AZ106="","",(VLOOKUP(AZ106,Table_corresp!$J$3:$M$70,4,0)))</f>
        <v>#N/A</v>
      </c>
      <c r="BD106" s="56" t="e">
        <f t="shared" si="31"/>
        <v>#N/A</v>
      </c>
      <c r="BE106" s="56" t="e">
        <f t="shared" si="38"/>
        <v>#N/A</v>
      </c>
      <c r="BF106" s="58" t="e">
        <f t="shared" si="32"/>
        <v>#N/A</v>
      </c>
      <c r="BG106" s="59" t="e">
        <f t="shared" si="24"/>
        <v>#VALUE!</v>
      </c>
      <c r="BH106" s="21"/>
      <c r="BI106" s="39"/>
      <c r="BJ106" s="21"/>
      <c r="BK106" s="57" t="e">
        <f>IF(BG106="","",(VLOOKUP(BG106,Table_corresp!$E$3:$F$230,2,0)))</f>
        <v>#VALUE!</v>
      </c>
      <c r="BL106" s="57" t="e">
        <f>IF(BK106="","",(CONCATENATE(V106," / ",BK106)))</f>
        <v>#VALUE!</v>
      </c>
      <c r="BM106" s="57" t="e">
        <f>IF(BL106="","",(VLOOKUP(BL106,Table_corresp!$J$3:$M$70,2,0)))</f>
        <v>#VALUE!</v>
      </c>
      <c r="BN106" s="57" t="e">
        <f>IF(BL106="","",(VLOOKUP(BL106,Table_corresp!$J$3:$M$70,3,0)))</f>
        <v>#VALUE!</v>
      </c>
      <c r="BO106" s="57" t="e">
        <f>IF(BL106="","",(VLOOKUP(BL106,Table_corresp!$J$3:$M$70,4,0)))</f>
        <v>#VALUE!</v>
      </c>
      <c r="BP106" s="56" t="str">
        <f t="shared" si="33"/>
        <v/>
      </c>
      <c r="BQ106" s="56" t="str">
        <f t="shared" si="39"/>
        <v/>
      </c>
      <c r="BR106" s="58" t="str">
        <f t="shared" si="34"/>
        <v/>
      </c>
      <c r="BS106" s="59" t="e">
        <f t="shared" si="25"/>
        <v>#N/A</v>
      </c>
      <c r="BT106" s="21"/>
      <c r="BU106" s="39"/>
      <c r="BV106" s="21"/>
      <c r="BW106" s="57" t="e">
        <f>IF(BS106="","",(VLOOKUP(BS106,Table_corresp!$E$3:$F$230,2,0)))</f>
        <v>#N/A</v>
      </c>
      <c r="BX106" s="57" t="e">
        <f>IF(BW106="","",(CONCATENATE(AF106," / ",BW106)))</f>
        <v>#N/A</v>
      </c>
      <c r="BY106" s="57" t="e">
        <f>IF(BX106="","",(VLOOKUP(BX106,Table_corresp!$J$3:$M$70,2,0)))</f>
        <v>#N/A</v>
      </c>
      <c r="BZ106" s="57" t="e">
        <f>IF(BX106="","",(VLOOKUP(BX106,Table_corresp!$J$3:$M$70,3,0)))</f>
        <v>#N/A</v>
      </c>
      <c r="CA106" s="57" t="e">
        <f>IF(BX106="","",(VLOOKUP(BX106,Table_corresp!$J$3:$M$70,4,0)))</f>
        <v>#N/A</v>
      </c>
      <c r="CB106" s="56" t="e">
        <f>IF(#REF!&gt;0,((((#REF!/BY106)^BZ106)-1)/CA106),"")</f>
        <v>#REF!</v>
      </c>
      <c r="CC106" s="56" t="e">
        <f>IF(CB106="","",BN106-CB106)</f>
        <v>#REF!</v>
      </c>
      <c r="CD106" s="58" t="e">
        <f t="shared" si="35"/>
        <v>#REF!</v>
      </c>
      <c r="CE106" s="59" t="e">
        <f>IF(BR106&lt;&gt;0,((YEAR(BR106)-YEAR(BD106))*12+MONTH(BR106)-MONTH(BD106)),"")</f>
        <v>#VALUE!</v>
      </c>
      <c r="CF106" s="21"/>
      <c r="CG106" s="39"/>
      <c r="CH106" s="21"/>
      <c r="CI106" s="57" t="e">
        <f>IF(CE106="","",(VLOOKUP(CE106,Table_corresp!$E$3:$F$230,2,0)))</f>
        <v>#VALUE!</v>
      </c>
      <c r="CJ106" s="57" t="e">
        <f>IF(CI106="","",(CONCATENATE(AP106," / ",CI106)))</f>
        <v>#VALUE!</v>
      </c>
      <c r="CK106" s="57" t="e">
        <f>IF(CJ106="","",(VLOOKUP(CJ106,Table_corresp!$J$3:$M$70,2,0)))</f>
        <v>#VALUE!</v>
      </c>
      <c r="CL106" s="57" t="e">
        <f>IF(CJ106="","",(VLOOKUP(CJ106,Table_corresp!$J$3:$M$70,3,0)))</f>
        <v>#VALUE!</v>
      </c>
      <c r="CM106" s="57" t="e">
        <f>IF(CJ106="","",(VLOOKUP(CJ106,Table_corresp!$J$3:$M$70,4,0)))</f>
        <v>#VALUE!</v>
      </c>
      <c r="CN106" s="56" t="e">
        <f>IF(#REF!&gt;0,((((#REF!/CK106)^CL106)-1)/CM106),"")</f>
        <v>#REF!</v>
      </c>
      <c r="CO106" s="56" t="e">
        <f>IF(CN106="","",BZ106-CN106)</f>
        <v>#REF!</v>
      </c>
      <c r="CP106" s="58" t="e">
        <f t="shared" si="36"/>
        <v>#REF!</v>
      </c>
      <c r="CQ106" s="59" t="e">
        <f>IF(CD106&lt;&gt;0,((YEAR(CD106)-YEAR(BP106))*12+MONTH(CD106)-MONTH(BP106)),"")</f>
        <v>#REF!</v>
      </c>
      <c r="CR106" s="21"/>
      <c r="CS106" s="39"/>
      <c r="CT106" s="22"/>
      <c r="CU106" s="57" t="e">
        <f>IF(CQ106="","",(VLOOKUP(CQ106,Table_corresp!$E$3:$F$230,2,0)))</f>
        <v>#REF!</v>
      </c>
      <c r="CV106" s="57" t="e">
        <f>IF(CU106="","",(CONCATENATE(BB106," / ",CU106)))</f>
        <v>#REF!</v>
      </c>
      <c r="CW106" s="57" t="e">
        <f>IF(CV106="","",(VLOOKUP(CV106,Table_corresp!$J$3:$M$70,2,0)))</f>
        <v>#REF!</v>
      </c>
      <c r="CX106" s="57" t="e">
        <f>IF(CV106="","",(VLOOKUP(CV106,Table_corresp!$J$3:$M$70,3,0)))</f>
        <v>#REF!</v>
      </c>
      <c r="CY106" s="57" t="e">
        <f>IF(CV106="","",(VLOOKUP(CV106,Table_corresp!$J$3:$M$70,4,0)))</f>
        <v>#REF!</v>
      </c>
      <c r="CZ106" s="56" t="e">
        <f>IF(#REF!&gt;0,((((#REF!/CW106)^CX106)-1)/CY106),"")</f>
        <v>#REF!</v>
      </c>
      <c r="DA106" s="56" t="e">
        <f>IF(CZ106="","",CL106-CZ106)</f>
        <v>#REF!</v>
      </c>
      <c r="DB106" s="58" t="e">
        <f t="shared" si="37"/>
        <v>#REF!</v>
      </c>
      <c r="DC106" s="59" t="e">
        <f>IF(CP106&lt;&gt;0,((YEAR(CP106)-YEAR(CB106))*12+MONTH(CP106)-MONTH(CB106)),"")</f>
        <v>#REF!</v>
      </c>
    </row>
    <row r="107" spans="1:107" x14ac:dyDescent="0.25">
      <c r="A107" s="8">
        <v>105</v>
      </c>
      <c r="B107" s="10">
        <v>2</v>
      </c>
      <c r="C107" s="12"/>
      <c r="D107" s="12"/>
      <c r="E107" s="12"/>
      <c r="F107" s="12">
        <v>58.8</v>
      </c>
      <c r="G107" s="12">
        <v>1.48</v>
      </c>
      <c r="H107" s="13">
        <v>26.844411979547115</v>
      </c>
      <c r="I107" s="46">
        <f>VLOOKUP(T107,Table_corresp!$E$3:$F$230,2,0)</f>
        <v>10.5</v>
      </c>
      <c r="J107" s="46" t="str">
        <f>CONCATENATE(B107," / ",I107)</f>
        <v>2 / 10,5</v>
      </c>
      <c r="K107" s="54">
        <f>VLOOKUP(J107,Table_corresp!$J$3:$M$70,2,0)</f>
        <v>16.440000000000001</v>
      </c>
      <c r="L107" s="54">
        <f>VLOOKUP(J107,Table_corresp!$J$3:$M$70,3,0)</f>
        <v>-0.69</v>
      </c>
      <c r="M107" s="55">
        <f>VLOOKUP(J107,Table_corresp!$J$3:$M$70,4,0)</f>
        <v>-7.3400000000000007E-2</v>
      </c>
      <c r="N107" s="56">
        <f t="shared" si="26"/>
        <v>3.9106737037184169</v>
      </c>
      <c r="O107" s="14" t="s">
        <v>39</v>
      </c>
      <c r="P107" s="15">
        <v>42074</v>
      </c>
      <c r="Q107" s="15">
        <v>38231</v>
      </c>
      <c r="R107" s="45" t="str">
        <f t="shared" ca="1" si="21"/>
        <v>13 ans 1 mois</v>
      </c>
      <c r="S107" s="39" t="str">
        <f ca="1">VLOOKUP(R107,Table_corresp!$A$3:$B$230,2,0)</f>
        <v>&gt; 12</v>
      </c>
      <c r="T107" s="45" t="str">
        <f>DATEDIF(Q107,P107,"y")&amp;" ans "&amp;DATEDIF(Q107,P107,"ym")&amp;" mois"</f>
        <v>10 ans 6 mois</v>
      </c>
      <c r="U107" s="39" t="str">
        <f>VLOOKUP(T107,Table_corresp!$A$3:$B$230,2,0)</f>
        <v>[9-12[</v>
      </c>
      <c r="V107" s="20"/>
      <c r="W107" s="21"/>
      <c r="X107" s="20">
        <v>42171</v>
      </c>
      <c r="Y107" s="38" t="str">
        <f>IF(X107&lt;&gt;0,(DATEDIF(Q107,X107,"y")&amp;" ans "&amp;DATEDIF(Q107,X107,"ym")&amp;" mois"),"")</f>
        <v>10 ans 9 mois</v>
      </c>
      <c r="Z107" s="21">
        <v>27</v>
      </c>
      <c r="AA107" s="57">
        <f>IF(Y107="","",(VLOOKUP(Y107,Table_corresp!$E$3:$F$230,2,0)))</f>
        <v>10.5</v>
      </c>
      <c r="AB107" s="57" t="str">
        <f>IF(AA107="","",(CONCATENATE(B107," / ",AA107)))</f>
        <v>2 / 10,5</v>
      </c>
      <c r="AC107" s="57">
        <f>IF(AB107="","",(VLOOKUP(AB107,Table_corresp!$J$3:$M$70,2,0)))</f>
        <v>16.440000000000001</v>
      </c>
      <c r="AD107" s="57">
        <f>IF(AB107="","",(VLOOKUP(AB107,Table_corresp!$J$3:$M$70,3,0)))</f>
        <v>-0.69</v>
      </c>
      <c r="AE107" s="57">
        <f>IF(AB107="","",(VLOOKUP(AB107,Table_corresp!$J$3:$M$70,4,0)))</f>
        <v>-7.3400000000000007E-2</v>
      </c>
      <c r="AF107" s="56">
        <f t="shared" si="27"/>
        <v>3.9493297291543206</v>
      </c>
      <c r="AG107" s="56">
        <f>IF(AF107="","",N107-AF107)</f>
        <v>-3.8656025435903629E-2</v>
      </c>
      <c r="AH107" s="58" t="str">
        <f t="shared" si="22"/>
        <v>stable</v>
      </c>
      <c r="AI107" s="17">
        <f>IF(X107&lt;&gt;0,((YEAR(X107)-YEAR(P107))*12+MONTH(X107)-MONTH(P107)),"")</f>
        <v>3</v>
      </c>
      <c r="AJ107" s="20"/>
      <c r="AK107" s="39" t="str">
        <f>IF(AJ107&lt;&gt;0,(DATEDIF(Q107,AJ107,"y")&amp;" ans "&amp;DATEDIF(Q107,AJ107,"ym")&amp;" mois"),"")</f>
        <v/>
      </c>
      <c r="AL107" s="21"/>
      <c r="AM107" s="57" t="str">
        <f>IF(AK107="","",(VLOOKUP(AK107,Table_corresp!$E$3:$F$230,2,0)))</f>
        <v/>
      </c>
      <c r="AN107" s="57" t="str">
        <f>IF(AM107="","",(CONCATENATE(B107," / ",AM107)))</f>
        <v/>
      </c>
      <c r="AO107" s="57" t="str">
        <f>IF(AN107="","",(VLOOKUP(AN107,Table_corresp!$J$3:$M$70,2,0)))</f>
        <v/>
      </c>
      <c r="AP107" s="57" t="str">
        <f>IF(AN107="","",(VLOOKUP(AN107,Table_corresp!$J$3:$M$70,3,0)))</f>
        <v/>
      </c>
      <c r="AQ107" s="57" t="str">
        <f>IF(AN107="","",(VLOOKUP(AN107,Table_corresp!$J$3:$M$70,4,0)))</f>
        <v/>
      </c>
      <c r="AR107" s="56" t="str">
        <f t="shared" si="28"/>
        <v/>
      </c>
      <c r="AS107" s="56" t="str">
        <f t="shared" si="29"/>
        <v/>
      </c>
      <c r="AT107" s="58" t="str">
        <f t="shared" si="30"/>
        <v/>
      </c>
      <c r="AU107" s="59" t="str">
        <f t="shared" si="23"/>
        <v/>
      </c>
      <c r="AV107" s="20"/>
      <c r="AW107" s="39"/>
      <c r="AX107" s="21"/>
      <c r="AY107" s="57" t="str">
        <f>IF(AU107="","",(VLOOKUP(AU107,Table_corresp!$E$3:$F$230,2,0)))</f>
        <v/>
      </c>
      <c r="AZ107" s="57" t="str">
        <f>IF(AY107="","",(CONCATENATE(L107," / ",AY107)))</f>
        <v/>
      </c>
      <c r="BA107" s="57" t="str">
        <f>IF(AZ107="","",(VLOOKUP(AZ107,Table_corresp!$J$3:$M$70,2,0)))</f>
        <v/>
      </c>
      <c r="BB107" s="57" t="str">
        <f>IF(AZ107="","",(VLOOKUP(AZ107,Table_corresp!$J$3:$M$70,3,0)))</f>
        <v/>
      </c>
      <c r="BC107" s="57" t="str">
        <f>IF(AZ107="","",(VLOOKUP(AZ107,Table_corresp!$J$3:$M$70,4,0)))</f>
        <v/>
      </c>
      <c r="BD107" s="56" t="str">
        <f t="shared" si="31"/>
        <v/>
      </c>
      <c r="BE107" s="56" t="str">
        <f t="shared" si="38"/>
        <v/>
      </c>
      <c r="BF107" s="58" t="str">
        <f t="shared" si="32"/>
        <v/>
      </c>
      <c r="BG107" s="59" t="e">
        <f t="shared" si="24"/>
        <v>#VALUE!</v>
      </c>
      <c r="BH107" s="21"/>
      <c r="BI107" s="39"/>
      <c r="BJ107" s="21"/>
      <c r="BK107" s="57" t="e">
        <f>IF(BG107="","",(VLOOKUP(BG107,Table_corresp!$E$3:$F$230,2,0)))</f>
        <v>#VALUE!</v>
      </c>
      <c r="BL107" s="57" t="e">
        <f>IF(BK107="","",(CONCATENATE(V107," / ",BK107)))</f>
        <v>#VALUE!</v>
      </c>
      <c r="BM107" s="57" t="e">
        <f>IF(BL107="","",(VLOOKUP(BL107,Table_corresp!$J$3:$M$70,2,0)))</f>
        <v>#VALUE!</v>
      </c>
      <c r="BN107" s="57" t="e">
        <f>IF(BL107="","",(VLOOKUP(BL107,Table_corresp!$J$3:$M$70,3,0)))</f>
        <v>#VALUE!</v>
      </c>
      <c r="BO107" s="57" t="e">
        <f>IF(BL107="","",(VLOOKUP(BL107,Table_corresp!$J$3:$M$70,4,0)))</f>
        <v>#VALUE!</v>
      </c>
      <c r="BP107" s="56" t="str">
        <f t="shared" si="33"/>
        <v/>
      </c>
      <c r="BQ107" s="56" t="str">
        <f t="shared" si="39"/>
        <v/>
      </c>
      <c r="BR107" s="58" t="str">
        <f t="shared" si="34"/>
        <v/>
      </c>
      <c r="BS107" s="59" t="e">
        <f t="shared" si="25"/>
        <v>#VALUE!</v>
      </c>
      <c r="BT107" s="21"/>
      <c r="BU107" s="39"/>
      <c r="BV107" s="21"/>
      <c r="BW107" s="57" t="e">
        <f>IF(BS107="","",(VLOOKUP(BS107,Table_corresp!$E$3:$F$230,2,0)))</f>
        <v>#VALUE!</v>
      </c>
      <c r="BX107" s="57" t="e">
        <f>IF(BW107="","",(CONCATENATE(AF107," / ",BW107)))</f>
        <v>#VALUE!</v>
      </c>
      <c r="BY107" s="57" t="e">
        <f>IF(BX107="","",(VLOOKUP(BX107,Table_corresp!$J$3:$M$70,2,0)))</f>
        <v>#VALUE!</v>
      </c>
      <c r="BZ107" s="57" t="e">
        <f>IF(BX107="","",(VLOOKUP(BX107,Table_corresp!$J$3:$M$70,3,0)))</f>
        <v>#VALUE!</v>
      </c>
      <c r="CA107" s="57" t="e">
        <f>IF(BX107="","",(VLOOKUP(BX107,Table_corresp!$J$3:$M$70,4,0)))</f>
        <v>#VALUE!</v>
      </c>
      <c r="CB107" s="56" t="e">
        <f>IF(#REF!&gt;0,((((#REF!/BY107)^BZ107)-1)/CA107),"")</f>
        <v>#REF!</v>
      </c>
      <c r="CC107" s="56" t="e">
        <f>IF(CB107="","",BN107-CB107)</f>
        <v>#REF!</v>
      </c>
      <c r="CD107" s="58" t="e">
        <f t="shared" si="35"/>
        <v>#REF!</v>
      </c>
      <c r="CE107" s="59" t="e">
        <f>IF(BR107&lt;&gt;0,((YEAR(BR107)-YEAR(BD107))*12+MONTH(BR107)-MONTH(BD107)),"")</f>
        <v>#VALUE!</v>
      </c>
      <c r="CF107" s="21"/>
      <c r="CG107" s="39"/>
      <c r="CH107" s="21"/>
      <c r="CI107" s="57" t="e">
        <f>IF(CE107="","",(VLOOKUP(CE107,Table_corresp!$E$3:$F$230,2,0)))</f>
        <v>#VALUE!</v>
      </c>
      <c r="CJ107" s="57" t="e">
        <f>IF(CI107="","",(CONCATENATE(AP107," / ",CI107)))</f>
        <v>#VALUE!</v>
      </c>
      <c r="CK107" s="57" t="e">
        <f>IF(CJ107="","",(VLOOKUP(CJ107,Table_corresp!$J$3:$M$70,2,0)))</f>
        <v>#VALUE!</v>
      </c>
      <c r="CL107" s="57" t="e">
        <f>IF(CJ107="","",(VLOOKUP(CJ107,Table_corresp!$J$3:$M$70,3,0)))</f>
        <v>#VALUE!</v>
      </c>
      <c r="CM107" s="57" t="e">
        <f>IF(CJ107="","",(VLOOKUP(CJ107,Table_corresp!$J$3:$M$70,4,0)))</f>
        <v>#VALUE!</v>
      </c>
      <c r="CN107" s="56" t="e">
        <f>IF(#REF!&gt;0,((((#REF!/CK107)^CL107)-1)/CM107),"")</f>
        <v>#REF!</v>
      </c>
      <c r="CO107" s="56" t="e">
        <f>IF(CN107="","",BZ107-CN107)</f>
        <v>#REF!</v>
      </c>
      <c r="CP107" s="58" t="e">
        <f t="shared" si="36"/>
        <v>#REF!</v>
      </c>
      <c r="CQ107" s="59" t="e">
        <f>IF(CD107&lt;&gt;0,((YEAR(CD107)-YEAR(BP107))*12+MONTH(CD107)-MONTH(BP107)),"")</f>
        <v>#REF!</v>
      </c>
      <c r="CR107" s="21"/>
      <c r="CS107" s="39"/>
      <c r="CT107" s="22"/>
      <c r="CU107" s="57" t="e">
        <f>IF(CQ107="","",(VLOOKUP(CQ107,Table_corresp!$E$3:$F$230,2,0)))</f>
        <v>#REF!</v>
      </c>
      <c r="CV107" s="57" t="e">
        <f>IF(CU107="","",(CONCATENATE(BB107," / ",CU107)))</f>
        <v>#REF!</v>
      </c>
      <c r="CW107" s="57" t="e">
        <f>IF(CV107="","",(VLOOKUP(CV107,Table_corresp!$J$3:$M$70,2,0)))</f>
        <v>#REF!</v>
      </c>
      <c r="CX107" s="57" t="e">
        <f>IF(CV107="","",(VLOOKUP(CV107,Table_corresp!$J$3:$M$70,3,0)))</f>
        <v>#REF!</v>
      </c>
      <c r="CY107" s="57" t="e">
        <f>IF(CV107="","",(VLOOKUP(CV107,Table_corresp!$J$3:$M$70,4,0)))</f>
        <v>#REF!</v>
      </c>
      <c r="CZ107" s="56" t="e">
        <f>IF(#REF!&gt;0,((((#REF!/CW107)^CX107)-1)/CY107),"")</f>
        <v>#REF!</v>
      </c>
      <c r="DA107" s="56" t="e">
        <f>IF(CZ107="","",CL107-CZ107)</f>
        <v>#REF!</v>
      </c>
      <c r="DB107" s="58" t="e">
        <f t="shared" si="37"/>
        <v>#REF!</v>
      </c>
      <c r="DC107" s="59" t="e">
        <f>IF(CP107&lt;&gt;0,((YEAR(CP107)-YEAR(CB107))*12+MONTH(CP107)-MONTH(CB107)),"")</f>
        <v>#REF!</v>
      </c>
    </row>
    <row r="108" spans="1:107" x14ac:dyDescent="0.25">
      <c r="A108" s="8">
        <v>106</v>
      </c>
      <c r="B108" s="10">
        <v>1</v>
      </c>
      <c r="C108" s="12"/>
      <c r="D108" s="12"/>
      <c r="E108" s="12">
        <v>35</v>
      </c>
      <c r="F108" s="12">
        <v>36</v>
      </c>
      <c r="G108" s="12">
        <v>1.165</v>
      </c>
      <c r="H108" s="13">
        <v>26.524710346479026</v>
      </c>
      <c r="I108" s="46">
        <f>VLOOKUP(T108,Table_corresp!$E$3:$F$230,2,0)</f>
        <v>4.5</v>
      </c>
      <c r="J108" s="46" t="str">
        <f>CONCATENATE(B108," / ",I108)</f>
        <v>1 / 4,5</v>
      </c>
      <c r="K108" s="54">
        <f>VLOOKUP(J108,Table_corresp!$J$3:$M$70,2,0)</f>
        <v>15.58</v>
      </c>
      <c r="L108" s="54">
        <f>VLOOKUP(J108,Table_corresp!$J$3:$M$70,3,0)</f>
        <v>-0.28999999999999998</v>
      </c>
      <c r="M108" s="55">
        <f>VLOOKUP(J108,Table_corresp!$J$3:$M$70,4,0)</f>
        <v>-2.1100000000000001E-2</v>
      </c>
      <c r="N108" s="56">
        <f t="shared" si="26"/>
        <v>6.7767787991915043</v>
      </c>
      <c r="O108" s="14" t="s">
        <v>39</v>
      </c>
      <c r="P108" s="15">
        <v>42074</v>
      </c>
      <c r="Q108" s="15">
        <v>40269</v>
      </c>
      <c r="R108" s="45" t="str">
        <f t="shared" ca="1" si="21"/>
        <v>7 ans 6 mois</v>
      </c>
      <c r="S108" s="39" t="str">
        <f ca="1">VLOOKUP(R108,Table_corresp!$A$3:$B$230,2,0)</f>
        <v>[6-9[</v>
      </c>
      <c r="T108" s="45" t="str">
        <f>DATEDIF(Q108,P108,"y")&amp;" ans "&amp;DATEDIF(Q108,P108,"ym")&amp;" mois"</f>
        <v>4 ans 11 mois</v>
      </c>
      <c r="U108" s="39" t="str">
        <f>VLOOKUP(T108,Table_corresp!$A$3:$B$230,2,0)</f>
        <v>[3-6[</v>
      </c>
      <c r="V108" s="16"/>
      <c r="W108" s="11"/>
      <c r="X108" s="16"/>
      <c r="Y108" s="38" t="str">
        <f>IF(X108&lt;&gt;0,(DATEDIF(Q108,X108,"y")&amp;" ans "&amp;DATEDIF(Q108,X108,"ym")&amp;" mois"),"")</f>
        <v/>
      </c>
      <c r="Z108" s="11"/>
      <c r="AA108" s="57" t="str">
        <f>IF(Y108="","",(VLOOKUP(Y108,Table_corresp!$E$3:$F$230,2,0)))</f>
        <v/>
      </c>
      <c r="AB108" s="57" t="str">
        <f>IF(AA108="","",(CONCATENATE(B108," / ",AA108)))</f>
        <v/>
      </c>
      <c r="AC108" s="57" t="str">
        <f>IF(AB108="","",(VLOOKUP(AB108,Table_corresp!$J$3:$M$70,2,0)))</f>
        <v/>
      </c>
      <c r="AD108" s="57" t="str">
        <f>IF(AB108="","",(VLOOKUP(AB108,Table_corresp!$J$3:$M$70,3,0)))</f>
        <v/>
      </c>
      <c r="AE108" s="57" t="str">
        <f>IF(AB108="","",(VLOOKUP(AB108,Table_corresp!$J$3:$M$70,4,0)))</f>
        <v/>
      </c>
      <c r="AF108" s="56" t="str">
        <f t="shared" si="27"/>
        <v/>
      </c>
      <c r="AG108" s="56" t="str">
        <f>IF(AF108="","",N108-AF108)</f>
        <v/>
      </c>
      <c r="AH108" s="58" t="str">
        <f t="shared" si="22"/>
        <v/>
      </c>
      <c r="AI108" s="17" t="str">
        <f>IF(X108&lt;&gt;0,((YEAR(X108)-YEAR(P108))*12+MONTH(X108)-MONTH(P108)),"")</f>
        <v/>
      </c>
      <c r="AJ108" s="16"/>
      <c r="AK108" s="39" t="str">
        <f>IF(AJ108&lt;&gt;0,(DATEDIF(Q108,AJ108,"y")&amp;" ans "&amp;DATEDIF(Q108,AJ108,"ym")&amp;" mois"),"")</f>
        <v/>
      </c>
      <c r="AL108" s="11"/>
      <c r="AM108" s="57" t="str">
        <f>IF(AK108="","",(VLOOKUP(AK108,Table_corresp!$E$3:$F$230,2,0)))</f>
        <v/>
      </c>
      <c r="AN108" s="57" t="str">
        <f>IF(AM108="","",(CONCATENATE(B108," / ",AM108)))</f>
        <v/>
      </c>
      <c r="AO108" s="57" t="str">
        <f>IF(AN108="","",(VLOOKUP(AN108,Table_corresp!$J$3:$M$70,2,0)))</f>
        <v/>
      </c>
      <c r="AP108" s="57" t="str">
        <f>IF(AN108="","",(VLOOKUP(AN108,Table_corresp!$J$3:$M$70,3,0)))</f>
        <v/>
      </c>
      <c r="AQ108" s="57" t="str">
        <f>IF(AN108="","",(VLOOKUP(AN108,Table_corresp!$J$3:$M$70,4,0)))</f>
        <v/>
      </c>
      <c r="AR108" s="56" t="str">
        <f t="shared" si="28"/>
        <v/>
      </c>
      <c r="AS108" s="56" t="str">
        <f t="shared" si="29"/>
        <v/>
      </c>
      <c r="AT108" s="58" t="str">
        <f t="shared" si="30"/>
        <v/>
      </c>
      <c r="AU108" s="59" t="str">
        <f t="shared" si="23"/>
        <v/>
      </c>
      <c r="AV108" s="16"/>
      <c r="AW108" s="39"/>
      <c r="AX108" s="11"/>
      <c r="AY108" s="57" t="str">
        <f>IF(AU108="","",(VLOOKUP(AU108,Table_corresp!$E$3:$F$230,2,0)))</f>
        <v/>
      </c>
      <c r="AZ108" s="57" t="str">
        <f>IF(AY108="","",(CONCATENATE(L108," / ",AY108)))</f>
        <v/>
      </c>
      <c r="BA108" s="57" t="str">
        <f>IF(AZ108="","",(VLOOKUP(AZ108,Table_corresp!$J$3:$M$70,2,0)))</f>
        <v/>
      </c>
      <c r="BB108" s="57" t="str">
        <f>IF(AZ108="","",(VLOOKUP(AZ108,Table_corresp!$J$3:$M$70,3,0)))</f>
        <v/>
      </c>
      <c r="BC108" s="57" t="str">
        <f>IF(AZ108="","",(VLOOKUP(AZ108,Table_corresp!$J$3:$M$70,4,0)))</f>
        <v/>
      </c>
      <c r="BD108" s="56" t="str">
        <f t="shared" si="31"/>
        <v/>
      </c>
      <c r="BE108" s="56" t="str">
        <f t="shared" si="38"/>
        <v/>
      </c>
      <c r="BF108" s="58" t="str">
        <f t="shared" si="32"/>
        <v/>
      </c>
      <c r="BG108" s="59" t="e">
        <f t="shared" si="24"/>
        <v>#VALUE!</v>
      </c>
      <c r="BH108" s="11"/>
      <c r="BI108" s="39"/>
      <c r="BJ108" s="11"/>
      <c r="BK108" s="57" t="e">
        <f>IF(BG108="","",(VLOOKUP(BG108,Table_corresp!$E$3:$F$230,2,0)))</f>
        <v>#VALUE!</v>
      </c>
      <c r="BL108" s="57" t="e">
        <f>IF(BK108="","",(CONCATENATE(V108," / ",BK108)))</f>
        <v>#VALUE!</v>
      </c>
      <c r="BM108" s="57" t="e">
        <f>IF(BL108="","",(VLOOKUP(BL108,Table_corresp!$J$3:$M$70,2,0)))</f>
        <v>#VALUE!</v>
      </c>
      <c r="BN108" s="57" t="e">
        <f>IF(BL108="","",(VLOOKUP(BL108,Table_corresp!$J$3:$M$70,3,0)))</f>
        <v>#VALUE!</v>
      </c>
      <c r="BO108" s="57" t="e">
        <f>IF(BL108="","",(VLOOKUP(BL108,Table_corresp!$J$3:$M$70,4,0)))</f>
        <v>#VALUE!</v>
      </c>
      <c r="BP108" s="56" t="str">
        <f t="shared" si="33"/>
        <v/>
      </c>
      <c r="BQ108" s="56" t="str">
        <f t="shared" si="39"/>
        <v/>
      </c>
      <c r="BR108" s="58" t="str">
        <f t="shared" si="34"/>
        <v/>
      </c>
      <c r="BS108" s="59" t="e">
        <f t="shared" si="25"/>
        <v>#VALUE!</v>
      </c>
      <c r="BT108" s="11"/>
      <c r="BU108" s="39"/>
      <c r="BV108" s="11"/>
      <c r="BW108" s="57" t="e">
        <f>IF(BS108="","",(VLOOKUP(BS108,Table_corresp!$E$3:$F$230,2,0)))</f>
        <v>#VALUE!</v>
      </c>
      <c r="BX108" s="57" t="e">
        <f>IF(BW108="","",(CONCATENATE(AF108," / ",BW108)))</f>
        <v>#VALUE!</v>
      </c>
      <c r="BY108" s="57" t="e">
        <f>IF(BX108="","",(VLOOKUP(BX108,Table_corresp!$J$3:$M$70,2,0)))</f>
        <v>#VALUE!</v>
      </c>
      <c r="BZ108" s="57" t="e">
        <f>IF(BX108="","",(VLOOKUP(BX108,Table_corresp!$J$3:$M$70,3,0)))</f>
        <v>#VALUE!</v>
      </c>
      <c r="CA108" s="57" t="e">
        <f>IF(BX108="","",(VLOOKUP(BX108,Table_corresp!$J$3:$M$70,4,0)))</f>
        <v>#VALUE!</v>
      </c>
      <c r="CB108" s="56" t="e">
        <f>IF(#REF!&gt;0,((((#REF!/BY108)^BZ108)-1)/CA108),"")</f>
        <v>#REF!</v>
      </c>
      <c r="CC108" s="56" t="e">
        <f>IF(CB108="","",BN108-CB108)</f>
        <v>#REF!</v>
      </c>
      <c r="CD108" s="58" t="e">
        <f t="shared" si="35"/>
        <v>#REF!</v>
      </c>
      <c r="CE108" s="59" t="e">
        <f>IF(BR108&lt;&gt;0,((YEAR(BR108)-YEAR(BD108))*12+MONTH(BR108)-MONTH(BD108)),"")</f>
        <v>#VALUE!</v>
      </c>
      <c r="CF108" s="11"/>
      <c r="CG108" s="39"/>
      <c r="CH108" s="11"/>
      <c r="CI108" s="57" t="e">
        <f>IF(CE108="","",(VLOOKUP(CE108,Table_corresp!$E$3:$F$230,2,0)))</f>
        <v>#VALUE!</v>
      </c>
      <c r="CJ108" s="57" t="e">
        <f>IF(CI108="","",(CONCATENATE(AP108," / ",CI108)))</f>
        <v>#VALUE!</v>
      </c>
      <c r="CK108" s="57" t="e">
        <f>IF(CJ108="","",(VLOOKUP(CJ108,Table_corresp!$J$3:$M$70,2,0)))</f>
        <v>#VALUE!</v>
      </c>
      <c r="CL108" s="57" t="e">
        <f>IF(CJ108="","",(VLOOKUP(CJ108,Table_corresp!$J$3:$M$70,3,0)))</f>
        <v>#VALUE!</v>
      </c>
      <c r="CM108" s="57" t="e">
        <f>IF(CJ108="","",(VLOOKUP(CJ108,Table_corresp!$J$3:$M$70,4,0)))</f>
        <v>#VALUE!</v>
      </c>
      <c r="CN108" s="56" t="e">
        <f>IF(#REF!&gt;0,((((#REF!/CK108)^CL108)-1)/CM108),"")</f>
        <v>#REF!</v>
      </c>
      <c r="CO108" s="56" t="e">
        <f>IF(CN108="","",BZ108-CN108)</f>
        <v>#REF!</v>
      </c>
      <c r="CP108" s="58" t="e">
        <f t="shared" si="36"/>
        <v>#REF!</v>
      </c>
      <c r="CQ108" s="59" t="e">
        <f>IF(CD108&lt;&gt;0,((YEAR(CD108)-YEAR(BP108))*12+MONTH(CD108)-MONTH(BP108)),"")</f>
        <v>#REF!</v>
      </c>
      <c r="CR108" s="11"/>
      <c r="CS108" s="39"/>
      <c r="CT108" s="18"/>
      <c r="CU108" s="57" t="e">
        <f>IF(CQ108="","",(VLOOKUP(CQ108,Table_corresp!$E$3:$F$230,2,0)))</f>
        <v>#REF!</v>
      </c>
      <c r="CV108" s="57" t="e">
        <f>IF(CU108="","",(CONCATENATE(BB108," / ",CU108)))</f>
        <v>#REF!</v>
      </c>
      <c r="CW108" s="57" t="e">
        <f>IF(CV108="","",(VLOOKUP(CV108,Table_corresp!$J$3:$M$70,2,0)))</f>
        <v>#REF!</v>
      </c>
      <c r="CX108" s="57" t="e">
        <f>IF(CV108="","",(VLOOKUP(CV108,Table_corresp!$J$3:$M$70,3,0)))</f>
        <v>#REF!</v>
      </c>
      <c r="CY108" s="57" t="e">
        <f>IF(CV108="","",(VLOOKUP(CV108,Table_corresp!$J$3:$M$70,4,0)))</f>
        <v>#REF!</v>
      </c>
      <c r="CZ108" s="56" t="e">
        <f>IF(#REF!&gt;0,((((#REF!/CW108)^CX108)-1)/CY108),"")</f>
        <v>#REF!</v>
      </c>
      <c r="DA108" s="56" t="e">
        <f>IF(CZ108="","",CL108-CZ108)</f>
        <v>#REF!</v>
      </c>
      <c r="DB108" s="58" t="e">
        <f t="shared" si="37"/>
        <v>#REF!</v>
      </c>
      <c r="DC108" s="59" t="e">
        <f>IF(CP108&lt;&gt;0,((YEAR(CP108)-YEAR(CB108))*12+MONTH(CP108)-MONTH(CB108)),"")</f>
        <v>#REF!</v>
      </c>
    </row>
    <row r="109" spans="1:107" x14ac:dyDescent="0.25">
      <c r="A109" s="8">
        <v>107</v>
      </c>
      <c r="B109" s="10">
        <v>1</v>
      </c>
      <c r="C109" s="12"/>
      <c r="D109" s="12"/>
      <c r="E109" s="12"/>
      <c r="F109" s="12">
        <v>91</v>
      </c>
      <c r="G109" s="12">
        <v>1.625</v>
      </c>
      <c r="H109" s="13">
        <v>34.46153846153846</v>
      </c>
      <c r="I109" s="46">
        <f>VLOOKUP(T109,Table_corresp!$E$3:$F$230,2,0)</f>
        <v>12.5</v>
      </c>
      <c r="J109" s="46" t="str">
        <f>CONCATENATE(B109," / ",I109)</f>
        <v>1 / 12,5</v>
      </c>
      <c r="K109" s="54">
        <f>VLOOKUP(J109,Table_corresp!$J$3:$M$70,2,0)</f>
        <v>17.48</v>
      </c>
      <c r="L109" s="54">
        <f>VLOOKUP(J109,Table_corresp!$J$3:$M$70,3,0)</f>
        <v>-0.93</v>
      </c>
      <c r="M109" s="55">
        <f>VLOOKUP(J109,Table_corresp!$J$3:$M$70,4,0)</f>
        <v>-9.9000000000000005E-2</v>
      </c>
      <c r="N109" s="56">
        <f t="shared" si="26"/>
        <v>4.7281306283759044</v>
      </c>
      <c r="O109" s="14" t="s">
        <v>39</v>
      </c>
      <c r="P109" s="15">
        <v>42067</v>
      </c>
      <c r="Q109" s="15">
        <v>37496</v>
      </c>
      <c r="R109" s="45" t="str">
        <f t="shared" ca="1" si="21"/>
        <v>15 ans 1 mois</v>
      </c>
      <c r="S109" s="39" t="str">
        <f ca="1">VLOOKUP(R109,Table_corresp!$A$3:$B$230,2,0)</f>
        <v>&gt; 12</v>
      </c>
      <c r="T109" s="45" t="str">
        <f>DATEDIF(Q109,P109,"y")&amp;" ans "&amp;DATEDIF(Q109,P109,"ym")&amp;" mois"</f>
        <v>12 ans 6 mois</v>
      </c>
      <c r="U109" s="39" t="str">
        <f>VLOOKUP(T109,Table_corresp!$A$3:$B$230,2,0)</f>
        <v>&gt; 12</v>
      </c>
      <c r="V109" s="20"/>
      <c r="W109" s="21"/>
      <c r="X109" s="20"/>
      <c r="Y109" s="38" t="str">
        <f>IF(X109&lt;&gt;0,(DATEDIF(Q109,X109,"y")&amp;" ans "&amp;DATEDIF(Q109,X109,"ym")&amp;" mois"),"")</f>
        <v/>
      </c>
      <c r="Z109" s="21"/>
      <c r="AA109" s="57" t="str">
        <f>IF(Y109="","",(VLOOKUP(Y109,Table_corresp!$E$3:$F$230,2,0)))</f>
        <v/>
      </c>
      <c r="AB109" s="57" t="str">
        <f>IF(AA109="","",(CONCATENATE(B109," / ",AA109)))</f>
        <v/>
      </c>
      <c r="AC109" s="57" t="str">
        <f>IF(AB109="","",(VLOOKUP(AB109,Table_corresp!$J$3:$M$70,2,0)))</f>
        <v/>
      </c>
      <c r="AD109" s="57" t="str">
        <f>IF(AB109="","",(VLOOKUP(AB109,Table_corresp!$J$3:$M$70,3,0)))</f>
        <v/>
      </c>
      <c r="AE109" s="57" t="str">
        <f>IF(AB109="","",(VLOOKUP(AB109,Table_corresp!$J$3:$M$70,4,0)))</f>
        <v/>
      </c>
      <c r="AF109" s="56" t="str">
        <f t="shared" si="27"/>
        <v/>
      </c>
      <c r="AG109" s="56" t="str">
        <f>IF(AF109="","",N109-AF109)</f>
        <v/>
      </c>
      <c r="AH109" s="58" t="str">
        <f t="shared" si="22"/>
        <v/>
      </c>
      <c r="AI109" s="17" t="str">
        <f>IF(X109&lt;&gt;0,((YEAR(X109)-YEAR(P109))*12+MONTH(X109)-MONTH(P109)),"")</f>
        <v/>
      </c>
      <c r="AJ109" s="20"/>
      <c r="AK109" s="39" t="str">
        <f>IF(AJ109&lt;&gt;0,(DATEDIF(Q109,AJ109,"y")&amp;" ans "&amp;DATEDIF(Q109,AJ109,"ym")&amp;" mois"),"")</f>
        <v/>
      </c>
      <c r="AL109" s="21"/>
      <c r="AM109" s="57" t="str">
        <f>IF(AK109="","",(VLOOKUP(AK109,Table_corresp!$E$3:$F$230,2,0)))</f>
        <v/>
      </c>
      <c r="AN109" s="57" t="str">
        <f>IF(AM109="","",(CONCATENATE(B109," / ",AM109)))</f>
        <v/>
      </c>
      <c r="AO109" s="57" t="str">
        <f>IF(AN109="","",(VLOOKUP(AN109,Table_corresp!$J$3:$M$70,2,0)))</f>
        <v/>
      </c>
      <c r="AP109" s="57" t="str">
        <f>IF(AN109="","",(VLOOKUP(AN109,Table_corresp!$J$3:$M$70,3,0)))</f>
        <v/>
      </c>
      <c r="AQ109" s="57" t="str">
        <f>IF(AN109="","",(VLOOKUP(AN109,Table_corresp!$J$3:$M$70,4,0)))</f>
        <v/>
      </c>
      <c r="AR109" s="56" t="str">
        <f t="shared" si="28"/>
        <v/>
      </c>
      <c r="AS109" s="56" t="str">
        <f t="shared" si="29"/>
        <v/>
      </c>
      <c r="AT109" s="58" t="str">
        <f t="shared" si="30"/>
        <v/>
      </c>
      <c r="AU109" s="59" t="str">
        <f t="shared" si="23"/>
        <v/>
      </c>
      <c r="AV109" s="20"/>
      <c r="AW109" s="39"/>
      <c r="AX109" s="21"/>
      <c r="AY109" s="57" t="str">
        <f>IF(AU109="","",(VLOOKUP(AU109,Table_corresp!$E$3:$F$230,2,0)))</f>
        <v/>
      </c>
      <c r="AZ109" s="57" t="str">
        <f>IF(AY109="","",(CONCATENATE(L109," / ",AY109)))</f>
        <v/>
      </c>
      <c r="BA109" s="57" t="str">
        <f>IF(AZ109="","",(VLOOKUP(AZ109,Table_corresp!$J$3:$M$70,2,0)))</f>
        <v/>
      </c>
      <c r="BB109" s="57" t="str">
        <f>IF(AZ109="","",(VLOOKUP(AZ109,Table_corresp!$J$3:$M$70,3,0)))</f>
        <v/>
      </c>
      <c r="BC109" s="57" t="str">
        <f>IF(AZ109="","",(VLOOKUP(AZ109,Table_corresp!$J$3:$M$70,4,0)))</f>
        <v/>
      </c>
      <c r="BD109" s="56" t="str">
        <f t="shared" si="31"/>
        <v/>
      </c>
      <c r="BE109" s="56" t="str">
        <f t="shared" si="38"/>
        <v/>
      </c>
      <c r="BF109" s="58" t="str">
        <f t="shared" si="32"/>
        <v/>
      </c>
      <c r="BG109" s="59" t="e">
        <f t="shared" si="24"/>
        <v>#VALUE!</v>
      </c>
      <c r="BH109" s="21"/>
      <c r="BI109" s="39"/>
      <c r="BJ109" s="21"/>
      <c r="BK109" s="57" t="e">
        <f>IF(BG109="","",(VLOOKUP(BG109,Table_corresp!$E$3:$F$230,2,0)))</f>
        <v>#VALUE!</v>
      </c>
      <c r="BL109" s="57" t="e">
        <f>IF(BK109="","",(CONCATENATE(V109," / ",BK109)))</f>
        <v>#VALUE!</v>
      </c>
      <c r="BM109" s="57" t="e">
        <f>IF(BL109="","",(VLOOKUP(BL109,Table_corresp!$J$3:$M$70,2,0)))</f>
        <v>#VALUE!</v>
      </c>
      <c r="BN109" s="57" t="e">
        <f>IF(BL109="","",(VLOOKUP(BL109,Table_corresp!$J$3:$M$70,3,0)))</f>
        <v>#VALUE!</v>
      </c>
      <c r="BO109" s="57" t="e">
        <f>IF(BL109="","",(VLOOKUP(BL109,Table_corresp!$J$3:$M$70,4,0)))</f>
        <v>#VALUE!</v>
      </c>
      <c r="BP109" s="56" t="str">
        <f t="shared" si="33"/>
        <v/>
      </c>
      <c r="BQ109" s="56" t="str">
        <f t="shared" si="39"/>
        <v/>
      </c>
      <c r="BR109" s="58" t="str">
        <f t="shared" si="34"/>
        <v/>
      </c>
      <c r="BS109" s="59" t="e">
        <f t="shared" si="25"/>
        <v>#VALUE!</v>
      </c>
      <c r="BT109" s="21"/>
      <c r="BU109" s="39"/>
      <c r="BV109" s="21"/>
      <c r="BW109" s="57" t="e">
        <f>IF(BS109="","",(VLOOKUP(BS109,Table_corresp!$E$3:$F$230,2,0)))</f>
        <v>#VALUE!</v>
      </c>
      <c r="BX109" s="57" t="e">
        <f>IF(BW109="","",(CONCATENATE(AF109," / ",BW109)))</f>
        <v>#VALUE!</v>
      </c>
      <c r="BY109" s="57" t="e">
        <f>IF(BX109="","",(VLOOKUP(BX109,Table_corresp!$J$3:$M$70,2,0)))</f>
        <v>#VALUE!</v>
      </c>
      <c r="BZ109" s="57" t="e">
        <f>IF(BX109="","",(VLOOKUP(BX109,Table_corresp!$J$3:$M$70,3,0)))</f>
        <v>#VALUE!</v>
      </c>
      <c r="CA109" s="57" t="e">
        <f>IF(BX109="","",(VLOOKUP(BX109,Table_corresp!$J$3:$M$70,4,0)))</f>
        <v>#VALUE!</v>
      </c>
      <c r="CB109" s="56" t="e">
        <f>IF(#REF!&gt;0,((((#REF!/BY109)^BZ109)-1)/CA109),"")</f>
        <v>#REF!</v>
      </c>
      <c r="CC109" s="56" t="e">
        <f>IF(CB109="","",BN109-CB109)</f>
        <v>#REF!</v>
      </c>
      <c r="CD109" s="58" t="e">
        <f t="shared" si="35"/>
        <v>#REF!</v>
      </c>
      <c r="CE109" s="59" t="e">
        <f>IF(BR109&lt;&gt;0,((YEAR(BR109)-YEAR(BD109))*12+MONTH(BR109)-MONTH(BD109)),"")</f>
        <v>#VALUE!</v>
      </c>
      <c r="CF109" s="21"/>
      <c r="CG109" s="39"/>
      <c r="CH109" s="21"/>
      <c r="CI109" s="57" t="e">
        <f>IF(CE109="","",(VLOOKUP(CE109,Table_corresp!$E$3:$F$230,2,0)))</f>
        <v>#VALUE!</v>
      </c>
      <c r="CJ109" s="57" t="e">
        <f>IF(CI109="","",(CONCATENATE(AP109," / ",CI109)))</f>
        <v>#VALUE!</v>
      </c>
      <c r="CK109" s="57" t="e">
        <f>IF(CJ109="","",(VLOOKUP(CJ109,Table_corresp!$J$3:$M$70,2,0)))</f>
        <v>#VALUE!</v>
      </c>
      <c r="CL109" s="57" t="e">
        <f>IF(CJ109="","",(VLOOKUP(CJ109,Table_corresp!$J$3:$M$70,3,0)))</f>
        <v>#VALUE!</v>
      </c>
      <c r="CM109" s="57" t="e">
        <f>IF(CJ109="","",(VLOOKUP(CJ109,Table_corresp!$J$3:$M$70,4,0)))</f>
        <v>#VALUE!</v>
      </c>
      <c r="CN109" s="56" t="e">
        <f>IF(#REF!&gt;0,((((#REF!/CK109)^CL109)-1)/CM109),"")</f>
        <v>#REF!</v>
      </c>
      <c r="CO109" s="56" t="e">
        <f>IF(CN109="","",BZ109-CN109)</f>
        <v>#REF!</v>
      </c>
      <c r="CP109" s="58" t="e">
        <f t="shared" si="36"/>
        <v>#REF!</v>
      </c>
      <c r="CQ109" s="59" t="e">
        <f>IF(CD109&lt;&gt;0,((YEAR(CD109)-YEAR(BP109))*12+MONTH(CD109)-MONTH(BP109)),"")</f>
        <v>#REF!</v>
      </c>
      <c r="CR109" s="21"/>
      <c r="CS109" s="39"/>
      <c r="CT109" s="22"/>
      <c r="CU109" s="57" t="e">
        <f>IF(CQ109="","",(VLOOKUP(CQ109,Table_corresp!$E$3:$F$230,2,0)))</f>
        <v>#REF!</v>
      </c>
      <c r="CV109" s="57" t="e">
        <f>IF(CU109="","",(CONCATENATE(BB109," / ",CU109)))</f>
        <v>#REF!</v>
      </c>
      <c r="CW109" s="57" t="e">
        <f>IF(CV109="","",(VLOOKUP(CV109,Table_corresp!$J$3:$M$70,2,0)))</f>
        <v>#REF!</v>
      </c>
      <c r="CX109" s="57" t="e">
        <f>IF(CV109="","",(VLOOKUP(CV109,Table_corresp!$J$3:$M$70,3,0)))</f>
        <v>#REF!</v>
      </c>
      <c r="CY109" s="57" t="e">
        <f>IF(CV109="","",(VLOOKUP(CV109,Table_corresp!$J$3:$M$70,4,0)))</f>
        <v>#REF!</v>
      </c>
      <c r="CZ109" s="56" t="e">
        <f>IF(#REF!&gt;0,((((#REF!/CW109)^CX109)-1)/CY109),"")</f>
        <v>#REF!</v>
      </c>
      <c r="DA109" s="56" t="e">
        <f>IF(CZ109="","",CL109-CZ109)</f>
        <v>#REF!</v>
      </c>
      <c r="DB109" s="58" t="e">
        <f t="shared" si="37"/>
        <v>#REF!</v>
      </c>
      <c r="DC109" s="59" t="e">
        <f>IF(CP109&lt;&gt;0,((YEAR(CP109)-YEAR(CB109))*12+MONTH(CP109)-MONTH(CB109)),"")</f>
        <v>#REF!</v>
      </c>
    </row>
    <row r="110" spans="1:107" x14ac:dyDescent="0.25">
      <c r="A110" s="8">
        <v>108</v>
      </c>
      <c r="B110" s="10">
        <v>2</v>
      </c>
      <c r="C110" s="12">
        <v>24</v>
      </c>
      <c r="D110" s="12">
        <v>1.1000000000000001</v>
      </c>
      <c r="E110" s="12">
        <v>19.834710743801651</v>
      </c>
      <c r="F110" s="12">
        <v>24.5</v>
      </c>
      <c r="G110" s="12">
        <v>1.1000000000000001</v>
      </c>
      <c r="H110" s="13">
        <v>20.247933884297517</v>
      </c>
      <c r="I110" s="46">
        <f>VLOOKUP(T110,Table_corresp!$E$3:$F$230,2,0)</f>
        <v>4</v>
      </c>
      <c r="J110" s="46" t="str">
        <f>CONCATENATE(B110," / ",I110)</f>
        <v>2 / 4</v>
      </c>
      <c r="K110" s="54">
        <f>VLOOKUP(J110,Table_corresp!$J$3:$M$70,2,0)</f>
        <v>15.45</v>
      </c>
      <c r="L110" s="54">
        <f>VLOOKUP(J110,Table_corresp!$J$3:$M$70,3,0)</f>
        <v>-0.17</v>
      </c>
      <c r="M110" s="55">
        <f>VLOOKUP(J110,Table_corresp!$J$3:$M$70,4,0)</f>
        <v>-1.3299999999999999E-2</v>
      </c>
      <c r="N110" s="56">
        <f t="shared" si="26"/>
        <v>3.3785398533512669</v>
      </c>
      <c r="O110" s="14" t="s">
        <v>39</v>
      </c>
      <c r="P110" s="15">
        <v>42068</v>
      </c>
      <c r="Q110" s="15">
        <v>40579</v>
      </c>
      <c r="R110" s="45" t="str">
        <f t="shared" ca="1" si="21"/>
        <v>6 ans 8 mois</v>
      </c>
      <c r="S110" s="39" t="str">
        <f ca="1">VLOOKUP(R110,Table_corresp!$A$3:$B$230,2,0)</f>
        <v>[6-9[</v>
      </c>
      <c r="T110" s="45" t="str">
        <f>DATEDIF(Q110,P110,"y")&amp;" ans "&amp;DATEDIF(Q110,P110,"ym")&amp;" mois"</f>
        <v>4 ans 1 mois</v>
      </c>
      <c r="U110" s="39" t="str">
        <f>VLOOKUP(T110,Table_corresp!$A$3:$B$230,2,0)</f>
        <v>[3-6[</v>
      </c>
      <c r="V110" s="16"/>
      <c r="W110" s="11"/>
      <c r="X110" s="16"/>
      <c r="Y110" s="38" t="str">
        <f>IF(X110&lt;&gt;0,(DATEDIF(Q110,X110,"y")&amp;" ans "&amp;DATEDIF(Q110,X110,"ym")&amp;" mois"),"")</f>
        <v/>
      </c>
      <c r="Z110" s="11"/>
      <c r="AA110" s="57" t="str">
        <f>IF(Y110="","",(VLOOKUP(Y110,Table_corresp!$E$3:$F$230,2,0)))</f>
        <v/>
      </c>
      <c r="AB110" s="57" t="str">
        <f>IF(AA110="","",(CONCATENATE(B110," / ",AA110)))</f>
        <v/>
      </c>
      <c r="AC110" s="57" t="str">
        <f>IF(AB110="","",(VLOOKUP(AB110,Table_corresp!$J$3:$M$70,2,0)))</f>
        <v/>
      </c>
      <c r="AD110" s="57" t="str">
        <f>IF(AB110="","",(VLOOKUP(AB110,Table_corresp!$J$3:$M$70,3,0)))</f>
        <v/>
      </c>
      <c r="AE110" s="57" t="str">
        <f>IF(AB110="","",(VLOOKUP(AB110,Table_corresp!$J$3:$M$70,4,0)))</f>
        <v/>
      </c>
      <c r="AF110" s="56" t="str">
        <f t="shared" si="27"/>
        <v/>
      </c>
      <c r="AG110" s="56" t="str">
        <f>IF(AF110="","",N110-AF110)</f>
        <v/>
      </c>
      <c r="AH110" s="58" t="str">
        <f t="shared" si="22"/>
        <v/>
      </c>
      <c r="AI110" s="17" t="str">
        <f>IF(X110&lt;&gt;0,((YEAR(X110)-YEAR(P110))*12+MONTH(X110)-MONTH(P110)),"")</f>
        <v/>
      </c>
      <c r="AJ110" s="16"/>
      <c r="AK110" s="39" t="str">
        <f>IF(AJ110&lt;&gt;0,(DATEDIF(Q110,AJ110,"y")&amp;" ans "&amp;DATEDIF(Q110,AJ110,"ym")&amp;" mois"),"")</f>
        <v/>
      </c>
      <c r="AL110" s="11"/>
      <c r="AM110" s="57" t="str">
        <f>IF(AK110="","",(VLOOKUP(AK110,Table_corresp!$E$3:$F$230,2,0)))</f>
        <v/>
      </c>
      <c r="AN110" s="57" t="str">
        <f>IF(AM110="","",(CONCATENATE(B110," / ",AM110)))</f>
        <v/>
      </c>
      <c r="AO110" s="57" t="str">
        <f>IF(AN110="","",(VLOOKUP(AN110,Table_corresp!$J$3:$M$70,2,0)))</f>
        <v/>
      </c>
      <c r="AP110" s="57" t="str">
        <f>IF(AN110="","",(VLOOKUP(AN110,Table_corresp!$J$3:$M$70,3,0)))</f>
        <v/>
      </c>
      <c r="AQ110" s="57" t="str">
        <f>IF(AN110="","",(VLOOKUP(AN110,Table_corresp!$J$3:$M$70,4,0)))</f>
        <v/>
      </c>
      <c r="AR110" s="56" t="str">
        <f t="shared" si="28"/>
        <v/>
      </c>
      <c r="AS110" s="56" t="str">
        <f t="shared" si="29"/>
        <v/>
      </c>
      <c r="AT110" s="58" t="str">
        <f t="shared" si="30"/>
        <v/>
      </c>
      <c r="AU110" s="59" t="str">
        <f t="shared" si="23"/>
        <v/>
      </c>
      <c r="AV110" s="16"/>
      <c r="AW110" s="39"/>
      <c r="AX110" s="11"/>
      <c r="AY110" s="57" t="str">
        <f>IF(AU110="","",(VLOOKUP(AU110,Table_corresp!$E$3:$F$230,2,0)))</f>
        <v/>
      </c>
      <c r="AZ110" s="57" t="str">
        <f>IF(AY110="","",(CONCATENATE(L110," / ",AY110)))</f>
        <v/>
      </c>
      <c r="BA110" s="57" t="str">
        <f>IF(AZ110="","",(VLOOKUP(AZ110,Table_corresp!$J$3:$M$70,2,0)))</f>
        <v/>
      </c>
      <c r="BB110" s="57" t="str">
        <f>IF(AZ110="","",(VLOOKUP(AZ110,Table_corresp!$J$3:$M$70,3,0)))</f>
        <v/>
      </c>
      <c r="BC110" s="57" t="str">
        <f>IF(AZ110="","",(VLOOKUP(AZ110,Table_corresp!$J$3:$M$70,4,0)))</f>
        <v/>
      </c>
      <c r="BD110" s="56" t="str">
        <f t="shared" si="31"/>
        <v/>
      </c>
      <c r="BE110" s="56" t="str">
        <f t="shared" si="38"/>
        <v/>
      </c>
      <c r="BF110" s="58" t="str">
        <f t="shared" si="32"/>
        <v/>
      </c>
      <c r="BG110" s="59" t="e">
        <f t="shared" si="24"/>
        <v>#VALUE!</v>
      </c>
      <c r="BH110" s="11"/>
      <c r="BI110" s="39"/>
      <c r="BJ110" s="11"/>
      <c r="BK110" s="57" t="e">
        <f>IF(BG110="","",(VLOOKUP(BG110,Table_corresp!$E$3:$F$230,2,0)))</f>
        <v>#VALUE!</v>
      </c>
      <c r="BL110" s="57" t="e">
        <f>IF(BK110="","",(CONCATENATE(V110," / ",BK110)))</f>
        <v>#VALUE!</v>
      </c>
      <c r="BM110" s="57" t="e">
        <f>IF(BL110="","",(VLOOKUP(BL110,Table_corresp!$J$3:$M$70,2,0)))</f>
        <v>#VALUE!</v>
      </c>
      <c r="BN110" s="57" t="e">
        <f>IF(BL110="","",(VLOOKUP(BL110,Table_corresp!$J$3:$M$70,3,0)))</f>
        <v>#VALUE!</v>
      </c>
      <c r="BO110" s="57" t="e">
        <f>IF(BL110="","",(VLOOKUP(BL110,Table_corresp!$J$3:$M$70,4,0)))</f>
        <v>#VALUE!</v>
      </c>
      <c r="BP110" s="56" t="str">
        <f t="shared" si="33"/>
        <v/>
      </c>
      <c r="BQ110" s="56" t="str">
        <f t="shared" si="39"/>
        <v/>
      </c>
      <c r="BR110" s="58" t="str">
        <f t="shared" si="34"/>
        <v/>
      </c>
      <c r="BS110" s="59" t="e">
        <f t="shared" si="25"/>
        <v>#VALUE!</v>
      </c>
      <c r="BT110" s="11"/>
      <c r="BU110" s="39"/>
      <c r="BV110" s="11"/>
      <c r="BW110" s="57" t="e">
        <f>IF(BS110="","",(VLOOKUP(BS110,Table_corresp!$E$3:$F$230,2,0)))</f>
        <v>#VALUE!</v>
      </c>
      <c r="BX110" s="57" t="e">
        <f>IF(BW110="","",(CONCATENATE(AF110," / ",BW110)))</f>
        <v>#VALUE!</v>
      </c>
      <c r="BY110" s="57" t="e">
        <f>IF(BX110="","",(VLOOKUP(BX110,Table_corresp!$J$3:$M$70,2,0)))</f>
        <v>#VALUE!</v>
      </c>
      <c r="BZ110" s="57" t="e">
        <f>IF(BX110="","",(VLOOKUP(BX110,Table_corresp!$J$3:$M$70,3,0)))</f>
        <v>#VALUE!</v>
      </c>
      <c r="CA110" s="57" t="e">
        <f>IF(BX110="","",(VLOOKUP(BX110,Table_corresp!$J$3:$M$70,4,0)))</f>
        <v>#VALUE!</v>
      </c>
      <c r="CB110" s="56" t="e">
        <f>IF(#REF!&gt;0,((((#REF!/BY110)^BZ110)-1)/CA110),"")</f>
        <v>#REF!</v>
      </c>
      <c r="CC110" s="56" t="e">
        <f>IF(CB110="","",BN110-CB110)</f>
        <v>#REF!</v>
      </c>
      <c r="CD110" s="58" t="e">
        <f t="shared" si="35"/>
        <v>#REF!</v>
      </c>
      <c r="CE110" s="59" t="e">
        <f>IF(BR110&lt;&gt;0,((YEAR(BR110)-YEAR(BD110))*12+MONTH(BR110)-MONTH(BD110)),"")</f>
        <v>#VALUE!</v>
      </c>
      <c r="CF110" s="11"/>
      <c r="CG110" s="39"/>
      <c r="CH110" s="11"/>
      <c r="CI110" s="57" t="e">
        <f>IF(CE110="","",(VLOOKUP(CE110,Table_corresp!$E$3:$F$230,2,0)))</f>
        <v>#VALUE!</v>
      </c>
      <c r="CJ110" s="57" t="e">
        <f>IF(CI110="","",(CONCATENATE(AP110," / ",CI110)))</f>
        <v>#VALUE!</v>
      </c>
      <c r="CK110" s="57" t="e">
        <f>IF(CJ110="","",(VLOOKUP(CJ110,Table_corresp!$J$3:$M$70,2,0)))</f>
        <v>#VALUE!</v>
      </c>
      <c r="CL110" s="57" t="e">
        <f>IF(CJ110="","",(VLOOKUP(CJ110,Table_corresp!$J$3:$M$70,3,0)))</f>
        <v>#VALUE!</v>
      </c>
      <c r="CM110" s="57" t="e">
        <f>IF(CJ110="","",(VLOOKUP(CJ110,Table_corresp!$J$3:$M$70,4,0)))</f>
        <v>#VALUE!</v>
      </c>
      <c r="CN110" s="56" t="e">
        <f>IF(#REF!&gt;0,((((#REF!/CK110)^CL110)-1)/CM110),"")</f>
        <v>#REF!</v>
      </c>
      <c r="CO110" s="56" t="e">
        <f>IF(CN110="","",BZ110-CN110)</f>
        <v>#REF!</v>
      </c>
      <c r="CP110" s="58" t="e">
        <f t="shared" si="36"/>
        <v>#REF!</v>
      </c>
      <c r="CQ110" s="59" t="e">
        <f>IF(CD110&lt;&gt;0,((YEAR(CD110)-YEAR(BP110))*12+MONTH(CD110)-MONTH(BP110)),"")</f>
        <v>#REF!</v>
      </c>
      <c r="CR110" s="11"/>
      <c r="CS110" s="39"/>
      <c r="CT110" s="18"/>
      <c r="CU110" s="57" t="e">
        <f>IF(CQ110="","",(VLOOKUP(CQ110,Table_corresp!$E$3:$F$230,2,0)))</f>
        <v>#REF!</v>
      </c>
      <c r="CV110" s="57" t="e">
        <f>IF(CU110="","",(CONCATENATE(BB110," / ",CU110)))</f>
        <v>#REF!</v>
      </c>
      <c r="CW110" s="57" t="e">
        <f>IF(CV110="","",(VLOOKUP(CV110,Table_corresp!$J$3:$M$70,2,0)))</f>
        <v>#REF!</v>
      </c>
      <c r="CX110" s="57" t="e">
        <f>IF(CV110="","",(VLOOKUP(CV110,Table_corresp!$J$3:$M$70,3,0)))</f>
        <v>#REF!</v>
      </c>
      <c r="CY110" s="57" t="e">
        <f>IF(CV110="","",(VLOOKUP(CV110,Table_corresp!$J$3:$M$70,4,0)))</f>
        <v>#REF!</v>
      </c>
      <c r="CZ110" s="56" t="e">
        <f>IF(#REF!&gt;0,((((#REF!/CW110)^CX110)-1)/CY110),"")</f>
        <v>#REF!</v>
      </c>
      <c r="DA110" s="56" t="e">
        <f>IF(CZ110="","",CL110-CZ110)</f>
        <v>#REF!</v>
      </c>
      <c r="DB110" s="58" t="e">
        <f t="shared" si="37"/>
        <v>#REF!</v>
      </c>
      <c r="DC110" s="59" t="e">
        <f>IF(CP110&lt;&gt;0,((YEAR(CP110)-YEAR(CB110))*12+MONTH(CP110)-MONTH(CB110)),"")</f>
        <v>#REF!</v>
      </c>
    </row>
    <row r="111" spans="1:107" x14ac:dyDescent="0.25">
      <c r="A111" s="8">
        <v>109</v>
      </c>
      <c r="B111" s="10">
        <v>2</v>
      </c>
      <c r="C111" s="12">
        <v>44</v>
      </c>
      <c r="D111" s="12">
        <v>1.385</v>
      </c>
      <c r="E111" s="12">
        <v>22.937872251691015</v>
      </c>
      <c r="F111" s="12">
        <v>46.5</v>
      </c>
      <c r="G111" s="12">
        <v>1.4</v>
      </c>
      <c r="H111" s="13">
        <v>23.72448979591837</v>
      </c>
      <c r="I111" s="46">
        <f>VLOOKUP(T111,Table_corresp!$E$3:$F$230,2,0)</f>
        <v>8.5</v>
      </c>
      <c r="J111" s="46" t="str">
        <f>CONCATENATE(B111," / ",I111)</f>
        <v>2 / 8,5</v>
      </c>
      <c r="K111" s="54">
        <f>VLOOKUP(J111,Table_corresp!$J$3:$M$70,2,0)</f>
        <v>15.59</v>
      </c>
      <c r="L111" s="54">
        <f>VLOOKUP(J111,Table_corresp!$J$3:$M$70,3,0)</f>
        <v>-0.56999999999999995</v>
      </c>
      <c r="M111" s="55">
        <f>VLOOKUP(J111,Table_corresp!$J$3:$M$70,4,0)</f>
        <v>-5.3400000000000003E-2</v>
      </c>
      <c r="N111" s="56">
        <f t="shared" si="26"/>
        <v>3.9858680501813804</v>
      </c>
      <c r="O111" s="14" t="s">
        <v>39</v>
      </c>
      <c r="P111" s="15">
        <v>42109</v>
      </c>
      <c r="Q111" s="15">
        <v>38950</v>
      </c>
      <c r="R111" s="45" t="str">
        <f t="shared" ca="1" si="21"/>
        <v>11 ans 1 mois</v>
      </c>
      <c r="S111" s="39" t="str">
        <f ca="1">VLOOKUP(R111,Table_corresp!$A$3:$B$230,2,0)</f>
        <v>[9-12[</v>
      </c>
      <c r="T111" s="45" t="str">
        <f>DATEDIF(Q111,P111,"y")&amp;" ans "&amp;DATEDIF(Q111,P111,"ym")&amp;" mois"</f>
        <v>8 ans 7 mois</v>
      </c>
      <c r="U111" s="39" t="str">
        <f>VLOOKUP(T111,Table_corresp!$A$3:$B$230,2,0)</f>
        <v>[6-9[</v>
      </c>
      <c r="V111" s="20">
        <v>42193</v>
      </c>
      <c r="W111" s="21">
        <v>23.8</v>
      </c>
      <c r="X111" s="20">
        <v>42348</v>
      </c>
      <c r="Y111" s="38" t="str">
        <f>IF(X111&lt;&gt;0,(DATEDIF(Q111,X111,"y")&amp;" ans "&amp;DATEDIF(Q111,X111,"ym")&amp;" mois"),"")</f>
        <v>9 ans 3 mois</v>
      </c>
      <c r="Z111" s="21">
        <v>25.2</v>
      </c>
      <c r="AA111" s="57">
        <f>IF(Y111="","",(VLOOKUP(Y111,Table_corresp!$E$3:$F$230,2,0)))</f>
        <v>9</v>
      </c>
      <c r="AB111" s="57" t="str">
        <f>IF(AA111="","",(CONCATENATE(B111," / ",AA111)))</f>
        <v>2 / 9</v>
      </c>
      <c r="AC111" s="57">
        <f>IF(AB111="","",(VLOOKUP(AB111,Table_corresp!$J$3:$M$70,2,0)))</f>
        <v>15.76</v>
      </c>
      <c r="AD111" s="57">
        <f>IF(AB111="","",(VLOOKUP(AB111,Table_corresp!$J$3:$M$70,3,0)))</f>
        <v>-0.61</v>
      </c>
      <c r="AE111" s="57">
        <f>IF(AB111="","",(VLOOKUP(AB111,Table_corresp!$J$3:$M$70,4,0)))</f>
        <v>-5.8999999999999997E-2</v>
      </c>
      <c r="AF111" s="56">
        <f t="shared" si="27"/>
        <v>4.2198986594948895</v>
      </c>
      <c r="AG111" s="56">
        <f>IF(AF111="","",N111-AF111)</f>
        <v>-0.23403060931350916</v>
      </c>
      <c r="AH111" s="58" t="str">
        <f t="shared" si="22"/>
        <v>stable</v>
      </c>
      <c r="AI111" s="17">
        <f>IF(X111&lt;&gt;0,((YEAR(X111)-YEAR(P111))*12+MONTH(X111)-MONTH(P111)),"")</f>
        <v>8</v>
      </c>
      <c r="AJ111" s="20">
        <v>42389</v>
      </c>
      <c r="AK111" s="39" t="str">
        <f>IF(AJ111&lt;&gt;0,(DATEDIF(Q111,AJ111,"y")&amp;" ans "&amp;DATEDIF(Q111,AJ111,"ym")&amp;" mois"),"")</f>
        <v>9 ans 4 mois</v>
      </c>
      <c r="AL111" s="21">
        <v>24.7</v>
      </c>
      <c r="AM111" s="57">
        <f>IF(AK111="","",(VLOOKUP(AK111,Table_corresp!$E$3:$F$230,2,0)))</f>
        <v>9</v>
      </c>
      <c r="AN111" s="57" t="str">
        <f>IF(AM111="","",(CONCATENATE(B111," / ",AM111)))</f>
        <v>2 / 9</v>
      </c>
      <c r="AO111" s="57">
        <f>IF(AN111="","",(VLOOKUP(AN111,Table_corresp!$J$3:$M$70,2,0)))</f>
        <v>15.76</v>
      </c>
      <c r="AP111" s="57">
        <f>IF(AN111="","",(VLOOKUP(AN111,Table_corresp!$J$3:$M$70,3,0)))</f>
        <v>-0.61</v>
      </c>
      <c r="AQ111" s="57">
        <f>IF(AN111="","",(VLOOKUP(AN111,Table_corresp!$J$3:$M$70,4,0)))</f>
        <v>-5.8999999999999997E-2</v>
      </c>
      <c r="AR111" s="56">
        <f t="shared" si="28"/>
        <v>4.0633302745828708</v>
      </c>
      <c r="AS111" s="56">
        <f t="shared" si="29"/>
        <v>0.15656838491201874</v>
      </c>
      <c r="AT111" s="58" t="str">
        <f t="shared" si="30"/>
        <v>stable</v>
      </c>
      <c r="AU111" s="59">
        <f t="shared" si="23"/>
        <v>1</v>
      </c>
      <c r="AV111" s="20">
        <v>42571</v>
      </c>
      <c r="AW111" s="39"/>
      <c r="AX111" s="21">
        <v>24.4</v>
      </c>
      <c r="AY111" s="57" t="e">
        <f>IF(AU111="","",(VLOOKUP(AU111,Table_corresp!$E$3:$F$230,2,0)))</f>
        <v>#N/A</v>
      </c>
      <c r="AZ111" s="57" t="e">
        <f>IF(AY111="","",(CONCATENATE(L111," / ",AY111)))</f>
        <v>#N/A</v>
      </c>
      <c r="BA111" s="57" t="e">
        <f>IF(AZ111="","",(VLOOKUP(AZ111,Table_corresp!$J$3:$M$70,2,0)))</f>
        <v>#N/A</v>
      </c>
      <c r="BB111" s="57" t="e">
        <f>IF(AZ111="","",(VLOOKUP(AZ111,Table_corresp!$J$3:$M$70,3,0)))</f>
        <v>#N/A</v>
      </c>
      <c r="BC111" s="57" t="e">
        <f>IF(AZ111="","",(VLOOKUP(AZ111,Table_corresp!$J$3:$M$70,4,0)))</f>
        <v>#N/A</v>
      </c>
      <c r="BD111" s="56" t="e">
        <f t="shared" si="31"/>
        <v>#N/A</v>
      </c>
      <c r="BE111" s="56" t="e">
        <f t="shared" si="38"/>
        <v>#N/A</v>
      </c>
      <c r="BF111" s="58" t="e">
        <f t="shared" si="32"/>
        <v>#N/A</v>
      </c>
      <c r="BG111" s="59" t="e">
        <f t="shared" si="24"/>
        <v>#VALUE!</v>
      </c>
      <c r="BH111" s="21"/>
      <c r="BI111" s="39"/>
      <c r="BJ111" s="21"/>
      <c r="BK111" s="57" t="e">
        <f>IF(BG111="","",(VLOOKUP(BG111,Table_corresp!$E$3:$F$230,2,0)))</f>
        <v>#VALUE!</v>
      </c>
      <c r="BL111" s="57" t="e">
        <f>IF(BK111="","",(CONCATENATE(V111," / ",BK111)))</f>
        <v>#VALUE!</v>
      </c>
      <c r="BM111" s="57" t="e">
        <f>IF(BL111="","",(VLOOKUP(BL111,Table_corresp!$J$3:$M$70,2,0)))</f>
        <v>#VALUE!</v>
      </c>
      <c r="BN111" s="57" t="e">
        <f>IF(BL111="","",(VLOOKUP(BL111,Table_corresp!$J$3:$M$70,3,0)))</f>
        <v>#VALUE!</v>
      </c>
      <c r="BO111" s="57" t="e">
        <f>IF(BL111="","",(VLOOKUP(BL111,Table_corresp!$J$3:$M$70,4,0)))</f>
        <v>#VALUE!</v>
      </c>
      <c r="BP111" s="56" t="str">
        <f t="shared" si="33"/>
        <v/>
      </c>
      <c r="BQ111" s="56" t="str">
        <f t="shared" si="39"/>
        <v/>
      </c>
      <c r="BR111" s="58" t="str">
        <f t="shared" si="34"/>
        <v/>
      </c>
      <c r="BS111" s="59" t="e">
        <f t="shared" si="25"/>
        <v>#N/A</v>
      </c>
      <c r="BT111" s="21"/>
      <c r="BU111" s="39"/>
      <c r="BV111" s="21"/>
      <c r="BW111" s="57" t="e">
        <f>IF(BS111="","",(VLOOKUP(BS111,Table_corresp!$E$3:$F$230,2,0)))</f>
        <v>#N/A</v>
      </c>
      <c r="BX111" s="57" t="e">
        <f>IF(BW111="","",(CONCATENATE(AF111," / ",BW111)))</f>
        <v>#N/A</v>
      </c>
      <c r="BY111" s="57" t="e">
        <f>IF(BX111="","",(VLOOKUP(BX111,Table_corresp!$J$3:$M$70,2,0)))</f>
        <v>#N/A</v>
      </c>
      <c r="BZ111" s="57" t="e">
        <f>IF(BX111="","",(VLOOKUP(BX111,Table_corresp!$J$3:$M$70,3,0)))</f>
        <v>#N/A</v>
      </c>
      <c r="CA111" s="57" t="e">
        <f>IF(BX111="","",(VLOOKUP(BX111,Table_corresp!$J$3:$M$70,4,0)))</f>
        <v>#N/A</v>
      </c>
      <c r="CB111" s="56" t="e">
        <f>IF(#REF!&gt;0,((((#REF!/BY111)^BZ111)-1)/CA111),"")</f>
        <v>#REF!</v>
      </c>
      <c r="CC111" s="56" t="e">
        <f>IF(CB111="","",BN111-CB111)</f>
        <v>#REF!</v>
      </c>
      <c r="CD111" s="58" t="e">
        <f t="shared" si="35"/>
        <v>#REF!</v>
      </c>
      <c r="CE111" s="59" t="e">
        <f>IF(BR111&lt;&gt;0,((YEAR(BR111)-YEAR(BD111))*12+MONTH(BR111)-MONTH(BD111)),"")</f>
        <v>#VALUE!</v>
      </c>
      <c r="CF111" s="21"/>
      <c r="CG111" s="39"/>
      <c r="CH111" s="21"/>
      <c r="CI111" s="57" t="e">
        <f>IF(CE111="","",(VLOOKUP(CE111,Table_corresp!$E$3:$F$230,2,0)))</f>
        <v>#VALUE!</v>
      </c>
      <c r="CJ111" s="57" t="e">
        <f>IF(CI111="","",(CONCATENATE(AP111," / ",CI111)))</f>
        <v>#VALUE!</v>
      </c>
      <c r="CK111" s="57" t="e">
        <f>IF(CJ111="","",(VLOOKUP(CJ111,Table_corresp!$J$3:$M$70,2,0)))</f>
        <v>#VALUE!</v>
      </c>
      <c r="CL111" s="57" t="e">
        <f>IF(CJ111="","",(VLOOKUP(CJ111,Table_corresp!$J$3:$M$70,3,0)))</f>
        <v>#VALUE!</v>
      </c>
      <c r="CM111" s="57" t="e">
        <f>IF(CJ111="","",(VLOOKUP(CJ111,Table_corresp!$J$3:$M$70,4,0)))</f>
        <v>#VALUE!</v>
      </c>
      <c r="CN111" s="56" t="e">
        <f>IF(#REF!&gt;0,((((#REF!/CK111)^CL111)-1)/CM111),"")</f>
        <v>#REF!</v>
      </c>
      <c r="CO111" s="56" t="e">
        <f>IF(CN111="","",BZ111-CN111)</f>
        <v>#REF!</v>
      </c>
      <c r="CP111" s="58" t="e">
        <f t="shared" si="36"/>
        <v>#REF!</v>
      </c>
      <c r="CQ111" s="59" t="e">
        <f>IF(CD111&lt;&gt;0,((YEAR(CD111)-YEAR(BP111))*12+MONTH(CD111)-MONTH(BP111)),"")</f>
        <v>#REF!</v>
      </c>
      <c r="CR111" s="21"/>
      <c r="CS111" s="39"/>
      <c r="CT111" s="22"/>
      <c r="CU111" s="57" t="e">
        <f>IF(CQ111="","",(VLOOKUP(CQ111,Table_corresp!$E$3:$F$230,2,0)))</f>
        <v>#REF!</v>
      </c>
      <c r="CV111" s="57" t="e">
        <f>IF(CU111="","",(CONCATENATE(BB111," / ",CU111)))</f>
        <v>#REF!</v>
      </c>
      <c r="CW111" s="57" t="e">
        <f>IF(CV111="","",(VLOOKUP(CV111,Table_corresp!$J$3:$M$70,2,0)))</f>
        <v>#REF!</v>
      </c>
      <c r="CX111" s="57" t="e">
        <f>IF(CV111="","",(VLOOKUP(CV111,Table_corresp!$J$3:$M$70,3,0)))</f>
        <v>#REF!</v>
      </c>
      <c r="CY111" s="57" t="e">
        <f>IF(CV111="","",(VLOOKUP(CV111,Table_corresp!$J$3:$M$70,4,0)))</f>
        <v>#REF!</v>
      </c>
      <c r="CZ111" s="56" t="e">
        <f>IF(#REF!&gt;0,((((#REF!/CW111)^CX111)-1)/CY111),"")</f>
        <v>#REF!</v>
      </c>
      <c r="DA111" s="56" t="e">
        <f>IF(CZ111="","",CL111-CZ111)</f>
        <v>#REF!</v>
      </c>
      <c r="DB111" s="58" t="e">
        <f t="shared" si="37"/>
        <v>#REF!</v>
      </c>
      <c r="DC111" s="59" t="e">
        <f>IF(CP111&lt;&gt;0,((YEAR(CP111)-YEAR(CB111))*12+MONTH(CP111)-MONTH(CB111)),"")</f>
        <v>#REF!</v>
      </c>
    </row>
    <row r="112" spans="1:107" x14ac:dyDescent="0.25">
      <c r="A112" s="8">
        <v>110</v>
      </c>
      <c r="B112" s="10">
        <v>2</v>
      </c>
      <c r="C112" s="12">
        <v>43.5</v>
      </c>
      <c r="D112" s="12">
        <v>1.375</v>
      </c>
      <c r="E112" s="12">
        <v>23.008264462809919</v>
      </c>
      <c r="F112" s="12">
        <v>43.8</v>
      </c>
      <c r="G112" s="12">
        <v>1.385</v>
      </c>
      <c r="H112" s="13">
        <v>22.833609196001511</v>
      </c>
      <c r="I112" s="46">
        <f>VLOOKUP(T112,Table_corresp!$E$3:$F$230,2,0)</f>
        <v>9</v>
      </c>
      <c r="J112" s="46" t="str">
        <f>CONCATENATE(B112," / ",I112)</f>
        <v>2 / 9</v>
      </c>
      <c r="K112" s="54">
        <f>VLOOKUP(J112,Table_corresp!$J$3:$M$70,2,0)</f>
        <v>15.76</v>
      </c>
      <c r="L112" s="54">
        <f>VLOOKUP(J112,Table_corresp!$J$3:$M$70,3,0)</f>
        <v>-0.61</v>
      </c>
      <c r="M112" s="55">
        <f>VLOOKUP(J112,Table_corresp!$J$3:$M$70,4,0)</f>
        <v>-5.8999999999999997E-2</v>
      </c>
      <c r="N112" s="56">
        <f t="shared" si="26"/>
        <v>3.4307057967626173</v>
      </c>
      <c r="O112" s="14" t="s">
        <v>36</v>
      </c>
      <c r="P112" s="15">
        <v>42114</v>
      </c>
      <c r="Q112" s="15">
        <v>38790</v>
      </c>
      <c r="R112" s="45" t="str">
        <f t="shared" ca="1" si="21"/>
        <v>11 ans 7 mois</v>
      </c>
      <c r="S112" s="39" t="str">
        <f ca="1">VLOOKUP(R112,Table_corresp!$A$3:$B$230,2,0)</f>
        <v>[9-12[</v>
      </c>
      <c r="T112" s="45" t="str">
        <f>DATEDIF(Q112,P112,"y")&amp;" ans "&amp;DATEDIF(Q112,P112,"ym")&amp;" mois"</f>
        <v>9 ans 1 mois</v>
      </c>
      <c r="U112" s="39" t="str">
        <f>VLOOKUP(T112,Table_corresp!$A$3:$B$230,2,0)</f>
        <v>[9-12[</v>
      </c>
      <c r="V112" s="20"/>
      <c r="W112" s="21"/>
      <c r="X112" s="20"/>
      <c r="Y112" s="38" t="str">
        <f>IF(X112&lt;&gt;0,(DATEDIF(Q112,X112,"y")&amp;" ans "&amp;DATEDIF(Q112,X112,"ym")&amp;" mois"),"")</f>
        <v/>
      </c>
      <c r="Z112" s="21"/>
      <c r="AA112" s="57" t="str">
        <f>IF(Y112="","",(VLOOKUP(Y112,Table_corresp!$E$3:$F$230,2,0)))</f>
        <v/>
      </c>
      <c r="AB112" s="57" t="str">
        <f>IF(AA112="","",(CONCATENATE(B112," / ",AA112)))</f>
        <v/>
      </c>
      <c r="AC112" s="57" t="str">
        <f>IF(AB112="","",(VLOOKUP(AB112,Table_corresp!$J$3:$M$70,2,0)))</f>
        <v/>
      </c>
      <c r="AD112" s="57" t="str">
        <f>IF(AB112="","",(VLOOKUP(AB112,Table_corresp!$J$3:$M$70,3,0)))</f>
        <v/>
      </c>
      <c r="AE112" s="57" t="str">
        <f>IF(AB112="","",(VLOOKUP(AB112,Table_corresp!$J$3:$M$70,4,0)))</f>
        <v/>
      </c>
      <c r="AF112" s="56" t="str">
        <f t="shared" si="27"/>
        <v/>
      </c>
      <c r="AG112" s="56" t="str">
        <f>IF(AF112="","",N112-AF112)</f>
        <v/>
      </c>
      <c r="AH112" s="58" t="str">
        <f t="shared" si="22"/>
        <v/>
      </c>
      <c r="AI112" s="17" t="str">
        <f>IF(X112&lt;&gt;0,((YEAR(X112)-YEAR(P112))*12+MONTH(X112)-MONTH(P112)),"")</f>
        <v/>
      </c>
      <c r="AJ112" s="20"/>
      <c r="AK112" s="39" t="str">
        <f>IF(AJ112&lt;&gt;0,(DATEDIF(Q112,AJ112,"y")&amp;" ans "&amp;DATEDIF(Q112,AJ112,"ym")&amp;" mois"),"")</f>
        <v/>
      </c>
      <c r="AL112" s="21"/>
      <c r="AM112" s="57" t="str">
        <f>IF(AK112="","",(VLOOKUP(AK112,Table_corresp!$E$3:$F$230,2,0)))</f>
        <v/>
      </c>
      <c r="AN112" s="57" t="str">
        <f>IF(AM112="","",(CONCATENATE(B112," / ",AM112)))</f>
        <v/>
      </c>
      <c r="AO112" s="57" t="str">
        <f>IF(AN112="","",(VLOOKUP(AN112,Table_corresp!$J$3:$M$70,2,0)))</f>
        <v/>
      </c>
      <c r="AP112" s="57" t="str">
        <f>IF(AN112="","",(VLOOKUP(AN112,Table_corresp!$J$3:$M$70,3,0)))</f>
        <v/>
      </c>
      <c r="AQ112" s="57" t="str">
        <f>IF(AN112="","",(VLOOKUP(AN112,Table_corresp!$J$3:$M$70,4,0)))</f>
        <v/>
      </c>
      <c r="AR112" s="56" t="str">
        <f t="shared" si="28"/>
        <v/>
      </c>
      <c r="AS112" s="56" t="str">
        <f t="shared" si="29"/>
        <v/>
      </c>
      <c r="AT112" s="58" t="str">
        <f t="shared" si="30"/>
        <v/>
      </c>
      <c r="AU112" s="59" t="str">
        <f t="shared" si="23"/>
        <v/>
      </c>
      <c r="AV112" s="20"/>
      <c r="AW112" s="39"/>
      <c r="AX112" s="21"/>
      <c r="AY112" s="57" t="str">
        <f>IF(AU112="","",(VLOOKUP(AU112,Table_corresp!$E$3:$F$230,2,0)))</f>
        <v/>
      </c>
      <c r="AZ112" s="57" t="str">
        <f>IF(AY112="","",(CONCATENATE(L112," / ",AY112)))</f>
        <v/>
      </c>
      <c r="BA112" s="57" t="str">
        <f>IF(AZ112="","",(VLOOKUP(AZ112,Table_corresp!$J$3:$M$70,2,0)))</f>
        <v/>
      </c>
      <c r="BB112" s="57" t="str">
        <f>IF(AZ112="","",(VLOOKUP(AZ112,Table_corresp!$J$3:$M$70,3,0)))</f>
        <v/>
      </c>
      <c r="BC112" s="57" t="str">
        <f>IF(AZ112="","",(VLOOKUP(AZ112,Table_corresp!$J$3:$M$70,4,0)))</f>
        <v/>
      </c>
      <c r="BD112" s="56" t="str">
        <f t="shared" si="31"/>
        <v/>
      </c>
      <c r="BE112" s="56" t="str">
        <f t="shared" si="38"/>
        <v/>
      </c>
      <c r="BF112" s="58" t="str">
        <f t="shared" si="32"/>
        <v/>
      </c>
      <c r="BG112" s="59" t="e">
        <f t="shared" si="24"/>
        <v>#VALUE!</v>
      </c>
      <c r="BH112" s="21"/>
      <c r="BI112" s="39"/>
      <c r="BJ112" s="21"/>
      <c r="BK112" s="57" t="e">
        <f>IF(BG112="","",(VLOOKUP(BG112,Table_corresp!$E$3:$F$230,2,0)))</f>
        <v>#VALUE!</v>
      </c>
      <c r="BL112" s="57" t="e">
        <f>IF(BK112="","",(CONCATENATE(V112," / ",BK112)))</f>
        <v>#VALUE!</v>
      </c>
      <c r="BM112" s="57" t="e">
        <f>IF(BL112="","",(VLOOKUP(BL112,Table_corresp!$J$3:$M$70,2,0)))</f>
        <v>#VALUE!</v>
      </c>
      <c r="BN112" s="57" t="e">
        <f>IF(BL112="","",(VLOOKUP(BL112,Table_corresp!$J$3:$M$70,3,0)))</f>
        <v>#VALUE!</v>
      </c>
      <c r="BO112" s="57" t="e">
        <f>IF(BL112="","",(VLOOKUP(BL112,Table_corresp!$J$3:$M$70,4,0)))</f>
        <v>#VALUE!</v>
      </c>
      <c r="BP112" s="56" t="str">
        <f t="shared" si="33"/>
        <v/>
      </c>
      <c r="BQ112" s="56" t="str">
        <f t="shared" si="39"/>
        <v/>
      </c>
      <c r="BR112" s="58" t="str">
        <f t="shared" si="34"/>
        <v/>
      </c>
      <c r="BS112" s="59" t="e">
        <f t="shared" si="25"/>
        <v>#VALUE!</v>
      </c>
      <c r="BT112" s="21"/>
      <c r="BU112" s="39"/>
      <c r="BV112" s="21"/>
      <c r="BW112" s="57" t="e">
        <f>IF(BS112="","",(VLOOKUP(BS112,Table_corresp!$E$3:$F$230,2,0)))</f>
        <v>#VALUE!</v>
      </c>
      <c r="BX112" s="57" t="e">
        <f>IF(BW112="","",(CONCATENATE(AF112," / ",BW112)))</f>
        <v>#VALUE!</v>
      </c>
      <c r="BY112" s="57" t="e">
        <f>IF(BX112="","",(VLOOKUP(BX112,Table_corresp!$J$3:$M$70,2,0)))</f>
        <v>#VALUE!</v>
      </c>
      <c r="BZ112" s="57" t="e">
        <f>IF(BX112="","",(VLOOKUP(BX112,Table_corresp!$J$3:$M$70,3,0)))</f>
        <v>#VALUE!</v>
      </c>
      <c r="CA112" s="57" t="e">
        <f>IF(BX112="","",(VLOOKUP(BX112,Table_corresp!$J$3:$M$70,4,0)))</f>
        <v>#VALUE!</v>
      </c>
      <c r="CB112" s="56" t="e">
        <f>IF(#REF!&gt;0,((((#REF!/BY112)^BZ112)-1)/CA112),"")</f>
        <v>#REF!</v>
      </c>
      <c r="CC112" s="56" t="e">
        <f>IF(CB112="","",BN112-CB112)</f>
        <v>#REF!</v>
      </c>
      <c r="CD112" s="58" t="e">
        <f t="shared" si="35"/>
        <v>#REF!</v>
      </c>
      <c r="CE112" s="59" t="e">
        <f>IF(BR112&lt;&gt;0,((YEAR(BR112)-YEAR(BD112))*12+MONTH(BR112)-MONTH(BD112)),"")</f>
        <v>#VALUE!</v>
      </c>
      <c r="CF112" s="21"/>
      <c r="CG112" s="39"/>
      <c r="CH112" s="21"/>
      <c r="CI112" s="57" t="e">
        <f>IF(CE112="","",(VLOOKUP(CE112,Table_corresp!$E$3:$F$230,2,0)))</f>
        <v>#VALUE!</v>
      </c>
      <c r="CJ112" s="57" t="e">
        <f>IF(CI112="","",(CONCATENATE(AP112," / ",CI112)))</f>
        <v>#VALUE!</v>
      </c>
      <c r="CK112" s="57" t="e">
        <f>IF(CJ112="","",(VLOOKUP(CJ112,Table_corresp!$J$3:$M$70,2,0)))</f>
        <v>#VALUE!</v>
      </c>
      <c r="CL112" s="57" t="e">
        <f>IF(CJ112="","",(VLOOKUP(CJ112,Table_corresp!$J$3:$M$70,3,0)))</f>
        <v>#VALUE!</v>
      </c>
      <c r="CM112" s="57" t="e">
        <f>IF(CJ112="","",(VLOOKUP(CJ112,Table_corresp!$J$3:$M$70,4,0)))</f>
        <v>#VALUE!</v>
      </c>
      <c r="CN112" s="56" t="e">
        <f>IF(#REF!&gt;0,((((#REF!/CK112)^CL112)-1)/CM112),"")</f>
        <v>#REF!</v>
      </c>
      <c r="CO112" s="56" t="e">
        <f>IF(CN112="","",BZ112-CN112)</f>
        <v>#REF!</v>
      </c>
      <c r="CP112" s="58" t="e">
        <f t="shared" si="36"/>
        <v>#REF!</v>
      </c>
      <c r="CQ112" s="59" t="e">
        <f>IF(CD112&lt;&gt;0,((YEAR(CD112)-YEAR(BP112))*12+MONTH(CD112)-MONTH(BP112)),"")</f>
        <v>#REF!</v>
      </c>
      <c r="CR112" s="21"/>
      <c r="CS112" s="39"/>
      <c r="CT112" s="22"/>
      <c r="CU112" s="57" t="e">
        <f>IF(CQ112="","",(VLOOKUP(CQ112,Table_corresp!$E$3:$F$230,2,0)))</f>
        <v>#REF!</v>
      </c>
      <c r="CV112" s="57" t="e">
        <f>IF(CU112="","",(CONCATENATE(BB112," / ",CU112)))</f>
        <v>#REF!</v>
      </c>
      <c r="CW112" s="57" t="e">
        <f>IF(CV112="","",(VLOOKUP(CV112,Table_corresp!$J$3:$M$70,2,0)))</f>
        <v>#REF!</v>
      </c>
      <c r="CX112" s="57" t="e">
        <f>IF(CV112="","",(VLOOKUP(CV112,Table_corresp!$J$3:$M$70,3,0)))</f>
        <v>#REF!</v>
      </c>
      <c r="CY112" s="57" t="e">
        <f>IF(CV112="","",(VLOOKUP(CV112,Table_corresp!$J$3:$M$70,4,0)))</f>
        <v>#REF!</v>
      </c>
      <c r="CZ112" s="56" t="e">
        <f>IF(#REF!&gt;0,((((#REF!/CW112)^CX112)-1)/CY112),"")</f>
        <v>#REF!</v>
      </c>
      <c r="DA112" s="56" t="e">
        <f>IF(CZ112="","",CL112-CZ112)</f>
        <v>#REF!</v>
      </c>
      <c r="DB112" s="58" t="e">
        <f t="shared" si="37"/>
        <v>#REF!</v>
      </c>
      <c r="DC112" s="59" t="e">
        <f>IF(CP112&lt;&gt;0,((YEAR(CP112)-YEAR(CB112))*12+MONTH(CP112)-MONTH(CB112)),"")</f>
        <v>#REF!</v>
      </c>
    </row>
    <row r="113" spans="1:107" x14ac:dyDescent="0.25">
      <c r="A113" s="8">
        <v>111</v>
      </c>
      <c r="B113" s="10">
        <v>2</v>
      </c>
      <c r="C113" s="12"/>
      <c r="D113" s="12"/>
      <c r="E113" s="12"/>
      <c r="F113" s="12">
        <v>64.599999999999994</v>
      </c>
      <c r="G113" s="12">
        <v>1.52</v>
      </c>
      <c r="H113" s="13">
        <v>27.960526315789473</v>
      </c>
      <c r="I113" s="46">
        <f>VLOOKUP(T113,Table_corresp!$E$3:$F$230,2,0)</f>
        <v>10.5</v>
      </c>
      <c r="J113" s="46" t="str">
        <f>CONCATENATE(B113," / ",I113)</f>
        <v>2 / 10,5</v>
      </c>
      <c r="K113" s="54">
        <f>VLOOKUP(J113,Table_corresp!$J$3:$M$70,2,0)</f>
        <v>16.440000000000001</v>
      </c>
      <c r="L113" s="54">
        <f>VLOOKUP(J113,Table_corresp!$J$3:$M$70,3,0)</f>
        <v>-0.69</v>
      </c>
      <c r="M113" s="55">
        <f>VLOOKUP(J113,Table_corresp!$J$3:$M$70,4,0)</f>
        <v>-7.3400000000000007E-2</v>
      </c>
      <c r="N113" s="56">
        <f t="shared" si="26"/>
        <v>4.1798928119824064</v>
      </c>
      <c r="O113" s="14" t="s">
        <v>39</v>
      </c>
      <c r="P113" s="15">
        <v>42088</v>
      </c>
      <c r="Q113" s="15">
        <v>38096</v>
      </c>
      <c r="R113" s="45" t="str">
        <f t="shared" ca="1" si="21"/>
        <v>13 ans 6 mois</v>
      </c>
      <c r="S113" s="39" t="str">
        <f ca="1">VLOOKUP(R113,Table_corresp!$A$3:$B$230,2,0)</f>
        <v>&gt; 12</v>
      </c>
      <c r="T113" s="45" t="str">
        <f>DATEDIF(Q113,P113,"y")&amp;" ans "&amp;DATEDIF(Q113,P113,"ym")&amp;" mois"</f>
        <v>10 ans 11 mois</v>
      </c>
      <c r="U113" s="39" t="str">
        <f>VLOOKUP(T113,Table_corresp!$A$3:$B$230,2,0)</f>
        <v>[9-12[</v>
      </c>
      <c r="V113" s="20"/>
      <c r="W113" s="21"/>
      <c r="X113" s="20">
        <v>42186</v>
      </c>
      <c r="Y113" s="38" t="str">
        <f>IF(X113&lt;&gt;0,(DATEDIF(Q113,X113,"y")&amp;" ans "&amp;DATEDIF(Q113,X113,"ym")&amp;" mois"),"")</f>
        <v>11 ans 2 mois</v>
      </c>
      <c r="Z113" s="21">
        <v>27.4</v>
      </c>
      <c r="AA113" s="57">
        <f>IF(Y113="","",(VLOOKUP(Y113,Table_corresp!$E$3:$F$230,2,0)))</f>
        <v>11</v>
      </c>
      <c r="AB113" s="57" t="str">
        <f>IF(AA113="","",(CONCATENATE(B113," / ",AA113)))</f>
        <v>2 / 11</v>
      </c>
      <c r="AC113" s="57">
        <f>IF(AB113="","",(VLOOKUP(AB113,Table_corresp!$J$3:$M$70,2,0)))</f>
        <v>16.73</v>
      </c>
      <c r="AD113" s="57">
        <f>IF(AB113="","",(VLOOKUP(AB113,Table_corresp!$J$3:$M$70,3,0)))</f>
        <v>-0.71</v>
      </c>
      <c r="AE113" s="57">
        <f>IF(AB113="","",(VLOOKUP(AB113,Table_corresp!$J$3:$M$70,4,0)))</f>
        <v>-7.7700000000000005E-2</v>
      </c>
      <c r="AF113" s="56">
        <f t="shared" si="27"/>
        <v>3.80312594310355</v>
      </c>
      <c r="AG113" s="56">
        <f>IF(AF113="","",N113-AF113)</f>
        <v>0.37676686887885635</v>
      </c>
      <c r="AH113" s="58" t="str">
        <f t="shared" si="22"/>
        <v>ralentissement</v>
      </c>
      <c r="AI113" s="17">
        <f>IF(X113&lt;&gt;0,((YEAR(X113)-YEAR(P113))*12+MONTH(X113)-MONTH(P113)),"")</f>
        <v>4</v>
      </c>
      <c r="AJ113" s="20">
        <v>42382</v>
      </c>
      <c r="AK113" s="39" t="str">
        <f>IF(AJ113&lt;&gt;0,(DATEDIF(Q113,AJ113,"y")&amp;" ans "&amp;DATEDIF(Q113,AJ113,"ym")&amp;" mois"),"")</f>
        <v>11 ans 8 mois</v>
      </c>
      <c r="AL113" s="21">
        <v>29.5</v>
      </c>
      <c r="AM113" s="57">
        <f>IF(AK113="","",(VLOOKUP(AK113,Table_corresp!$E$3:$F$230,2,0)))</f>
        <v>11.5</v>
      </c>
      <c r="AN113" s="57" t="str">
        <f>IF(AM113="","",(CONCATENATE(B113," / ",AM113)))</f>
        <v>2 / 11,5</v>
      </c>
      <c r="AO113" s="57">
        <f>IF(AN113="","",(VLOOKUP(AN113,Table_corresp!$J$3:$M$70,2,0)))</f>
        <v>17.04</v>
      </c>
      <c r="AP113" s="57">
        <f>IF(AN113="","",(VLOOKUP(AN113,Table_corresp!$J$3:$M$70,3,0)))</f>
        <v>-0.73</v>
      </c>
      <c r="AQ113" s="57">
        <f>IF(AN113="","",(VLOOKUP(AN113,Table_corresp!$J$3:$M$70,4,0)))</f>
        <v>-8.1799999999999998E-2</v>
      </c>
      <c r="AR113" s="56">
        <f t="shared" si="28"/>
        <v>4.0355890053702232</v>
      </c>
      <c r="AS113" s="56">
        <f t="shared" si="29"/>
        <v>-0.23246306226667324</v>
      </c>
      <c r="AT113" s="58" t="str">
        <f t="shared" si="30"/>
        <v>stable</v>
      </c>
      <c r="AU113" s="59">
        <f t="shared" si="23"/>
        <v>6</v>
      </c>
      <c r="AV113" s="20">
        <v>42557</v>
      </c>
      <c r="AW113" s="39"/>
      <c r="AX113" s="21">
        <v>27.9</v>
      </c>
      <c r="AY113" s="57" t="e">
        <f>IF(AU113="","",(VLOOKUP(AU113,Table_corresp!$E$3:$F$230,2,0)))</f>
        <v>#N/A</v>
      </c>
      <c r="AZ113" s="57" t="e">
        <f>IF(AY113="","",(CONCATENATE(L113," / ",AY113)))</f>
        <v>#N/A</v>
      </c>
      <c r="BA113" s="57" t="e">
        <f>IF(AZ113="","",(VLOOKUP(AZ113,Table_corresp!$J$3:$M$70,2,0)))</f>
        <v>#N/A</v>
      </c>
      <c r="BB113" s="57" t="e">
        <f>IF(AZ113="","",(VLOOKUP(AZ113,Table_corresp!$J$3:$M$70,3,0)))</f>
        <v>#N/A</v>
      </c>
      <c r="BC113" s="57" t="e">
        <f>IF(AZ113="","",(VLOOKUP(AZ113,Table_corresp!$J$3:$M$70,4,0)))</f>
        <v>#N/A</v>
      </c>
      <c r="BD113" s="56" t="e">
        <f t="shared" si="31"/>
        <v>#N/A</v>
      </c>
      <c r="BE113" s="56" t="e">
        <f t="shared" si="38"/>
        <v>#N/A</v>
      </c>
      <c r="BF113" s="58" t="e">
        <f t="shared" si="32"/>
        <v>#N/A</v>
      </c>
      <c r="BG113" s="59" t="e">
        <f t="shared" si="24"/>
        <v>#VALUE!</v>
      </c>
      <c r="BH113" s="21"/>
      <c r="BI113" s="39"/>
      <c r="BJ113" s="21"/>
      <c r="BK113" s="57" t="e">
        <f>IF(BG113="","",(VLOOKUP(BG113,Table_corresp!$E$3:$F$230,2,0)))</f>
        <v>#VALUE!</v>
      </c>
      <c r="BL113" s="57" t="e">
        <f>IF(BK113="","",(CONCATENATE(V113," / ",BK113)))</f>
        <v>#VALUE!</v>
      </c>
      <c r="BM113" s="57" t="e">
        <f>IF(BL113="","",(VLOOKUP(BL113,Table_corresp!$J$3:$M$70,2,0)))</f>
        <v>#VALUE!</v>
      </c>
      <c r="BN113" s="57" t="e">
        <f>IF(BL113="","",(VLOOKUP(BL113,Table_corresp!$J$3:$M$70,3,0)))</f>
        <v>#VALUE!</v>
      </c>
      <c r="BO113" s="57" t="e">
        <f>IF(BL113="","",(VLOOKUP(BL113,Table_corresp!$J$3:$M$70,4,0)))</f>
        <v>#VALUE!</v>
      </c>
      <c r="BP113" s="56" t="str">
        <f t="shared" si="33"/>
        <v/>
      </c>
      <c r="BQ113" s="56" t="str">
        <f t="shared" si="39"/>
        <v/>
      </c>
      <c r="BR113" s="58" t="str">
        <f t="shared" si="34"/>
        <v/>
      </c>
      <c r="BS113" s="59" t="e">
        <f t="shared" si="25"/>
        <v>#N/A</v>
      </c>
      <c r="BT113" s="21"/>
      <c r="BU113" s="39"/>
      <c r="BV113" s="21"/>
      <c r="BW113" s="57" t="e">
        <f>IF(BS113="","",(VLOOKUP(BS113,Table_corresp!$E$3:$F$230,2,0)))</f>
        <v>#N/A</v>
      </c>
      <c r="BX113" s="57" t="e">
        <f>IF(BW113="","",(CONCATENATE(AF113," / ",BW113)))</f>
        <v>#N/A</v>
      </c>
      <c r="BY113" s="57" t="e">
        <f>IF(BX113="","",(VLOOKUP(BX113,Table_corresp!$J$3:$M$70,2,0)))</f>
        <v>#N/A</v>
      </c>
      <c r="BZ113" s="57" t="e">
        <f>IF(BX113="","",(VLOOKUP(BX113,Table_corresp!$J$3:$M$70,3,0)))</f>
        <v>#N/A</v>
      </c>
      <c r="CA113" s="57" t="e">
        <f>IF(BX113="","",(VLOOKUP(BX113,Table_corresp!$J$3:$M$70,4,0)))</f>
        <v>#N/A</v>
      </c>
      <c r="CB113" s="56" t="e">
        <f>IF(#REF!&gt;0,((((#REF!/BY113)^BZ113)-1)/CA113),"")</f>
        <v>#REF!</v>
      </c>
      <c r="CC113" s="56" t="e">
        <f>IF(CB113="","",BN113-CB113)</f>
        <v>#REF!</v>
      </c>
      <c r="CD113" s="58" t="e">
        <f t="shared" si="35"/>
        <v>#REF!</v>
      </c>
      <c r="CE113" s="59" t="e">
        <f>IF(BR113&lt;&gt;0,((YEAR(BR113)-YEAR(BD113))*12+MONTH(BR113)-MONTH(BD113)),"")</f>
        <v>#VALUE!</v>
      </c>
      <c r="CF113" s="21"/>
      <c r="CG113" s="39"/>
      <c r="CH113" s="21"/>
      <c r="CI113" s="57" t="e">
        <f>IF(CE113="","",(VLOOKUP(CE113,Table_corresp!$E$3:$F$230,2,0)))</f>
        <v>#VALUE!</v>
      </c>
      <c r="CJ113" s="57" t="e">
        <f>IF(CI113="","",(CONCATENATE(AP113," / ",CI113)))</f>
        <v>#VALUE!</v>
      </c>
      <c r="CK113" s="57" t="e">
        <f>IF(CJ113="","",(VLOOKUP(CJ113,Table_corresp!$J$3:$M$70,2,0)))</f>
        <v>#VALUE!</v>
      </c>
      <c r="CL113" s="57" t="e">
        <f>IF(CJ113="","",(VLOOKUP(CJ113,Table_corresp!$J$3:$M$70,3,0)))</f>
        <v>#VALUE!</v>
      </c>
      <c r="CM113" s="57" t="e">
        <f>IF(CJ113="","",(VLOOKUP(CJ113,Table_corresp!$J$3:$M$70,4,0)))</f>
        <v>#VALUE!</v>
      </c>
      <c r="CN113" s="56" t="e">
        <f>IF(#REF!&gt;0,((((#REF!/CK113)^CL113)-1)/CM113),"")</f>
        <v>#REF!</v>
      </c>
      <c r="CO113" s="56" t="e">
        <f>IF(CN113="","",BZ113-CN113)</f>
        <v>#REF!</v>
      </c>
      <c r="CP113" s="58" t="e">
        <f t="shared" si="36"/>
        <v>#REF!</v>
      </c>
      <c r="CQ113" s="59" t="e">
        <f>IF(CD113&lt;&gt;0,((YEAR(CD113)-YEAR(BP113))*12+MONTH(CD113)-MONTH(BP113)),"")</f>
        <v>#REF!</v>
      </c>
      <c r="CR113" s="21"/>
      <c r="CS113" s="39"/>
      <c r="CT113" s="22"/>
      <c r="CU113" s="57" t="e">
        <f>IF(CQ113="","",(VLOOKUP(CQ113,Table_corresp!$E$3:$F$230,2,0)))</f>
        <v>#REF!</v>
      </c>
      <c r="CV113" s="57" t="e">
        <f>IF(CU113="","",(CONCATENATE(BB113," / ",CU113)))</f>
        <v>#REF!</v>
      </c>
      <c r="CW113" s="57" t="e">
        <f>IF(CV113="","",(VLOOKUP(CV113,Table_corresp!$J$3:$M$70,2,0)))</f>
        <v>#REF!</v>
      </c>
      <c r="CX113" s="57" t="e">
        <f>IF(CV113="","",(VLOOKUP(CV113,Table_corresp!$J$3:$M$70,3,0)))</f>
        <v>#REF!</v>
      </c>
      <c r="CY113" s="57" t="e">
        <f>IF(CV113="","",(VLOOKUP(CV113,Table_corresp!$J$3:$M$70,4,0)))</f>
        <v>#REF!</v>
      </c>
      <c r="CZ113" s="56" t="e">
        <f>IF(#REF!&gt;0,((((#REF!/CW113)^CX113)-1)/CY113),"")</f>
        <v>#REF!</v>
      </c>
      <c r="DA113" s="56" t="e">
        <f>IF(CZ113="","",CL113-CZ113)</f>
        <v>#REF!</v>
      </c>
      <c r="DB113" s="58" t="e">
        <f t="shared" si="37"/>
        <v>#REF!</v>
      </c>
      <c r="DC113" s="59" t="e">
        <f>IF(CP113&lt;&gt;0,((YEAR(CP113)-YEAR(CB113))*12+MONTH(CP113)-MONTH(CB113)),"")</f>
        <v>#REF!</v>
      </c>
    </row>
    <row r="114" spans="1:107" x14ac:dyDescent="0.25">
      <c r="A114" s="8">
        <v>112</v>
      </c>
      <c r="B114" s="10">
        <v>2</v>
      </c>
      <c r="C114" s="12"/>
      <c r="D114" s="12"/>
      <c r="E114" s="12"/>
      <c r="F114" s="12">
        <v>93.3</v>
      </c>
      <c r="G114" s="12">
        <v>1.42</v>
      </c>
      <c r="H114" s="13">
        <v>46.270581233882169</v>
      </c>
      <c r="I114" s="46">
        <f>VLOOKUP(T114,Table_corresp!$E$3:$F$230,2,0)</f>
        <v>9</v>
      </c>
      <c r="J114" s="46" t="str">
        <f>CONCATENATE(B114," / ",I114)</f>
        <v>2 / 9</v>
      </c>
      <c r="K114" s="54">
        <f>VLOOKUP(J114,Table_corresp!$J$3:$M$70,2,0)</f>
        <v>15.76</v>
      </c>
      <c r="L114" s="54">
        <f>VLOOKUP(J114,Table_corresp!$J$3:$M$70,3,0)</f>
        <v>-0.61</v>
      </c>
      <c r="M114" s="55">
        <f>VLOOKUP(J114,Table_corresp!$J$3:$M$70,4,0)</f>
        <v>-5.8999999999999997E-2</v>
      </c>
      <c r="N114" s="56">
        <f t="shared" si="26"/>
        <v>8.1625444545489145</v>
      </c>
      <c r="O114" s="14" t="s">
        <v>39</v>
      </c>
      <c r="P114" s="15">
        <v>42102</v>
      </c>
      <c r="Q114" s="15">
        <v>38692</v>
      </c>
      <c r="R114" s="45" t="str">
        <f t="shared" ca="1" si="21"/>
        <v>11 ans 10 mois</v>
      </c>
      <c r="S114" s="39" t="str">
        <f ca="1">VLOOKUP(R114,Table_corresp!$A$3:$B$230,2,0)</f>
        <v>[9-12[</v>
      </c>
      <c r="T114" s="45" t="str">
        <f>DATEDIF(Q114,P114,"y")&amp;" ans "&amp;DATEDIF(Q114,P114,"ym")&amp;" mois"</f>
        <v>9 ans 4 mois</v>
      </c>
      <c r="U114" s="39" t="str">
        <f>VLOOKUP(T114,Table_corresp!$A$3:$B$230,2,0)</f>
        <v>[9-12[</v>
      </c>
      <c r="V114" s="16"/>
      <c r="W114" s="11"/>
      <c r="X114" s="16"/>
      <c r="Y114" s="38" t="str">
        <f>IF(X114&lt;&gt;0,(DATEDIF(Q114,X114,"y")&amp;" ans "&amp;DATEDIF(Q114,X114,"ym")&amp;" mois"),"")</f>
        <v/>
      </c>
      <c r="Z114" s="11"/>
      <c r="AA114" s="57" t="str">
        <f>IF(Y114="","",(VLOOKUP(Y114,Table_corresp!$E$3:$F$230,2,0)))</f>
        <v/>
      </c>
      <c r="AB114" s="57" t="str">
        <f>IF(AA114="","",(CONCATENATE(B114," / ",AA114)))</f>
        <v/>
      </c>
      <c r="AC114" s="57" t="str">
        <f>IF(AB114="","",(VLOOKUP(AB114,Table_corresp!$J$3:$M$70,2,0)))</f>
        <v/>
      </c>
      <c r="AD114" s="57" t="str">
        <f>IF(AB114="","",(VLOOKUP(AB114,Table_corresp!$J$3:$M$70,3,0)))</f>
        <v/>
      </c>
      <c r="AE114" s="57" t="str">
        <f>IF(AB114="","",(VLOOKUP(AB114,Table_corresp!$J$3:$M$70,4,0)))</f>
        <v/>
      </c>
      <c r="AF114" s="56" t="str">
        <f t="shared" si="27"/>
        <v/>
      </c>
      <c r="AG114" s="56" t="str">
        <f>IF(AF114="","",N114-AF114)</f>
        <v/>
      </c>
      <c r="AH114" s="58" t="str">
        <f t="shared" si="22"/>
        <v/>
      </c>
      <c r="AI114" s="17" t="str">
        <f>IF(X114&lt;&gt;0,((YEAR(X114)-YEAR(P114))*12+MONTH(X114)-MONTH(P114)),"")</f>
        <v/>
      </c>
      <c r="AJ114" s="16"/>
      <c r="AK114" s="39" t="str">
        <f>IF(AJ114&lt;&gt;0,(DATEDIF(Q114,AJ114,"y")&amp;" ans "&amp;DATEDIF(Q114,AJ114,"ym")&amp;" mois"),"")</f>
        <v/>
      </c>
      <c r="AL114" s="11"/>
      <c r="AM114" s="57" t="str">
        <f>IF(AK114="","",(VLOOKUP(AK114,Table_corresp!$E$3:$F$230,2,0)))</f>
        <v/>
      </c>
      <c r="AN114" s="57" t="str">
        <f>IF(AM114="","",(CONCATENATE(B114," / ",AM114)))</f>
        <v/>
      </c>
      <c r="AO114" s="57" t="str">
        <f>IF(AN114="","",(VLOOKUP(AN114,Table_corresp!$J$3:$M$70,2,0)))</f>
        <v/>
      </c>
      <c r="AP114" s="57" t="str">
        <f>IF(AN114="","",(VLOOKUP(AN114,Table_corresp!$J$3:$M$70,3,0)))</f>
        <v/>
      </c>
      <c r="AQ114" s="57" t="str">
        <f>IF(AN114="","",(VLOOKUP(AN114,Table_corresp!$J$3:$M$70,4,0)))</f>
        <v/>
      </c>
      <c r="AR114" s="56" t="str">
        <f t="shared" si="28"/>
        <v/>
      </c>
      <c r="AS114" s="56" t="str">
        <f t="shared" si="29"/>
        <v/>
      </c>
      <c r="AT114" s="58" t="str">
        <f t="shared" si="30"/>
        <v/>
      </c>
      <c r="AU114" s="59" t="str">
        <f t="shared" si="23"/>
        <v/>
      </c>
      <c r="AV114" s="16"/>
      <c r="AW114" s="39"/>
      <c r="AX114" s="11"/>
      <c r="AY114" s="57" t="str">
        <f>IF(AU114="","",(VLOOKUP(AU114,Table_corresp!$E$3:$F$230,2,0)))</f>
        <v/>
      </c>
      <c r="AZ114" s="57" t="str">
        <f>IF(AY114="","",(CONCATENATE(L114," / ",AY114)))</f>
        <v/>
      </c>
      <c r="BA114" s="57" t="str">
        <f>IF(AZ114="","",(VLOOKUP(AZ114,Table_corresp!$J$3:$M$70,2,0)))</f>
        <v/>
      </c>
      <c r="BB114" s="57" t="str">
        <f>IF(AZ114="","",(VLOOKUP(AZ114,Table_corresp!$J$3:$M$70,3,0)))</f>
        <v/>
      </c>
      <c r="BC114" s="57" t="str">
        <f>IF(AZ114="","",(VLOOKUP(AZ114,Table_corresp!$J$3:$M$70,4,0)))</f>
        <v/>
      </c>
      <c r="BD114" s="56" t="str">
        <f t="shared" si="31"/>
        <v/>
      </c>
      <c r="BE114" s="56" t="str">
        <f t="shared" si="38"/>
        <v/>
      </c>
      <c r="BF114" s="58" t="str">
        <f t="shared" si="32"/>
        <v/>
      </c>
      <c r="BG114" s="59" t="e">
        <f t="shared" si="24"/>
        <v>#VALUE!</v>
      </c>
      <c r="BH114" s="11"/>
      <c r="BI114" s="39"/>
      <c r="BJ114" s="11"/>
      <c r="BK114" s="57" t="e">
        <f>IF(BG114="","",(VLOOKUP(BG114,Table_corresp!$E$3:$F$230,2,0)))</f>
        <v>#VALUE!</v>
      </c>
      <c r="BL114" s="57" t="e">
        <f>IF(BK114="","",(CONCATENATE(V114," / ",BK114)))</f>
        <v>#VALUE!</v>
      </c>
      <c r="BM114" s="57" t="e">
        <f>IF(BL114="","",(VLOOKUP(BL114,Table_corresp!$J$3:$M$70,2,0)))</f>
        <v>#VALUE!</v>
      </c>
      <c r="BN114" s="57" t="e">
        <f>IF(BL114="","",(VLOOKUP(BL114,Table_corresp!$J$3:$M$70,3,0)))</f>
        <v>#VALUE!</v>
      </c>
      <c r="BO114" s="57" t="e">
        <f>IF(BL114="","",(VLOOKUP(BL114,Table_corresp!$J$3:$M$70,4,0)))</f>
        <v>#VALUE!</v>
      </c>
      <c r="BP114" s="56" t="str">
        <f t="shared" si="33"/>
        <v/>
      </c>
      <c r="BQ114" s="56" t="str">
        <f t="shared" si="39"/>
        <v/>
      </c>
      <c r="BR114" s="58" t="str">
        <f t="shared" si="34"/>
        <v/>
      </c>
      <c r="BS114" s="59" t="e">
        <f t="shared" si="25"/>
        <v>#VALUE!</v>
      </c>
      <c r="BT114" s="11"/>
      <c r="BU114" s="39"/>
      <c r="BV114" s="11"/>
      <c r="BW114" s="57" t="e">
        <f>IF(BS114="","",(VLOOKUP(BS114,Table_corresp!$E$3:$F$230,2,0)))</f>
        <v>#VALUE!</v>
      </c>
      <c r="BX114" s="57" t="e">
        <f>IF(BW114="","",(CONCATENATE(AF114," / ",BW114)))</f>
        <v>#VALUE!</v>
      </c>
      <c r="BY114" s="57" t="e">
        <f>IF(BX114="","",(VLOOKUP(BX114,Table_corresp!$J$3:$M$70,2,0)))</f>
        <v>#VALUE!</v>
      </c>
      <c r="BZ114" s="57" t="e">
        <f>IF(BX114="","",(VLOOKUP(BX114,Table_corresp!$J$3:$M$70,3,0)))</f>
        <v>#VALUE!</v>
      </c>
      <c r="CA114" s="57" t="e">
        <f>IF(BX114="","",(VLOOKUP(BX114,Table_corresp!$J$3:$M$70,4,0)))</f>
        <v>#VALUE!</v>
      </c>
      <c r="CB114" s="56" t="e">
        <f>IF(#REF!&gt;0,((((#REF!/BY114)^BZ114)-1)/CA114),"")</f>
        <v>#REF!</v>
      </c>
      <c r="CC114" s="56" t="e">
        <f>IF(CB114="","",BN114-CB114)</f>
        <v>#REF!</v>
      </c>
      <c r="CD114" s="58" t="e">
        <f t="shared" si="35"/>
        <v>#REF!</v>
      </c>
      <c r="CE114" s="59" t="e">
        <f>IF(BR114&lt;&gt;0,((YEAR(BR114)-YEAR(BD114))*12+MONTH(BR114)-MONTH(BD114)),"")</f>
        <v>#VALUE!</v>
      </c>
      <c r="CF114" s="11"/>
      <c r="CG114" s="39"/>
      <c r="CH114" s="11"/>
      <c r="CI114" s="57" t="e">
        <f>IF(CE114="","",(VLOOKUP(CE114,Table_corresp!$E$3:$F$230,2,0)))</f>
        <v>#VALUE!</v>
      </c>
      <c r="CJ114" s="57" t="e">
        <f>IF(CI114="","",(CONCATENATE(AP114," / ",CI114)))</f>
        <v>#VALUE!</v>
      </c>
      <c r="CK114" s="57" t="e">
        <f>IF(CJ114="","",(VLOOKUP(CJ114,Table_corresp!$J$3:$M$70,2,0)))</f>
        <v>#VALUE!</v>
      </c>
      <c r="CL114" s="57" t="e">
        <f>IF(CJ114="","",(VLOOKUP(CJ114,Table_corresp!$J$3:$M$70,3,0)))</f>
        <v>#VALUE!</v>
      </c>
      <c r="CM114" s="57" t="e">
        <f>IF(CJ114="","",(VLOOKUP(CJ114,Table_corresp!$J$3:$M$70,4,0)))</f>
        <v>#VALUE!</v>
      </c>
      <c r="CN114" s="56" t="e">
        <f>IF(#REF!&gt;0,((((#REF!/CK114)^CL114)-1)/CM114),"")</f>
        <v>#REF!</v>
      </c>
      <c r="CO114" s="56" t="e">
        <f>IF(CN114="","",BZ114-CN114)</f>
        <v>#REF!</v>
      </c>
      <c r="CP114" s="58" t="e">
        <f t="shared" si="36"/>
        <v>#REF!</v>
      </c>
      <c r="CQ114" s="59" t="e">
        <f>IF(CD114&lt;&gt;0,((YEAR(CD114)-YEAR(BP114))*12+MONTH(CD114)-MONTH(BP114)),"")</f>
        <v>#REF!</v>
      </c>
      <c r="CR114" s="11"/>
      <c r="CS114" s="39"/>
      <c r="CT114" s="18"/>
      <c r="CU114" s="57" t="e">
        <f>IF(CQ114="","",(VLOOKUP(CQ114,Table_corresp!$E$3:$F$230,2,0)))</f>
        <v>#REF!</v>
      </c>
      <c r="CV114" s="57" t="e">
        <f>IF(CU114="","",(CONCATENATE(BB114," / ",CU114)))</f>
        <v>#REF!</v>
      </c>
      <c r="CW114" s="57" t="e">
        <f>IF(CV114="","",(VLOOKUP(CV114,Table_corresp!$J$3:$M$70,2,0)))</f>
        <v>#REF!</v>
      </c>
      <c r="CX114" s="57" t="e">
        <f>IF(CV114="","",(VLOOKUP(CV114,Table_corresp!$J$3:$M$70,3,0)))</f>
        <v>#REF!</v>
      </c>
      <c r="CY114" s="57" t="e">
        <f>IF(CV114="","",(VLOOKUP(CV114,Table_corresp!$J$3:$M$70,4,0)))</f>
        <v>#REF!</v>
      </c>
      <c r="CZ114" s="56" t="e">
        <f>IF(#REF!&gt;0,((((#REF!/CW114)^CX114)-1)/CY114),"")</f>
        <v>#REF!</v>
      </c>
      <c r="DA114" s="56" t="e">
        <f>IF(CZ114="","",CL114-CZ114)</f>
        <v>#REF!</v>
      </c>
      <c r="DB114" s="58" t="e">
        <f t="shared" si="37"/>
        <v>#REF!</v>
      </c>
      <c r="DC114" s="59" t="e">
        <f>IF(CP114&lt;&gt;0,((YEAR(CP114)-YEAR(CB114))*12+MONTH(CP114)-MONTH(CB114)),"")</f>
        <v>#REF!</v>
      </c>
    </row>
    <row r="115" spans="1:107" x14ac:dyDescent="0.25">
      <c r="A115" s="8">
        <v>113</v>
      </c>
      <c r="B115" s="10">
        <v>2</v>
      </c>
      <c r="C115" s="12"/>
      <c r="D115" s="12"/>
      <c r="E115" s="12"/>
      <c r="F115" s="12">
        <v>22.7</v>
      </c>
      <c r="G115" s="12">
        <v>1.06</v>
      </c>
      <c r="H115" s="13">
        <v>20.202919188323243</v>
      </c>
      <c r="I115" s="46">
        <f>VLOOKUP(T115,Table_corresp!$E$3:$F$230,2,0)</f>
        <v>4</v>
      </c>
      <c r="J115" s="46" t="str">
        <f>CONCATENATE(B115," / ",I115)</f>
        <v>2 / 4</v>
      </c>
      <c r="K115" s="54">
        <f>VLOOKUP(J115,Table_corresp!$J$3:$M$70,2,0)</f>
        <v>15.45</v>
      </c>
      <c r="L115" s="54">
        <f>VLOOKUP(J115,Table_corresp!$J$3:$M$70,3,0)</f>
        <v>-0.17</v>
      </c>
      <c r="M115" s="55">
        <f>VLOOKUP(J115,Table_corresp!$J$3:$M$70,4,0)</f>
        <v>-1.3299999999999999E-2</v>
      </c>
      <c r="N115" s="56">
        <f t="shared" si="26"/>
        <v>3.3513648644686307</v>
      </c>
      <c r="O115" s="14" t="s">
        <v>39</v>
      </c>
      <c r="P115" s="15">
        <v>42128</v>
      </c>
      <c r="Q115" s="15">
        <v>40563</v>
      </c>
      <c r="R115" s="45" t="str">
        <f t="shared" ca="1" si="21"/>
        <v>6 ans 8 mois</v>
      </c>
      <c r="S115" s="39" t="str">
        <f ca="1">VLOOKUP(R115,Table_corresp!$A$3:$B$230,2,0)</f>
        <v>[6-9[</v>
      </c>
      <c r="T115" s="45" t="str">
        <f>DATEDIF(Q115,P115,"y")&amp;" ans "&amp;DATEDIF(Q115,P115,"ym")&amp;" mois"</f>
        <v>4 ans 3 mois</v>
      </c>
      <c r="U115" s="39" t="str">
        <f>VLOOKUP(T115,Table_corresp!$A$3:$B$230,2,0)</f>
        <v>[3-6[</v>
      </c>
      <c r="V115" s="20"/>
      <c r="W115" s="21"/>
      <c r="X115" s="20">
        <v>42690</v>
      </c>
      <c r="Y115" s="38" t="str">
        <f>IF(X115&lt;&gt;0,(DATEDIF(Q115,X115,"y")&amp;" ans "&amp;DATEDIF(Q115,X115,"ym")&amp;" mois"),"")</f>
        <v>5 ans 9 mois</v>
      </c>
      <c r="Z115" s="21">
        <v>21.9</v>
      </c>
      <c r="AA115" s="57">
        <f>IF(Y115="","",(VLOOKUP(Y115,Table_corresp!$E$3:$F$230,2,0)))</f>
        <v>5.5</v>
      </c>
      <c r="AB115" s="57" t="str">
        <f>IF(AA115="","",(CONCATENATE(B115," / ",AA115)))</f>
        <v>2 / 5,5</v>
      </c>
      <c r="AC115" s="57">
        <f>IF(AB115="","",(VLOOKUP(AB115,Table_corresp!$J$3:$M$70,2,0)))</f>
        <v>15.14</v>
      </c>
      <c r="AD115" s="57">
        <f>IF(AB115="","",(VLOOKUP(AB115,Table_corresp!$J$3:$M$70,3,0)))</f>
        <v>-0.31</v>
      </c>
      <c r="AE115" s="57">
        <f>IF(AB115="","",(VLOOKUP(AB115,Table_corresp!$J$3:$M$70,4,0)))</f>
        <v>-2.4899999999999999E-2</v>
      </c>
      <c r="AF115" s="56">
        <f t="shared" si="27"/>
        <v>4.3425876026878809</v>
      </c>
      <c r="AG115" s="56">
        <f>IF(AF115="","",N115-AF115)</f>
        <v>-0.99122273821925022</v>
      </c>
      <c r="AH115" s="58" t="str">
        <f t="shared" si="22"/>
        <v>accélération</v>
      </c>
      <c r="AI115" s="17">
        <f>IF(X115&lt;&gt;0,((YEAR(X115)-YEAR(P115))*12+MONTH(X115)-MONTH(P115)),"")</f>
        <v>18</v>
      </c>
      <c r="AJ115" s="20"/>
      <c r="AK115" s="39" t="str">
        <f>IF(AJ115&lt;&gt;0,(DATEDIF(Q115,AJ115,"y")&amp;" ans "&amp;DATEDIF(Q115,AJ115,"ym")&amp;" mois"),"")</f>
        <v/>
      </c>
      <c r="AL115" s="21"/>
      <c r="AM115" s="57" t="str">
        <f>IF(AK115="","",(VLOOKUP(AK115,Table_corresp!$E$3:$F$230,2,0)))</f>
        <v/>
      </c>
      <c r="AN115" s="57" t="str">
        <f>IF(AM115="","",(CONCATENATE(B115," / ",AM115)))</f>
        <v/>
      </c>
      <c r="AO115" s="57" t="str">
        <f>IF(AN115="","",(VLOOKUP(AN115,Table_corresp!$J$3:$M$70,2,0)))</f>
        <v/>
      </c>
      <c r="AP115" s="57" t="str">
        <f>IF(AN115="","",(VLOOKUP(AN115,Table_corresp!$J$3:$M$70,3,0)))</f>
        <v/>
      </c>
      <c r="AQ115" s="57" t="str">
        <f>IF(AN115="","",(VLOOKUP(AN115,Table_corresp!$J$3:$M$70,4,0)))</f>
        <v/>
      </c>
      <c r="AR115" s="56" t="str">
        <f t="shared" si="28"/>
        <v/>
      </c>
      <c r="AS115" s="56" t="str">
        <f t="shared" si="29"/>
        <v/>
      </c>
      <c r="AT115" s="58" t="str">
        <f t="shared" si="30"/>
        <v/>
      </c>
      <c r="AU115" s="59" t="str">
        <f t="shared" si="23"/>
        <v/>
      </c>
      <c r="AV115" s="20"/>
      <c r="AW115" s="39"/>
      <c r="AX115" s="21"/>
      <c r="AY115" s="57" t="str">
        <f>IF(AU115="","",(VLOOKUP(AU115,Table_corresp!$E$3:$F$230,2,0)))</f>
        <v/>
      </c>
      <c r="AZ115" s="57" t="str">
        <f>IF(AY115="","",(CONCATENATE(L115," / ",AY115)))</f>
        <v/>
      </c>
      <c r="BA115" s="57" t="str">
        <f>IF(AZ115="","",(VLOOKUP(AZ115,Table_corresp!$J$3:$M$70,2,0)))</f>
        <v/>
      </c>
      <c r="BB115" s="57" t="str">
        <f>IF(AZ115="","",(VLOOKUP(AZ115,Table_corresp!$J$3:$M$70,3,0)))</f>
        <v/>
      </c>
      <c r="BC115" s="57" t="str">
        <f>IF(AZ115="","",(VLOOKUP(AZ115,Table_corresp!$J$3:$M$70,4,0)))</f>
        <v/>
      </c>
      <c r="BD115" s="56" t="str">
        <f t="shared" si="31"/>
        <v/>
      </c>
      <c r="BE115" s="56" t="str">
        <f t="shared" si="38"/>
        <v/>
      </c>
      <c r="BF115" s="58" t="str">
        <f t="shared" si="32"/>
        <v/>
      </c>
      <c r="BG115" s="59" t="e">
        <f t="shared" si="24"/>
        <v>#VALUE!</v>
      </c>
      <c r="BH115" s="21"/>
      <c r="BI115" s="39"/>
      <c r="BJ115" s="21"/>
      <c r="BK115" s="57" t="e">
        <f>IF(BG115="","",(VLOOKUP(BG115,Table_corresp!$E$3:$F$230,2,0)))</f>
        <v>#VALUE!</v>
      </c>
      <c r="BL115" s="57" t="e">
        <f>IF(BK115="","",(CONCATENATE(V115," / ",BK115)))</f>
        <v>#VALUE!</v>
      </c>
      <c r="BM115" s="57" t="e">
        <f>IF(BL115="","",(VLOOKUP(BL115,Table_corresp!$J$3:$M$70,2,0)))</f>
        <v>#VALUE!</v>
      </c>
      <c r="BN115" s="57" t="e">
        <f>IF(BL115="","",(VLOOKUP(BL115,Table_corresp!$J$3:$M$70,3,0)))</f>
        <v>#VALUE!</v>
      </c>
      <c r="BO115" s="57" t="e">
        <f>IF(BL115="","",(VLOOKUP(BL115,Table_corresp!$J$3:$M$70,4,0)))</f>
        <v>#VALUE!</v>
      </c>
      <c r="BP115" s="56" t="str">
        <f t="shared" si="33"/>
        <v/>
      </c>
      <c r="BQ115" s="56" t="str">
        <f t="shared" si="39"/>
        <v/>
      </c>
      <c r="BR115" s="58" t="str">
        <f t="shared" si="34"/>
        <v/>
      </c>
      <c r="BS115" s="59" t="e">
        <f t="shared" si="25"/>
        <v>#VALUE!</v>
      </c>
      <c r="BT115" s="21"/>
      <c r="BU115" s="39"/>
      <c r="BV115" s="21"/>
      <c r="BW115" s="57" t="e">
        <f>IF(BS115="","",(VLOOKUP(BS115,Table_corresp!$E$3:$F$230,2,0)))</f>
        <v>#VALUE!</v>
      </c>
      <c r="BX115" s="57" t="e">
        <f>IF(BW115="","",(CONCATENATE(AF115," / ",BW115)))</f>
        <v>#VALUE!</v>
      </c>
      <c r="BY115" s="57" t="e">
        <f>IF(BX115="","",(VLOOKUP(BX115,Table_corresp!$J$3:$M$70,2,0)))</f>
        <v>#VALUE!</v>
      </c>
      <c r="BZ115" s="57" t="e">
        <f>IF(BX115="","",(VLOOKUP(BX115,Table_corresp!$J$3:$M$70,3,0)))</f>
        <v>#VALUE!</v>
      </c>
      <c r="CA115" s="57" t="e">
        <f>IF(BX115="","",(VLOOKUP(BX115,Table_corresp!$J$3:$M$70,4,0)))</f>
        <v>#VALUE!</v>
      </c>
      <c r="CB115" s="56" t="e">
        <f>IF(#REF!&gt;0,((((#REF!/BY115)^BZ115)-1)/CA115),"")</f>
        <v>#REF!</v>
      </c>
      <c r="CC115" s="56" t="e">
        <f>IF(CB115="","",BN115-CB115)</f>
        <v>#REF!</v>
      </c>
      <c r="CD115" s="58" t="e">
        <f t="shared" si="35"/>
        <v>#REF!</v>
      </c>
      <c r="CE115" s="59" t="e">
        <f>IF(BR115&lt;&gt;0,((YEAR(BR115)-YEAR(BD115))*12+MONTH(BR115)-MONTH(BD115)),"")</f>
        <v>#VALUE!</v>
      </c>
      <c r="CF115" s="21"/>
      <c r="CG115" s="39"/>
      <c r="CH115" s="21"/>
      <c r="CI115" s="57" t="e">
        <f>IF(CE115="","",(VLOOKUP(CE115,Table_corresp!$E$3:$F$230,2,0)))</f>
        <v>#VALUE!</v>
      </c>
      <c r="CJ115" s="57" t="e">
        <f>IF(CI115="","",(CONCATENATE(AP115," / ",CI115)))</f>
        <v>#VALUE!</v>
      </c>
      <c r="CK115" s="57" t="e">
        <f>IF(CJ115="","",(VLOOKUP(CJ115,Table_corresp!$J$3:$M$70,2,0)))</f>
        <v>#VALUE!</v>
      </c>
      <c r="CL115" s="57" t="e">
        <f>IF(CJ115="","",(VLOOKUP(CJ115,Table_corresp!$J$3:$M$70,3,0)))</f>
        <v>#VALUE!</v>
      </c>
      <c r="CM115" s="57" t="e">
        <f>IF(CJ115="","",(VLOOKUP(CJ115,Table_corresp!$J$3:$M$70,4,0)))</f>
        <v>#VALUE!</v>
      </c>
      <c r="CN115" s="56" t="e">
        <f>IF(#REF!&gt;0,((((#REF!/CK115)^CL115)-1)/CM115),"")</f>
        <v>#REF!</v>
      </c>
      <c r="CO115" s="56" t="e">
        <f>IF(CN115="","",BZ115-CN115)</f>
        <v>#REF!</v>
      </c>
      <c r="CP115" s="58" t="e">
        <f t="shared" si="36"/>
        <v>#REF!</v>
      </c>
      <c r="CQ115" s="59" t="e">
        <f>IF(CD115&lt;&gt;0,((YEAR(CD115)-YEAR(BP115))*12+MONTH(CD115)-MONTH(BP115)),"")</f>
        <v>#REF!</v>
      </c>
      <c r="CR115" s="21"/>
      <c r="CS115" s="39"/>
      <c r="CT115" s="22"/>
      <c r="CU115" s="57" t="e">
        <f>IF(CQ115="","",(VLOOKUP(CQ115,Table_corresp!$E$3:$F$230,2,0)))</f>
        <v>#REF!</v>
      </c>
      <c r="CV115" s="57" t="e">
        <f>IF(CU115="","",(CONCATENATE(BB115," / ",CU115)))</f>
        <v>#REF!</v>
      </c>
      <c r="CW115" s="57" t="e">
        <f>IF(CV115="","",(VLOOKUP(CV115,Table_corresp!$J$3:$M$70,2,0)))</f>
        <v>#REF!</v>
      </c>
      <c r="CX115" s="57" t="e">
        <f>IF(CV115="","",(VLOOKUP(CV115,Table_corresp!$J$3:$M$70,3,0)))</f>
        <v>#REF!</v>
      </c>
      <c r="CY115" s="57" t="e">
        <f>IF(CV115="","",(VLOOKUP(CV115,Table_corresp!$J$3:$M$70,4,0)))</f>
        <v>#REF!</v>
      </c>
      <c r="CZ115" s="56" t="e">
        <f>IF(#REF!&gt;0,((((#REF!/CW115)^CX115)-1)/CY115),"")</f>
        <v>#REF!</v>
      </c>
      <c r="DA115" s="56" t="e">
        <f>IF(CZ115="","",CL115-CZ115)</f>
        <v>#REF!</v>
      </c>
      <c r="DB115" s="58" t="e">
        <f t="shared" si="37"/>
        <v>#REF!</v>
      </c>
      <c r="DC115" s="59" t="e">
        <f>IF(CP115&lt;&gt;0,((YEAR(CP115)-YEAR(CB115))*12+MONTH(CP115)-MONTH(CB115)),"")</f>
        <v>#REF!</v>
      </c>
    </row>
    <row r="116" spans="1:107" x14ac:dyDescent="0.25">
      <c r="A116" s="8">
        <v>114</v>
      </c>
      <c r="B116" s="10">
        <v>1</v>
      </c>
      <c r="C116" s="12"/>
      <c r="D116" s="12"/>
      <c r="E116" s="12"/>
      <c r="F116" s="12">
        <v>36.1</v>
      </c>
      <c r="G116" s="12">
        <v>1.3149999999999999</v>
      </c>
      <c r="H116" s="13">
        <v>20.876404169497899</v>
      </c>
      <c r="I116" s="46">
        <f>VLOOKUP(T116,Table_corresp!$E$3:$F$230,2,0)</f>
        <v>6.5</v>
      </c>
      <c r="J116" s="46" t="str">
        <f>CONCATENATE(B116," / ",I116)</f>
        <v>1 / 6,5</v>
      </c>
      <c r="K116" s="54">
        <f>VLOOKUP(J116,Table_corresp!$J$3:$M$70,2,0)</f>
        <v>15.47</v>
      </c>
      <c r="L116" s="54">
        <f>VLOOKUP(J116,Table_corresp!$J$3:$M$70,3,0)</f>
        <v>-0.41</v>
      </c>
      <c r="M116" s="55">
        <f>VLOOKUP(J116,Table_corresp!$J$3:$M$70,4,0)</f>
        <v>-3.2899999999999999E-2</v>
      </c>
      <c r="N116" s="56">
        <f t="shared" si="26"/>
        <v>3.5147016125754176</v>
      </c>
      <c r="O116" s="14" t="s">
        <v>39</v>
      </c>
      <c r="P116" s="15">
        <v>42158</v>
      </c>
      <c r="Q116" s="15">
        <v>39678</v>
      </c>
      <c r="R116" s="45" t="str">
        <f t="shared" ca="1" si="21"/>
        <v>9 ans 2 mois</v>
      </c>
      <c r="S116" s="39" t="str">
        <f ca="1">VLOOKUP(R116,Table_corresp!$A$3:$B$230,2,0)</f>
        <v>[9-12[</v>
      </c>
      <c r="T116" s="45" t="str">
        <f>DATEDIF(Q116,P116,"y")&amp;" ans "&amp;DATEDIF(Q116,P116,"ym")&amp;" mois"</f>
        <v>6 ans 9 mois</v>
      </c>
      <c r="U116" s="39" t="str">
        <f>VLOOKUP(T116,Table_corresp!$A$3:$B$230,2,0)</f>
        <v>[6-9[</v>
      </c>
      <c r="V116" s="16"/>
      <c r="W116" s="11"/>
      <c r="X116" s="16"/>
      <c r="Y116" s="38" t="str">
        <f>IF(X116&lt;&gt;0,(DATEDIF(Q116,X116,"y")&amp;" ans "&amp;DATEDIF(Q116,X116,"ym")&amp;" mois"),"")</f>
        <v/>
      </c>
      <c r="Z116" s="11"/>
      <c r="AA116" s="57" t="str">
        <f>IF(Y116="","",(VLOOKUP(Y116,Table_corresp!$E$3:$F$230,2,0)))</f>
        <v/>
      </c>
      <c r="AB116" s="57" t="str">
        <f>IF(AA116="","",(CONCATENATE(B116," / ",AA116)))</f>
        <v/>
      </c>
      <c r="AC116" s="57" t="str">
        <f>IF(AB116="","",(VLOOKUP(AB116,Table_corresp!$J$3:$M$70,2,0)))</f>
        <v/>
      </c>
      <c r="AD116" s="57" t="str">
        <f>IF(AB116="","",(VLOOKUP(AB116,Table_corresp!$J$3:$M$70,3,0)))</f>
        <v/>
      </c>
      <c r="AE116" s="57" t="str">
        <f>IF(AB116="","",(VLOOKUP(AB116,Table_corresp!$J$3:$M$70,4,0)))</f>
        <v/>
      </c>
      <c r="AF116" s="56" t="str">
        <f t="shared" si="27"/>
        <v/>
      </c>
      <c r="AG116" s="56" t="str">
        <f>IF(AF116="","",N116-AF116)</f>
        <v/>
      </c>
      <c r="AH116" s="58" t="str">
        <f t="shared" si="22"/>
        <v/>
      </c>
      <c r="AI116" s="17" t="str">
        <f>IF(X116&lt;&gt;0,((YEAR(X116)-YEAR(P116))*12+MONTH(X116)-MONTH(P116)),"")</f>
        <v/>
      </c>
      <c r="AJ116" s="16"/>
      <c r="AK116" s="39" t="str">
        <f>IF(AJ116&lt;&gt;0,(DATEDIF(Q116,AJ116,"y")&amp;" ans "&amp;DATEDIF(Q116,AJ116,"ym")&amp;" mois"),"")</f>
        <v/>
      </c>
      <c r="AL116" s="11"/>
      <c r="AM116" s="57" t="str">
        <f>IF(AK116="","",(VLOOKUP(AK116,Table_corresp!$E$3:$F$230,2,0)))</f>
        <v/>
      </c>
      <c r="AN116" s="57" t="str">
        <f>IF(AM116="","",(CONCATENATE(B116," / ",AM116)))</f>
        <v/>
      </c>
      <c r="AO116" s="57" t="str">
        <f>IF(AN116="","",(VLOOKUP(AN116,Table_corresp!$J$3:$M$70,2,0)))</f>
        <v/>
      </c>
      <c r="AP116" s="57" t="str">
        <f>IF(AN116="","",(VLOOKUP(AN116,Table_corresp!$J$3:$M$70,3,0)))</f>
        <v/>
      </c>
      <c r="AQ116" s="57" t="str">
        <f>IF(AN116="","",(VLOOKUP(AN116,Table_corresp!$J$3:$M$70,4,0)))</f>
        <v/>
      </c>
      <c r="AR116" s="56" t="str">
        <f t="shared" si="28"/>
        <v/>
      </c>
      <c r="AS116" s="56" t="str">
        <f t="shared" si="29"/>
        <v/>
      </c>
      <c r="AT116" s="58" t="str">
        <f t="shared" si="30"/>
        <v/>
      </c>
      <c r="AU116" s="59" t="str">
        <f t="shared" si="23"/>
        <v/>
      </c>
      <c r="AV116" s="16"/>
      <c r="AW116" s="39"/>
      <c r="AX116" s="11"/>
      <c r="AY116" s="57" t="str">
        <f>IF(AU116="","",(VLOOKUP(AU116,Table_corresp!$E$3:$F$230,2,0)))</f>
        <v/>
      </c>
      <c r="AZ116" s="57" t="str">
        <f>IF(AY116="","",(CONCATENATE(L116," / ",AY116)))</f>
        <v/>
      </c>
      <c r="BA116" s="57" t="str">
        <f>IF(AZ116="","",(VLOOKUP(AZ116,Table_corresp!$J$3:$M$70,2,0)))</f>
        <v/>
      </c>
      <c r="BB116" s="57" t="str">
        <f>IF(AZ116="","",(VLOOKUP(AZ116,Table_corresp!$J$3:$M$70,3,0)))</f>
        <v/>
      </c>
      <c r="BC116" s="57" t="str">
        <f>IF(AZ116="","",(VLOOKUP(AZ116,Table_corresp!$J$3:$M$70,4,0)))</f>
        <v/>
      </c>
      <c r="BD116" s="56" t="str">
        <f t="shared" si="31"/>
        <v/>
      </c>
      <c r="BE116" s="56" t="str">
        <f t="shared" si="38"/>
        <v/>
      </c>
      <c r="BF116" s="58" t="str">
        <f t="shared" si="32"/>
        <v/>
      </c>
      <c r="BG116" s="59" t="e">
        <f t="shared" si="24"/>
        <v>#VALUE!</v>
      </c>
      <c r="BH116" s="11"/>
      <c r="BI116" s="39"/>
      <c r="BJ116" s="11"/>
      <c r="BK116" s="57" t="e">
        <f>IF(BG116="","",(VLOOKUP(BG116,Table_corresp!$E$3:$F$230,2,0)))</f>
        <v>#VALUE!</v>
      </c>
      <c r="BL116" s="57" t="e">
        <f>IF(BK116="","",(CONCATENATE(V116," / ",BK116)))</f>
        <v>#VALUE!</v>
      </c>
      <c r="BM116" s="57" t="e">
        <f>IF(BL116="","",(VLOOKUP(BL116,Table_corresp!$J$3:$M$70,2,0)))</f>
        <v>#VALUE!</v>
      </c>
      <c r="BN116" s="57" t="e">
        <f>IF(BL116="","",(VLOOKUP(BL116,Table_corresp!$J$3:$M$70,3,0)))</f>
        <v>#VALUE!</v>
      </c>
      <c r="BO116" s="57" t="e">
        <f>IF(BL116="","",(VLOOKUP(BL116,Table_corresp!$J$3:$M$70,4,0)))</f>
        <v>#VALUE!</v>
      </c>
      <c r="BP116" s="56" t="str">
        <f t="shared" si="33"/>
        <v/>
      </c>
      <c r="BQ116" s="56" t="str">
        <f t="shared" si="39"/>
        <v/>
      </c>
      <c r="BR116" s="58" t="str">
        <f t="shared" si="34"/>
        <v/>
      </c>
      <c r="BS116" s="59" t="e">
        <f t="shared" si="25"/>
        <v>#VALUE!</v>
      </c>
      <c r="BT116" s="11"/>
      <c r="BU116" s="39"/>
      <c r="BV116" s="11"/>
      <c r="BW116" s="57" t="e">
        <f>IF(BS116="","",(VLOOKUP(BS116,Table_corresp!$E$3:$F$230,2,0)))</f>
        <v>#VALUE!</v>
      </c>
      <c r="BX116" s="57" t="e">
        <f>IF(BW116="","",(CONCATENATE(AF116," / ",BW116)))</f>
        <v>#VALUE!</v>
      </c>
      <c r="BY116" s="57" t="e">
        <f>IF(BX116="","",(VLOOKUP(BX116,Table_corresp!$J$3:$M$70,2,0)))</f>
        <v>#VALUE!</v>
      </c>
      <c r="BZ116" s="57" t="e">
        <f>IF(BX116="","",(VLOOKUP(BX116,Table_corresp!$J$3:$M$70,3,0)))</f>
        <v>#VALUE!</v>
      </c>
      <c r="CA116" s="57" t="e">
        <f>IF(BX116="","",(VLOOKUP(BX116,Table_corresp!$J$3:$M$70,4,0)))</f>
        <v>#VALUE!</v>
      </c>
      <c r="CB116" s="56" t="e">
        <f>IF(#REF!&gt;0,((((#REF!/BY116)^BZ116)-1)/CA116),"")</f>
        <v>#REF!</v>
      </c>
      <c r="CC116" s="56" t="e">
        <f>IF(CB116="","",BN116-CB116)</f>
        <v>#REF!</v>
      </c>
      <c r="CD116" s="58" t="e">
        <f t="shared" si="35"/>
        <v>#REF!</v>
      </c>
      <c r="CE116" s="59" t="e">
        <f>IF(BR116&lt;&gt;0,((YEAR(BR116)-YEAR(BD116))*12+MONTH(BR116)-MONTH(BD116)),"")</f>
        <v>#VALUE!</v>
      </c>
      <c r="CF116" s="11"/>
      <c r="CG116" s="39"/>
      <c r="CH116" s="11"/>
      <c r="CI116" s="57" t="e">
        <f>IF(CE116="","",(VLOOKUP(CE116,Table_corresp!$E$3:$F$230,2,0)))</f>
        <v>#VALUE!</v>
      </c>
      <c r="CJ116" s="57" t="e">
        <f>IF(CI116="","",(CONCATENATE(AP116," / ",CI116)))</f>
        <v>#VALUE!</v>
      </c>
      <c r="CK116" s="57" t="e">
        <f>IF(CJ116="","",(VLOOKUP(CJ116,Table_corresp!$J$3:$M$70,2,0)))</f>
        <v>#VALUE!</v>
      </c>
      <c r="CL116" s="57" t="e">
        <f>IF(CJ116="","",(VLOOKUP(CJ116,Table_corresp!$J$3:$M$70,3,0)))</f>
        <v>#VALUE!</v>
      </c>
      <c r="CM116" s="57" t="e">
        <f>IF(CJ116="","",(VLOOKUP(CJ116,Table_corresp!$J$3:$M$70,4,0)))</f>
        <v>#VALUE!</v>
      </c>
      <c r="CN116" s="56" t="e">
        <f>IF(#REF!&gt;0,((((#REF!/CK116)^CL116)-1)/CM116),"")</f>
        <v>#REF!</v>
      </c>
      <c r="CO116" s="56" t="e">
        <f>IF(CN116="","",BZ116-CN116)</f>
        <v>#REF!</v>
      </c>
      <c r="CP116" s="58" t="e">
        <f t="shared" si="36"/>
        <v>#REF!</v>
      </c>
      <c r="CQ116" s="59" t="e">
        <f>IF(CD116&lt;&gt;0,((YEAR(CD116)-YEAR(BP116))*12+MONTH(CD116)-MONTH(BP116)),"")</f>
        <v>#REF!</v>
      </c>
      <c r="CR116" s="11"/>
      <c r="CS116" s="39"/>
      <c r="CT116" s="18"/>
      <c r="CU116" s="57" t="e">
        <f>IF(CQ116="","",(VLOOKUP(CQ116,Table_corresp!$E$3:$F$230,2,0)))</f>
        <v>#REF!</v>
      </c>
      <c r="CV116" s="57" t="e">
        <f>IF(CU116="","",(CONCATENATE(BB116," / ",CU116)))</f>
        <v>#REF!</v>
      </c>
      <c r="CW116" s="57" t="e">
        <f>IF(CV116="","",(VLOOKUP(CV116,Table_corresp!$J$3:$M$70,2,0)))</f>
        <v>#REF!</v>
      </c>
      <c r="CX116" s="57" t="e">
        <f>IF(CV116="","",(VLOOKUP(CV116,Table_corresp!$J$3:$M$70,3,0)))</f>
        <v>#REF!</v>
      </c>
      <c r="CY116" s="57" t="e">
        <f>IF(CV116="","",(VLOOKUP(CV116,Table_corresp!$J$3:$M$70,4,0)))</f>
        <v>#REF!</v>
      </c>
      <c r="CZ116" s="56" t="e">
        <f>IF(#REF!&gt;0,((((#REF!/CW116)^CX116)-1)/CY116),"")</f>
        <v>#REF!</v>
      </c>
      <c r="DA116" s="56" t="e">
        <f>IF(CZ116="","",CL116-CZ116)</f>
        <v>#REF!</v>
      </c>
      <c r="DB116" s="58" t="e">
        <f t="shared" si="37"/>
        <v>#REF!</v>
      </c>
      <c r="DC116" s="59" t="e">
        <f>IF(CP116&lt;&gt;0,((YEAR(CP116)-YEAR(CB116))*12+MONTH(CP116)-MONTH(CB116)),"")</f>
        <v>#REF!</v>
      </c>
    </row>
    <row r="117" spans="1:107" x14ac:dyDescent="0.25">
      <c r="A117" s="8">
        <v>115</v>
      </c>
      <c r="B117" s="10">
        <v>2</v>
      </c>
      <c r="C117" s="12">
        <v>80</v>
      </c>
      <c r="D117" s="12">
        <v>1.59</v>
      </c>
      <c r="E117" s="12">
        <v>31.644317867172973</v>
      </c>
      <c r="F117" s="12">
        <v>83.7</v>
      </c>
      <c r="G117" s="12">
        <v>1.59</v>
      </c>
      <c r="H117" s="13">
        <v>33.107867568529727</v>
      </c>
      <c r="I117" s="46">
        <f>VLOOKUP(T117,Table_corresp!$E$3:$F$230,2,0)</f>
        <v>11.5</v>
      </c>
      <c r="J117" s="46" t="str">
        <f>CONCATENATE(B117," / ",I117)</f>
        <v>2 / 11,5</v>
      </c>
      <c r="K117" s="54">
        <f>VLOOKUP(J117,Table_corresp!$J$3:$M$70,2,0)</f>
        <v>17.04</v>
      </c>
      <c r="L117" s="54">
        <f>VLOOKUP(J117,Table_corresp!$J$3:$M$70,3,0)</f>
        <v>-0.73</v>
      </c>
      <c r="M117" s="55">
        <f>VLOOKUP(J117,Table_corresp!$J$3:$M$70,4,0)</f>
        <v>-8.1799999999999998E-2</v>
      </c>
      <c r="N117" s="56">
        <f t="shared" si="26"/>
        <v>4.6971104075602614</v>
      </c>
      <c r="O117" s="14" t="s">
        <v>39</v>
      </c>
      <c r="P117" s="15">
        <v>42177</v>
      </c>
      <c r="Q117" s="15">
        <v>37976</v>
      </c>
      <c r="R117" s="45" t="str">
        <f t="shared" ca="1" si="21"/>
        <v>13 ans 9 mois</v>
      </c>
      <c r="S117" s="39" t="str">
        <f ca="1">VLOOKUP(R117,Table_corresp!$A$3:$B$230,2,0)</f>
        <v>&gt; 12</v>
      </c>
      <c r="T117" s="45" t="str">
        <f>DATEDIF(Q117,P117,"y")&amp;" ans "&amp;DATEDIF(Q117,P117,"ym")&amp;" mois"</f>
        <v>11 ans 6 mois</v>
      </c>
      <c r="U117" s="39" t="str">
        <f>VLOOKUP(T117,Table_corresp!$A$3:$B$230,2,0)</f>
        <v>[9-12[</v>
      </c>
      <c r="V117" s="20">
        <v>42222</v>
      </c>
      <c r="W117" s="21">
        <v>32.1</v>
      </c>
      <c r="X117" s="20">
        <v>42347</v>
      </c>
      <c r="Y117" s="38" t="str">
        <f>IF(X117&lt;&gt;0,(DATEDIF(Q117,X117,"y")&amp;" ans "&amp;DATEDIF(Q117,X117,"ym")&amp;" mois"),"")</f>
        <v>11 ans 11 mois</v>
      </c>
      <c r="Z117" s="21">
        <v>29.4</v>
      </c>
      <c r="AA117" s="57">
        <f>IF(Y117="","",(VLOOKUP(Y117,Table_corresp!$E$3:$F$230,2,0)))</f>
        <v>11.5</v>
      </c>
      <c r="AB117" s="57" t="str">
        <f>IF(AA117="","",(CONCATENATE(B117," / ",AA117)))</f>
        <v>2 / 11,5</v>
      </c>
      <c r="AC117" s="57">
        <f>IF(AB117="","",(VLOOKUP(AB117,Table_corresp!$J$3:$M$70,2,0)))</f>
        <v>17.04</v>
      </c>
      <c r="AD117" s="57">
        <f>IF(AB117="","",(VLOOKUP(AB117,Table_corresp!$J$3:$M$70,3,0)))</f>
        <v>-0.73</v>
      </c>
      <c r="AE117" s="57">
        <f>IF(AB117="","",(VLOOKUP(AB117,Table_corresp!$J$3:$M$70,4,0)))</f>
        <v>-8.1799999999999998E-2</v>
      </c>
      <c r="AF117" s="56">
        <f t="shared" si="27"/>
        <v>4.0152642290211142</v>
      </c>
      <c r="AG117" s="56">
        <f>IF(AF117="","",N117-AF117)</f>
        <v>0.6818461785391472</v>
      </c>
      <c r="AH117" s="58" t="str">
        <f t="shared" si="22"/>
        <v>ralentissement</v>
      </c>
      <c r="AI117" s="17">
        <f>IF(X117&lt;&gt;0,((YEAR(X117)-YEAR(P117))*12+MONTH(X117)-MONTH(P117)),"")</f>
        <v>6</v>
      </c>
      <c r="AJ117" s="20"/>
      <c r="AK117" s="39" t="str">
        <f>IF(AJ117&lt;&gt;0,(DATEDIF(Q117,AJ117,"y")&amp;" ans "&amp;DATEDIF(Q117,AJ117,"ym")&amp;" mois"),"")</f>
        <v/>
      </c>
      <c r="AL117" s="21"/>
      <c r="AM117" s="57" t="str">
        <f>IF(AK117="","",(VLOOKUP(AK117,Table_corresp!$E$3:$F$230,2,0)))</f>
        <v/>
      </c>
      <c r="AN117" s="57" t="str">
        <f>IF(AM117="","",(CONCATENATE(B117," / ",AM117)))</f>
        <v/>
      </c>
      <c r="AO117" s="57" t="str">
        <f>IF(AN117="","",(VLOOKUP(AN117,Table_corresp!$J$3:$M$70,2,0)))</f>
        <v/>
      </c>
      <c r="AP117" s="57" t="str">
        <f>IF(AN117="","",(VLOOKUP(AN117,Table_corresp!$J$3:$M$70,3,0)))</f>
        <v/>
      </c>
      <c r="AQ117" s="57" t="str">
        <f>IF(AN117="","",(VLOOKUP(AN117,Table_corresp!$J$3:$M$70,4,0)))</f>
        <v/>
      </c>
      <c r="AR117" s="56" t="str">
        <f t="shared" si="28"/>
        <v/>
      </c>
      <c r="AS117" s="56" t="str">
        <f t="shared" si="29"/>
        <v/>
      </c>
      <c r="AT117" s="58" t="str">
        <f t="shared" si="30"/>
        <v/>
      </c>
      <c r="AU117" s="59" t="str">
        <f t="shared" si="23"/>
        <v/>
      </c>
      <c r="AV117" s="20"/>
      <c r="AW117" s="39"/>
      <c r="AX117" s="21"/>
      <c r="AY117" s="57" t="str">
        <f>IF(AU117="","",(VLOOKUP(AU117,Table_corresp!$E$3:$F$230,2,0)))</f>
        <v/>
      </c>
      <c r="AZ117" s="57" t="str">
        <f>IF(AY117="","",(CONCATENATE(L117," / ",AY117)))</f>
        <v/>
      </c>
      <c r="BA117" s="57" t="str">
        <f>IF(AZ117="","",(VLOOKUP(AZ117,Table_corresp!$J$3:$M$70,2,0)))</f>
        <v/>
      </c>
      <c r="BB117" s="57" t="str">
        <f>IF(AZ117="","",(VLOOKUP(AZ117,Table_corresp!$J$3:$M$70,3,0)))</f>
        <v/>
      </c>
      <c r="BC117" s="57" t="str">
        <f>IF(AZ117="","",(VLOOKUP(AZ117,Table_corresp!$J$3:$M$70,4,0)))</f>
        <v/>
      </c>
      <c r="BD117" s="56" t="str">
        <f t="shared" si="31"/>
        <v/>
      </c>
      <c r="BE117" s="56" t="str">
        <f t="shared" si="38"/>
        <v/>
      </c>
      <c r="BF117" s="58" t="str">
        <f t="shared" si="32"/>
        <v/>
      </c>
      <c r="BG117" s="59" t="e">
        <f t="shared" si="24"/>
        <v>#VALUE!</v>
      </c>
      <c r="BH117" s="21"/>
      <c r="BI117" s="39"/>
      <c r="BJ117" s="21"/>
      <c r="BK117" s="57" t="e">
        <f>IF(BG117="","",(VLOOKUP(BG117,Table_corresp!$E$3:$F$230,2,0)))</f>
        <v>#VALUE!</v>
      </c>
      <c r="BL117" s="57" t="e">
        <f>IF(BK117="","",(CONCATENATE(V117," / ",BK117)))</f>
        <v>#VALUE!</v>
      </c>
      <c r="BM117" s="57" t="e">
        <f>IF(BL117="","",(VLOOKUP(BL117,Table_corresp!$J$3:$M$70,2,0)))</f>
        <v>#VALUE!</v>
      </c>
      <c r="BN117" s="57" t="e">
        <f>IF(BL117="","",(VLOOKUP(BL117,Table_corresp!$J$3:$M$70,3,0)))</f>
        <v>#VALUE!</v>
      </c>
      <c r="BO117" s="57" t="e">
        <f>IF(BL117="","",(VLOOKUP(BL117,Table_corresp!$J$3:$M$70,4,0)))</f>
        <v>#VALUE!</v>
      </c>
      <c r="BP117" s="56" t="str">
        <f t="shared" si="33"/>
        <v/>
      </c>
      <c r="BQ117" s="56" t="str">
        <f t="shared" si="39"/>
        <v/>
      </c>
      <c r="BR117" s="58" t="str">
        <f t="shared" si="34"/>
        <v/>
      </c>
      <c r="BS117" s="59" t="e">
        <f t="shared" si="25"/>
        <v>#VALUE!</v>
      </c>
      <c r="BT117" s="21"/>
      <c r="BU117" s="39"/>
      <c r="BV117" s="21"/>
      <c r="BW117" s="57" t="e">
        <f>IF(BS117="","",(VLOOKUP(BS117,Table_corresp!$E$3:$F$230,2,0)))</f>
        <v>#VALUE!</v>
      </c>
      <c r="BX117" s="57" t="e">
        <f>IF(BW117="","",(CONCATENATE(AF117," / ",BW117)))</f>
        <v>#VALUE!</v>
      </c>
      <c r="BY117" s="57" t="e">
        <f>IF(BX117="","",(VLOOKUP(BX117,Table_corresp!$J$3:$M$70,2,0)))</f>
        <v>#VALUE!</v>
      </c>
      <c r="BZ117" s="57" t="e">
        <f>IF(BX117="","",(VLOOKUP(BX117,Table_corresp!$J$3:$M$70,3,0)))</f>
        <v>#VALUE!</v>
      </c>
      <c r="CA117" s="57" t="e">
        <f>IF(BX117="","",(VLOOKUP(BX117,Table_corresp!$J$3:$M$70,4,0)))</f>
        <v>#VALUE!</v>
      </c>
      <c r="CB117" s="56" t="e">
        <f>IF(#REF!&gt;0,((((#REF!/BY117)^BZ117)-1)/CA117),"")</f>
        <v>#REF!</v>
      </c>
      <c r="CC117" s="56" t="e">
        <f>IF(CB117="","",BN117-CB117)</f>
        <v>#REF!</v>
      </c>
      <c r="CD117" s="58" t="e">
        <f t="shared" si="35"/>
        <v>#REF!</v>
      </c>
      <c r="CE117" s="59" t="e">
        <f>IF(BR117&lt;&gt;0,((YEAR(BR117)-YEAR(BD117))*12+MONTH(BR117)-MONTH(BD117)),"")</f>
        <v>#VALUE!</v>
      </c>
      <c r="CF117" s="21"/>
      <c r="CG117" s="39"/>
      <c r="CH117" s="21"/>
      <c r="CI117" s="57" t="e">
        <f>IF(CE117="","",(VLOOKUP(CE117,Table_corresp!$E$3:$F$230,2,0)))</f>
        <v>#VALUE!</v>
      </c>
      <c r="CJ117" s="57" t="e">
        <f>IF(CI117="","",(CONCATENATE(AP117," / ",CI117)))</f>
        <v>#VALUE!</v>
      </c>
      <c r="CK117" s="57" t="e">
        <f>IF(CJ117="","",(VLOOKUP(CJ117,Table_corresp!$J$3:$M$70,2,0)))</f>
        <v>#VALUE!</v>
      </c>
      <c r="CL117" s="57" t="e">
        <f>IF(CJ117="","",(VLOOKUP(CJ117,Table_corresp!$J$3:$M$70,3,0)))</f>
        <v>#VALUE!</v>
      </c>
      <c r="CM117" s="57" t="e">
        <f>IF(CJ117="","",(VLOOKUP(CJ117,Table_corresp!$J$3:$M$70,4,0)))</f>
        <v>#VALUE!</v>
      </c>
      <c r="CN117" s="56" t="e">
        <f>IF(#REF!&gt;0,((((#REF!/CK117)^CL117)-1)/CM117),"")</f>
        <v>#REF!</v>
      </c>
      <c r="CO117" s="56" t="e">
        <f>IF(CN117="","",BZ117-CN117)</f>
        <v>#REF!</v>
      </c>
      <c r="CP117" s="58" t="e">
        <f t="shared" si="36"/>
        <v>#REF!</v>
      </c>
      <c r="CQ117" s="59" t="e">
        <f>IF(CD117&lt;&gt;0,((YEAR(CD117)-YEAR(BP117))*12+MONTH(CD117)-MONTH(BP117)),"")</f>
        <v>#REF!</v>
      </c>
      <c r="CR117" s="21"/>
      <c r="CS117" s="39"/>
      <c r="CT117" s="22"/>
      <c r="CU117" s="57" t="e">
        <f>IF(CQ117="","",(VLOOKUP(CQ117,Table_corresp!$E$3:$F$230,2,0)))</f>
        <v>#REF!</v>
      </c>
      <c r="CV117" s="57" t="e">
        <f>IF(CU117="","",(CONCATENATE(BB117," / ",CU117)))</f>
        <v>#REF!</v>
      </c>
      <c r="CW117" s="57" t="e">
        <f>IF(CV117="","",(VLOOKUP(CV117,Table_corresp!$J$3:$M$70,2,0)))</f>
        <v>#REF!</v>
      </c>
      <c r="CX117" s="57" t="e">
        <f>IF(CV117="","",(VLOOKUP(CV117,Table_corresp!$J$3:$M$70,3,0)))</f>
        <v>#REF!</v>
      </c>
      <c r="CY117" s="57" t="e">
        <f>IF(CV117="","",(VLOOKUP(CV117,Table_corresp!$J$3:$M$70,4,0)))</f>
        <v>#REF!</v>
      </c>
      <c r="CZ117" s="56" t="e">
        <f>IF(#REF!&gt;0,((((#REF!/CW117)^CX117)-1)/CY117),"")</f>
        <v>#REF!</v>
      </c>
      <c r="DA117" s="56" t="e">
        <f>IF(CZ117="","",CL117-CZ117)</f>
        <v>#REF!</v>
      </c>
      <c r="DB117" s="58" t="e">
        <f t="shared" si="37"/>
        <v>#REF!</v>
      </c>
      <c r="DC117" s="59" t="e">
        <f>IF(CP117&lt;&gt;0,((YEAR(CP117)-YEAR(CB117))*12+MONTH(CP117)-MONTH(CB117)),"")</f>
        <v>#REF!</v>
      </c>
    </row>
    <row r="118" spans="1:107" x14ac:dyDescent="0.25">
      <c r="A118" s="8">
        <v>116</v>
      </c>
      <c r="B118" s="10">
        <v>1</v>
      </c>
      <c r="C118" s="12">
        <v>37</v>
      </c>
      <c r="D118" s="12">
        <v>1.29</v>
      </c>
      <c r="E118" s="12">
        <v>22.234240730725315</v>
      </c>
      <c r="F118" s="12">
        <v>38.5</v>
      </c>
      <c r="G118" s="12">
        <v>1.28</v>
      </c>
      <c r="H118" s="13">
        <v>23.49853515625</v>
      </c>
      <c r="I118" s="46">
        <f>VLOOKUP(T118,Table_corresp!$E$3:$F$230,2,0)</f>
        <v>6</v>
      </c>
      <c r="J118" s="46" t="str">
        <f>CONCATENATE(B118," / ",I118)</f>
        <v>1 / 6</v>
      </c>
      <c r="K118" s="54">
        <f>VLOOKUP(J118,Table_corresp!$J$3:$M$70,2,0)</f>
        <v>15.44</v>
      </c>
      <c r="L118" s="54">
        <f>VLOOKUP(J118,Table_corresp!$J$3:$M$70,3,0)</f>
        <v>-0.37</v>
      </c>
      <c r="M118" s="55">
        <f>VLOOKUP(J118,Table_corresp!$J$3:$M$70,4,0)</f>
        <v>-2.8799999999999999E-2</v>
      </c>
      <c r="N118" s="56">
        <f t="shared" si="26"/>
        <v>4.9972183830958343</v>
      </c>
      <c r="O118" s="14" t="s">
        <v>39</v>
      </c>
      <c r="P118" s="15">
        <v>42177</v>
      </c>
      <c r="Q118" s="15">
        <v>39820</v>
      </c>
      <c r="R118" s="45" t="str">
        <f t="shared" ca="1" si="21"/>
        <v>8 ans 9 mois</v>
      </c>
      <c r="S118" s="39" t="str">
        <f ca="1">VLOOKUP(R118,Table_corresp!$A$3:$B$230,2,0)</f>
        <v>[6-9[</v>
      </c>
      <c r="T118" s="45" t="str">
        <f>DATEDIF(Q118,P118,"y")&amp;" ans "&amp;DATEDIF(Q118,P118,"ym")&amp;" mois"</f>
        <v>6 ans 5 mois</v>
      </c>
      <c r="U118" s="39" t="str">
        <f>VLOOKUP(T118,Table_corresp!$A$3:$B$230,2,0)</f>
        <v>[6-9[</v>
      </c>
      <c r="V118" s="20">
        <v>42222</v>
      </c>
      <c r="W118" s="21">
        <v>22.07</v>
      </c>
      <c r="X118" s="20">
        <v>42347</v>
      </c>
      <c r="Y118" s="38" t="str">
        <f>IF(X118&lt;&gt;0,(DATEDIF(Q118,X118,"y")&amp;" ans "&amp;DATEDIF(Q118,X118,"ym")&amp;" mois"),"")</f>
        <v>6 ans 11 mois</v>
      </c>
      <c r="Z118" s="21">
        <v>20.5</v>
      </c>
      <c r="AA118" s="57">
        <f>IF(Y118="","",(VLOOKUP(Y118,Table_corresp!$E$3:$F$230,2,0)))</f>
        <v>6.5</v>
      </c>
      <c r="AB118" s="57" t="str">
        <f>IF(AA118="","",(CONCATENATE(B118," / ",AA118)))</f>
        <v>1 / 6,5</v>
      </c>
      <c r="AC118" s="57">
        <f>IF(AB118="","",(VLOOKUP(AB118,Table_corresp!$J$3:$M$70,2,0)))</f>
        <v>15.47</v>
      </c>
      <c r="AD118" s="57">
        <f>IF(AB118="","",(VLOOKUP(AB118,Table_corresp!$J$3:$M$70,3,0)))</f>
        <v>-0.41</v>
      </c>
      <c r="AE118" s="57">
        <f>IF(AB118="","",(VLOOKUP(AB118,Table_corresp!$J$3:$M$70,4,0)))</f>
        <v>-3.2899999999999999E-2</v>
      </c>
      <c r="AF118" s="56">
        <f t="shared" si="27"/>
        <v>3.3134289964420676</v>
      </c>
      <c r="AG118" s="56">
        <f>IF(AF118="","",N118-AF118)</f>
        <v>1.6837893866537668</v>
      </c>
      <c r="AH118" s="58" t="str">
        <f t="shared" si="22"/>
        <v>ralentissement</v>
      </c>
      <c r="AI118" s="17">
        <f>IF(X118&lt;&gt;0,((YEAR(X118)-YEAR(P118))*12+MONTH(X118)-MONTH(P118)),"")</f>
        <v>6</v>
      </c>
      <c r="AJ118" s="20"/>
      <c r="AK118" s="39" t="str">
        <f>IF(AJ118&lt;&gt;0,(DATEDIF(Q118,AJ118,"y")&amp;" ans "&amp;DATEDIF(Q118,AJ118,"ym")&amp;" mois"),"")</f>
        <v/>
      </c>
      <c r="AL118" s="21"/>
      <c r="AM118" s="57" t="str">
        <f>IF(AK118="","",(VLOOKUP(AK118,Table_corresp!$E$3:$F$230,2,0)))</f>
        <v/>
      </c>
      <c r="AN118" s="57" t="str">
        <f>IF(AM118="","",(CONCATENATE(B118," / ",AM118)))</f>
        <v/>
      </c>
      <c r="AO118" s="57" t="str">
        <f>IF(AN118="","",(VLOOKUP(AN118,Table_corresp!$J$3:$M$70,2,0)))</f>
        <v/>
      </c>
      <c r="AP118" s="57" t="str">
        <f>IF(AN118="","",(VLOOKUP(AN118,Table_corresp!$J$3:$M$70,3,0)))</f>
        <v/>
      </c>
      <c r="AQ118" s="57" t="str">
        <f>IF(AN118="","",(VLOOKUP(AN118,Table_corresp!$J$3:$M$70,4,0)))</f>
        <v/>
      </c>
      <c r="AR118" s="56" t="str">
        <f t="shared" si="28"/>
        <v/>
      </c>
      <c r="AS118" s="56" t="str">
        <f t="shared" si="29"/>
        <v/>
      </c>
      <c r="AT118" s="58" t="str">
        <f t="shared" si="30"/>
        <v/>
      </c>
      <c r="AU118" s="59" t="str">
        <f t="shared" si="23"/>
        <v/>
      </c>
      <c r="AV118" s="20"/>
      <c r="AW118" s="39"/>
      <c r="AX118" s="21"/>
      <c r="AY118" s="57" t="str">
        <f>IF(AU118="","",(VLOOKUP(AU118,Table_corresp!$E$3:$F$230,2,0)))</f>
        <v/>
      </c>
      <c r="AZ118" s="57" t="str">
        <f>IF(AY118="","",(CONCATENATE(L118," / ",AY118)))</f>
        <v/>
      </c>
      <c r="BA118" s="57" t="str">
        <f>IF(AZ118="","",(VLOOKUP(AZ118,Table_corresp!$J$3:$M$70,2,0)))</f>
        <v/>
      </c>
      <c r="BB118" s="57" t="str">
        <f>IF(AZ118="","",(VLOOKUP(AZ118,Table_corresp!$J$3:$M$70,3,0)))</f>
        <v/>
      </c>
      <c r="BC118" s="57" t="str">
        <f>IF(AZ118="","",(VLOOKUP(AZ118,Table_corresp!$J$3:$M$70,4,0)))</f>
        <v/>
      </c>
      <c r="BD118" s="56" t="str">
        <f t="shared" si="31"/>
        <v/>
      </c>
      <c r="BE118" s="56" t="str">
        <f t="shared" si="38"/>
        <v/>
      </c>
      <c r="BF118" s="58" t="str">
        <f t="shared" si="32"/>
        <v/>
      </c>
      <c r="BG118" s="59" t="e">
        <f t="shared" si="24"/>
        <v>#VALUE!</v>
      </c>
      <c r="BH118" s="21"/>
      <c r="BI118" s="39"/>
      <c r="BJ118" s="21"/>
      <c r="BK118" s="57" t="e">
        <f>IF(BG118="","",(VLOOKUP(BG118,Table_corresp!$E$3:$F$230,2,0)))</f>
        <v>#VALUE!</v>
      </c>
      <c r="BL118" s="57" t="e">
        <f>IF(BK118="","",(CONCATENATE(V118," / ",BK118)))</f>
        <v>#VALUE!</v>
      </c>
      <c r="BM118" s="57" t="e">
        <f>IF(BL118="","",(VLOOKUP(BL118,Table_corresp!$J$3:$M$70,2,0)))</f>
        <v>#VALUE!</v>
      </c>
      <c r="BN118" s="57" t="e">
        <f>IF(BL118="","",(VLOOKUP(BL118,Table_corresp!$J$3:$M$70,3,0)))</f>
        <v>#VALUE!</v>
      </c>
      <c r="BO118" s="57" t="e">
        <f>IF(BL118="","",(VLOOKUP(BL118,Table_corresp!$J$3:$M$70,4,0)))</f>
        <v>#VALUE!</v>
      </c>
      <c r="BP118" s="56" t="str">
        <f t="shared" si="33"/>
        <v/>
      </c>
      <c r="BQ118" s="56" t="str">
        <f t="shared" si="39"/>
        <v/>
      </c>
      <c r="BR118" s="58" t="str">
        <f t="shared" si="34"/>
        <v/>
      </c>
      <c r="BS118" s="59" t="e">
        <f t="shared" si="25"/>
        <v>#VALUE!</v>
      </c>
      <c r="BT118" s="21"/>
      <c r="BU118" s="39"/>
      <c r="BV118" s="21"/>
      <c r="BW118" s="57" t="e">
        <f>IF(BS118="","",(VLOOKUP(BS118,Table_corresp!$E$3:$F$230,2,0)))</f>
        <v>#VALUE!</v>
      </c>
      <c r="BX118" s="57" t="e">
        <f>IF(BW118="","",(CONCATENATE(AF118," / ",BW118)))</f>
        <v>#VALUE!</v>
      </c>
      <c r="BY118" s="57" t="e">
        <f>IF(BX118="","",(VLOOKUP(BX118,Table_corresp!$J$3:$M$70,2,0)))</f>
        <v>#VALUE!</v>
      </c>
      <c r="BZ118" s="57" t="e">
        <f>IF(BX118="","",(VLOOKUP(BX118,Table_corresp!$J$3:$M$70,3,0)))</f>
        <v>#VALUE!</v>
      </c>
      <c r="CA118" s="57" t="e">
        <f>IF(BX118="","",(VLOOKUP(BX118,Table_corresp!$J$3:$M$70,4,0)))</f>
        <v>#VALUE!</v>
      </c>
      <c r="CB118" s="56" t="e">
        <f>IF(#REF!&gt;0,((((#REF!/BY118)^BZ118)-1)/CA118),"")</f>
        <v>#REF!</v>
      </c>
      <c r="CC118" s="56" t="e">
        <f>IF(CB118="","",BN118-CB118)</f>
        <v>#REF!</v>
      </c>
      <c r="CD118" s="58" t="e">
        <f t="shared" si="35"/>
        <v>#REF!</v>
      </c>
      <c r="CE118" s="59" t="e">
        <f>IF(BR118&lt;&gt;0,((YEAR(BR118)-YEAR(BD118))*12+MONTH(BR118)-MONTH(BD118)),"")</f>
        <v>#VALUE!</v>
      </c>
      <c r="CF118" s="21"/>
      <c r="CG118" s="39"/>
      <c r="CH118" s="21"/>
      <c r="CI118" s="57" t="e">
        <f>IF(CE118="","",(VLOOKUP(CE118,Table_corresp!$E$3:$F$230,2,0)))</f>
        <v>#VALUE!</v>
      </c>
      <c r="CJ118" s="57" t="e">
        <f>IF(CI118="","",(CONCATENATE(AP118," / ",CI118)))</f>
        <v>#VALUE!</v>
      </c>
      <c r="CK118" s="57" t="e">
        <f>IF(CJ118="","",(VLOOKUP(CJ118,Table_corresp!$J$3:$M$70,2,0)))</f>
        <v>#VALUE!</v>
      </c>
      <c r="CL118" s="57" t="e">
        <f>IF(CJ118="","",(VLOOKUP(CJ118,Table_corresp!$J$3:$M$70,3,0)))</f>
        <v>#VALUE!</v>
      </c>
      <c r="CM118" s="57" t="e">
        <f>IF(CJ118="","",(VLOOKUP(CJ118,Table_corresp!$J$3:$M$70,4,0)))</f>
        <v>#VALUE!</v>
      </c>
      <c r="CN118" s="56" t="e">
        <f>IF(#REF!&gt;0,((((#REF!/CK118)^CL118)-1)/CM118),"")</f>
        <v>#REF!</v>
      </c>
      <c r="CO118" s="56" t="e">
        <f>IF(CN118="","",BZ118-CN118)</f>
        <v>#REF!</v>
      </c>
      <c r="CP118" s="58" t="e">
        <f t="shared" si="36"/>
        <v>#REF!</v>
      </c>
      <c r="CQ118" s="59" t="e">
        <f>IF(CD118&lt;&gt;0,((YEAR(CD118)-YEAR(BP118))*12+MONTH(CD118)-MONTH(BP118)),"")</f>
        <v>#REF!</v>
      </c>
      <c r="CR118" s="21"/>
      <c r="CS118" s="39"/>
      <c r="CT118" s="22"/>
      <c r="CU118" s="57" t="e">
        <f>IF(CQ118="","",(VLOOKUP(CQ118,Table_corresp!$E$3:$F$230,2,0)))</f>
        <v>#REF!</v>
      </c>
      <c r="CV118" s="57" t="e">
        <f>IF(CU118="","",(CONCATENATE(BB118," / ",CU118)))</f>
        <v>#REF!</v>
      </c>
      <c r="CW118" s="57" t="e">
        <f>IF(CV118="","",(VLOOKUP(CV118,Table_corresp!$J$3:$M$70,2,0)))</f>
        <v>#REF!</v>
      </c>
      <c r="CX118" s="57" t="e">
        <f>IF(CV118="","",(VLOOKUP(CV118,Table_corresp!$J$3:$M$70,3,0)))</f>
        <v>#REF!</v>
      </c>
      <c r="CY118" s="57" t="e">
        <f>IF(CV118="","",(VLOOKUP(CV118,Table_corresp!$J$3:$M$70,4,0)))</f>
        <v>#REF!</v>
      </c>
      <c r="CZ118" s="56" t="e">
        <f>IF(#REF!&gt;0,((((#REF!/CW118)^CX118)-1)/CY118),"")</f>
        <v>#REF!</v>
      </c>
      <c r="DA118" s="56" t="e">
        <f>IF(CZ118="","",CL118-CZ118)</f>
        <v>#REF!</v>
      </c>
      <c r="DB118" s="58" t="e">
        <f t="shared" si="37"/>
        <v>#REF!</v>
      </c>
      <c r="DC118" s="59" t="e">
        <f>IF(CP118&lt;&gt;0,((YEAR(CP118)-YEAR(CB118))*12+MONTH(CP118)-MONTH(CB118)),"")</f>
        <v>#REF!</v>
      </c>
    </row>
    <row r="119" spans="1:107" x14ac:dyDescent="0.25">
      <c r="A119" s="8">
        <v>117</v>
      </c>
      <c r="B119" s="10">
        <v>2</v>
      </c>
      <c r="C119" s="12"/>
      <c r="D119" s="12"/>
      <c r="E119" s="12"/>
      <c r="F119" s="12">
        <v>27.8</v>
      </c>
      <c r="G119" s="12">
        <v>1.17</v>
      </c>
      <c r="H119" s="13">
        <v>20.308276718533133</v>
      </c>
      <c r="I119" s="46">
        <f>VLOOKUP(T119,Table_corresp!$E$3:$F$230,2,0)</f>
        <v>5.5</v>
      </c>
      <c r="J119" s="46" t="str">
        <f>CONCATENATE(B119," / ",I119)</f>
        <v>2 / 5,5</v>
      </c>
      <c r="K119" s="54">
        <f>VLOOKUP(J119,Table_corresp!$J$3:$M$70,2,0)</f>
        <v>15.14</v>
      </c>
      <c r="L119" s="54">
        <f>VLOOKUP(J119,Table_corresp!$J$3:$M$70,3,0)</f>
        <v>-0.31</v>
      </c>
      <c r="M119" s="55">
        <f>VLOOKUP(J119,Table_corresp!$J$3:$M$70,4,0)</f>
        <v>-2.4899999999999999E-2</v>
      </c>
      <c r="N119" s="56">
        <f t="shared" si="26"/>
        <v>3.4948546788266226</v>
      </c>
      <c r="O119" s="14" t="s">
        <v>39</v>
      </c>
      <c r="P119" s="15">
        <v>42179</v>
      </c>
      <c r="Q119" s="15">
        <v>40054</v>
      </c>
      <c r="R119" s="45" t="str">
        <f t="shared" ca="1" si="21"/>
        <v>8 ans 1 mois</v>
      </c>
      <c r="S119" s="39" t="str">
        <f ca="1">VLOOKUP(R119,Table_corresp!$A$3:$B$230,2,0)</f>
        <v>[6-9[</v>
      </c>
      <c r="T119" s="45" t="str">
        <f>DATEDIF(Q119,P119,"y")&amp;" ans "&amp;DATEDIF(Q119,P119,"ym")&amp;" mois"</f>
        <v>5 ans 9 mois</v>
      </c>
      <c r="U119" s="39" t="str">
        <f>VLOOKUP(T119,Table_corresp!$A$3:$B$230,2,0)</f>
        <v>[3-6[</v>
      </c>
      <c r="V119" s="16"/>
      <c r="W119" s="11"/>
      <c r="X119" s="16"/>
      <c r="Y119" s="38" t="str">
        <f>IF(X119&lt;&gt;0,(DATEDIF(Q119,X119,"y")&amp;" ans "&amp;DATEDIF(Q119,X119,"ym")&amp;" mois"),"")</f>
        <v/>
      </c>
      <c r="Z119" s="11"/>
      <c r="AA119" s="57" t="str">
        <f>IF(Y119="","",(VLOOKUP(Y119,Table_corresp!$E$3:$F$230,2,0)))</f>
        <v/>
      </c>
      <c r="AB119" s="57" t="str">
        <f>IF(AA119="","",(CONCATENATE(B119," / ",AA119)))</f>
        <v/>
      </c>
      <c r="AC119" s="57" t="str">
        <f>IF(AB119="","",(VLOOKUP(AB119,Table_corresp!$J$3:$M$70,2,0)))</f>
        <v/>
      </c>
      <c r="AD119" s="57" t="str">
        <f>IF(AB119="","",(VLOOKUP(AB119,Table_corresp!$J$3:$M$70,3,0)))</f>
        <v/>
      </c>
      <c r="AE119" s="57" t="str">
        <f>IF(AB119="","",(VLOOKUP(AB119,Table_corresp!$J$3:$M$70,4,0)))</f>
        <v/>
      </c>
      <c r="AF119" s="56" t="str">
        <f t="shared" si="27"/>
        <v/>
      </c>
      <c r="AG119" s="56" t="str">
        <f>IF(AF119="","",N119-AF119)</f>
        <v/>
      </c>
      <c r="AH119" s="58" t="str">
        <f t="shared" si="22"/>
        <v/>
      </c>
      <c r="AI119" s="17" t="str">
        <f>IF(X119&lt;&gt;0,((YEAR(X119)-YEAR(P119))*12+MONTH(X119)-MONTH(P119)),"")</f>
        <v/>
      </c>
      <c r="AJ119" s="16"/>
      <c r="AK119" s="39" t="str">
        <f>IF(AJ119&lt;&gt;0,(DATEDIF(Q119,AJ119,"y")&amp;" ans "&amp;DATEDIF(Q119,AJ119,"ym")&amp;" mois"),"")</f>
        <v/>
      </c>
      <c r="AL119" s="11"/>
      <c r="AM119" s="57" t="str">
        <f>IF(AK119="","",(VLOOKUP(AK119,Table_corresp!$E$3:$F$230,2,0)))</f>
        <v/>
      </c>
      <c r="AN119" s="57" t="str">
        <f>IF(AM119="","",(CONCATENATE(B119," / ",AM119)))</f>
        <v/>
      </c>
      <c r="AO119" s="57" t="str">
        <f>IF(AN119="","",(VLOOKUP(AN119,Table_corresp!$J$3:$M$70,2,0)))</f>
        <v/>
      </c>
      <c r="AP119" s="57" t="str">
        <f>IF(AN119="","",(VLOOKUP(AN119,Table_corresp!$J$3:$M$70,3,0)))</f>
        <v/>
      </c>
      <c r="AQ119" s="57" t="str">
        <f>IF(AN119="","",(VLOOKUP(AN119,Table_corresp!$J$3:$M$70,4,0)))</f>
        <v/>
      </c>
      <c r="AR119" s="56" t="str">
        <f t="shared" si="28"/>
        <v/>
      </c>
      <c r="AS119" s="56" t="str">
        <f t="shared" si="29"/>
        <v/>
      </c>
      <c r="AT119" s="58" t="str">
        <f t="shared" si="30"/>
        <v/>
      </c>
      <c r="AU119" s="59" t="str">
        <f t="shared" si="23"/>
        <v/>
      </c>
      <c r="AV119" s="16"/>
      <c r="AW119" s="39"/>
      <c r="AX119" s="11"/>
      <c r="AY119" s="57" t="str">
        <f>IF(AU119="","",(VLOOKUP(AU119,Table_corresp!$E$3:$F$230,2,0)))</f>
        <v/>
      </c>
      <c r="AZ119" s="57" t="str">
        <f>IF(AY119="","",(CONCATENATE(L119," / ",AY119)))</f>
        <v/>
      </c>
      <c r="BA119" s="57" t="str">
        <f>IF(AZ119="","",(VLOOKUP(AZ119,Table_corresp!$J$3:$M$70,2,0)))</f>
        <v/>
      </c>
      <c r="BB119" s="57" t="str">
        <f>IF(AZ119="","",(VLOOKUP(AZ119,Table_corresp!$J$3:$M$70,3,0)))</f>
        <v/>
      </c>
      <c r="BC119" s="57" t="str">
        <f>IF(AZ119="","",(VLOOKUP(AZ119,Table_corresp!$J$3:$M$70,4,0)))</f>
        <v/>
      </c>
      <c r="BD119" s="56" t="str">
        <f t="shared" si="31"/>
        <v/>
      </c>
      <c r="BE119" s="56" t="str">
        <f t="shared" si="38"/>
        <v/>
      </c>
      <c r="BF119" s="58" t="str">
        <f t="shared" si="32"/>
        <v/>
      </c>
      <c r="BG119" s="59" t="e">
        <f t="shared" si="24"/>
        <v>#VALUE!</v>
      </c>
      <c r="BH119" s="11"/>
      <c r="BI119" s="39"/>
      <c r="BJ119" s="11"/>
      <c r="BK119" s="57" t="e">
        <f>IF(BG119="","",(VLOOKUP(BG119,Table_corresp!$E$3:$F$230,2,0)))</f>
        <v>#VALUE!</v>
      </c>
      <c r="BL119" s="57" t="e">
        <f>IF(BK119="","",(CONCATENATE(V119," / ",BK119)))</f>
        <v>#VALUE!</v>
      </c>
      <c r="BM119" s="57" t="e">
        <f>IF(BL119="","",(VLOOKUP(BL119,Table_corresp!$J$3:$M$70,2,0)))</f>
        <v>#VALUE!</v>
      </c>
      <c r="BN119" s="57" t="e">
        <f>IF(BL119="","",(VLOOKUP(BL119,Table_corresp!$J$3:$M$70,3,0)))</f>
        <v>#VALUE!</v>
      </c>
      <c r="BO119" s="57" t="e">
        <f>IF(BL119="","",(VLOOKUP(BL119,Table_corresp!$J$3:$M$70,4,0)))</f>
        <v>#VALUE!</v>
      </c>
      <c r="BP119" s="56" t="str">
        <f t="shared" si="33"/>
        <v/>
      </c>
      <c r="BQ119" s="56" t="str">
        <f t="shared" si="39"/>
        <v/>
      </c>
      <c r="BR119" s="58" t="str">
        <f t="shared" si="34"/>
        <v/>
      </c>
      <c r="BS119" s="59" t="e">
        <f t="shared" si="25"/>
        <v>#VALUE!</v>
      </c>
      <c r="BT119" s="11"/>
      <c r="BU119" s="39"/>
      <c r="BV119" s="11"/>
      <c r="BW119" s="57" t="e">
        <f>IF(BS119="","",(VLOOKUP(BS119,Table_corresp!$E$3:$F$230,2,0)))</f>
        <v>#VALUE!</v>
      </c>
      <c r="BX119" s="57" t="e">
        <f>IF(BW119="","",(CONCATENATE(AF119," / ",BW119)))</f>
        <v>#VALUE!</v>
      </c>
      <c r="BY119" s="57" t="e">
        <f>IF(BX119="","",(VLOOKUP(BX119,Table_corresp!$J$3:$M$70,2,0)))</f>
        <v>#VALUE!</v>
      </c>
      <c r="BZ119" s="57" t="e">
        <f>IF(BX119="","",(VLOOKUP(BX119,Table_corresp!$J$3:$M$70,3,0)))</f>
        <v>#VALUE!</v>
      </c>
      <c r="CA119" s="57" t="e">
        <f>IF(BX119="","",(VLOOKUP(BX119,Table_corresp!$J$3:$M$70,4,0)))</f>
        <v>#VALUE!</v>
      </c>
      <c r="CB119" s="56" t="e">
        <f>IF(#REF!&gt;0,((((#REF!/BY119)^BZ119)-1)/CA119),"")</f>
        <v>#REF!</v>
      </c>
      <c r="CC119" s="56" t="e">
        <f>IF(CB119="","",BN119-CB119)</f>
        <v>#REF!</v>
      </c>
      <c r="CD119" s="58" t="e">
        <f t="shared" si="35"/>
        <v>#REF!</v>
      </c>
      <c r="CE119" s="59" t="e">
        <f>IF(BR119&lt;&gt;0,((YEAR(BR119)-YEAR(BD119))*12+MONTH(BR119)-MONTH(BD119)),"")</f>
        <v>#VALUE!</v>
      </c>
      <c r="CF119" s="11"/>
      <c r="CG119" s="39"/>
      <c r="CH119" s="11"/>
      <c r="CI119" s="57" t="e">
        <f>IF(CE119="","",(VLOOKUP(CE119,Table_corresp!$E$3:$F$230,2,0)))</f>
        <v>#VALUE!</v>
      </c>
      <c r="CJ119" s="57" t="e">
        <f>IF(CI119="","",(CONCATENATE(AP119," / ",CI119)))</f>
        <v>#VALUE!</v>
      </c>
      <c r="CK119" s="57" t="e">
        <f>IF(CJ119="","",(VLOOKUP(CJ119,Table_corresp!$J$3:$M$70,2,0)))</f>
        <v>#VALUE!</v>
      </c>
      <c r="CL119" s="57" t="e">
        <f>IF(CJ119="","",(VLOOKUP(CJ119,Table_corresp!$J$3:$M$70,3,0)))</f>
        <v>#VALUE!</v>
      </c>
      <c r="CM119" s="57" t="e">
        <f>IF(CJ119="","",(VLOOKUP(CJ119,Table_corresp!$J$3:$M$70,4,0)))</f>
        <v>#VALUE!</v>
      </c>
      <c r="CN119" s="56" t="e">
        <f>IF(#REF!&gt;0,((((#REF!/CK119)^CL119)-1)/CM119),"")</f>
        <v>#REF!</v>
      </c>
      <c r="CO119" s="56" t="e">
        <f>IF(CN119="","",BZ119-CN119)</f>
        <v>#REF!</v>
      </c>
      <c r="CP119" s="58" t="e">
        <f t="shared" si="36"/>
        <v>#REF!</v>
      </c>
      <c r="CQ119" s="59" t="e">
        <f>IF(CD119&lt;&gt;0,((YEAR(CD119)-YEAR(BP119))*12+MONTH(CD119)-MONTH(BP119)),"")</f>
        <v>#REF!</v>
      </c>
      <c r="CR119" s="11"/>
      <c r="CS119" s="39"/>
      <c r="CT119" s="18"/>
      <c r="CU119" s="57" t="e">
        <f>IF(CQ119="","",(VLOOKUP(CQ119,Table_corresp!$E$3:$F$230,2,0)))</f>
        <v>#REF!</v>
      </c>
      <c r="CV119" s="57" t="e">
        <f>IF(CU119="","",(CONCATENATE(BB119," / ",CU119)))</f>
        <v>#REF!</v>
      </c>
      <c r="CW119" s="57" t="e">
        <f>IF(CV119="","",(VLOOKUP(CV119,Table_corresp!$J$3:$M$70,2,0)))</f>
        <v>#REF!</v>
      </c>
      <c r="CX119" s="57" t="e">
        <f>IF(CV119="","",(VLOOKUP(CV119,Table_corresp!$J$3:$M$70,3,0)))</f>
        <v>#REF!</v>
      </c>
      <c r="CY119" s="57" t="e">
        <f>IF(CV119="","",(VLOOKUP(CV119,Table_corresp!$J$3:$M$70,4,0)))</f>
        <v>#REF!</v>
      </c>
      <c r="CZ119" s="56" t="e">
        <f>IF(#REF!&gt;0,((((#REF!/CW119)^CX119)-1)/CY119),"")</f>
        <v>#REF!</v>
      </c>
      <c r="DA119" s="56" t="e">
        <f>IF(CZ119="","",CL119-CZ119)</f>
        <v>#REF!</v>
      </c>
      <c r="DB119" s="58" t="e">
        <f t="shared" si="37"/>
        <v>#REF!</v>
      </c>
      <c r="DC119" s="59" t="e">
        <f>IF(CP119&lt;&gt;0,((YEAR(CP119)-YEAR(CB119))*12+MONTH(CP119)-MONTH(CB119)),"")</f>
        <v>#REF!</v>
      </c>
    </row>
    <row r="120" spans="1:107" x14ac:dyDescent="0.25">
      <c r="A120" s="8">
        <v>118</v>
      </c>
      <c r="B120" s="10">
        <v>1</v>
      </c>
      <c r="C120" s="12"/>
      <c r="D120" s="12"/>
      <c r="E120" s="12"/>
      <c r="F120" s="12">
        <v>73.7</v>
      </c>
      <c r="G120" s="12">
        <v>1.625</v>
      </c>
      <c r="H120" s="13">
        <v>27.910059171597634</v>
      </c>
      <c r="I120" s="46">
        <f>VLOOKUP(T120,Table_corresp!$E$3:$F$230,2,0)</f>
        <v>14</v>
      </c>
      <c r="J120" s="46" t="str">
        <f>CONCATENATE(B120," / ",I120)</f>
        <v>1 / 14</v>
      </c>
      <c r="K120" s="54">
        <f>VLOOKUP(J120,Table_corresp!$J$3:$M$70,2,0)</f>
        <v>18.489999999999998</v>
      </c>
      <c r="L120" s="54">
        <f>VLOOKUP(J120,Table_corresp!$J$3:$M$70,3,0)</f>
        <v>-0.9</v>
      </c>
      <c r="M120" s="55">
        <f>VLOOKUP(J120,Table_corresp!$J$3:$M$70,4,0)</f>
        <v>-9.8400000000000001E-2</v>
      </c>
      <c r="N120" s="56">
        <f t="shared" si="26"/>
        <v>3.1470239074386885</v>
      </c>
      <c r="O120" s="14" t="s">
        <v>39</v>
      </c>
      <c r="P120" s="15">
        <v>42186</v>
      </c>
      <c r="Q120" s="15">
        <v>36933</v>
      </c>
      <c r="R120" s="45" t="str">
        <f t="shared" ca="1" si="21"/>
        <v>16 ans 8 mois</v>
      </c>
      <c r="S120" s="39" t="str">
        <f ca="1">VLOOKUP(R120,Table_corresp!$A$3:$B$230,2,0)</f>
        <v>&gt; 12</v>
      </c>
      <c r="T120" s="45" t="str">
        <f>DATEDIF(Q120,P120,"y")&amp;" ans "&amp;DATEDIF(Q120,P120,"ym")&amp;" mois"</f>
        <v>14 ans 4 mois</v>
      </c>
      <c r="U120" s="39" t="str">
        <f>VLOOKUP(T120,Table_corresp!$A$3:$B$230,2,0)</f>
        <v>&gt; 12</v>
      </c>
      <c r="V120" s="20"/>
      <c r="W120" s="21"/>
      <c r="X120" s="20">
        <v>42424</v>
      </c>
      <c r="Y120" s="38" t="str">
        <f>IF(X120&lt;&gt;0,(DATEDIF(Q120,X120,"y")&amp;" ans "&amp;DATEDIF(Q120,X120,"ym")&amp;" mois"),"")</f>
        <v>15 ans 0 mois</v>
      </c>
      <c r="Z120" s="21">
        <v>31</v>
      </c>
      <c r="AA120" s="57">
        <f>IF(Y120="","",(VLOOKUP(Y120,Table_corresp!$E$3:$F$230,2,0)))</f>
        <v>15</v>
      </c>
      <c r="AB120" s="57" t="str">
        <f>IF(AA120="","",(CONCATENATE(B120," / ",AA120)))</f>
        <v>1 / 15</v>
      </c>
      <c r="AC120" s="57">
        <f>IF(AB120="","",(VLOOKUP(AB120,Table_corresp!$J$3:$M$70,2,0)))</f>
        <v>19.18</v>
      </c>
      <c r="AD120" s="57">
        <f>IF(AB120="","",(VLOOKUP(AB120,Table_corresp!$J$3:$M$70,3,0)))</f>
        <v>-0.85</v>
      </c>
      <c r="AE120" s="57">
        <f>IF(AB120="","",(VLOOKUP(AB120,Table_corresp!$J$3:$M$70,4,0)))</f>
        <v>-9.3700000000000006E-2</v>
      </c>
      <c r="AF120" s="56">
        <f t="shared" si="27"/>
        <v>3.5761841697436045</v>
      </c>
      <c r="AG120" s="56">
        <f>IF(AF120="","",N120-AF120)</f>
        <v>-0.429160262304916</v>
      </c>
      <c r="AH120" s="58" t="str">
        <f t="shared" si="22"/>
        <v>accélération</v>
      </c>
      <c r="AI120" s="17">
        <f>IF(X120&lt;&gt;0,((YEAR(X120)-YEAR(P120))*12+MONTH(X120)-MONTH(P120)),"")</f>
        <v>7</v>
      </c>
      <c r="AJ120" s="20">
        <v>42704</v>
      </c>
      <c r="AK120" s="39" t="str">
        <f>IF(AJ120&lt;&gt;0,(DATEDIF(Q120,AJ120,"y")&amp;" ans "&amp;DATEDIF(Q120,AJ120,"ym")&amp;" mois"),"")</f>
        <v>15 ans 9 mois</v>
      </c>
      <c r="AL120" s="21">
        <v>29.4</v>
      </c>
      <c r="AM120" s="57">
        <f>IF(AK120="","",(VLOOKUP(AK120,Table_corresp!$E$3:$F$230,2,0)))</f>
        <v>15.5</v>
      </c>
      <c r="AN120" s="57" t="str">
        <f>IF(AM120="","",(CONCATENATE(B120," / ",AM120)))</f>
        <v>1 / 15,5</v>
      </c>
      <c r="AO120" s="57">
        <f>IF(AN120="","",(VLOOKUP(AN120,Table_corresp!$J$3:$M$70,2,0)))</f>
        <v>19.510000000000002</v>
      </c>
      <c r="AP120" s="57">
        <f>IF(AN120="","",(VLOOKUP(AN120,Table_corresp!$J$3:$M$70,3,0)))</f>
        <v>-0.82</v>
      </c>
      <c r="AQ120" s="57">
        <f>IF(AN120="","",(VLOOKUP(AN120,Table_corresp!$J$3:$M$70,4,0)))</f>
        <v>-9.06E-2</v>
      </c>
      <c r="AR120" s="56">
        <f t="shared" si="28"/>
        <v>3.1518693316191571</v>
      </c>
      <c r="AS120" s="56">
        <f t="shared" si="29"/>
        <v>0.42431483812444748</v>
      </c>
      <c r="AT120" s="58" t="str">
        <f t="shared" si="30"/>
        <v>ralentissement</v>
      </c>
      <c r="AU120" s="59">
        <f t="shared" si="23"/>
        <v>9</v>
      </c>
      <c r="AV120" s="20"/>
      <c r="AW120" s="39"/>
      <c r="AX120" s="21"/>
      <c r="AY120" s="57" t="e">
        <f>IF(AU120="","",(VLOOKUP(AU120,Table_corresp!$E$3:$F$230,2,0)))</f>
        <v>#N/A</v>
      </c>
      <c r="AZ120" s="57" t="e">
        <f>IF(AY120="","",(CONCATENATE(L120," / ",AY120)))</f>
        <v>#N/A</v>
      </c>
      <c r="BA120" s="57" t="e">
        <f>IF(AZ120="","",(VLOOKUP(AZ120,Table_corresp!$J$3:$M$70,2,0)))</f>
        <v>#N/A</v>
      </c>
      <c r="BB120" s="57" t="e">
        <f>IF(AZ120="","",(VLOOKUP(AZ120,Table_corresp!$J$3:$M$70,3,0)))</f>
        <v>#N/A</v>
      </c>
      <c r="BC120" s="57" t="e">
        <f>IF(AZ120="","",(VLOOKUP(AZ120,Table_corresp!$J$3:$M$70,4,0)))</f>
        <v>#N/A</v>
      </c>
      <c r="BD120" s="56" t="str">
        <f t="shared" si="31"/>
        <v/>
      </c>
      <c r="BE120" s="56" t="str">
        <f t="shared" si="38"/>
        <v/>
      </c>
      <c r="BF120" s="58" t="str">
        <f t="shared" si="32"/>
        <v/>
      </c>
      <c r="BG120" s="59" t="e">
        <f t="shared" si="24"/>
        <v>#VALUE!</v>
      </c>
      <c r="BH120" s="21"/>
      <c r="BI120" s="39"/>
      <c r="BJ120" s="21"/>
      <c r="BK120" s="57" t="e">
        <f>IF(BG120="","",(VLOOKUP(BG120,Table_corresp!$E$3:$F$230,2,0)))</f>
        <v>#VALUE!</v>
      </c>
      <c r="BL120" s="57" t="e">
        <f>IF(BK120="","",(CONCATENATE(V120," / ",BK120)))</f>
        <v>#VALUE!</v>
      </c>
      <c r="BM120" s="57" t="e">
        <f>IF(BL120="","",(VLOOKUP(BL120,Table_corresp!$J$3:$M$70,2,0)))</f>
        <v>#VALUE!</v>
      </c>
      <c r="BN120" s="57" t="e">
        <f>IF(BL120="","",(VLOOKUP(BL120,Table_corresp!$J$3:$M$70,3,0)))</f>
        <v>#VALUE!</v>
      </c>
      <c r="BO120" s="57" t="e">
        <f>IF(BL120="","",(VLOOKUP(BL120,Table_corresp!$J$3:$M$70,4,0)))</f>
        <v>#VALUE!</v>
      </c>
      <c r="BP120" s="56" t="str">
        <f t="shared" si="33"/>
        <v/>
      </c>
      <c r="BQ120" s="56" t="str">
        <f t="shared" si="39"/>
        <v/>
      </c>
      <c r="BR120" s="58" t="str">
        <f t="shared" si="34"/>
        <v/>
      </c>
      <c r="BS120" s="59" t="e">
        <f t="shared" si="25"/>
        <v>#VALUE!</v>
      </c>
      <c r="BT120" s="21"/>
      <c r="BU120" s="39"/>
      <c r="BV120" s="21"/>
      <c r="BW120" s="57" t="e">
        <f>IF(BS120="","",(VLOOKUP(BS120,Table_corresp!$E$3:$F$230,2,0)))</f>
        <v>#VALUE!</v>
      </c>
      <c r="BX120" s="57" t="e">
        <f>IF(BW120="","",(CONCATENATE(AF120," / ",BW120)))</f>
        <v>#VALUE!</v>
      </c>
      <c r="BY120" s="57" t="e">
        <f>IF(BX120="","",(VLOOKUP(BX120,Table_corresp!$J$3:$M$70,2,0)))</f>
        <v>#VALUE!</v>
      </c>
      <c r="BZ120" s="57" t="e">
        <f>IF(BX120="","",(VLOOKUP(BX120,Table_corresp!$J$3:$M$70,3,0)))</f>
        <v>#VALUE!</v>
      </c>
      <c r="CA120" s="57" t="e">
        <f>IF(BX120="","",(VLOOKUP(BX120,Table_corresp!$J$3:$M$70,4,0)))</f>
        <v>#VALUE!</v>
      </c>
      <c r="CB120" s="56" t="e">
        <f>IF(#REF!&gt;0,((((#REF!/BY120)^BZ120)-1)/CA120),"")</f>
        <v>#REF!</v>
      </c>
      <c r="CC120" s="56" t="e">
        <f>IF(CB120="","",BN120-CB120)</f>
        <v>#REF!</v>
      </c>
      <c r="CD120" s="58" t="e">
        <f t="shared" si="35"/>
        <v>#REF!</v>
      </c>
      <c r="CE120" s="59" t="e">
        <f>IF(BR120&lt;&gt;0,((YEAR(BR120)-YEAR(BD120))*12+MONTH(BR120)-MONTH(BD120)),"")</f>
        <v>#VALUE!</v>
      </c>
      <c r="CF120" s="21"/>
      <c r="CG120" s="39"/>
      <c r="CH120" s="21"/>
      <c r="CI120" s="57" t="e">
        <f>IF(CE120="","",(VLOOKUP(CE120,Table_corresp!$E$3:$F$230,2,0)))</f>
        <v>#VALUE!</v>
      </c>
      <c r="CJ120" s="57" t="e">
        <f>IF(CI120="","",(CONCATENATE(AP120," / ",CI120)))</f>
        <v>#VALUE!</v>
      </c>
      <c r="CK120" s="57" t="e">
        <f>IF(CJ120="","",(VLOOKUP(CJ120,Table_corresp!$J$3:$M$70,2,0)))</f>
        <v>#VALUE!</v>
      </c>
      <c r="CL120" s="57" t="e">
        <f>IF(CJ120="","",(VLOOKUP(CJ120,Table_corresp!$J$3:$M$70,3,0)))</f>
        <v>#VALUE!</v>
      </c>
      <c r="CM120" s="57" t="e">
        <f>IF(CJ120="","",(VLOOKUP(CJ120,Table_corresp!$J$3:$M$70,4,0)))</f>
        <v>#VALUE!</v>
      </c>
      <c r="CN120" s="56" t="e">
        <f>IF(#REF!&gt;0,((((#REF!/CK120)^CL120)-1)/CM120),"")</f>
        <v>#REF!</v>
      </c>
      <c r="CO120" s="56" t="e">
        <f>IF(CN120="","",BZ120-CN120)</f>
        <v>#REF!</v>
      </c>
      <c r="CP120" s="58" t="e">
        <f t="shared" si="36"/>
        <v>#REF!</v>
      </c>
      <c r="CQ120" s="59" t="e">
        <f>IF(CD120&lt;&gt;0,((YEAR(CD120)-YEAR(BP120))*12+MONTH(CD120)-MONTH(BP120)),"")</f>
        <v>#REF!</v>
      </c>
      <c r="CR120" s="21"/>
      <c r="CS120" s="39"/>
      <c r="CT120" s="22"/>
      <c r="CU120" s="57" t="e">
        <f>IF(CQ120="","",(VLOOKUP(CQ120,Table_corresp!$E$3:$F$230,2,0)))</f>
        <v>#REF!</v>
      </c>
      <c r="CV120" s="57" t="e">
        <f>IF(CU120="","",(CONCATENATE(BB120," / ",CU120)))</f>
        <v>#REF!</v>
      </c>
      <c r="CW120" s="57" t="e">
        <f>IF(CV120="","",(VLOOKUP(CV120,Table_corresp!$J$3:$M$70,2,0)))</f>
        <v>#REF!</v>
      </c>
      <c r="CX120" s="57" t="e">
        <f>IF(CV120="","",(VLOOKUP(CV120,Table_corresp!$J$3:$M$70,3,0)))</f>
        <v>#REF!</v>
      </c>
      <c r="CY120" s="57" t="e">
        <f>IF(CV120="","",(VLOOKUP(CV120,Table_corresp!$J$3:$M$70,4,0)))</f>
        <v>#REF!</v>
      </c>
      <c r="CZ120" s="56" t="e">
        <f>IF(#REF!&gt;0,((((#REF!/CW120)^CX120)-1)/CY120),"")</f>
        <v>#REF!</v>
      </c>
      <c r="DA120" s="56" t="e">
        <f>IF(CZ120="","",CL120-CZ120)</f>
        <v>#REF!</v>
      </c>
      <c r="DB120" s="58" t="e">
        <f t="shared" si="37"/>
        <v>#REF!</v>
      </c>
      <c r="DC120" s="59" t="e">
        <f>IF(CP120&lt;&gt;0,((YEAR(CP120)-YEAR(CB120))*12+MONTH(CP120)-MONTH(CB120)),"")</f>
        <v>#REF!</v>
      </c>
    </row>
    <row r="121" spans="1:107" x14ac:dyDescent="0.25">
      <c r="A121" s="8">
        <v>119</v>
      </c>
      <c r="B121" s="10">
        <v>2</v>
      </c>
      <c r="C121" s="12"/>
      <c r="D121" s="12"/>
      <c r="E121" s="12"/>
      <c r="F121" s="12">
        <v>71.599999999999994</v>
      </c>
      <c r="G121" s="12">
        <v>1.605</v>
      </c>
      <c r="H121" s="13">
        <v>27.79476130860531</v>
      </c>
      <c r="I121" s="46">
        <f>VLOOKUP(T121,Table_corresp!$E$3:$F$230,2,0)</f>
        <v>11</v>
      </c>
      <c r="J121" s="46" t="str">
        <f>CONCATENATE(B121," / ",I121)</f>
        <v>2 / 11</v>
      </c>
      <c r="K121" s="54">
        <f>VLOOKUP(J121,Table_corresp!$J$3:$M$70,2,0)</f>
        <v>16.73</v>
      </c>
      <c r="L121" s="54">
        <f>VLOOKUP(J121,Table_corresp!$J$3:$M$70,3,0)</f>
        <v>-0.71</v>
      </c>
      <c r="M121" s="55">
        <f>VLOOKUP(J121,Table_corresp!$J$3:$M$70,4,0)</f>
        <v>-7.7700000000000005E-2</v>
      </c>
      <c r="N121" s="56">
        <f t="shared" si="26"/>
        <v>3.894745278970893</v>
      </c>
      <c r="O121" s="14" t="s">
        <v>39</v>
      </c>
      <c r="P121" s="15">
        <v>42200</v>
      </c>
      <c r="Q121" s="15">
        <v>38007</v>
      </c>
      <c r="R121" s="45" t="str">
        <f t="shared" ca="1" si="21"/>
        <v>13 ans 8 mois</v>
      </c>
      <c r="S121" s="39" t="str">
        <f ca="1">VLOOKUP(R121,Table_corresp!$A$3:$B$230,2,0)</f>
        <v>&gt; 12</v>
      </c>
      <c r="T121" s="45" t="str">
        <f>DATEDIF(Q121,P121,"y")&amp;" ans "&amp;DATEDIF(Q121,P121,"ym")&amp;" mois"</f>
        <v>11 ans 5 mois</v>
      </c>
      <c r="U121" s="39" t="str">
        <f>VLOOKUP(T121,Table_corresp!$A$3:$B$230,2,0)</f>
        <v>[9-12[</v>
      </c>
      <c r="V121" s="20"/>
      <c r="W121" s="21"/>
      <c r="X121" s="20">
        <v>42396</v>
      </c>
      <c r="Y121" s="38" t="str">
        <f>IF(X121&lt;&gt;0,(DATEDIF(Q121,X121,"y")&amp;" ans "&amp;DATEDIF(Q121,X121,"ym")&amp;" mois"),"")</f>
        <v>12 ans 0 mois</v>
      </c>
      <c r="Z121" s="21">
        <v>26.6</v>
      </c>
      <c r="AA121" s="57">
        <f>IF(Y121="","",(VLOOKUP(Y121,Table_corresp!$E$3:$F$230,2,0)))</f>
        <v>12</v>
      </c>
      <c r="AB121" s="57" t="str">
        <f>IF(AA121="","",(CONCATENATE(B121," / ",AA121)))</f>
        <v>2 / 12</v>
      </c>
      <c r="AC121" s="57">
        <f>IF(AB121="","",(VLOOKUP(AB121,Table_corresp!$J$3:$M$70,2,0)))</f>
        <v>17.38</v>
      </c>
      <c r="AD121" s="57">
        <f>IF(AB121="","",(VLOOKUP(AB121,Table_corresp!$J$3:$M$70,3,0)))</f>
        <v>-0.75</v>
      </c>
      <c r="AE121" s="57">
        <f>IF(AB121="","",(VLOOKUP(AB121,Table_corresp!$J$3:$M$70,4,0)))</f>
        <v>-8.5900000000000004E-2</v>
      </c>
      <c r="AF121" s="56">
        <f t="shared" si="27"/>
        <v>3.1811985811355745</v>
      </c>
      <c r="AG121" s="56">
        <f>IF(AF121="","",N121-AF121)</f>
        <v>0.71354669783531843</v>
      </c>
      <c r="AH121" s="58" t="str">
        <f t="shared" si="22"/>
        <v>ralentissement</v>
      </c>
      <c r="AI121" s="17">
        <f>IF(X121&lt;&gt;0,((YEAR(X121)-YEAR(P121))*12+MONTH(X121)-MONTH(P121)),"")</f>
        <v>6</v>
      </c>
      <c r="AJ121" s="20">
        <v>42629</v>
      </c>
      <c r="AK121" s="39" t="str">
        <f>IF(AJ121&lt;&gt;0,(DATEDIF(Q121,AJ121,"y")&amp;" ans "&amp;DATEDIF(Q121,AJ121,"ym")&amp;" mois"),"")</f>
        <v>12 ans 7 mois</v>
      </c>
      <c r="AL121" s="21">
        <v>27.3</v>
      </c>
      <c r="AM121" s="57">
        <f>IF(AK121="","",(VLOOKUP(AK121,Table_corresp!$E$3:$F$230,2,0)))</f>
        <v>12.5</v>
      </c>
      <c r="AN121" s="57" t="str">
        <f>IF(AM121="","",(CONCATENATE(B121," / ",AM121)))</f>
        <v>2 / 12,5</v>
      </c>
      <c r="AO121" s="57">
        <f>IF(AN121="","",(VLOOKUP(AN121,Table_corresp!$J$3:$M$70,2,0)))</f>
        <v>17.739999999999998</v>
      </c>
      <c r="AP121" s="57">
        <f>IF(AN121="","",(VLOOKUP(AN121,Table_corresp!$J$3:$M$70,3,0)))</f>
        <v>-0.77</v>
      </c>
      <c r="AQ121" s="57">
        <f>IF(AN121="","",(VLOOKUP(AN121,Table_corresp!$J$3:$M$70,4,0)))</f>
        <v>-8.9599999999999999E-2</v>
      </c>
      <c r="AR121" s="56">
        <f t="shared" si="28"/>
        <v>3.1524013389713197</v>
      </c>
      <c r="AS121" s="56">
        <f t="shared" si="29"/>
        <v>2.8797242164254833E-2</v>
      </c>
      <c r="AT121" s="58" t="str">
        <f t="shared" si="30"/>
        <v>stable</v>
      </c>
      <c r="AU121" s="59">
        <f t="shared" si="23"/>
        <v>8</v>
      </c>
      <c r="AV121" s="20"/>
      <c r="AW121" s="39"/>
      <c r="AX121" s="21"/>
      <c r="AY121" s="57" t="e">
        <f>IF(AU121="","",(VLOOKUP(AU121,Table_corresp!$E$3:$F$230,2,0)))</f>
        <v>#N/A</v>
      </c>
      <c r="AZ121" s="57" t="e">
        <f>IF(AY121="","",(CONCATENATE(L121," / ",AY121)))</f>
        <v>#N/A</v>
      </c>
      <c r="BA121" s="57" t="e">
        <f>IF(AZ121="","",(VLOOKUP(AZ121,Table_corresp!$J$3:$M$70,2,0)))</f>
        <v>#N/A</v>
      </c>
      <c r="BB121" s="57" t="e">
        <f>IF(AZ121="","",(VLOOKUP(AZ121,Table_corresp!$J$3:$M$70,3,0)))</f>
        <v>#N/A</v>
      </c>
      <c r="BC121" s="57" t="e">
        <f>IF(AZ121="","",(VLOOKUP(AZ121,Table_corresp!$J$3:$M$70,4,0)))</f>
        <v>#N/A</v>
      </c>
      <c r="BD121" s="56" t="str">
        <f t="shared" si="31"/>
        <v/>
      </c>
      <c r="BE121" s="56" t="str">
        <f t="shared" si="38"/>
        <v/>
      </c>
      <c r="BF121" s="58" t="str">
        <f t="shared" si="32"/>
        <v/>
      </c>
      <c r="BG121" s="59" t="e">
        <f t="shared" si="24"/>
        <v>#VALUE!</v>
      </c>
      <c r="BH121" s="21"/>
      <c r="BI121" s="39"/>
      <c r="BJ121" s="21"/>
      <c r="BK121" s="57" t="e">
        <f>IF(BG121="","",(VLOOKUP(BG121,Table_corresp!$E$3:$F$230,2,0)))</f>
        <v>#VALUE!</v>
      </c>
      <c r="BL121" s="57" t="e">
        <f>IF(BK121="","",(CONCATENATE(V121," / ",BK121)))</f>
        <v>#VALUE!</v>
      </c>
      <c r="BM121" s="57" t="e">
        <f>IF(BL121="","",(VLOOKUP(BL121,Table_corresp!$J$3:$M$70,2,0)))</f>
        <v>#VALUE!</v>
      </c>
      <c r="BN121" s="57" t="e">
        <f>IF(BL121="","",(VLOOKUP(BL121,Table_corresp!$J$3:$M$70,3,0)))</f>
        <v>#VALUE!</v>
      </c>
      <c r="BO121" s="57" t="e">
        <f>IF(BL121="","",(VLOOKUP(BL121,Table_corresp!$J$3:$M$70,4,0)))</f>
        <v>#VALUE!</v>
      </c>
      <c r="BP121" s="56" t="str">
        <f t="shared" si="33"/>
        <v/>
      </c>
      <c r="BQ121" s="56" t="str">
        <f t="shared" si="39"/>
        <v/>
      </c>
      <c r="BR121" s="58" t="str">
        <f t="shared" si="34"/>
        <v/>
      </c>
      <c r="BS121" s="59" t="e">
        <f t="shared" si="25"/>
        <v>#VALUE!</v>
      </c>
      <c r="BT121" s="21"/>
      <c r="BU121" s="39"/>
      <c r="BV121" s="21"/>
      <c r="BW121" s="57" t="e">
        <f>IF(BS121="","",(VLOOKUP(BS121,Table_corresp!$E$3:$F$230,2,0)))</f>
        <v>#VALUE!</v>
      </c>
      <c r="BX121" s="57" t="e">
        <f>IF(BW121="","",(CONCATENATE(AF121," / ",BW121)))</f>
        <v>#VALUE!</v>
      </c>
      <c r="BY121" s="57" t="e">
        <f>IF(BX121="","",(VLOOKUP(BX121,Table_corresp!$J$3:$M$70,2,0)))</f>
        <v>#VALUE!</v>
      </c>
      <c r="BZ121" s="57" t="e">
        <f>IF(BX121="","",(VLOOKUP(BX121,Table_corresp!$J$3:$M$70,3,0)))</f>
        <v>#VALUE!</v>
      </c>
      <c r="CA121" s="57" t="e">
        <f>IF(BX121="","",(VLOOKUP(BX121,Table_corresp!$J$3:$M$70,4,0)))</f>
        <v>#VALUE!</v>
      </c>
      <c r="CB121" s="56" t="e">
        <f>IF(#REF!&gt;0,((((#REF!/BY121)^BZ121)-1)/CA121),"")</f>
        <v>#REF!</v>
      </c>
      <c r="CC121" s="56" t="e">
        <f>IF(CB121="","",BN121-CB121)</f>
        <v>#REF!</v>
      </c>
      <c r="CD121" s="58" t="e">
        <f t="shared" si="35"/>
        <v>#REF!</v>
      </c>
      <c r="CE121" s="59" t="e">
        <f>IF(BR121&lt;&gt;0,((YEAR(BR121)-YEAR(BD121))*12+MONTH(BR121)-MONTH(BD121)),"")</f>
        <v>#VALUE!</v>
      </c>
      <c r="CF121" s="21"/>
      <c r="CG121" s="39"/>
      <c r="CH121" s="21"/>
      <c r="CI121" s="57" t="e">
        <f>IF(CE121="","",(VLOOKUP(CE121,Table_corresp!$E$3:$F$230,2,0)))</f>
        <v>#VALUE!</v>
      </c>
      <c r="CJ121" s="57" t="e">
        <f>IF(CI121="","",(CONCATENATE(AP121," / ",CI121)))</f>
        <v>#VALUE!</v>
      </c>
      <c r="CK121" s="57" t="e">
        <f>IF(CJ121="","",(VLOOKUP(CJ121,Table_corresp!$J$3:$M$70,2,0)))</f>
        <v>#VALUE!</v>
      </c>
      <c r="CL121" s="57" t="e">
        <f>IF(CJ121="","",(VLOOKUP(CJ121,Table_corresp!$J$3:$M$70,3,0)))</f>
        <v>#VALUE!</v>
      </c>
      <c r="CM121" s="57" t="e">
        <f>IF(CJ121="","",(VLOOKUP(CJ121,Table_corresp!$J$3:$M$70,4,0)))</f>
        <v>#VALUE!</v>
      </c>
      <c r="CN121" s="56" t="e">
        <f>IF(#REF!&gt;0,((((#REF!/CK121)^CL121)-1)/CM121),"")</f>
        <v>#REF!</v>
      </c>
      <c r="CO121" s="56" t="e">
        <f>IF(CN121="","",BZ121-CN121)</f>
        <v>#REF!</v>
      </c>
      <c r="CP121" s="58" t="e">
        <f t="shared" si="36"/>
        <v>#REF!</v>
      </c>
      <c r="CQ121" s="59" t="e">
        <f>IF(CD121&lt;&gt;0,((YEAR(CD121)-YEAR(BP121))*12+MONTH(CD121)-MONTH(BP121)),"")</f>
        <v>#REF!</v>
      </c>
      <c r="CR121" s="21"/>
      <c r="CS121" s="39"/>
      <c r="CT121" s="22"/>
      <c r="CU121" s="57" t="e">
        <f>IF(CQ121="","",(VLOOKUP(CQ121,Table_corresp!$E$3:$F$230,2,0)))</f>
        <v>#REF!</v>
      </c>
      <c r="CV121" s="57" t="e">
        <f>IF(CU121="","",(CONCATENATE(BB121," / ",CU121)))</f>
        <v>#REF!</v>
      </c>
      <c r="CW121" s="57" t="e">
        <f>IF(CV121="","",(VLOOKUP(CV121,Table_corresp!$J$3:$M$70,2,0)))</f>
        <v>#REF!</v>
      </c>
      <c r="CX121" s="57" t="e">
        <f>IF(CV121="","",(VLOOKUP(CV121,Table_corresp!$J$3:$M$70,3,0)))</f>
        <v>#REF!</v>
      </c>
      <c r="CY121" s="57" t="e">
        <f>IF(CV121="","",(VLOOKUP(CV121,Table_corresp!$J$3:$M$70,4,0)))</f>
        <v>#REF!</v>
      </c>
      <c r="CZ121" s="56" t="e">
        <f>IF(#REF!&gt;0,((((#REF!/CW121)^CX121)-1)/CY121),"")</f>
        <v>#REF!</v>
      </c>
      <c r="DA121" s="56" t="e">
        <f>IF(CZ121="","",CL121-CZ121)</f>
        <v>#REF!</v>
      </c>
      <c r="DB121" s="58" t="e">
        <f t="shared" si="37"/>
        <v>#REF!</v>
      </c>
      <c r="DC121" s="59" t="e">
        <f>IF(CP121&lt;&gt;0,((YEAR(CP121)-YEAR(CB121))*12+MONTH(CP121)-MONTH(CB121)),"")</f>
        <v>#REF!</v>
      </c>
    </row>
    <row r="122" spans="1:107" x14ac:dyDescent="0.25">
      <c r="A122" s="8">
        <v>120</v>
      </c>
      <c r="B122" s="10">
        <v>2</v>
      </c>
      <c r="C122" s="12">
        <v>52</v>
      </c>
      <c r="D122" s="12">
        <v>1.4</v>
      </c>
      <c r="E122" s="12">
        <v>26.530612244897963</v>
      </c>
      <c r="F122" s="12">
        <v>57.7</v>
      </c>
      <c r="G122" s="12">
        <v>1.43</v>
      </c>
      <c r="H122" s="13">
        <v>28.216538706049199</v>
      </c>
      <c r="I122" s="46">
        <f>VLOOKUP(T122,Table_corresp!$E$3:$F$230,2,0)</f>
        <v>8.5</v>
      </c>
      <c r="J122" s="46" t="str">
        <f>CONCATENATE(B122," / ",I122)</f>
        <v>2 / 8,5</v>
      </c>
      <c r="K122" s="54">
        <f>VLOOKUP(J122,Table_corresp!$J$3:$M$70,2,0)</f>
        <v>15.59</v>
      </c>
      <c r="L122" s="54">
        <f>VLOOKUP(J122,Table_corresp!$J$3:$M$70,3,0)</f>
        <v>-0.56999999999999995</v>
      </c>
      <c r="M122" s="55">
        <f>VLOOKUP(J122,Table_corresp!$J$3:$M$70,4,0)</f>
        <v>-5.3400000000000003E-2</v>
      </c>
      <c r="N122" s="56">
        <f t="shared" si="26"/>
        <v>5.3731290543989232</v>
      </c>
      <c r="O122" s="14" t="s">
        <v>39</v>
      </c>
      <c r="P122" s="15">
        <v>42242</v>
      </c>
      <c r="Q122" s="15">
        <v>39082</v>
      </c>
      <c r="R122" s="45" t="str">
        <f t="shared" ca="1" si="21"/>
        <v>10 ans 9 mois</v>
      </c>
      <c r="S122" s="39" t="str">
        <f ca="1">VLOOKUP(R122,Table_corresp!$A$3:$B$230,2,0)</f>
        <v>[9-12[</v>
      </c>
      <c r="T122" s="45" t="str">
        <f>DATEDIF(Q122,P122,"y")&amp;" ans "&amp;DATEDIF(Q122,P122,"ym")&amp;" mois"</f>
        <v>8 ans 7 mois</v>
      </c>
      <c r="U122" s="39" t="str">
        <f>VLOOKUP(T122,Table_corresp!$A$3:$B$230,2,0)</f>
        <v>[6-9[</v>
      </c>
      <c r="V122" s="20"/>
      <c r="W122" s="21"/>
      <c r="X122" s="20">
        <v>42354</v>
      </c>
      <c r="Y122" s="38" t="str">
        <f>IF(X122&lt;&gt;0,(DATEDIF(Q122,X122,"y")&amp;" ans "&amp;DATEDIF(Q122,X122,"ym")&amp;" mois"),"")</f>
        <v>8 ans 11 mois</v>
      </c>
      <c r="Z122" s="21">
        <v>28.5</v>
      </c>
      <c r="AA122" s="57">
        <f>IF(Y122="","",(VLOOKUP(Y122,Table_corresp!$E$3:$F$230,2,0)))</f>
        <v>8.5</v>
      </c>
      <c r="AB122" s="57" t="str">
        <f>IF(AA122="","",(CONCATENATE(B122," / ",AA122)))</f>
        <v>2 / 8,5</v>
      </c>
      <c r="AC122" s="57">
        <f>IF(AB122="","",(VLOOKUP(AB122,Table_corresp!$J$3:$M$70,2,0)))</f>
        <v>15.59</v>
      </c>
      <c r="AD122" s="57">
        <f>IF(AB122="","",(VLOOKUP(AB122,Table_corresp!$J$3:$M$70,3,0)))</f>
        <v>-0.56999999999999995</v>
      </c>
      <c r="AE122" s="57">
        <f>IF(AB122="","",(VLOOKUP(AB122,Table_corresp!$J$3:$M$70,4,0)))</f>
        <v>-5.3400000000000003E-2</v>
      </c>
      <c r="AF122" s="56">
        <f t="shared" si="27"/>
        <v>5.4489955073067042</v>
      </c>
      <c r="AG122" s="56">
        <f>IF(AF122="","",N122-AF122)</f>
        <v>-7.5866452907781046E-2</v>
      </c>
      <c r="AH122" s="58" t="str">
        <f t="shared" si="22"/>
        <v>stable</v>
      </c>
      <c r="AI122" s="17">
        <f>IF(X122&lt;&gt;0,((YEAR(X122)-YEAR(P122))*12+MONTH(X122)-MONTH(P122)),"")</f>
        <v>4</v>
      </c>
      <c r="AJ122" s="20">
        <v>42559</v>
      </c>
      <c r="AK122" s="39" t="str">
        <f>IF(AJ122&lt;&gt;0,(DATEDIF(Q122,AJ122,"y")&amp;" ans "&amp;DATEDIF(Q122,AJ122,"ym")&amp;" mois"),"")</f>
        <v>9 ans 6 mois</v>
      </c>
      <c r="AL122" s="25">
        <v>28.6</v>
      </c>
      <c r="AM122" s="57">
        <f>IF(AK122="","",(VLOOKUP(AK122,Table_corresp!$E$3:$F$230,2,0)))</f>
        <v>9.5</v>
      </c>
      <c r="AN122" s="57" t="str">
        <f>IF(AM122="","",(CONCATENATE(B122," / ",AM122)))</f>
        <v>2 / 9,5</v>
      </c>
      <c r="AO122" s="57">
        <f>IF(AN122="","",(VLOOKUP(AN122,Table_corresp!$J$3:$M$70,2,0)))</f>
        <v>15.96</v>
      </c>
      <c r="AP122" s="57">
        <f>IF(AN122="","",(VLOOKUP(AN122,Table_corresp!$J$3:$M$70,3,0)))</f>
        <v>-0.64</v>
      </c>
      <c r="AQ122" s="57">
        <f>IF(AN122="","",(VLOOKUP(AN122,Table_corresp!$J$3:$M$70,4,0)))</f>
        <v>-6.4100000000000004E-2</v>
      </c>
      <c r="AR122" s="56">
        <f t="shared" si="28"/>
        <v>4.8605133437487673</v>
      </c>
      <c r="AS122" s="56">
        <f t="shared" si="29"/>
        <v>0.58848216355793692</v>
      </c>
      <c r="AT122" s="58" t="str">
        <f t="shared" si="30"/>
        <v>ralentissement</v>
      </c>
      <c r="AU122" s="59">
        <f t="shared" si="23"/>
        <v>7</v>
      </c>
      <c r="AV122" s="20"/>
      <c r="AW122" s="39"/>
      <c r="AX122" s="21"/>
      <c r="AY122" s="57" t="e">
        <f>IF(AU122="","",(VLOOKUP(AU122,Table_corresp!$E$3:$F$230,2,0)))</f>
        <v>#N/A</v>
      </c>
      <c r="AZ122" s="57" t="e">
        <f>IF(AY122="","",(CONCATENATE(L122," / ",AY122)))</f>
        <v>#N/A</v>
      </c>
      <c r="BA122" s="57" t="e">
        <f>IF(AZ122="","",(VLOOKUP(AZ122,Table_corresp!$J$3:$M$70,2,0)))</f>
        <v>#N/A</v>
      </c>
      <c r="BB122" s="57" t="e">
        <f>IF(AZ122="","",(VLOOKUP(AZ122,Table_corresp!$J$3:$M$70,3,0)))</f>
        <v>#N/A</v>
      </c>
      <c r="BC122" s="57" t="e">
        <f>IF(AZ122="","",(VLOOKUP(AZ122,Table_corresp!$J$3:$M$70,4,0)))</f>
        <v>#N/A</v>
      </c>
      <c r="BD122" s="56" t="str">
        <f t="shared" si="31"/>
        <v/>
      </c>
      <c r="BE122" s="56" t="str">
        <f t="shared" si="38"/>
        <v/>
      </c>
      <c r="BF122" s="58" t="str">
        <f t="shared" si="32"/>
        <v/>
      </c>
      <c r="BG122" s="59" t="e">
        <f t="shared" si="24"/>
        <v>#VALUE!</v>
      </c>
      <c r="BH122" s="21"/>
      <c r="BI122" s="39"/>
      <c r="BJ122" s="21"/>
      <c r="BK122" s="57" t="e">
        <f>IF(BG122="","",(VLOOKUP(BG122,Table_corresp!$E$3:$F$230,2,0)))</f>
        <v>#VALUE!</v>
      </c>
      <c r="BL122" s="57" t="e">
        <f>IF(BK122="","",(CONCATENATE(V122," / ",BK122)))</f>
        <v>#VALUE!</v>
      </c>
      <c r="BM122" s="57" t="e">
        <f>IF(BL122="","",(VLOOKUP(BL122,Table_corresp!$J$3:$M$70,2,0)))</f>
        <v>#VALUE!</v>
      </c>
      <c r="BN122" s="57" t="e">
        <f>IF(BL122="","",(VLOOKUP(BL122,Table_corresp!$J$3:$M$70,3,0)))</f>
        <v>#VALUE!</v>
      </c>
      <c r="BO122" s="57" t="e">
        <f>IF(BL122="","",(VLOOKUP(BL122,Table_corresp!$J$3:$M$70,4,0)))</f>
        <v>#VALUE!</v>
      </c>
      <c r="BP122" s="56" t="str">
        <f t="shared" si="33"/>
        <v/>
      </c>
      <c r="BQ122" s="56" t="str">
        <f t="shared" si="39"/>
        <v/>
      </c>
      <c r="BR122" s="58" t="str">
        <f t="shared" si="34"/>
        <v/>
      </c>
      <c r="BS122" s="59" t="e">
        <f t="shared" si="25"/>
        <v>#VALUE!</v>
      </c>
      <c r="BT122" s="21"/>
      <c r="BU122" s="39"/>
      <c r="BV122" s="21"/>
      <c r="BW122" s="57" t="e">
        <f>IF(BS122="","",(VLOOKUP(BS122,Table_corresp!$E$3:$F$230,2,0)))</f>
        <v>#VALUE!</v>
      </c>
      <c r="BX122" s="57" t="e">
        <f>IF(BW122="","",(CONCATENATE(AF122," / ",BW122)))</f>
        <v>#VALUE!</v>
      </c>
      <c r="BY122" s="57" t="e">
        <f>IF(BX122="","",(VLOOKUP(BX122,Table_corresp!$J$3:$M$70,2,0)))</f>
        <v>#VALUE!</v>
      </c>
      <c r="BZ122" s="57" t="e">
        <f>IF(BX122="","",(VLOOKUP(BX122,Table_corresp!$J$3:$M$70,3,0)))</f>
        <v>#VALUE!</v>
      </c>
      <c r="CA122" s="57" t="e">
        <f>IF(BX122="","",(VLOOKUP(BX122,Table_corresp!$J$3:$M$70,4,0)))</f>
        <v>#VALUE!</v>
      </c>
      <c r="CB122" s="56" t="e">
        <f>IF(#REF!&gt;0,((((#REF!/BY122)^BZ122)-1)/CA122),"")</f>
        <v>#REF!</v>
      </c>
      <c r="CC122" s="56" t="e">
        <f>IF(CB122="","",BN122-CB122)</f>
        <v>#REF!</v>
      </c>
      <c r="CD122" s="58" t="e">
        <f t="shared" si="35"/>
        <v>#REF!</v>
      </c>
      <c r="CE122" s="59" t="e">
        <f>IF(BR122&lt;&gt;0,((YEAR(BR122)-YEAR(BD122))*12+MONTH(BR122)-MONTH(BD122)),"")</f>
        <v>#VALUE!</v>
      </c>
      <c r="CF122" s="21"/>
      <c r="CG122" s="39"/>
      <c r="CH122" s="21"/>
      <c r="CI122" s="57" t="e">
        <f>IF(CE122="","",(VLOOKUP(CE122,Table_corresp!$E$3:$F$230,2,0)))</f>
        <v>#VALUE!</v>
      </c>
      <c r="CJ122" s="57" t="e">
        <f>IF(CI122="","",(CONCATENATE(AP122," / ",CI122)))</f>
        <v>#VALUE!</v>
      </c>
      <c r="CK122" s="57" t="e">
        <f>IF(CJ122="","",(VLOOKUP(CJ122,Table_corresp!$J$3:$M$70,2,0)))</f>
        <v>#VALUE!</v>
      </c>
      <c r="CL122" s="57" t="e">
        <f>IF(CJ122="","",(VLOOKUP(CJ122,Table_corresp!$J$3:$M$70,3,0)))</f>
        <v>#VALUE!</v>
      </c>
      <c r="CM122" s="57" t="e">
        <f>IF(CJ122="","",(VLOOKUP(CJ122,Table_corresp!$J$3:$M$70,4,0)))</f>
        <v>#VALUE!</v>
      </c>
      <c r="CN122" s="56" t="e">
        <f>IF(#REF!&gt;0,((((#REF!/CK122)^CL122)-1)/CM122),"")</f>
        <v>#REF!</v>
      </c>
      <c r="CO122" s="56" t="e">
        <f>IF(CN122="","",BZ122-CN122)</f>
        <v>#REF!</v>
      </c>
      <c r="CP122" s="58" t="e">
        <f t="shared" si="36"/>
        <v>#REF!</v>
      </c>
      <c r="CQ122" s="59" t="e">
        <f>IF(CD122&lt;&gt;0,((YEAR(CD122)-YEAR(BP122))*12+MONTH(CD122)-MONTH(BP122)),"")</f>
        <v>#REF!</v>
      </c>
      <c r="CR122" s="21"/>
      <c r="CS122" s="39"/>
      <c r="CT122" s="22"/>
      <c r="CU122" s="57" t="e">
        <f>IF(CQ122="","",(VLOOKUP(CQ122,Table_corresp!$E$3:$F$230,2,0)))</f>
        <v>#REF!</v>
      </c>
      <c r="CV122" s="57" t="e">
        <f>IF(CU122="","",(CONCATENATE(BB122," / ",CU122)))</f>
        <v>#REF!</v>
      </c>
      <c r="CW122" s="57" t="e">
        <f>IF(CV122="","",(VLOOKUP(CV122,Table_corresp!$J$3:$M$70,2,0)))</f>
        <v>#REF!</v>
      </c>
      <c r="CX122" s="57" t="e">
        <f>IF(CV122="","",(VLOOKUP(CV122,Table_corresp!$J$3:$M$70,3,0)))</f>
        <v>#REF!</v>
      </c>
      <c r="CY122" s="57" t="e">
        <f>IF(CV122="","",(VLOOKUP(CV122,Table_corresp!$J$3:$M$70,4,0)))</f>
        <v>#REF!</v>
      </c>
      <c r="CZ122" s="56" t="e">
        <f>IF(#REF!&gt;0,((((#REF!/CW122)^CX122)-1)/CY122),"")</f>
        <v>#REF!</v>
      </c>
      <c r="DA122" s="56" t="e">
        <f>IF(CZ122="","",CL122-CZ122)</f>
        <v>#REF!</v>
      </c>
      <c r="DB122" s="58" t="e">
        <f t="shared" si="37"/>
        <v>#REF!</v>
      </c>
      <c r="DC122" s="59" t="e">
        <f>IF(CP122&lt;&gt;0,((YEAR(CP122)-YEAR(CB122))*12+MONTH(CP122)-MONTH(CB122)),"")</f>
        <v>#REF!</v>
      </c>
    </row>
    <row r="123" spans="1:107" x14ac:dyDescent="0.25">
      <c r="A123" s="8">
        <v>121</v>
      </c>
      <c r="B123" s="10">
        <v>1</v>
      </c>
      <c r="C123" s="12"/>
      <c r="D123" s="12"/>
      <c r="E123" s="12"/>
      <c r="F123" s="12">
        <v>59.9</v>
      </c>
      <c r="G123" s="12">
        <v>1.52</v>
      </c>
      <c r="H123" s="13">
        <v>25.926246537396121</v>
      </c>
      <c r="I123" s="46">
        <f>VLOOKUP(T123,Table_corresp!$E$3:$F$230,2,0)</f>
        <v>8.5</v>
      </c>
      <c r="J123" s="46" t="str">
        <f>CONCATENATE(B123," / ",I123)</f>
        <v>1 / 8,5</v>
      </c>
      <c r="K123" s="54">
        <f>VLOOKUP(J123,Table_corresp!$J$3:$M$70,2,0)</f>
        <v>15.89</v>
      </c>
      <c r="L123" s="54">
        <f>VLOOKUP(J123,Table_corresp!$J$3:$M$70,3,0)</f>
        <v>-0.66</v>
      </c>
      <c r="M123" s="55">
        <f>VLOOKUP(J123,Table_corresp!$J$3:$M$70,4,0)</f>
        <v>-5.9499999999999997E-2</v>
      </c>
      <c r="N123" s="56">
        <f t="shared" si="26"/>
        <v>4.6404753964704009</v>
      </c>
      <c r="O123" s="14" t="s">
        <v>39</v>
      </c>
      <c r="P123" s="15">
        <v>42247</v>
      </c>
      <c r="Q123" s="15">
        <v>39003</v>
      </c>
      <c r="R123" s="45" t="str">
        <f t="shared" ca="1" si="21"/>
        <v>11 ans 0 mois</v>
      </c>
      <c r="S123" s="39" t="str">
        <f ca="1">VLOOKUP(R123,Table_corresp!$A$3:$B$230,2,0)</f>
        <v>[9-12[</v>
      </c>
      <c r="T123" s="45" t="str">
        <f>DATEDIF(Q123,P123,"y")&amp;" ans "&amp;DATEDIF(Q123,P123,"ym")&amp;" mois"</f>
        <v>8 ans 10 mois</v>
      </c>
      <c r="U123" s="39" t="str">
        <f>VLOOKUP(T123,Table_corresp!$A$3:$B$230,2,0)</f>
        <v>[6-9[</v>
      </c>
      <c r="V123" s="20"/>
      <c r="W123" s="21"/>
      <c r="X123" s="20">
        <v>42284</v>
      </c>
      <c r="Y123" s="38" t="str">
        <f>IF(X123&lt;&gt;0,(DATEDIF(Q123,X123,"y")&amp;" ans "&amp;DATEDIF(Q123,X123,"ym")&amp;" mois"),"")</f>
        <v>8 ans 11 mois</v>
      </c>
      <c r="Z123" s="21">
        <v>26.1</v>
      </c>
      <c r="AA123" s="57">
        <f>IF(Y123="","",(VLOOKUP(Y123,Table_corresp!$E$3:$F$230,2,0)))</f>
        <v>8.5</v>
      </c>
      <c r="AB123" s="57" t="str">
        <f>IF(AA123="","",(CONCATENATE(B123," / ",AA123)))</f>
        <v>1 / 8,5</v>
      </c>
      <c r="AC123" s="57">
        <f>IF(AB123="","",(VLOOKUP(AB123,Table_corresp!$J$3:$M$70,2,0)))</f>
        <v>15.89</v>
      </c>
      <c r="AD123" s="57">
        <f>IF(AB123="","",(VLOOKUP(AB123,Table_corresp!$J$3:$M$70,3,0)))</f>
        <v>-0.66</v>
      </c>
      <c r="AE123" s="57">
        <f>IF(AB123="","",(VLOOKUP(AB123,Table_corresp!$J$3:$M$70,4,0)))</f>
        <v>-5.9499999999999997E-2</v>
      </c>
      <c r="AF123" s="56">
        <f t="shared" si="27"/>
        <v>4.6939917145938113</v>
      </c>
      <c r="AG123" s="56">
        <f>IF(AF123="","",N123-AF123)</f>
        <v>-5.35163181234104E-2</v>
      </c>
      <c r="AH123" s="58" t="str">
        <f t="shared" si="22"/>
        <v>stable</v>
      </c>
      <c r="AI123" s="17">
        <f>IF(X123&lt;&gt;0,((YEAR(X123)-YEAR(P123))*12+MONTH(X123)-MONTH(P123)),"")</f>
        <v>2</v>
      </c>
      <c r="AJ123" s="20">
        <v>42641</v>
      </c>
      <c r="AK123" s="39" t="str">
        <f>IF(AJ123&lt;&gt;0,(DATEDIF(Q123,AJ123,"y")&amp;" ans "&amp;DATEDIF(Q123,AJ123,"ym")&amp;" mois"),"")</f>
        <v>9 ans 11 mois</v>
      </c>
      <c r="AL123" s="21">
        <v>27.6</v>
      </c>
      <c r="AM123" s="57">
        <f>IF(AK123="","",(VLOOKUP(AK123,Table_corresp!$E$3:$F$230,2,0)))</f>
        <v>9.5</v>
      </c>
      <c r="AN123" s="57" t="str">
        <f>IF(AM123="","",(CONCATENATE(B123," / ",AM123)))</f>
        <v>1 / 9,5</v>
      </c>
      <c r="AO123" s="57">
        <f>IF(AN123="","",(VLOOKUP(AN123,Table_corresp!$J$3:$M$70,2,0)))</f>
        <v>16.2</v>
      </c>
      <c r="AP123" s="57">
        <f>IF(AN123="","",(VLOOKUP(AN123,Table_corresp!$J$3:$M$70,3,0)))</f>
        <v>-0.77</v>
      </c>
      <c r="AQ123" s="57">
        <f>IF(AN123="","",(VLOOKUP(AN123,Table_corresp!$J$3:$M$70,4,0)))</f>
        <v>-7.3300000000000004E-2</v>
      </c>
      <c r="AR123" s="56">
        <f t="shared" si="28"/>
        <v>4.5910223344147916</v>
      </c>
      <c r="AS123" s="56">
        <f t="shared" si="29"/>
        <v>0.10296938017901969</v>
      </c>
      <c r="AT123" s="58" t="str">
        <f t="shared" si="30"/>
        <v>stable</v>
      </c>
      <c r="AU123" s="59">
        <f t="shared" si="23"/>
        <v>11</v>
      </c>
      <c r="AV123" s="20"/>
      <c r="AW123" s="39"/>
      <c r="AX123" s="21"/>
      <c r="AY123" s="57" t="e">
        <f>IF(AU123="","",(VLOOKUP(AU123,Table_corresp!$E$3:$F$230,2,0)))</f>
        <v>#N/A</v>
      </c>
      <c r="AZ123" s="57" t="e">
        <f>IF(AY123="","",(CONCATENATE(L123," / ",AY123)))</f>
        <v>#N/A</v>
      </c>
      <c r="BA123" s="57" t="e">
        <f>IF(AZ123="","",(VLOOKUP(AZ123,Table_corresp!$J$3:$M$70,2,0)))</f>
        <v>#N/A</v>
      </c>
      <c r="BB123" s="57" t="e">
        <f>IF(AZ123="","",(VLOOKUP(AZ123,Table_corresp!$J$3:$M$70,3,0)))</f>
        <v>#N/A</v>
      </c>
      <c r="BC123" s="57" t="e">
        <f>IF(AZ123="","",(VLOOKUP(AZ123,Table_corresp!$J$3:$M$70,4,0)))</f>
        <v>#N/A</v>
      </c>
      <c r="BD123" s="56" t="str">
        <f t="shared" si="31"/>
        <v/>
      </c>
      <c r="BE123" s="56" t="str">
        <f t="shared" si="38"/>
        <v/>
      </c>
      <c r="BF123" s="58" t="str">
        <f t="shared" si="32"/>
        <v/>
      </c>
      <c r="BG123" s="59" t="e">
        <f t="shared" si="24"/>
        <v>#VALUE!</v>
      </c>
      <c r="BH123" s="21"/>
      <c r="BI123" s="39"/>
      <c r="BJ123" s="21"/>
      <c r="BK123" s="57" t="e">
        <f>IF(BG123="","",(VLOOKUP(BG123,Table_corresp!$E$3:$F$230,2,0)))</f>
        <v>#VALUE!</v>
      </c>
      <c r="BL123" s="57" t="e">
        <f>IF(BK123="","",(CONCATENATE(V123," / ",BK123)))</f>
        <v>#VALUE!</v>
      </c>
      <c r="BM123" s="57" t="e">
        <f>IF(BL123="","",(VLOOKUP(BL123,Table_corresp!$J$3:$M$70,2,0)))</f>
        <v>#VALUE!</v>
      </c>
      <c r="BN123" s="57" t="e">
        <f>IF(BL123="","",(VLOOKUP(BL123,Table_corresp!$J$3:$M$70,3,0)))</f>
        <v>#VALUE!</v>
      </c>
      <c r="BO123" s="57" t="e">
        <f>IF(BL123="","",(VLOOKUP(BL123,Table_corresp!$J$3:$M$70,4,0)))</f>
        <v>#VALUE!</v>
      </c>
      <c r="BP123" s="56" t="str">
        <f t="shared" si="33"/>
        <v/>
      </c>
      <c r="BQ123" s="56" t="str">
        <f t="shared" si="39"/>
        <v/>
      </c>
      <c r="BR123" s="58" t="str">
        <f t="shared" si="34"/>
        <v/>
      </c>
      <c r="BS123" s="59" t="e">
        <f t="shared" si="25"/>
        <v>#VALUE!</v>
      </c>
      <c r="BT123" s="21"/>
      <c r="BU123" s="39"/>
      <c r="BV123" s="21"/>
      <c r="BW123" s="57" t="e">
        <f>IF(BS123="","",(VLOOKUP(BS123,Table_corresp!$E$3:$F$230,2,0)))</f>
        <v>#VALUE!</v>
      </c>
      <c r="BX123" s="57" t="e">
        <f>IF(BW123="","",(CONCATENATE(AF123," / ",BW123)))</f>
        <v>#VALUE!</v>
      </c>
      <c r="BY123" s="57" t="e">
        <f>IF(BX123="","",(VLOOKUP(BX123,Table_corresp!$J$3:$M$70,2,0)))</f>
        <v>#VALUE!</v>
      </c>
      <c r="BZ123" s="57" t="e">
        <f>IF(BX123="","",(VLOOKUP(BX123,Table_corresp!$J$3:$M$70,3,0)))</f>
        <v>#VALUE!</v>
      </c>
      <c r="CA123" s="57" t="e">
        <f>IF(BX123="","",(VLOOKUP(BX123,Table_corresp!$J$3:$M$70,4,0)))</f>
        <v>#VALUE!</v>
      </c>
      <c r="CB123" s="56" t="e">
        <f>IF(#REF!&gt;0,((((#REF!/BY123)^BZ123)-1)/CA123),"")</f>
        <v>#REF!</v>
      </c>
      <c r="CC123" s="56" t="e">
        <f>IF(CB123="","",BN123-CB123)</f>
        <v>#REF!</v>
      </c>
      <c r="CD123" s="58" t="e">
        <f t="shared" si="35"/>
        <v>#REF!</v>
      </c>
      <c r="CE123" s="59" t="e">
        <f>IF(BR123&lt;&gt;0,((YEAR(BR123)-YEAR(BD123))*12+MONTH(BR123)-MONTH(BD123)),"")</f>
        <v>#VALUE!</v>
      </c>
      <c r="CF123" s="21"/>
      <c r="CG123" s="39"/>
      <c r="CH123" s="21"/>
      <c r="CI123" s="57" t="e">
        <f>IF(CE123="","",(VLOOKUP(CE123,Table_corresp!$E$3:$F$230,2,0)))</f>
        <v>#VALUE!</v>
      </c>
      <c r="CJ123" s="57" t="e">
        <f>IF(CI123="","",(CONCATENATE(AP123," / ",CI123)))</f>
        <v>#VALUE!</v>
      </c>
      <c r="CK123" s="57" t="e">
        <f>IF(CJ123="","",(VLOOKUP(CJ123,Table_corresp!$J$3:$M$70,2,0)))</f>
        <v>#VALUE!</v>
      </c>
      <c r="CL123" s="57" t="e">
        <f>IF(CJ123="","",(VLOOKUP(CJ123,Table_corresp!$J$3:$M$70,3,0)))</f>
        <v>#VALUE!</v>
      </c>
      <c r="CM123" s="57" t="e">
        <f>IF(CJ123="","",(VLOOKUP(CJ123,Table_corresp!$J$3:$M$70,4,0)))</f>
        <v>#VALUE!</v>
      </c>
      <c r="CN123" s="56" t="e">
        <f>IF(#REF!&gt;0,((((#REF!/CK123)^CL123)-1)/CM123),"")</f>
        <v>#REF!</v>
      </c>
      <c r="CO123" s="56" t="e">
        <f>IF(CN123="","",BZ123-CN123)</f>
        <v>#REF!</v>
      </c>
      <c r="CP123" s="58" t="e">
        <f t="shared" si="36"/>
        <v>#REF!</v>
      </c>
      <c r="CQ123" s="59" t="e">
        <f>IF(CD123&lt;&gt;0,((YEAR(CD123)-YEAR(BP123))*12+MONTH(CD123)-MONTH(BP123)),"")</f>
        <v>#REF!</v>
      </c>
      <c r="CR123" s="21"/>
      <c r="CS123" s="39"/>
      <c r="CT123" s="22"/>
      <c r="CU123" s="57" t="e">
        <f>IF(CQ123="","",(VLOOKUP(CQ123,Table_corresp!$E$3:$F$230,2,0)))</f>
        <v>#REF!</v>
      </c>
      <c r="CV123" s="57" t="e">
        <f>IF(CU123="","",(CONCATENATE(BB123," / ",CU123)))</f>
        <v>#REF!</v>
      </c>
      <c r="CW123" s="57" t="e">
        <f>IF(CV123="","",(VLOOKUP(CV123,Table_corresp!$J$3:$M$70,2,0)))</f>
        <v>#REF!</v>
      </c>
      <c r="CX123" s="57" t="e">
        <f>IF(CV123="","",(VLOOKUP(CV123,Table_corresp!$J$3:$M$70,3,0)))</f>
        <v>#REF!</v>
      </c>
      <c r="CY123" s="57" t="e">
        <f>IF(CV123="","",(VLOOKUP(CV123,Table_corresp!$J$3:$M$70,4,0)))</f>
        <v>#REF!</v>
      </c>
      <c r="CZ123" s="56" t="e">
        <f>IF(#REF!&gt;0,((((#REF!/CW123)^CX123)-1)/CY123),"")</f>
        <v>#REF!</v>
      </c>
      <c r="DA123" s="56" t="e">
        <f>IF(CZ123="","",CL123-CZ123)</f>
        <v>#REF!</v>
      </c>
      <c r="DB123" s="58" t="e">
        <f t="shared" si="37"/>
        <v>#REF!</v>
      </c>
      <c r="DC123" s="59" t="e">
        <f>IF(CP123&lt;&gt;0,((YEAR(CP123)-YEAR(CB123))*12+MONTH(CP123)-MONTH(CB123)),"")</f>
        <v>#REF!</v>
      </c>
    </row>
    <row r="124" spans="1:107" x14ac:dyDescent="0.25">
      <c r="A124" s="8">
        <v>122</v>
      </c>
      <c r="B124" s="10">
        <v>2</v>
      </c>
      <c r="C124" s="12"/>
      <c r="D124" s="12"/>
      <c r="E124" s="12"/>
      <c r="F124" s="12">
        <v>46.2</v>
      </c>
      <c r="G124" s="12">
        <v>1.38</v>
      </c>
      <c r="H124" s="13">
        <v>24.259609325771901</v>
      </c>
      <c r="I124" s="46">
        <f>VLOOKUP(T124,Table_corresp!$E$3:$F$230,2,0)</f>
        <v>8.5</v>
      </c>
      <c r="J124" s="46" t="str">
        <f>CONCATENATE(B124," / ",I124)</f>
        <v>2 / 8,5</v>
      </c>
      <c r="K124" s="54">
        <f>VLOOKUP(J124,Table_corresp!$J$3:$M$70,2,0)</f>
        <v>15.59</v>
      </c>
      <c r="L124" s="54">
        <f>VLOOKUP(J124,Table_corresp!$J$3:$M$70,3,0)</f>
        <v>-0.56999999999999995</v>
      </c>
      <c r="M124" s="55">
        <f>VLOOKUP(J124,Table_corresp!$J$3:$M$70,4,0)</f>
        <v>-5.3400000000000003E-2</v>
      </c>
      <c r="N124" s="56">
        <f t="shared" si="26"/>
        <v>4.1720927448069345</v>
      </c>
      <c r="O124" s="14" t="s">
        <v>39</v>
      </c>
      <c r="P124" s="15">
        <v>42250</v>
      </c>
      <c r="Q124" s="15">
        <v>39122</v>
      </c>
      <c r="R124" s="45" t="str">
        <f t="shared" ca="1" si="21"/>
        <v>10 ans 8 mois</v>
      </c>
      <c r="S124" s="39" t="str">
        <f ca="1">VLOOKUP(R124,Table_corresp!$A$3:$B$230,2,0)</f>
        <v>[9-12[</v>
      </c>
      <c r="T124" s="45" t="str">
        <f>DATEDIF(Q124,P124,"y")&amp;" ans "&amp;DATEDIF(Q124,P124,"ym")&amp;" mois"</f>
        <v>8 ans 6 mois</v>
      </c>
      <c r="U124" s="39" t="str">
        <f>VLOOKUP(T124,Table_corresp!$A$3:$B$230,2,0)</f>
        <v>[6-9[</v>
      </c>
      <c r="V124" s="20"/>
      <c r="W124" s="21"/>
      <c r="X124" s="20"/>
      <c r="Y124" s="38" t="str">
        <f>IF(X124&lt;&gt;0,(DATEDIF(Q124,X124,"y")&amp;" ans "&amp;DATEDIF(Q124,X124,"ym")&amp;" mois"),"")</f>
        <v/>
      </c>
      <c r="Z124" s="21"/>
      <c r="AA124" s="57" t="str">
        <f>IF(Y124="","",(VLOOKUP(Y124,Table_corresp!$E$3:$F$230,2,0)))</f>
        <v/>
      </c>
      <c r="AB124" s="57" t="str">
        <f>IF(AA124="","",(CONCATENATE(B124," / ",AA124)))</f>
        <v/>
      </c>
      <c r="AC124" s="57" t="str">
        <f>IF(AB124="","",(VLOOKUP(AB124,Table_corresp!$J$3:$M$70,2,0)))</f>
        <v/>
      </c>
      <c r="AD124" s="57" t="str">
        <f>IF(AB124="","",(VLOOKUP(AB124,Table_corresp!$J$3:$M$70,3,0)))</f>
        <v/>
      </c>
      <c r="AE124" s="57" t="str">
        <f>IF(AB124="","",(VLOOKUP(AB124,Table_corresp!$J$3:$M$70,4,0)))</f>
        <v/>
      </c>
      <c r="AF124" s="56" t="str">
        <f t="shared" si="27"/>
        <v/>
      </c>
      <c r="AG124" s="56" t="str">
        <f>IF(AF124="","",N124-AF124)</f>
        <v/>
      </c>
      <c r="AH124" s="58" t="str">
        <f t="shared" si="22"/>
        <v/>
      </c>
      <c r="AI124" s="17" t="str">
        <f>IF(X124&lt;&gt;0,((YEAR(X124)-YEAR(P124))*12+MONTH(X124)-MONTH(P124)),"")</f>
        <v/>
      </c>
      <c r="AJ124" s="20"/>
      <c r="AK124" s="39" t="str">
        <f>IF(AJ124&lt;&gt;0,(DATEDIF(Q124,AJ124,"y")&amp;" ans "&amp;DATEDIF(Q124,AJ124,"ym")&amp;" mois"),"")</f>
        <v/>
      </c>
      <c r="AL124" s="21"/>
      <c r="AM124" s="57" t="str">
        <f>IF(AK124="","",(VLOOKUP(AK124,Table_corresp!$E$3:$F$230,2,0)))</f>
        <v/>
      </c>
      <c r="AN124" s="57" t="str">
        <f>IF(AM124="","",(CONCATENATE(B124," / ",AM124)))</f>
        <v/>
      </c>
      <c r="AO124" s="57" t="str">
        <f>IF(AN124="","",(VLOOKUP(AN124,Table_corresp!$J$3:$M$70,2,0)))</f>
        <v/>
      </c>
      <c r="AP124" s="57" t="str">
        <f>IF(AN124="","",(VLOOKUP(AN124,Table_corresp!$J$3:$M$70,3,0)))</f>
        <v/>
      </c>
      <c r="AQ124" s="57" t="str">
        <f>IF(AN124="","",(VLOOKUP(AN124,Table_corresp!$J$3:$M$70,4,0)))</f>
        <v/>
      </c>
      <c r="AR124" s="56" t="str">
        <f t="shared" si="28"/>
        <v/>
      </c>
      <c r="AS124" s="56" t="str">
        <f t="shared" si="29"/>
        <v/>
      </c>
      <c r="AT124" s="58" t="str">
        <f t="shared" si="30"/>
        <v/>
      </c>
      <c r="AU124" s="59" t="str">
        <f t="shared" si="23"/>
        <v/>
      </c>
      <c r="AV124" s="20"/>
      <c r="AW124" s="39"/>
      <c r="AX124" s="21"/>
      <c r="AY124" s="57" t="str">
        <f>IF(AU124="","",(VLOOKUP(AU124,Table_corresp!$E$3:$F$230,2,0)))</f>
        <v/>
      </c>
      <c r="AZ124" s="57" t="str">
        <f>IF(AY124="","",(CONCATENATE(L124," / ",AY124)))</f>
        <v/>
      </c>
      <c r="BA124" s="57" t="str">
        <f>IF(AZ124="","",(VLOOKUP(AZ124,Table_corresp!$J$3:$M$70,2,0)))</f>
        <v/>
      </c>
      <c r="BB124" s="57" t="str">
        <f>IF(AZ124="","",(VLOOKUP(AZ124,Table_corresp!$J$3:$M$70,3,0)))</f>
        <v/>
      </c>
      <c r="BC124" s="57" t="str">
        <f>IF(AZ124="","",(VLOOKUP(AZ124,Table_corresp!$J$3:$M$70,4,0)))</f>
        <v/>
      </c>
      <c r="BD124" s="56" t="str">
        <f t="shared" si="31"/>
        <v/>
      </c>
      <c r="BE124" s="56" t="str">
        <f t="shared" si="38"/>
        <v/>
      </c>
      <c r="BF124" s="58" t="str">
        <f t="shared" si="32"/>
        <v/>
      </c>
      <c r="BG124" s="59" t="e">
        <f t="shared" si="24"/>
        <v>#VALUE!</v>
      </c>
      <c r="BH124" s="21"/>
      <c r="BI124" s="39"/>
      <c r="BJ124" s="21"/>
      <c r="BK124" s="57" t="e">
        <f>IF(BG124="","",(VLOOKUP(BG124,Table_corresp!$E$3:$F$230,2,0)))</f>
        <v>#VALUE!</v>
      </c>
      <c r="BL124" s="57" t="e">
        <f>IF(BK124="","",(CONCATENATE(V124," / ",BK124)))</f>
        <v>#VALUE!</v>
      </c>
      <c r="BM124" s="57" t="e">
        <f>IF(BL124="","",(VLOOKUP(BL124,Table_corresp!$J$3:$M$70,2,0)))</f>
        <v>#VALUE!</v>
      </c>
      <c r="BN124" s="57" t="e">
        <f>IF(BL124="","",(VLOOKUP(BL124,Table_corresp!$J$3:$M$70,3,0)))</f>
        <v>#VALUE!</v>
      </c>
      <c r="BO124" s="57" t="e">
        <f>IF(BL124="","",(VLOOKUP(BL124,Table_corresp!$J$3:$M$70,4,0)))</f>
        <v>#VALUE!</v>
      </c>
      <c r="BP124" s="56" t="str">
        <f t="shared" si="33"/>
        <v/>
      </c>
      <c r="BQ124" s="56" t="str">
        <f t="shared" si="39"/>
        <v/>
      </c>
      <c r="BR124" s="58" t="str">
        <f t="shared" si="34"/>
        <v/>
      </c>
      <c r="BS124" s="59" t="e">
        <f t="shared" si="25"/>
        <v>#VALUE!</v>
      </c>
      <c r="BT124" s="21"/>
      <c r="BU124" s="39"/>
      <c r="BV124" s="21"/>
      <c r="BW124" s="57" t="e">
        <f>IF(BS124="","",(VLOOKUP(BS124,Table_corresp!$E$3:$F$230,2,0)))</f>
        <v>#VALUE!</v>
      </c>
      <c r="BX124" s="57" t="e">
        <f>IF(BW124="","",(CONCATENATE(AF124," / ",BW124)))</f>
        <v>#VALUE!</v>
      </c>
      <c r="BY124" s="57" t="e">
        <f>IF(BX124="","",(VLOOKUP(BX124,Table_corresp!$J$3:$M$70,2,0)))</f>
        <v>#VALUE!</v>
      </c>
      <c r="BZ124" s="57" t="e">
        <f>IF(BX124="","",(VLOOKUP(BX124,Table_corresp!$J$3:$M$70,3,0)))</f>
        <v>#VALUE!</v>
      </c>
      <c r="CA124" s="57" t="e">
        <f>IF(BX124="","",(VLOOKUP(BX124,Table_corresp!$J$3:$M$70,4,0)))</f>
        <v>#VALUE!</v>
      </c>
      <c r="CB124" s="56" t="e">
        <f>IF(#REF!&gt;0,((((#REF!/BY124)^BZ124)-1)/CA124),"")</f>
        <v>#REF!</v>
      </c>
      <c r="CC124" s="56" t="e">
        <f>IF(CB124="","",BN124-CB124)</f>
        <v>#REF!</v>
      </c>
      <c r="CD124" s="58" t="e">
        <f t="shared" si="35"/>
        <v>#REF!</v>
      </c>
      <c r="CE124" s="59" t="e">
        <f>IF(BR124&lt;&gt;0,((YEAR(BR124)-YEAR(BD124))*12+MONTH(BR124)-MONTH(BD124)),"")</f>
        <v>#VALUE!</v>
      </c>
      <c r="CF124" s="21"/>
      <c r="CG124" s="39"/>
      <c r="CH124" s="21"/>
      <c r="CI124" s="57" t="e">
        <f>IF(CE124="","",(VLOOKUP(CE124,Table_corresp!$E$3:$F$230,2,0)))</f>
        <v>#VALUE!</v>
      </c>
      <c r="CJ124" s="57" t="e">
        <f>IF(CI124="","",(CONCATENATE(AP124," / ",CI124)))</f>
        <v>#VALUE!</v>
      </c>
      <c r="CK124" s="57" t="e">
        <f>IF(CJ124="","",(VLOOKUP(CJ124,Table_corresp!$J$3:$M$70,2,0)))</f>
        <v>#VALUE!</v>
      </c>
      <c r="CL124" s="57" t="e">
        <f>IF(CJ124="","",(VLOOKUP(CJ124,Table_corresp!$J$3:$M$70,3,0)))</f>
        <v>#VALUE!</v>
      </c>
      <c r="CM124" s="57" t="e">
        <f>IF(CJ124="","",(VLOOKUP(CJ124,Table_corresp!$J$3:$M$70,4,0)))</f>
        <v>#VALUE!</v>
      </c>
      <c r="CN124" s="56" t="e">
        <f>IF(#REF!&gt;0,((((#REF!/CK124)^CL124)-1)/CM124),"")</f>
        <v>#REF!</v>
      </c>
      <c r="CO124" s="56" t="e">
        <f>IF(CN124="","",BZ124-CN124)</f>
        <v>#REF!</v>
      </c>
      <c r="CP124" s="58" t="e">
        <f t="shared" si="36"/>
        <v>#REF!</v>
      </c>
      <c r="CQ124" s="59" t="e">
        <f>IF(CD124&lt;&gt;0,((YEAR(CD124)-YEAR(BP124))*12+MONTH(CD124)-MONTH(BP124)),"")</f>
        <v>#REF!</v>
      </c>
      <c r="CR124" s="21"/>
      <c r="CS124" s="39"/>
      <c r="CT124" s="22"/>
      <c r="CU124" s="57" t="e">
        <f>IF(CQ124="","",(VLOOKUP(CQ124,Table_corresp!$E$3:$F$230,2,0)))</f>
        <v>#REF!</v>
      </c>
      <c r="CV124" s="57" t="e">
        <f>IF(CU124="","",(CONCATENATE(BB124," / ",CU124)))</f>
        <v>#REF!</v>
      </c>
      <c r="CW124" s="57" t="e">
        <f>IF(CV124="","",(VLOOKUP(CV124,Table_corresp!$J$3:$M$70,2,0)))</f>
        <v>#REF!</v>
      </c>
      <c r="CX124" s="57" t="e">
        <f>IF(CV124="","",(VLOOKUP(CV124,Table_corresp!$J$3:$M$70,3,0)))</f>
        <v>#REF!</v>
      </c>
      <c r="CY124" s="57" t="e">
        <f>IF(CV124="","",(VLOOKUP(CV124,Table_corresp!$J$3:$M$70,4,0)))</f>
        <v>#REF!</v>
      </c>
      <c r="CZ124" s="56" t="e">
        <f>IF(#REF!&gt;0,((((#REF!/CW124)^CX124)-1)/CY124),"")</f>
        <v>#REF!</v>
      </c>
      <c r="DA124" s="56" t="e">
        <f>IF(CZ124="","",CL124-CZ124)</f>
        <v>#REF!</v>
      </c>
      <c r="DB124" s="58" t="e">
        <f t="shared" si="37"/>
        <v>#REF!</v>
      </c>
      <c r="DC124" s="59" t="e">
        <f>IF(CP124&lt;&gt;0,((YEAR(CP124)-YEAR(CB124))*12+MONTH(CP124)-MONTH(CB124)),"")</f>
        <v>#REF!</v>
      </c>
    </row>
    <row r="125" spans="1:107" x14ac:dyDescent="0.25">
      <c r="A125" s="8">
        <v>123</v>
      </c>
      <c r="B125" s="10">
        <v>1</v>
      </c>
      <c r="C125" s="12"/>
      <c r="D125" s="12"/>
      <c r="E125" s="12"/>
      <c r="F125" s="12">
        <v>50</v>
      </c>
      <c r="G125" s="12">
        <v>1.37</v>
      </c>
      <c r="H125" s="13">
        <v>26.63967179924343</v>
      </c>
      <c r="I125" s="46">
        <f>VLOOKUP(T125,Table_corresp!$E$3:$F$230,2,0)</f>
        <v>7</v>
      </c>
      <c r="J125" s="46" t="str">
        <f>CONCATENATE(B125," / ",I125)</f>
        <v>1 / 7</v>
      </c>
      <c r="K125" s="54">
        <f>VLOOKUP(J125,Table_corresp!$J$3:$M$70,2,0)</f>
        <v>15.53</v>
      </c>
      <c r="L125" s="54">
        <f>VLOOKUP(J125,Table_corresp!$J$3:$M$70,3,0)</f>
        <v>-0.47</v>
      </c>
      <c r="M125" s="55">
        <f>VLOOKUP(J125,Table_corresp!$J$3:$M$70,4,0)</f>
        <v>-3.8800000000000001E-2</v>
      </c>
      <c r="N125" s="56">
        <f t="shared" si="26"/>
        <v>5.7736428480379685</v>
      </c>
      <c r="O125" s="14" t="s">
        <v>39</v>
      </c>
      <c r="P125" s="15">
        <v>42250</v>
      </c>
      <c r="Q125" s="15">
        <v>39662</v>
      </c>
      <c r="R125" s="45" t="str">
        <f t="shared" ca="1" si="21"/>
        <v>9 ans 2 mois</v>
      </c>
      <c r="S125" s="39" t="str">
        <f ca="1">VLOOKUP(R125,Table_corresp!$A$3:$B$230,2,0)</f>
        <v>[9-12[</v>
      </c>
      <c r="T125" s="45" t="str">
        <f>DATEDIF(Q125,P125,"y")&amp;" ans "&amp;DATEDIF(Q125,P125,"ym")&amp;" mois"</f>
        <v>7 ans 1 mois</v>
      </c>
      <c r="U125" s="39" t="str">
        <f>VLOOKUP(T125,Table_corresp!$A$3:$B$230,2,0)</f>
        <v>[6-9[</v>
      </c>
      <c r="V125" s="20"/>
      <c r="W125" s="21"/>
      <c r="X125" s="20"/>
      <c r="Y125" s="38" t="str">
        <f>IF(X125&lt;&gt;0,(DATEDIF(Q125,X125,"y")&amp;" ans "&amp;DATEDIF(Q125,X125,"ym")&amp;" mois"),"")</f>
        <v/>
      </c>
      <c r="Z125" s="21"/>
      <c r="AA125" s="57" t="str">
        <f>IF(Y125="","",(VLOOKUP(Y125,Table_corresp!$E$3:$F$230,2,0)))</f>
        <v/>
      </c>
      <c r="AB125" s="57" t="str">
        <f>IF(AA125="","",(CONCATENATE(B125," / ",AA125)))</f>
        <v/>
      </c>
      <c r="AC125" s="57" t="str">
        <f>IF(AB125="","",(VLOOKUP(AB125,Table_corresp!$J$3:$M$70,2,0)))</f>
        <v/>
      </c>
      <c r="AD125" s="57" t="str">
        <f>IF(AB125="","",(VLOOKUP(AB125,Table_corresp!$J$3:$M$70,3,0)))</f>
        <v/>
      </c>
      <c r="AE125" s="57" t="str">
        <f>IF(AB125="","",(VLOOKUP(AB125,Table_corresp!$J$3:$M$70,4,0)))</f>
        <v/>
      </c>
      <c r="AF125" s="56" t="str">
        <f t="shared" si="27"/>
        <v/>
      </c>
      <c r="AG125" s="56" t="str">
        <f>IF(AF125="","",N125-AF125)</f>
        <v/>
      </c>
      <c r="AH125" s="58" t="str">
        <f t="shared" si="22"/>
        <v/>
      </c>
      <c r="AI125" s="17" t="str">
        <f>IF(X125&lt;&gt;0,((YEAR(X125)-YEAR(P125))*12+MONTH(X125)-MONTH(P125)),"")</f>
        <v/>
      </c>
      <c r="AJ125" s="20"/>
      <c r="AK125" s="39" t="str">
        <f>IF(AJ125&lt;&gt;0,(DATEDIF(Q125,AJ125,"y")&amp;" ans "&amp;DATEDIF(Q125,AJ125,"ym")&amp;" mois"),"")</f>
        <v/>
      </c>
      <c r="AL125" s="21"/>
      <c r="AM125" s="57" t="str">
        <f>IF(AK125="","",(VLOOKUP(AK125,Table_corresp!$E$3:$F$230,2,0)))</f>
        <v/>
      </c>
      <c r="AN125" s="57" t="str">
        <f>IF(AM125="","",(CONCATENATE(B125," / ",AM125)))</f>
        <v/>
      </c>
      <c r="AO125" s="57" t="str">
        <f>IF(AN125="","",(VLOOKUP(AN125,Table_corresp!$J$3:$M$70,2,0)))</f>
        <v/>
      </c>
      <c r="AP125" s="57" t="str">
        <f>IF(AN125="","",(VLOOKUP(AN125,Table_corresp!$J$3:$M$70,3,0)))</f>
        <v/>
      </c>
      <c r="AQ125" s="57" t="str">
        <f>IF(AN125="","",(VLOOKUP(AN125,Table_corresp!$J$3:$M$70,4,0)))</f>
        <v/>
      </c>
      <c r="AR125" s="56" t="str">
        <f t="shared" si="28"/>
        <v/>
      </c>
      <c r="AS125" s="56" t="str">
        <f t="shared" si="29"/>
        <v/>
      </c>
      <c r="AT125" s="58" t="str">
        <f t="shared" si="30"/>
        <v/>
      </c>
      <c r="AU125" s="59" t="str">
        <f t="shared" si="23"/>
        <v/>
      </c>
      <c r="AV125" s="20"/>
      <c r="AW125" s="39"/>
      <c r="AX125" s="21"/>
      <c r="AY125" s="57" t="str">
        <f>IF(AU125="","",(VLOOKUP(AU125,Table_corresp!$E$3:$F$230,2,0)))</f>
        <v/>
      </c>
      <c r="AZ125" s="57" t="str">
        <f>IF(AY125="","",(CONCATENATE(L125," / ",AY125)))</f>
        <v/>
      </c>
      <c r="BA125" s="57" t="str">
        <f>IF(AZ125="","",(VLOOKUP(AZ125,Table_corresp!$J$3:$M$70,2,0)))</f>
        <v/>
      </c>
      <c r="BB125" s="57" t="str">
        <f>IF(AZ125="","",(VLOOKUP(AZ125,Table_corresp!$J$3:$M$70,3,0)))</f>
        <v/>
      </c>
      <c r="BC125" s="57" t="str">
        <f>IF(AZ125="","",(VLOOKUP(AZ125,Table_corresp!$J$3:$M$70,4,0)))</f>
        <v/>
      </c>
      <c r="BD125" s="56" t="str">
        <f t="shared" si="31"/>
        <v/>
      </c>
      <c r="BE125" s="56" t="str">
        <f t="shared" si="38"/>
        <v/>
      </c>
      <c r="BF125" s="58" t="str">
        <f t="shared" si="32"/>
        <v/>
      </c>
      <c r="BG125" s="59" t="e">
        <f t="shared" si="24"/>
        <v>#VALUE!</v>
      </c>
      <c r="BH125" s="21"/>
      <c r="BI125" s="39"/>
      <c r="BJ125" s="21"/>
      <c r="BK125" s="57" t="e">
        <f>IF(BG125="","",(VLOOKUP(BG125,Table_corresp!$E$3:$F$230,2,0)))</f>
        <v>#VALUE!</v>
      </c>
      <c r="BL125" s="57" t="e">
        <f>IF(BK125="","",(CONCATENATE(V125," / ",BK125)))</f>
        <v>#VALUE!</v>
      </c>
      <c r="BM125" s="57" t="e">
        <f>IF(BL125="","",(VLOOKUP(BL125,Table_corresp!$J$3:$M$70,2,0)))</f>
        <v>#VALUE!</v>
      </c>
      <c r="BN125" s="57" t="e">
        <f>IF(BL125="","",(VLOOKUP(BL125,Table_corresp!$J$3:$M$70,3,0)))</f>
        <v>#VALUE!</v>
      </c>
      <c r="BO125" s="57" t="e">
        <f>IF(BL125="","",(VLOOKUP(BL125,Table_corresp!$J$3:$M$70,4,0)))</f>
        <v>#VALUE!</v>
      </c>
      <c r="BP125" s="56" t="str">
        <f t="shared" si="33"/>
        <v/>
      </c>
      <c r="BQ125" s="56" t="str">
        <f t="shared" si="39"/>
        <v/>
      </c>
      <c r="BR125" s="58" t="str">
        <f t="shared" si="34"/>
        <v/>
      </c>
      <c r="BS125" s="59" t="e">
        <f t="shared" si="25"/>
        <v>#VALUE!</v>
      </c>
      <c r="BT125" s="21"/>
      <c r="BU125" s="39"/>
      <c r="BV125" s="21"/>
      <c r="BW125" s="57" t="e">
        <f>IF(BS125="","",(VLOOKUP(BS125,Table_corresp!$E$3:$F$230,2,0)))</f>
        <v>#VALUE!</v>
      </c>
      <c r="BX125" s="57" t="e">
        <f>IF(BW125="","",(CONCATENATE(AF125," / ",BW125)))</f>
        <v>#VALUE!</v>
      </c>
      <c r="BY125" s="57" t="e">
        <f>IF(BX125="","",(VLOOKUP(BX125,Table_corresp!$J$3:$M$70,2,0)))</f>
        <v>#VALUE!</v>
      </c>
      <c r="BZ125" s="57" t="e">
        <f>IF(BX125="","",(VLOOKUP(BX125,Table_corresp!$J$3:$M$70,3,0)))</f>
        <v>#VALUE!</v>
      </c>
      <c r="CA125" s="57" t="e">
        <f>IF(BX125="","",(VLOOKUP(BX125,Table_corresp!$J$3:$M$70,4,0)))</f>
        <v>#VALUE!</v>
      </c>
      <c r="CB125" s="56" t="e">
        <f>IF(#REF!&gt;0,((((#REF!/BY125)^BZ125)-1)/CA125),"")</f>
        <v>#REF!</v>
      </c>
      <c r="CC125" s="56" t="e">
        <f>IF(CB125="","",BN125-CB125)</f>
        <v>#REF!</v>
      </c>
      <c r="CD125" s="58" t="e">
        <f t="shared" si="35"/>
        <v>#REF!</v>
      </c>
      <c r="CE125" s="59" t="e">
        <f>IF(BR125&lt;&gt;0,((YEAR(BR125)-YEAR(BD125))*12+MONTH(BR125)-MONTH(BD125)),"")</f>
        <v>#VALUE!</v>
      </c>
      <c r="CF125" s="21"/>
      <c r="CG125" s="39"/>
      <c r="CH125" s="21"/>
      <c r="CI125" s="57" t="e">
        <f>IF(CE125="","",(VLOOKUP(CE125,Table_corresp!$E$3:$F$230,2,0)))</f>
        <v>#VALUE!</v>
      </c>
      <c r="CJ125" s="57" t="e">
        <f>IF(CI125="","",(CONCATENATE(AP125," / ",CI125)))</f>
        <v>#VALUE!</v>
      </c>
      <c r="CK125" s="57" t="e">
        <f>IF(CJ125="","",(VLOOKUP(CJ125,Table_corresp!$J$3:$M$70,2,0)))</f>
        <v>#VALUE!</v>
      </c>
      <c r="CL125" s="57" t="e">
        <f>IF(CJ125="","",(VLOOKUP(CJ125,Table_corresp!$J$3:$M$70,3,0)))</f>
        <v>#VALUE!</v>
      </c>
      <c r="CM125" s="57" t="e">
        <f>IF(CJ125="","",(VLOOKUP(CJ125,Table_corresp!$J$3:$M$70,4,0)))</f>
        <v>#VALUE!</v>
      </c>
      <c r="CN125" s="56" t="e">
        <f>IF(#REF!&gt;0,((((#REF!/CK125)^CL125)-1)/CM125),"")</f>
        <v>#REF!</v>
      </c>
      <c r="CO125" s="56" t="e">
        <f>IF(CN125="","",BZ125-CN125)</f>
        <v>#REF!</v>
      </c>
      <c r="CP125" s="58" t="e">
        <f t="shared" si="36"/>
        <v>#REF!</v>
      </c>
      <c r="CQ125" s="59" t="e">
        <f>IF(CD125&lt;&gt;0,((YEAR(CD125)-YEAR(BP125))*12+MONTH(CD125)-MONTH(BP125)),"")</f>
        <v>#REF!</v>
      </c>
      <c r="CR125" s="21"/>
      <c r="CS125" s="39"/>
      <c r="CT125" s="22"/>
      <c r="CU125" s="57" t="e">
        <f>IF(CQ125="","",(VLOOKUP(CQ125,Table_corresp!$E$3:$F$230,2,0)))</f>
        <v>#REF!</v>
      </c>
      <c r="CV125" s="57" t="e">
        <f>IF(CU125="","",(CONCATENATE(BB125," / ",CU125)))</f>
        <v>#REF!</v>
      </c>
      <c r="CW125" s="57" t="e">
        <f>IF(CV125="","",(VLOOKUP(CV125,Table_corresp!$J$3:$M$70,2,0)))</f>
        <v>#REF!</v>
      </c>
      <c r="CX125" s="57" t="e">
        <f>IF(CV125="","",(VLOOKUP(CV125,Table_corresp!$J$3:$M$70,3,0)))</f>
        <v>#REF!</v>
      </c>
      <c r="CY125" s="57" t="e">
        <f>IF(CV125="","",(VLOOKUP(CV125,Table_corresp!$J$3:$M$70,4,0)))</f>
        <v>#REF!</v>
      </c>
      <c r="CZ125" s="56" t="e">
        <f>IF(#REF!&gt;0,((((#REF!/CW125)^CX125)-1)/CY125),"")</f>
        <v>#REF!</v>
      </c>
      <c r="DA125" s="56" t="e">
        <f>IF(CZ125="","",CL125-CZ125)</f>
        <v>#REF!</v>
      </c>
      <c r="DB125" s="58" t="e">
        <f t="shared" si="37"/>
        <v>#REF!</v>
      </c>
      <c r="DC125" s="59" t="e">
        <f>IF(CP125&lt;&gt;0,((YEAR(CP125)-YEAR(CB125))*12+MONTH(CP125)-MONTH(CB125)),"")</f>
        <v>#REF!</v>
      </c>
    </row>
    <row r="126" spans="1:107" x14ac:dyDescent="0.25">
      <c r="A126" s="8">
        <v>124</v>
      </c>
      <c r="B126" s="10">
        <v>2</v>
      </c>
      <c r="C126" s="12"/>
      <c r="D126" s="12"/>
      <c r="E126" s="12"/>
      <c r="F126" s="12">
        <v>69.8</v>
      </c>
      <c r="G126" s="12">
        <v>1.5</v>
      </c>
      <c r="H126" s="13">
        <v>31.022222222222222</v>
      </c>
      <c r="I126" s="46">
        <f>VLOOKUP(T126,Table_corresp!$E$3:$F$230,2,0)</f>
        <v>10.5</v>
      </c>
      <c r="J126" s="46" t="str">
        <f>CONCATENATE(B126," / ",I126)</f>
        <v>2 / 10,5</v>
      </c>
      <c r="K126" s="54">
        <f>VLOOKUP(J126,Table_corresp!$J$3:$M$70,2,0)</f>
        <v>16.440000000000001</v>
      </c>
      <c r="L126" s="54">
        <f>VLOOKUP(J126,Table_corresp!$J$3:$M$70,3,0)</f>
        <v>-0.69</v>
      </c>
      <c r="M126" s="55">
        <f>VLOOKUP(J126,Table_corresp!$J$3:$M$70,4,0)</f>
        <v>-7.3400000000000007E-2</v>
      </c>
      <c r="N126" s="56">
        <f t="shared" si="26"/>
        <v>4.8333100223476197</v>
      </c>
      <c r="O126" s="14" t="s">
        <v>39</v>
      </c>
      <c r="P126" s="15">
        <v>42255</v>
      </c>
      <c r="Q126" s="15">
        <v>38246</v>
      </c>
      <c r="R126" s="45" t="str">
        <f t="shared" ca="1" si="21"/>
        <v>13 ans 1 mois</v>
      </c>
      <c r="S126" s="39" t="str">
        <f ca="1">VLOOKUP(R126,Table_corresp!$A$3:$B$230,2,0)</f>
        <v>&gt; 12</v>
      </c>
      <c r="T126" s="45" t="str">
        <f>DATEDIF(Q126,P126,"y")&amp;" ans "&amp;DATEDIF(Q126,P126,"ym")&amp;" mois"</f>
        <v>10 ans 11 mois</v>
      </c>
      <c r="U126" s="39" t="str">
        <f>VLOOKUP(T126,Table_corresp!$A$3:$B$230,2,0)</f>
        <v>[9-12[</v>
      </c>
      <c r="V126" s="16"/>
      <c r="W126" s="11"/>
      <c r="X126" s="16"/>
      <c r="Y126" s="38" t="str">
        <f>IF(X126&lt;&gt;0,(DATEDIF(Q126,X126,"y")&amp;" ans "&amp;DATEDIF(Q126,X126,"ym")&amp;" mois"),"")</f>
        <v/>
      </c>
      <c r="Z126" s="11"/>
      <c r="AA126" s="57" t="str">
        <f>IF(Y126="","",(VLOOKUP(Y126,Table_corresp!$E$3:$F$230,2,0)))</f>
        <v/>
      </c>
      <c r="AB126" s="57" t="str">
        <f>IF(AA126="","",(CONCATENATE(B126," / ",AA126)))</f>
        <v/>
      </c>
      <c r="AC126" s="57" t="str">
        <f>IF(AB126="","",(VLOOKUP(AB126,Table_corresp!$J$3:$M$70,2,0)))</f>
        <v/>
      </c>
      <c r="AD126" s="57" t="str">
        <f>IF(AB126="","",(VLOOKUP(AB126,Table_corresp!$J$3:$M$70,3,0)))</f>
        <v/>
      </c>
      <c r="AE126" s="57" t="str">
        <f>IF(AB126="","",(VLOOKUP(AB126,Table_corresp!$J$3:$M$70,4,0)))</f>
        <v/>
      </c>
      <c r="AF126" s="56" t="str">
        <f t="shared" si="27"/>
        <v/>
      </c>
      <c r="AG126" s="56" t="str">
        <f>IF(AF126="","",N126-AF126)</f>
        <v/>
      </c>
      <c r="AH126" s="58" t="str">
        <f t="shared" si="22"/>
        <v/>
      </c>
      <c r="AI126" s="17" t="str">
        <f>IF(X126&lt;&gt;0,((YEAR(X126)-YEAR(P126))*12+MONTH(X126)-MONTH(P126)),"")</f>
        <v/>
      </c>
      <c r="AJ126" s="16"/>
      <c r="AK126" s="39" t="str">
        <f>IF(AJ126&lt;&gt;0,(DATEDIF(Q126,AJ126,"y")&amp;" ans "&amp;DATEDIF(Q126,AJ126,"ym")&amp;" mois"),"")</f>
        <v/>
      </c>
      <c r="AL126" s="11"/>
      <c r="AM126" s="57" t="str">
        <f>IF(AK126="","",(VLOOKUP(AK126,Table_corresp!$E$3:$F$230,2,0)))</f>
        <v/>
      </c>
      <c r="AN126" s="57" t="str">
        <f>IF(AM126="","",(CONCATENATE(B126," / ",AM126)))</f>
        <v/>
      </c>
      <c r="AO126" s="57" t="str">
        <f>IF(AN126="","",(VLOOKUP(AN126,Table_corresp!$J$3:$M$70,2,0)))</f>
        <v/>
      </c>
      <c r="AP126" s="57" t="str">
        <f>IF(AN126="","",(VLOOKUP(AN126,Table_corresp!$J$3:$M$70,3,0)))</f>
        <v/>
      </c>
      <c r="AQ126" s="57" t="str">
        <f>IF(AN126="","",(VLOOKUP(AN126,Table_corresp!$J$3:$M$70,4,0)))</f>
        <v/>
      </c>
      <c r="AR126" s="56" t="str">
        <f t="shared" si="28"/>
        <v/>
      </c>
      <c r="AS126" s="56" t="str">
        <f t="shared" si="29"/>
        <v/>
      </c>
      <c r="AT126" s="58" t="str">
        <f t="shared" si="30"/>
        <v/>
      </c>
      <c r="AU126" s="59" t="str">
        <f t="shared" si="23"/>
        <v/>
      </c>
      <c r="AV126" s="16"/>
      <c r="AW126" s="39"/>
      <c r="AX126" s="11"/>
      <c r="AY126" s="57" t="str">
        <f>IF(AU126="","",(VLOOKUP(AU126,Table_corresp!$E$3:$F$230,2,0)))</f>
        <v/>
      </c>
      <c r="AZ126" s="57" t="str">
        <f>IF(AY126="","",(CONCATENATE(L126," / ",AY126)))</f>
        <v/>
      </c>
      <c r="BA126" s="57" t="str">
        <f>IF(AZ126="","",(VLOOKUP(AZ126,Table_corresp!$J$3:$M$70,2,0)))</f>
        <v/>
      </c>
      <c r="BB126" s="57" t="str">
        <f>IF(AZ126="","",(VLOOKUP(AZ126,Table_corresp!$J$3:$M$70,3,0)))</f>
        <v/>
      </c>
      <c r="BC126" s="57" t="str">
        <f>IF(AZ126="","",(VLOOKUP(AZ126,Table_corresp!$J$3:$M$70,4,0)))</f>
        <v/>
      </c>
      <c r="BD126" s="56" t="str">
        <f t="shared" si="31"/>
        <v/>
      </c>
      <c r="BE126" s="56" t="str">
        <f t="shared" si="38"/>
        <v/>
      </c>
      <c r="BF126" s="58" t="str">
        <f t="shared" si="32"/>
        <v/>
      </c>
      <c r="BG126" s="59" t="e">
        <f t="shared" si="24"/>
        <v>#VALUE!</v>
      </c>
      <c r="BH126" s="11"/>
      <c r="BI126" s="39"/>
      <c r="BJ126" s="11"/>
      <c r="BK126" s="57" t="e">
        <f>IF(BG126="","",(VLOOKUP(BG126,Table_corresp!$E$3:$F$230,2,0)))</f>
        <v>#VALUE!</v>
      </c>
      <c r="BL126" s="57" t="e">
        <f>IF(BK126="","",(CONCATENATE(V126," / ",BK126)))</f>
        <v>#VALUE!</v>
      </c>
      <c r="BM126" s="57" t="e">
        <f>IF(BL126="","",(VLOOKUP(BL126,Table_corresp!$J$3:$M$70,2,0)))</f>
        <v>#VALUE!</v>
      </c>
      <c r="BN126" s="57" t="e">
        <f>IF(BL126="","",(VLOOKUP(BL126,Table_corresp!$J$3:$M$70,3,0)))</f>
        <v>#VALUE!</v>
      </c>
      <c r="BO126" s="57" t="e">
        <f>IF(BL126="","",(VLOOKUP(BL126,Table_corresp!$J$3:$M$70,4,0)))</f>
        <v>#VALUE!</v>
      </c>
      <c r="BP126" s="56" t="str">
        <f t="shared" si="33"/>
        <v/>
      </c>
      <c r="BQ126" s="56" t="str">
        <f t="shared" si="39"/>
        <v/>
      </c>
      <c r="BR126" s="58" t="str">
        <f t="shared" si="34"/>
        <v/>
      </c>
      <c r="BS126" s="59" t="e">
        <f t="shared" si="25"/>
        <v>#VALUE!</v>
      </c>
      <c r="BT126" s="11"/>
      <c r="BU126" s="39"/>
      <c r="BV126" s="11"/>
      <c r="BW126" s="57" t="e">
        <f>IF(BS126="","",(VLOOKUP(BS126,Table_corresp!$E$3:$F$230,2,0)))</f>
        <v>#VALUE!</v>
      </c>
      <c r="BX126" s="57" t="e">
        <f>IF(BW126="","",(CONCATENATE(AF126," / ",BW126)))</f>
        <v>#VALUE!</v>
      </c>
      <c r="BY126" s="57" t="e">
        <f>IF(BX126="","",(VLOOKUP(BX126,Table_corresp!$J$3:$M$70,2,0)))</f>
        <v>#VALUE!</v>
      </c>
      <c r="BZ126" s="57" t="e">
        <f>IF(BX126="","",(VLOOKUP(BX126,Table_corresp!$J$3:$M$70,3,0)))</f>
        <v>#VALUE!</v>
      </c>
      <c r="CA126" s="57" t="e">
        <f>IF(BX126="","",(VLOOKUP(BX126,Table_corresp!$J$3:$M$70,4,0)))</f>
        <v>#VALUE!</v>
      </c>
      <c r="CB126" s="56" t="e">
        <f>IF(#REF!&gt;0,((((#REF!/BY126)^BZ126)-1)/CA126),"")</f>
        <v>#REF!</v>
      </c>
      <c r="CC126" s="56" t="e">
        <f>IF(CB126="","",BN126-CB126)</f>
        <v>#REF!</v>
      </c>
      <c r="CD126" s="58" t="e">
        <f t="shared" si="35"/>
        <v>#REF!</v>
      </c>
      <c r="CE126" s="59" t="e">
        <f>IF(BR126&lt;&gt;0,((YEAR(BR126)-YEAR(BD126))*12+MONTH(BR126)-MONTH(BD126)),"")</f>
        <v>#VALUE!</v>
      </c>
      <c r="CF126" s="11"/>
      <c r="CG126" s="39"/>
      <c r="CH126" s="11"/>
      <c r="CI126" s="57" t="e">
        <f>IF(CE126="","",(VLOOKUP(CE126,Table_corresp!$E$3:$F$230,2,0)))</f>
        <v>#VALUE!</v>
      </c>
      <c r="CJ126" s="57" t="e">
        <f>IF(CI126="","",(CONCATENATE(AP126," / ",CI126)))</f>
        <v>#VALUE!</v>
      </c>
      <c r="CK126" s="57" t="e">
        <f>IF(CJ126="","",(VLOOKUP(CJ126,Table_corresp!$J$3:$M$70,2,0)))</f>
        <v>#VALUE!</v>
      </c>
      <c r="CL126" s="57" t="e">
        <f>IF(CJ126="","",(VLOOKUP(CJ126,Table_corresp!$J$3:$M$70,3,0)))</f>
        <v>#VALUE!</v>
      </c>
      <c r="CM126" s="57" t="e">
        <f>IF(CJ126="","",(VLOOKUP(CJ126,Table_corresp!$J$3:$M$70,4,0)))</f>
        <v>#VALUE!</v>
      </c>
      <c r="CN126" s="56" t="e">
        <f>IF(#REF!&gt;0,((((#REF!/CK126)^CL126)-1)/CM126),"")</f>
        <v>#REF!</v>
      </c>
      <c r="CO126" s="56" t="e">
        <f>IF(CN126="","",BZ126-CN126)</f>
        <v>#REF!</v>
      </c>
      <c r="CP126" s="58" t="e">
        <f t="shared" si="36"/>
        <v>#REF!</v>
      </c>
      <c r="CQ126" s="59" t="e">
        <f>IF(CD126&lt;&gt;0,((YEAR(CD126)-YEAR(BP126))*12+MONTH(CD126)-MONTH(BP126)),"")</f>
        <v>#REF!</v>
      </c>
      <c r="CR126" s="11"/>
      <c r="CS126" s="39"/>
      <c r="CT126" s="18"/>
      <c r="CU126" s="57" t="e">
        <f>IF(CQ126="","",(VLOOKUP(CQ126,Table_corresp!$E$3:$F$230,2,0)))</f>
        <v>#REF!</v>
      </c>
      <c r="CV126" s="57" t="e">
        <f>IF(CU126="","",(CONCATENATE(BB126," / ",CU126)))</f>
        <v>#REF!</v>
      </c>
      <c r="CW126" s="57" t="e">
        <f>IF(CV126="","",(VLOOKUP(CV126,Table_corresp!$J$3:$M$70,2,0)))</f>
        <v>#REF!</v>
      </c>
      <c r="CX126" s="57" t="e">
        <f>IF(CV126="","",(VLOOKUP(CV126,Table_corresp!$J$3:$M$70,3,0)))</f>
        <v>#REF!</v>
      </c>
      <c r="CY126" s="57" t="e">
        <f>IF(CV126="","",(VLOOKUP(CV126,Table_corresp!$J$3:$M$70,4,0)))</f>
        <v>#REF!</v>
      </c>
      <c r="CZ126" s="56" t="e">
        <f>IF(#REF!&gt;0,((((#REF!/CW126)^CX126)-1)/CY126),"")</f>
        <v>#REF!</v>
      </c>
      <c r="DA126" s="56" t="e">
        <f>IF(CZ126="","",CL126-CZ126)</f>
        <v>#REF!</v>
      </c>
      <c r="DB126" s="58" t="e">
        <f t="shared" si="37"/>
        <v>#REF!</v>
      </c>
      <c r="DC126" s="59" t="e">
        <f>IF(CP126&lt;&gt;0,((YEAR(CP126)-YEAR(CB126))*12+MONTH(CP126)-MONTH(CB126)),"")</f>
        <v>#REF!</v>
      </c>
    </row>
    <row r="127" spans="1:107" x14ac:dyDescent="0.25">
      <c r="A127" s="8">
        <v>125</v>
      </c>
      <c r="B127" s="10">
        <v>2</v>
      </c>
      <c r="C127" s="12"/>
      <c r="D127" s="12"/>
      <c r="E127" s="12"/>
      <c r="F127" s="12">
        <v>78.400000000000006</v>
      </c>
      <c r="G127" s="12">
        <v>1.61</v>
      </c>
      <c r="H127" s="13">
        <v>30.245746691871453</v>
      </c>
      <c r="I127" s="46">
        <f>VLOOKUP(T127,Table_corresp!$E$3:$F$230,2,0)</f>
        <v>14</v>
      </c>
      <c r="J127" s="46" t="str">
        <f>CONCATENATE(B127," / ",I127)</f>
        <v>2 / 14</v>
      </c>
      <c r="K127" s="54">
        <f>VLOOKUP(J127,Table_corresp!$J$3:$M$70,2,0)</f>
        <v>18.850000000000001</v>
      </c>
      <c r="L127" s="54">
        <f>VLOOKUP(J127,Table_corresp!$J$3:$M$70,3,0)</f>
        <v>-0.82</v>
      </c>
      <c r="M127" s="55">
        <f>VLOOKUP(J127,Table_corresp!$J$3:$M$70,4,0)</f>
        <v>-9.8599999999999993E-2</v>
      </c>
      <c r="N127" s="56">
        <f t="shared" si="26"/>
        <v>3.2596868558777277</v>
      </c>
      <c r="O127" s="14" t="s">
        <v>39</v>
      </c>
      <c r="P127" s="15">
        <v>42255</v>
      </c>
      <c r="Q127" s="15">
        <v>37003</v>
      </c>
      <c r="R127" s="45" t="str">
        <f t="shared" ca="1" si="21"/>
        <v>16 ans 5 mois</v>
      </c>
      <c r="S127" s="39" t="str">
        <f ca="1">VLOOKUP(R127,Table_corresp!$A$3:$B$230,2,0)</f>
        <v>&gt; 12</v>
      </c>
      <c r="T127" s="45" t="str">
        <f>DATEDIF(Q127,P127,"y")&amp;" ans "&amp;DATEDIF(Q127,P127,"ym")&amp;" mois"</f>
        <v>14 ans 4 mois</v>
      </c>
      <c r="U127" s="39" t="str">
        <f>VLOOKUP(T127,Table_corresp!$A$3:$B$230,2,0)</f>
        <v>&gt; 12</v>
      </c>
      <c r="V127" s="20"/>
      <c r="W127" s="21"/>
      <c r="X127" s="20">
        <v>42419</v>
      </c>
      <c r="Y127" s="38" t="str">
        <f>IF(X127&lt;&gt;0,(DATEDIF(Q127,X127,"y")&amp;" ans "&amp;DATEDIF(Q127,X127,"ym")&amp;" mois"),"")</f>
        <v>14 ans 9 mois</v>
      </c>
      <c r="Z127" s="21">
        <v>31.6</v>
      </c>
      <c r="AA127" s="57">
        <f>IF(Y127="","",(VLOOKUP(Y127,Table_corresp!$E$3:$F$230,2,0)))</f>
        <v>14.5</v>
      </c>
      <c r="AB127" s="57" t="str">
        <f>IF(AA127="","",(CONCATENATE(B127," / ",AA127)))</f>
        <v>2 / 14,5</v>
      </c>
      <c r="AC127" s="57">
        <f>IF(AB127="","",(VLOOKUP(AB127,Table_corresp!$J$3:$M$70,2,0)))</f>
        <v>19.190000000000001</v>
      </c>
      <c r="AD127" s="57">
        <f>IF(AB127="","",(VLOOKUP(AB127,Table_corresp!$J$3:$M$70,3,0)))</f>
        <v>-0.84</v>
      </c>
      <c r="AE127" s="57">
        <f>IF(AB127="","",(VLOOKUP(AB127,Table_corresp!$J$3:$M$70,4,0)))</f>
        <v>-0.1014</v>
      </c>
      <c r="AF127" s="56">
        <f t="shared" si="27"/>
        <v>3.3754709955939015</v>
      </c>
      <c r="AG127" s="56">
        <f>IF(AF127="","",N127-AF127)</f>
        <v>-0.11578413971617385</v>
      </c>
      <c r="AH127" s="58" t="str">
        <f t="shared" si="22"/>
        <v>stable</v>
      </c>
      <c r="AI127" s="17">
        <f>IF(X127&lt;&gt;0,((YEAR(X127)-YEAR(P127))*12+MONTH(X127)-MONTH(P127)),"")</f>
        <v>5</v>
      </c>
      <c r="AJ127" s="20"/>
      <c r="AK127" s="39" t="str">
        <f>IF(AJ127&lt;&gt;0,(DATEDIF(Q127,AJ127,"y")&amp;" ans "&amp;DATEDIF(Q127,AJ127,"ym")&amp;" mois"),"")</f>
        <v/>
      </c>
      <c r="AL127" s="21"/>
      <c r="AM127" s="57" t="str">
        <f>IF(AK127="","",(VLOOKUP(AK127,Table_corresp!$E$3:$F$230,2,0)))</f>
        <v/>
      </c>
      <c r="AN127" s="57" t="str">
        <f>IF(AM127="","",(CONCATENATE(B127," / ",AM127)))</f>
        <v/>
      </c>
      <c r="AO127" s="57" t="str">
        <f>IF(AN127="","",(VLOOKUP(AN127,Table_corresp!$J$3:$M$70,2,0)))</f>
        <v/>
      </c>
      <c r="AP127" s="57" t="str">
        <f>IF(AN127="","",(VLOOKUP(AN127,Table_corresp!$J$3:$M$70,3,0)))</f>
        <v/>
      </c>
      <c r="AQ127" s="57" t="str">
        <f>IF(AN127="","",(VLOOKUP(AN127,Table_corresp!$J$3:$M$70,4,0)))</f>
        <v/>
      </c>
      <c r="AR127" s="56" t="str">
        <f t="shared" si="28"/>
        <v/>
      </c>
      <c r="AS127" s="56" t="str">
        <f t="shared" si="29"/>
        <v/>
      </c>
      <c r="AT127" s="58" t="str">
        <f t="shared" si="30"/>
        <v/>
      </c>
      <c r="AU127" s="59" t="str">
        <f t="shared" si="23"/>
        <v/>
      </c>
      <c r="AV127" s="20"/>
      <c r="AW127" s="39"/>
      <c r="AX127" s="21"/>
      <c r="AY127" s="57" t="str">
        <f>IF(AU127="","",(VLOOKUP(AU127,Table_corresp!$E$3:$F$230,2,0)))</f>
        <v/>
      </c>
      <c r="AZ127" s="57" t="str">
        <f>IF(AY127="","",(CONCATENATE(L127," / ",AY127)))</f>
        <v/>
      </c>
      <c r="BA127" s="57" t="str">
        <f>IF(AZ127="","",(VLOOKUP(AZ127,Table_corresp!$J$3:$M$70,2,0)))</f>
        <v/>
      </c>
      <c r="BB127" s="57" t="str">
        <f>IF(AZ127="","",(VLOOKUP(AZ127,Table_corresp!$J$3:$M$70,3,0)))</f>
        <v/>
      </c>
      <c r="BC127" s="57" t="str">
        <f>IF(AZ127="","",(VLOOKUP(AZ127,Table_corresp!$J$3:$M$70,4,0)))</f>
        <v/>
      </c>
      <c r="BD127" s="56" t="str">
        <f t="shared" si="31"/>
        <v/>
      </c>
      <c r="BE127" s="56" t="str">
        <f t="shared" si="38"/>
        <v/>
      </c>
      <c r="BF127" s="58" t="str">
        <f t="shared" si="32"/>
        <v/>
      </c>
      <c r="BG127" s="59" t="e">
        <f t="shared" si="24"/>
        <v>#VALUE!</v>
      </c>
      <c r="BH127" s="21"/>
      <c r="BI127" s="39"/>
      <c r="BJ127" s="21"/>
      <c r="BK127" s="57" t="e">
        <f>IF(BG127="","",(VLOOKUP(BG127,Table_corresp!$E$3:$F$230,2,0)))</f>
        <v>#VALUE!</v>
      </c>
      <c r="BL127" s="57" t="e">
        <f>IF(BK127="","",(CONCATENATE(V127," / ",BK127)))</f>
        <v>#VALUE!</v>
      </c>
      <c r="BM127" s="57" t="e">
        <f>IF(BL127="","",(VLOOKUP(BL127,Table_corresp!$J$3:$M$70,2,0)))</f>
        <v>#VALUE!</v>
      </c>
      <c r="BN127" s="57" t="e">
        <f>IF(BL127="","",(VLOOKUP(BL127,Table_corresp!$J$3:$M$70,3,0)))</f>
        <v>#VALUE!</v>
      </c>
      <c r="BO127" s="57" t="e">
        <f>IF(BL127="","",(VLOOKUP(BL127,Table_corresp!$J$3:$M$70,4,0)))</f>
        <v>#VALUE!</v>
      </c>
      <c r="BP127" s="56" t="str">
        <f t="shared" si="33"/>
        <v/>
      </c>
      <c r="BQ127" s="56" t="str">
        <f t="shared" si="39"/>
        <v/>
      </c>
      <c r="BR127" s="58" t="str">
        <f t="shared" si="34"/>
        <v/>
      </c>
      <c r="BS127" s="59" t="e">
        <f t="shared" si="25"/>
        <v>#VALUE!</v>
      </c>
      <c r="BT127" s="21"/>
      <c r="BU127" s="39"/>
      <c r="BV127" s="21"/>
      <c r="BW127" s="57" t="e">
        <f>IF(BS127="","",(VLOOKUP(BS127,Table_corresp!$E$3:$F$230,2,0)))</f>
        <v>#VALUE!</v>
      </c>
      <c r="BX127" s="57" t="e">
        <f>IF(BW127="","",(CONCATENATE(AF127," / ",BW127)))</f>
        <v>#VALUE!</v>
      </c>
      <c r="BY127" s="57" t="e">
        <f>IF(BX127="","",(VLOOKUP(BX127,Table_corresp!$J$3:$M$70,2,0)))</f>
        <v>#VALUE!</v>
      </c>
      <c r="BZ127" s="57" t="e">
        <f>IF(BX127="","",(VLOOKUP(BX127,Table_corresp!$J$3:$M$70,3,0)))</f>
        <v>#VALUE!</v>
      </c>
      <c r="CA127" s="57" t="e">
        <f>IF(BX127="","",(VLOOKUP(BX127,Table_corresp!$J$3:$M$70,4,0)))</f>
        <v>#VALUE!</v>
      </c>
      <c r="CB127" s="56" t="e">
        <f>IF(#REF!&gt;0,((((#REF!/BY127)^BZ127)-1)/CA127),"")</f>
        <v>#REF!</v>
      </c>
      <c r="CC127" s="56" t="e">
        <f>IF(CB127="","",BN127-CB127)</f>
        <v>#REF!</v>
      </c>
      <c r="CD127" s="58" t="e">
        <f t="shared" si="35"/>
        <v>#REF!</v>
      </c>
      <c r="CE127" s="59" t="e">
        <f>IF(BR127&lt;&gt;0,((YEAR(BR127)-YEAR(BD127))*12+MONTH(BR127)-MONTH(BD127)),"")</f>
        <v>#VALUE!</v>
      </c>
      <c r="CF127" s="21"/>
      <c r="CG127" s="39"/>
      <c r="CH127" s="21"/>
      <c r="CI127" s="57" t="e">
        <f>IF(CE127="","",(VLOOKUP(CE127,Table_corresp!$E$3:$F$230,2,0)))</f>
        <v>#VALUE!</v>
      </c>
      <c r="CJ127" s="57" t="e">
        <f>IF(CI127="","",(CONCATENATE(AP127," / ",CI127)))</f>
        <v>#VALUE!</v>
      </c>
      <c r="CK127" s="57" t="e">
        <f>IF(CJ127="","",(VLOOKUP(CJ127,Table_corresp!$J$3:$M$70,2,0)))</f>
        <v>#VALUE!</v>
      </c>
      <c r="CL127" s="57" t="e">
        <f>IF(CJ127="","",(VLOOKUP(CJ127,Table_corresp!$J$3:$M$70,3,0)))</f>
        <v>#VALUE!</v>
      </c>
      <c r="CM127" s="57" t="e">
        <f>IF(CJ127="","",(VLOOKUP(CJ127,Table_corresp!$J$3:$M$70,4,0)))</f>
        <v>#VALUE!</v>
      </c>
      <c r="CN127" s="56" t="e">
        <f>IF(#REF!&gt;0,((((#REF!/CK127)^CL127)-1)/CM127),"")</f>
        <v>#REF!</v>
      </c>
      <c r="CO127" s="56" t="e">
        <f>IF(CN127="","",BZ127-CN127)</f>
        <v>#REF!</v>
      </c>
      <c r="CP127" s="58" t="e">
        <f t="shared" si="36"/>
        <v>#REF!</v>
      </c>
      <c r="CQ127" s="59" t="e">
        <f>IF(CD127&lt;&gt;0,((YEAR(CD127)-YEAR(BP127))*12+MONTH(CD127)-MONTH(BP127)),"")</f>
        <v>#REF!</v>
      </c>
      <c r="CR127" s="21"/>
      <c r="CS127" s="39"/>
      <c r="CT127" s="22"/>
      <c r="CU127" s="57" t="e">
        <f>IF(CQ127="","",(VLOOKUP(CQ127,Table_corresp!$E$3:$F$230,2,0)))</f>
        <v>#REF!</v>
      </c>
      <c r="CV127" s="57" t="e">
        <f>IF(CU127="","",(CONCATENATE(BB127," / ",CU127)))</f>
        <v>#REF!</v>
      </c>
      <c r="CW127" s="57" t="e">
        <f>IF(CV127="","",(VLOOKUP(CV127,Table_corresp!$J$3:$M$70,2,0)))</f>
        <v>#REF!</v>
      </c>
      <c r="CX127" s="57" t="e">
        <f>IF(CV127="","",(VLOOKUP(CV127,Table_corresp!$J$3:$M$70,3,0)))</f>
        <v>#REF!</v>
      </c>
      <c r="CY127" s="57" t="e">
        <f>IF(CV127="","",(VLOOKUP(CV127,Table_corresp!$J$3:$M$70,4,0)))</f>
        <v>#REF!</v>
      </c>
      <c r="CZ127" s="56" t="e">
        <f>IF(#REF!&gt;0,((((#REF!/CW127)^CX127)-1)/CY127),"")</f>
        <v>#REF!</v>
      </c>
      <c r="DA127" s="56" t="e">
        <f>IF(CZ127="","",CL127-CZ127)</f>
        <v>#REF!</v>
      </c>
      <c r="DB127" s="58" t="e">
        <f t="shared" si="37"/>
        <v>#REF!</v>
      </c>
      <c r="DC127" s="59" t="e">
        <f>IF(CP127&lt;&gt;0,((YEAR(CP127)-YEAR(CB127))*12+MONTH(CP127)-MONTH(CB127)),"")</f>
        <v>#REF!</v>
      </c>
    </row>
    <row r="128" spans="1:107" x14ac:dyDescent="0.25">
      <c r="A128" s="8">
        <v>126</v>
      </c>
      <c r="B128" s="10">
        <v>2</v>
      </c>
      <c r="C128" s="12">
        <v>62</v>
      </c>
      <c r="D128" s="12">
        <v>1.59</v>
      </c>
      <c r="E128" s="12">
        <v>24.524346347059055</v>
      </c>
      <c r="F128" s="12">
        <v>65.7</v>
      </c>
      <c r="G128" s="12">
        <v>1.6</v>
      </c>
      <c r="H128" s="13">
        <v>25.6640625</v>
      </c>
      <c r="I128" s="46">
        <f>VLOOKUP(T128,Table_corresp!$E$3:$F$230,2,0)</f>
        <v>12</v>
      </c>
      <c r="J128" s="46" t="str">
        <f>CONCATENATE(B128," / ",I128)</f>
        <v>2 / 12</v>
      </c>
      <c r="K128" s="54">
        <f>VLOOKUP(J128,Table_corresp!$J$3:$M$70,2,0)</f>
        <v>17.38</v>
      </c>
      <c r="L128" s="54">
        <f>VLOOKUP(J128,Table_corresp!$J$3:$M$70,3,0)</f>
        <v>-0.75</v>
      </c>
      <c r="M128" s="55">
        <f>VLOOKUP(J128,Table_corresp!$J$3:$M$70,4,0)</f>
        <v>-8.5900000000000004E-2</v>
      </c>
      <c r="N128" s="56">
        <f t="shared" si="26"/>
        <v>2.9508365183160183</v>
      </c>
      <c r="O128" s="14" t="s">
        <v>36</v>
      </c>
      <c r="P128" s="15">
        <v>42256</v>
      </c>
      <c r="Q128" s="15">
        <v>37749</v>
      </c>
      <c r="R128" s="45" t="str">
        <f t="shared" ca="1" si="21"/>
        <v>14 ans 5 mois</v>
      </c>
      <c r="S128" s="39" t="str">
        <f ca="1">VLOOKUP(R128,Table_corresp!$A$3:$B$230,2,0)</f>
        <v>&gt; 12</v>
      </c>
      <c r="T128" s="45" t="str">
        <f>DATEDIF(Q128,P128,"y")&amp;" ans "&amp;DATEDIF(Q128,P128,"ym")&amp;" mois"</f>
        <v>12 ans 4 mois</v>
      </c>
      <c r="U128" s="39" t="str">
        <f>VLOOKUP(T128,Table_corresp!$A$3:$B$230,2,0)</f>
        <v>&gt; 12</v>
      </c>
      <c r="V128" s="16"/>
      <c r="W128" s="11"/>
      <c r="X128" s="16"/>
      <c r="Y128" s="38" t="str">
        <f>IF(X128&lt;&gt;0,(DATEDIF(Q128,X128,"y")&amp;" ans "&amp;DATEDIF(Q128,X128,"ym")&amp;" mois"),"")</f>
        <v/>
      </c>
      <c r="Z128" s="11"/>
      <c r="AA128" s="57" t="str">
        <f>IF(Y128="","",(VLOOKUP(Y128,Table_corresp!$E$3:$F$230,2,0)))</f>
        <v/>
      </c>
      <c r="AB128" s="57" t="str">
        <f>IF(AA128="","",(CONCATENATE(B128," / ",AA128)))</f>
        <v/>
      </c>
      <c r="AC128" s="57" t="str">
        <f>IF(AB128="","",(VLOOKUP(AB128,Table_corresp!$J$3:$M$70,2,0)))</f>
        <v/>
      </c>
      <c r="AD128" s="57" t="str">
        <f>IF(AB128="","",(VLOOKUP(AB128,Table_corresp!$J$3:$M$70,3,0)))</f>
        <v/>
      </c>
      <c r="AE128" s="57" t="str">
        <f>IF(AB128="","",(VLOOKUP(AB128,Table_corresp!$J$3:$M$70,4,0)))</f>
        <v/>
      </c>
      <c r="AF128" s="56" t="str">
        <f t="shared" si="27"/>
        <v/>
      </c>
      <c r="AG128" s="56" t="str">
        <f>IF(AF128="","",N128-AF128)</f>
        <v/>
      </c>
      <c r="AH128" s="58" t="str">
        <f t="shared" si="22"/>
        <v/>
      </c>
      <c r="AI128" s="17" t="str">
        <f>IF(X128&lt;&gt;0,((YEAR(X128)-YEAR(P128))*12+MONTH(X128)-MONTH(P128)),"")</f>
        <v/>
      </c>
      <c r="AJ128" s="16"/>
      <c r="AK128" s="39" t="str">
        <f>IF(AJ128&lt;&gt;0,(DATEDIF(Q128,AJ128,"y")&amp;" ans "&amp;DATEDIF(Q128,AJ128,"ym")&amp;" mois"),"")</f>
        <v/>
      </c>
      <c r="AL128" s="11"/>
      <c r="AM128" s="57" t="str">
        <f>IF(AK128="","",(VLOOKUP(AK128,Table_corresp!$E$3:$F$230,2,0)))</f>
        <v/>
      </c>
      <c r="AN128" s="57" t="str">
        <f>IF(AM128="","",(CONCATENATE(B128," / ",AM128)))</f>
        <v/>
      </c>
      <c r="AO128" s="57" t="str">
        <f>IF(AN128="","",(VLOOKUP(AN128,Table_corresp!$J$3:$M$70,2,0)))</f>
        <v/>
      </c>
      <c r="AP128" s="57" t="str">
        <f>IF(AN128="","",(VLOOKUP(AN128,Table_corresp!$J$3:$M$70,3,0)))</f>
        <v/>
      </c>
      <c r="AQ128" s="57" t="str">
        <f>IF(AN128="","",(VLOOKUP(AN128,Table_corresp!$J$3:$M$70,4,0)))</f>
        <v/>
      </c>
      <c r="AR128" s="56" t="str">
        <f t="shared" si="28"/>
        <v/>
      </c>
      <c r="AS128" s="56" t="str">
        <f t="shared" si="29"/>
        <v/>
      </c>
      <c r="AT128" s="58" t="str">
        <f t="shared" si="30"/>
        <v/>
      </c>
      <c r="AU128" s="59" t="str">
        <f t="shared" si="23"/>
        <v/>
      </c>
      <c r="AV128" s="16"/>
      <c r="AW128" s="39"/>
      <c r="AX128" s="11"/>
      <c r="AY128" s="57" t="str">
        <f>IF(AU128="","",(VLOOKUP(AU128,Table_corresp!$E$3:$F$230,2,0)))</f>
        <v/>
      </c>
      <c r="AZ128" s="57" t="str">
        <f>IF(AY128="","",(CONCATENATE(L128," / ",AY128)))</f>
        <v/>
      </c>
      <c r="BA128" s="57" t="str">
        <f>IF(AZ128="","",(VLOOKUP(AZ128,Table_corresp!$J$3:$M$70,2,0)))</f>
        <v/>
      </c>
      <c r="BB128" s="57" t="str">
        <f>IF(AZ128="","",(VLOOKUP(AZ128,Table_corresp!$J$3:$M$70,3,0)))</f>
        <v/>
      </c>
      <c r="BC128" s="57" t="str">
        <f>IF(AZ128="","",(VLOOKUP(AZ128,Table_corresp!$J$3:$M$70,4,0)))</f>
        <v/>
      </c>
      <c r="BD128" s="56" t="str">
        <f t="shared" si="31"/>
        <v/>
      </c>
      <c r="BE128" s="56" t="str">
        <f t="shared" si="38"/>
        <v/>
      </c>
      <c r="BF128" s="58" t="str">
        <f t="shared" si="32"/>
        <v/>
      </c>
      <c r="BG128" s="59" t="e">
        <f t="shared" si="24"/>
        <v>#VALUE!</v>
      </c>
      <c r="BH128" s="11"/>
      <c r="BI128" s="39"/>
      <c r="BJ128" s="11"/>
      <c r="BK128" s="57" t="e">
        <f>IF(BG128="","",(VLOOKUP(BG128,Table_corresp!$E$3:$F$230,2,0)))</f>
        <v>#VALUE!</v>
      </c>
      <c r="BL128" s="57" t="e">
        <f>IF(BK128="","",(CONCATENATE(V128," / ",BK128)))</f>
        <v>#VALUE!</v>
      </c>
      <c r="BM128" s="57" t="e">
        <f>IF(BL128="","",(VLOOKUP(BL128,Table_corresp!$J$3:$M$70,2,0)))</f>
        <v>#VALUE!</v>
      </c>
      <c r="BN128" s="57" t="e">
        <f>IF(BL128="","",(VLOOKUP(BL128,Table_corresp!$J$3:$M$70,3,0)))</f>
        <v>#VALUE!</v>
      </c>
      <c r="BO128" s="57" t="e">
        <f>IF(BL128="","",(VLOOKUP(BL128,Table_corresp!$J$3:$M$70,4,0)))</f>
        <v>#VALUE!</v>
      </c>
      <c r="BP128" s="56" t="str">
        <f t="shared" si="33"/>
        <v/>
      </c>
      <c r="BQ128" s="56" t="str">
        <f t="shared" si="39"/>
        <v/>
      </c>
      <c r="BR128" s="58" t="str">
        <f t="shared" si="34"/>
        <v/>
      </c>
      <c r="BS128" s="59" t="e">
        <f t="shared" si="25"/>
        <v>#VALUE!</v>
      </c>
      <c r="BT128" s="11"/>
      <c r="BU128" s="39"/>
      <c r="BV128" s="11"/>
      <c r="BW128" s="57" t="e">
        <f>IF(BS128="","",(VLOOKUP(BS128,Table_corresp!$E$3:$F$230,2,0)))</f>
        <v>#VALUE!</v>
      </c>
      <c r="BX128" s="57" t="e">
        <f>IF(BW128="","",(CONCATENATE(AF128," / ",BW128)))</f>
        <v>#VALUE!</v>
      </c>
      <c r="BY128" s="57" t="e">
        <f>IF(BX128="","",(VLOOKUP(BX128,Table_corresp!$J$3:$M$70,2,0)))</f>
        <v>#VALUE!</v>
      </c>
      <c r="BZ128" s="57" t="e">
        <f>IF(BX128="","",(VLOOKUP(BX128,Table_corresp!$J$3:$M$70,3,0)))</f>
        <v>#VALUE!</v>
      </c>
      <c r="CA128" s="57" t="e">
        <f>IF(BX128="","",(VLOOKUP(BX128,Table_corresp!$J$3:$M$70,4,0)))</f>
        <v>#VALUE!</v>
      </c>
      <c r="CB128" s="56" t="e">
        <f>IF(#REF!&gt;0,((((#REF!/BY128)^BZ128)-1)/CA128),"")</f>
        <v>#REF!</v>
      </c>
      <c r="CC128" s="56" t="e">
        <f>IF(CB128="","",BN128-CB128)</f>
        <v>#REF!</v>
      </c>
      <c r="CD128" s="58" t="e">
        <f t="shared" si="35"/>
        <v>#REF!</v>
      </c>
      <c r="CE128" s="59" t="e">
        <f>IF(BR128&lt;&gt;0,((YEAR(BR128)-YEAR(BD128))*12+MONTH(BR128)-MONTH(BD128)),"")</f>
        <v>#VALUE!</v>
      </c>
      <c r="CF128" s="11"/>
      <c r="CG128" s="39"/>
      <c r="CH128" s="11"/>
      <c r="CI128" s="57" t="e">
        <f>IF(CE128="","",(VLOOKUP(CE128,Table_corresp!$E$3:$F$230,2,0)))</f>
        <v>#VALUE!</v>
      </c>
      <c r="CJ128" s="57" t="e">
        <f>IF(CI128="","",(CONCATENATE(AP128," / ",CI128)))</f>
        <v>#VALUE!</v>
      </c>
      <c r="CK128" s="57" t="e">
        <f>IF(CJ128="","",(VLOOKUP(CJ128,Table_corresp!$J$3:$M$70,2,0)))</f>
        <v>#VALUE!</v>
      </c>
      <c r="CL128" s="57" t="e">
        <f>IF(CJ128="","",(VLOOKUP(CJ128,Table_corresp!$J$3:$M$70,3,0)))</f>
        <v>#VALUE!</v>
      </c>
      <c r="CM128" s="57" t="e">
        <f>IF(CJ128="","",(VLOOKUP(CJ128,Table_corresp!$J$3:$M$70,4,0)))</f>
        <v>#VALUE!</v>
      </c>
      <c r="CN128" s="56" t="e">
        <f>IF(#REF!&gt;0,((((#REF!/CK128)^CL128)-1)/CM128),"")</f>
        <v>#REF!</v>
      </c>
      <c r="CO128" s="56" t="e">
        <f>IF(CN128="","",BZ128-CN128)</f>
        <v>#REF!</v>
      </c>
      <c r="CP128" s="58" t="e">
        <f t="shared" si="36"/>
        <v>#REF!</v>
      </c>
      <c r="CQ128" s="59" t="e">
        <f>IF(CD128&lt;&gt;0,((YEAR(CD128)-YEAR(BP128))*12+MONTH(CD128)-MONTH(BP128)),"")</f>
        <v>#REF!</v>
      </c>
      <c r="CR128" s="11"/>
      <c r="CS128" s="39"/>
      <c r="CT128" s="18"/>
      <c r="CU128" s="57" t="e">
        <f>IF(CQ128="","",(VLOOKUP(CQ128,Table_corresp!$E$3:$F$230,2,0)))</f>
        <v>#REF!</v>
      </c>
      <c r="CV128" s="57" t="e">
        <f>IF(CU128="","",(CONCATENATE(BB128," / ",CU128)))</f>
        <v>#REF!</v>
      </c>
      <c r="CW128" s="57" t="e">
        <f>IF(CV128="","",(VLOOKUP(CV128,Table_corresp!$J$3:$M$70,2,0)))</f>
        <v>#REF!</v>
      </c>
      <c r="CX128" s="57" t="e">
        <f>IF(CV128="","",(VLOOKUP(CV128,Table_corresp!$J$3:$M$70,3,0)))</f>
        <v>#REF!</v>
      </c>
      <c r="CY128" s="57" t="e">
        <f>IF(CV128="","",(VLOOKUP(CV128,Table_corresp!$J$3:$M$70,4,0)))</f>
        <v>#REF!</v>
      </c>
      <c r="CZ128" s="56" t="e">
        <f>IF(#REF!&gt;0,((((#REF!/CW128)^CX128)-1)/CY128),"")</f>
        <v>#REF!</v>
      </c>
      <c r="DA128" s="56" t="e">
        <f>IF(CZ128="","",CL128-CZ128)</f>
        <v>#REF!</v>
      </c>
      <c r="DB128" s="58" t="e">
        <f t="shared" si="37"/>
        <v>#REF!</v>
      </c>
      <c r="DC128" s="59" t="e">
        <f>IF(CP128&lt;&gt;0,((YEAR(CP128)-YEAR(CB128))*12+MONTH(CP128)-MONTH(CB128)),"")</f>
        <v>#REF!</v>
      </c>
    </row>
    <row r="129" spans="1:110" x14ac:dyDescent="0.25">
      <c r="A129" s="8">
        <v>127</v>
      </c>
      <c r="B129" s="10">
        <v>2</v>
      </c>
      <c r="C129" s="12"/>
      <c r="D129" s="12"/>
      <c r="E129" s="12">
        <v>21.4</v>
      </c>
      <c r="F129" s="12">
        <v>22.2</v>
      </c>
      <c r="G129" s="12">
        <v>1.02</v>
      </c>
      <c r="H129" s="13">
        <v>21.337946943483274</v>
      </c>
      <c r="I129" s="46">
        <f>VLOOKUP(T129,Table_corresp!$E$3:$F$230,2,0)</f>
        <v>3</v>
      </c>
      <c r="J129" s="46" t="str">
        <f>CONCATENATE(B129," / ",I129)</f>
        <v>2 / 3</v>
      </c>
      <c r="K129" s="54">
        <f>VLOOKUP(J129,Table_corresp!$J$3:$M$70,2,0)</f>
        <v>15.86</v>
      </c>
      <c r="L129" s="54">
        <f>VLOOKUP(J129,Table_corresp!$J$3:$M$70,3,0)</f>
        <v>-0.09</v>
      </c>
      <c r="M129" s="55">
        <f>VLOOKUP(J129,Table_corresp!$J$3:$M$70,4,0)</f>
        <v>-7.0000000000000001E-3</v>
      </c>
      <c r="N129" s="56">
        <f t="shared" si="26"/>
        <v>3.7640674485703691</v>
      </c>
      <c r="O129" s="14" t="s">
        <v>39</v>
      </c>
      <c r="P129" s="15">
        <v>42261</v>
      </c>
      <c r="Q129" s="15">
        <v>41048</v>
      </c>
      <c r="R129" s="45" t="str">
        <f t="shared" ca="1" si="21"/>
        <v>5 ans 5 mois</v>
      </c>
      <c r="S129" s="39" t="str">
        <f ca="1">VLOOKUP(R129,Table_corresp!$A$3:$B$230,2,0)</f>
        <v>[3-6[</v>
      </c>
      <c r="T129" s="45" t="str">
        <f>DATEDIF(Q129,P129,"y")&amp;" ans "&amp;DATEDIF(Q129,P129,"ym")&amp;" mois"</f>
        <v>3 ans 3 mois</v>
      </c>
      <c r="U129" s="39" t="str">
        <f>VLOOKUP(T129,Table_corresp!$A$3:$B$230,2,0)</f>
        <v>[3-6[</v>
      </c>
      <c r="V129" s="20"/>
      <c r="W129" s="21"/>
      <c r="X129" s="20"/>
      <c r="Y129" s="38" t="str">
        <f>IF(X129&lt;&gt;0,(DATEDIF(Q129,X129,"y")&amp;" ans "&amp;DATEDIF(Q129,X129,"ym")&amp;" mois"),"")</f>
        <v/>
      </c>
      <c r="Z129" s="21"/>
      <c r="AA129" s="57" t="str">
        <f>IF(Y129="","",(VLOOKUP(Y129,Table_corresp!$E$3:$F$230,2,0)))</f>
        <v/>
      </c>
      <c r="AB129" s="57" t="str">
        <f>IF(AA129="","",(CONCATENATE(B129," / ",AA129)))</f>
        <v/>
      </c>
      <c r="AC129" s="57" t="str">
        <f>IF(AB129="","",(VLOOKUP(AB129,Table_corresp!$J$3:$M$70,2,0)))</f>
        <v/>
      </c>
      <c r="AD129" s="57" t="str">
        <f>IF(AB129="","",(VLOOKUP(AB129,Table_corresp!$J$3:$M$70,3,0)))</f>
        <v/>
      </c>
      <c r="AE129" s="57" t="str">
        <f>IF(AB129="","",(VLOOKUP(AB129,Table_corresp!$J$3:$M$70,4,0)))</f>
        <v/>
      </c>
      <c r="AF129" s="56" t="str">
        <f t="shared" si="27"/>
        <v/>
      </c>
      <c r="AG129" s="56" t="str">
        <f>IF(AF129="","",N129-AF129)</f>
        <v/>
      </c>
      <c r="AH129" s="58" t="str">
        <f t="shared" si="22"/>
        <v/>
      </c>
      <c r="AI129" s="17" t="str">
        <f>IF(X129&lt;&gt;0,((YEAR(X129)-YEAR(P129))*12+MONTH(X129)-MONTH(P129)),"")</f>
        <v/>
      </c>
      <c r="AJ129" s="20"/>
      <c r="AK129" s="39" t="str">
        <f>IF(AJ129&lt;&gt;0,(DATEDIF(Q129,AJ129,"y")&amp;" ans "&amp;DATEDIF(Q129,AJ129,"ym")&amp;" mois"),"")</f>
        <v/>
      </c>
      <c r="AL129" s="21"/>
      <c r="AM129" s="57" t="str">
        <f>IF(AK129="","",(VLOOKUP(AK129,Table_corresp!$E$3:$F$230,2,0)))</f>
        <v/>
      </c>
      <c r="AN129" s="57" t="str">
        <f>IF(AM129="","",(CONCATENATE(B129," / ",AM129)))</f>
        <v/>
      </c>
      <c r="AO129" s="57" t="str">
        <f>IF(AN129="","",(VLOOKUP(AN129,Table_corresp!$J$3:$M$70,2,0)))</f>
        <v/>
      </c>
      <c r="AP129" s="57" t="str">
        <f>IF(AN129="","",(VLOOKUP(AN129,Table_corresp!$J$3:$M$70,3,0)))</f>
        <v/>
      </c>
      <c r="AQ129" s="57" t="str">
        <f>IF(AN129="","",(VLOOKUP(AN129,Table_corresp!$J$3:$M$70,4,0)))</f>
        <v/>
      </c>
      <c r="AR129" s="56" t="str">
        <f t="shared" si="28"/>
        <v/>
      </c>
      <c r="AS129" s="56" t="str">
        <f t="shared" si="29"/>
        <v/>
      </c>
      <c r="AT129" s="58" t="str">
        <f t="shared" si="30"/>
        <v/>
      </c>
      <c r="AU129" s="59" t="str">
        <f t="shared" si="23"/>
        <v/>
      </c>
      <c r="AV129" s="20"/>
      <c r="AW129" s="39"/>
      <c r="AX129" s="21"/>
      <c r="AY129" s="57" t="str">
        <f>IF(AU129="","",(VLOOKUP(AU129,Table_corresp!$E$3:$F$230,2,0)))</f>
        <v/>
      </c>
      <c r="AZ129" s="57" t="str">
        <f>IF(AY129="","",(CONCATENATE(L129," / ",AY129)))</f>
        <v/>
      </c>
      <c r="BA129" s="57" t="str">
        <f>IF(AZ129="","",(VLOOKUP(AZ129,Table_corresp!$J$3:$M$70,2,0)))</f>
        <v/>
      </c>
      <c r="BB129" s="57" t="str">
        <f>IF(AZ129="","",(VLOOKUP(AZ129,Table_corresp!$J$3:$M$70,3,0)))</f>
        <v/>
      </c>
      <c r="BC129" s="57" t="str">
        <f>IF(AZ129="","",(VLOOKUP(AZ129,Table_corresp!$J$3:$M$70,4,0)))</f>
        <v/>
      </c>
      <c r="BD129" s="56" t="str">
        <f t="shared" si="31"/>
        <v/>
      </c>
      <c r="BE129" s="56" t="str">
        <f t="shared" si="38"/>
        <v/>
      </c>
      <c r="BF129" s="58" t="str">
        <f t="shared" si="32"/>
        <v/>
      </c>
      <c r="BG129" s="59" t="e">
        <f t="shared" si="24"/>
        <v>#VALUE!</v>
      </c>
      <c r="BH129" s="21"/>
      <c r="BI129" s="39"/>
      <c r="BJ129" s="21"/>
      <c r="BK129" s="57" t="e">
        <f>IF(BG129="","",(VLOOKUP(BG129,Table_corresp!$E$3:$F$230,2,0)))</f>
        <v>#VALUE!</v>
      </c>
      <c r="BL129" s="57" t="e">
        <f>IF(BK129="","",(CONCATENATE(V129," / ",BK129)))</f>
        <v>#VALUE!</v>
      </c>
      <c r="BM129" s="57" t="e">
        <f>IF(BL129="","",(VLOOKUP(BL129,Table_corresp!$J$3:$M$70,2,0)))</f>
        <v>#VALUE!</v>
      </c>
      <c r="BN129" s="57" t="e">
        <f>IF(BL129="","",(VLOOKUP(BL129,Table_corresp!$J$3:$M$70,3,0)))</f>
        <v>#VALUE!</v>
      </c>
      <c r="BO129" s="57" t="e">
        <f>IF(BL129="","",(VLOOKUP(BL129,Table_corresp!$J$3:$M$70,4,0)))</f>
        <v>#VALUE!</v>
      </c>
      <c r="BP129" s="56" t="str">
        <f t="shared" si="33"/>
        <v/>
      </c>
      <c r="BQ129" s="56" t="str">
        <f t="shared" si="39"/>
        <v/>
      </c>
      <c r="BR129" s="58" t="str">
        <f t="shared" si="34"/>
        <v/>
      </c>
      <c r="BS129" s="59" t="e">
        <f t="shared" si="25"/>
        <v>#VALUE!</v>
      </c>
      <c r="BT129" s="21"/>
      <c r="BU129" s="39"/>
      <c r="BV129" s="21"/>
      <c r="BW129" s="57" t="e">
        <f>IF(BS129="","",(VLOOKUP(BS129,Table_corresp!$E$3:$F$230,2,0)))</f>
        <v>#VALUE!</v>
      </c>
      <c r="BX129" s="57" t="e">
        <f>IF(BW129="","",(CONCATENATE(AF129," / ",BW129)))</f>
        <v>#VALUE!</v>
      </c>
      <c r="BY129" s="57" t="e">
        <f>IF(BX129="","",(VLOOKUP(BX129,Table_corresp!$J$3:$M$70,2,0)))</f>
        <v>#VALUE!</v>
      </c>
      <c r="BZ129" s="57" t="e">
        <f>IF(BX129="","",(VLOOKUP(BX129,Table_corresp!$J$3:$M$70,3,0)))</f>
        <v>#VALUE!</v>
      </c>
      <c r="CA129" s="57" t="e">
        <f>IF(BX129="","",(VLOOKUP(BX129,Table_corresp!$J$3:$M$70,4,0)))</f>
        <v>#VALUE!</v>
      </c>
      <c r="CB129" s="56" t="e">
        <f>IF(#REF!&gt;0,((((#REF!/BY129)^BZ129)-1)/CA129),"")</f>
        <v>#REF!</v>
      </c>
      <c r="CC129" s="56" t="e">
        <f>IF(CB129="","",BN129-CB129)</f>
        <v>#REF!</v>
      </c>
      <c r="CD129" s="58" t="e">
        <f t="shared" si="35"/>
        <v>#REF!</v>
      </c>
      <c r="CE129" s="59" t="e">
        <f>IF(BR129&lt;&gt;0,((YEAR(BR129)-YEAR(BD129))*12+MONTH(BR129)-MONTH(BD129)),"")</f>
        <v>#VALUE!</v>
      </c>
      <c r="CF129" s="21"/>
      <c r="CG129" s="39"/>
      <c r="CH129" s="21"/>
      <c r="CI129" s="57" t="e">
        <f>IF(CE129="","",(VLOOKUP(CE129,Table_corresp!$E$3:$F$230,2,0)))</f>
        <v>#VALUE!</v>
      </c>
      <c r="CJ129" s="57" t="e">
        <f>IF(CI129="","",(CONCATENATE(AP129," / ",CI129)))</f>
        <v>#VALUE!</v>
      </c>
      <c r="CK129" s="57" t="e">
        <f>IF(CJ129="","",(VLOOKUP(CJ129,Table_corresp!$J$3:$M$70,2,0)))</f>
        <v>#VALUE!</v>
      </c>
      <c r="CL129" s="57" t="e">
        <f>IF(CJ129="","",(VLOOKUP(CJ129,Table_corresp!$J$3:$M$70,3,0)))</f>
        <v>#VALUE!</v>
      </c>
      <c r="CM129" s="57" t="e">
        <f>IF(CJ129="","",(VLOOKUP(CJ129,Table_corresp!$J$3:$M$70,4,0)))</f>
        <v>#VALUE!</v>
      </c>
      <c r="CN129" s="56" t="e">
        <f>IF(#REF!&gt;0,((((#REF!/CK129)^CL129)-1)/CM129),"")</f>
        <v>#REF!</v>
      </c>
      <c r="CO129" s="56" t="e">
        <f>IF(CN129="","",BZ129-CN129)</f>
        <v>#REF!</v>
      </c>
      <c r="CP129" s="58" t="e">
        <f t="shared" si="36"/>
        <v>#REF!</v>
      </c>
      <c r="CQ129" s="59" t="e">
        <f>IF(CD129&lt;&gt;0,((YEAR(CD129)-YEAR(BP129))*12+MONTH(CD129)-MONTH(BP129)),"")</f>
        <v>#REF!</v>
      </c>
      <c r="CR129" s="21"/>
      <c r="CS129" s="39"/>
      <c r="CT129" s="22"/>
      <c r="CU129" s="57" t="e">
        <f>IF(CQ129="","",(VLOOKUP(CQ129,Table_corresp!$E$3:$F$230,2,0)))</f>
        <v>#REF!</v>
      </c>
      <c r="CV129" s="57" t="e">
        <f>IF(CU129="","",(CONCATENATE(BB129," / ",CU129)))</f>
        <v>#REF!</v>
      </c>
      <c r="CW129" s="57" t="e">
        <f>IF(CV129="","",(VLOOKUP(CV129,Table_corresp!$J$3:$M$70,2,0)))</f>
        <v>#REF!</v>
      </c>
      <c r="CX129" s="57" t="e">
        <f>IF(CV129="","",(VLOOKUP(CV129,Table_corresp!$J$3:$M$70,3,0)))</f>
        <v>#REF!</v>
      </c>
      <c r="CY129" s="57" t="e">
        <f>IF(CV129="","",(VLOOKUP(CV129,Table_corresp!$J$3:$M$70,4,0)))</f>
        <v>#REF!</v>
      </c>
      <c r="CZ129" s="56" t="e">
        <f>IF(#REF!&gt;0,((((#REF!/CW129)^CX129)-1)/CY129),"")</f>
        <v>#REF!</v>
      </c>
      <c r="DA129" s="56" t="e">
        <f>IF(CZ129="","",CL129-CZ129)</f>
        <v>#REF!</v>
      </c>
      <c r="DB129" s="58" t="e">
        <f t="shared" si="37"/>
        <v>#REF!</v>
      </c>
      <c r="DC129" s="59" t="e">
        <f>IF(CP129&lt;&gt;0,((YEAR(CP129)-YEAR(CB129))*12+MONTH(CP129)-MONTH(CB129)),"")</f>
        <v>#REF!</v>
      </c>
    </row>
    <row r="130" spans="1:110" x14ac:dyDescent="0.25">
      <c r="A130" s="8">
        <v>128</v>
      </c>
      <c r="B130" s="10">
        <v>1</v>
      </c>
      <c r="C130" s="12">
        <v>30.5</v>
      </c>
      <c r="D130" s="12">
        <v>1.2250000000000001</v>
      </c>
      <c r="E130" s="12">
        <v>20.324864639733441</v>
      </c>
      <c r="F130" s="12">
        <v>32.200000000000003</v>
      </c>
      <c r="G130" s="12">
        <v>1.24</v>
      </c>
      <c r="H130" s="13">
        <v>20.941727367325704</v>
      </c>
      <c r="I130" s="46">
        <f>VLOOKUP(T130,Table_corresp!$E$3:$F$230,2,0)</f>
        <v>6</v>
      </c>
      <c r="J130" s="46" t="str">
        <f>CONCATENATE(B130," / ",I130)</f>
        <v>1 / 6</v>
      </c>
      <c r="K130" s="54">
        <f>VLOOKUP(J130,Table_corresp!$J$3:$M$70,2,0)</f>
        <v>15.44</v>
      </c>
      <c r="L130" s="54">
        <f>VLOOKUP(J130,Table_corresp!$J$3:$M$70,3,0)</f>
        <v>-0.37</v>
      </c>
      <c r="M130" s="55">
        <f>VLOOKUP(J130,Table_corresp!$J$3:$M$70,4,0)</f>
        <v>-2.8799999999999999E-2</v>
      </c>
      <c r="N130" s="56">
        <f t="shared" si="26"/>
        <v>3.7028941371331525</v>
      </c>
      <c r="O130" s="14" t="s">
        <v>39</v>
      </c>
      <c r="P130" s="15">
        <v>42262</v>
      </c>
      <c r="Q130" s="15">
        <v>40034</v>
      </c>
      <c r="R130" s="45" t="str">
        <f t="shared" ca="1" si="21"/>
        <v>8 ans 2 mois</v>
      </c>
      <c r="S130" s="39" t="str">
        <f ca="1">VLOOKUP(R130,Table_corresp!$A$3:$B$230,2,0)</f>
        <v>[6-9[</v>
      </c>
      <c r="T130" s="45" t="str">
        <f>DATEDIF(Q130,P130,"y")&amp;" ans "&amp;DATEDIF(Q130,P130,"ym")&amp;" mois"</f>
        <v>6 ans 1 mois</v>
      </c>
      <c r="U130" s="39" t="str">
        <f>VLOOKUP(T130,Table_corresp!$A$3:$B$230,2,0)</f>
        <v>[6-9[</v>
      </c>
      <c r="V130" s="16"/>
      <c r="W130" s="11"/>
      <c r="X130" s="16"/>
      <c r="Y130" s="38" t="str">
        <f>IF(X130&lt;&gt;0,(DATEDIF(Q130,X130,"y")&amp;" ans "&amp;DATEDIF(Q130,X130,"ym")&amp;" mois"),"")</f>
        <v/>
      </c>
      <c r="Z130" s="11"/>
      <c r="AA130" s="57" t="str">
        <f>IF(Y130="","",(VLOOKUP(Y130,Table_corresp!$E$3:$F$230,2,0)))</f>
        <v/>
      </c>
      <c r="AB130" s="57" t="str">
        <f>IF(AA130="","",(CONCATENATE(B130," / ",AA130)))</f>
        <v/>
      </c>
      <c r="AC130" s="57" t="str">
        <f>IF(AB130="","",(VLOOKUP(AB130,Table_corresp!$J$3:$M$70,2,0)))</f>
        <v/>
      </c>
      <c r="AD130" s="57" t="str">
        <f>IF(AB130="","",(VLOOKUP(AB130,Table_corresp!$J$3:$M$70,3,0)))</f>
        <v/>
      </c>
      <c r="AE130" s="57" t="str">
        <f>IF(AB130="","",(VLOOKUP(AB130,Table_corresp!$J$3:$M$70,4,0)))</f>
        <v/>
      </c>
      <c r="AF130" s="56" t="str">
        <f t="shared" si="27"/>
        <v/>
      </c>
      <c r="AG130" s="56" t="str">
        <f>IF(AF130="","",N130-AF130)</f>
        <v/>
      </c>
      <c r="AH130" s="58" t="str">
        <f t="shared" si="22"/>
        <v/>
      </c>
      <c r="AI130" s="17" t="str">
        <f>IF(X130&lt;&gt;0,((YEAR(X130)-YEAR(P130))*12+MONTH(X130)-MONTH(P130)),"")</f>
        <v/>
      </c>
      <c r="AJ130" s="16"/>
      <c r="AK130" s="39" t="str">
        <f>IF(AJ130&lt;&gt;0,(DATEDIF(Q130,AJ130,"y")&amp;" ans "&amp;DATEDIF(Q130,AJ130,"ym")&amp;" mois"),"")</f>
        <v/>
      </c>
      <c r="AL130" s="11"/>
      <c r="AM130" s="57" t="str">
        <f>IF(AK130="","",(VLOOKUP(AK130,Table_corresp!$E$3:$F$230,2,0)))</f>
        <v/>
      </c>
      <c r="AN130" s="57" t="str">
        <f>IF(AM130="","",(CONCATENATE(B130," / ",AM130)))</f>
        <v/>
      </c>
      <c r="AO130" s="57" t="str">
        <f>IF(AN130="","",(VLOOKUP(AN130,Table_corresp!$J$3:$M$70,2,0)))</f>
        <v/>
      </c>
      <c r="AP130" s="57" t="str">
        <f>IF(AN130="","",(VLOOKUP(AN130,Table_corresp!$J$3:$M$70,3,0)))</f>
        <v/>
      </c>
      <c r="AQ130" s="57" t="str">
        <f>IF(AN130="","",(VLOOKUP(AN130,Table_corresp!$J$3:$M$70,4,0)))</f>
        <v/>
      </c>
      <c r="AR130" s="56" t="str">
        <f t="shared" si="28"/>
        <v/>
      </c>
      <c r="AS130" s="56" t="str">
        <f t="shared" si="29"/>
        <v/>
      </c>
      <c r="AT130" s="58" t="str">
        <f t="shared" si="30"/>
        <v/>
      </c>
      <c r="AU130" s="59" t="str">
        <f t="shared" si="23"/>
        <v/>
      </c>
      <c r="AV130" s="16"/>
      <c r="AW130" s="39"/>
      <c r="AX130" s="11"/>
      <c r="AY130" s="57" t="str">
        <f>IF(AU130="","",(VLOOKUP(AU130,Table_corresp!$E$3:$F$230,2,0)))</f>
        <v/>
      </c>
      <c r="AZ130" s="57" t="str">
        <f>IF(AY130="","",(CONCATENATE(L130," / ",AY130)))</f>
        <v/>
      </c>
      <c r="BA130" s="57" t="str">
        <f>IF(AZ130="","",(VLOOKUP(AZ130,Table_corresp!$J$3:$M$70,2,0)))</f>
        <v/>
      </c>
      <c r="BB130" s="57" t="str">
        <f>IF(AZ130="","",(VLOOKUP(AZ130,Table_corresp!$J$3:$M$70,3,0)))</f>
        <v/>
      </c>
      <c r="BC130" s="57" t="str">
        <f>IF(AZ130="","",(VLOOKUP(AZ130,Table_corresp!$J$3:$M$70,4,0)))</f>
        <v/>
      </c>
      <c r="BD130" s="56" t="str">
        <f t="shared" si="31"/>
        <v/>
      </c>
      <c r="BE130" s="56" t="str">
        <f t="shared" si="38"/>
        <v/>
      </c>
      <c r="BF130" s="58" t="str">
        <f t="shared" si="32"/>
        <v/>
      </c>
      <c r="BG130" s="59" t="e">
        <f t="shared" si="24"/>
        <v>#VALUE!</v>
      </c>
      <c r="BH130" s="11"/>
      <c r="BI130" s="39"/>
      <c r="BJ130" s="11"/>
      <c r="BK130" s="57" t="e">
        <f>IF(BG130="","",(VLOOKUP(BG130,Table_corresp!$E$3:$F$230,2,0)))</f>
        <v>#VALUE!</v>
      </c>
      <c r="BL130" s="57" t="e">
        <f>IF(BK130="","",(CONCATENATE(V130," / ",BK130)))</f>
        <v>#VALUE!</v>
      </c>
      <c r="BM130" s="57" t="e">
        <f>IF(BL130="","",(VLOOKUP(BL130,Table_corresp!$J$3:$M$70,2,0)))</f>
        <v>#VALUE!</v>
      </c>
      <c r="BN130" s="57" t="e">
        <f>IF(BL130="","",(VLOOKUP(BL130,Table_corresp!$J$3:$M$70,3,0)))</f>
        <v>#VALUE!</v>
      </c>
      <c r="BO130" s="57" t="e">
        <f>IF(BL130="","",(VLOOKUP(BL130,Table_corresp!$J$3:$M$70,4,0)))</f>
        <v>#VALUE!</v>
      </c>
      <c r="BP130" s="56" t="str">
        <f t="shared" si="33"/>
        <v/>
      </c>
      <c r="BQ130" s="56" t="str">
        <f t="shared" si="39"/>
        <v/>
      </c>
      <c r="BR130" s="58" t="str">
        <f t="shared" si="34"/>
        <v/>
      </c>
      <c r="BS130" s="59" t="e">
        <f t="shared" si="25"/>
        <v>#VALUE!</v>
      </c>
      <c r="BT130" s="11"/>
      <c r="BU130" s="39"/>
      <c r="BV130" s="11"/>
      <c r="BW130" s="57" t="e">
        <f>IF(BS130="","",(VLOOKUP(BS130,Table_corresp!$E$3:$F$230,2,0)))</f>
        <v>#VALUE!</v>
      </c>
      <c r="BX130" s="57" t="e">
        <f>IF(BW130="","",(CONCATENATE(AF130," / ",BW130)))</f>
        <v>#VALUE!</v>
      </c>
      <c r="BY130" s="57" t="e">
        <f>IF(BX130="","",(VLOOKUP(BX130,Table_corresp!$J$3:$M$70,2,0)))</f>
        <v>#VALUE!</v>
      </c>
      <c r="BZ130" s="57" t="e">
        <f>IF(BX130="","",(VLOOKUP(BX130,Table_corresp!$J$3:$M$70,3,0)))</f>
        <v>#VALUE!</v>
      </c>
      <c r="CA130" s="57" t="e">
        <f>IF(BX130="","",(VLOOKUP(BX130,Table_corresp!$J$3:$M$70,4,0)))</f>
        <v>#VALUE!</v>
      </c>
      <c r="CB130" s="56" t="e">
        <f>IF(#REF!&gt;0,((((#REF!/BY130)^BZ130)-1)/CA130),"")</f>
        <v>#REF!</v>
      </c>
      <c r="CC130" s="56" t="e">
        <f>IF(CB130="","",BN130-CB130)</f>
        <v>#REF!</v>
      </c>
      <c r="CD130" s="58" t="e">
        <f t="shared" si="35"/>
        <v>#REF!</v>
      </c>
      <c r="CE130" s="59" t="e">
        <f>IF(BR130&lt;&gt;0,((YEAR(BR130)-YEAR(BD130))*12+MONTH(BR130)-MONTH(BD130)),"")</f>
        <v>#VALUE!</v>
      </c>
      <c r="CF130" s="11"/>
      <c r="CG130" s="39"/>
      <c r="CH130" s="11"/>
      <c r="CI130" s="57" t="e">
        <f>IF(CE130="","",(VLOOKUP(CE130,Table_corresp!$E$3:$F$230,2,0)))</f>
        <v>#VALUE!</v>
      </c>
      <c r="CJ130" s="57" t="e">
        <f>IF(CI130="","",(CONCATENATE(AP130," / ",CI130)))</f>
        <v>#VALUE!</v>
      </c>
      <c r="CK130" s="57" t="e">
        <f>IF(CJ130="","",(VLOOKUP(CJ130,Table_corresp!$J$3:$M$70,2,0)))</f>
        <v>#VALUE!</v>
      </c>
      <c r="CL130" s="57" t="e">
        <f>IF(CJ130="","",(VLOOKUP(CJ130,Table_corresp!$J$3:$M$70,3,0)))</f>
        <v>#VALUE!</v>
      </c>
      <c r="CM130" s="57" t="e">
        <f>IF(CJ130="","",(VLOOKUP(CJ130,Table_corresp!$J$3:$M$70,4,0)))</f>
        <v>#VALUE!</v>
      </c>
      <c r="CN130" s="56" t="e">
        <f>IF(#REF!&gt;0,((((#REF!/CK130)^CL130)-1)/CM130),"")</f>
        <v>#REF!</v>
      </c>
      <c r="CO130" s="56" t="e">
        <f>IF(CN130="","",BZ130-CN130)</f>
        <v>#REF!</v>
      </c>
      <c r="CP130" s="58" t="e">
        <f t="shared" si="36"/>
        <v>#REF!</v>
      </c>
      <c r="CQ130" s="59" t="e">
        <f>IF(CD130&lt;&gt;0,((YEAR(CD130)-YEAR(BP130))*12+MONTH(CD130)-MONTH(BP130)),"")</f>
        <v>#REF!</v>
      </c>
      <c r="CR130" s="11"/>
      <c r="CS130" s="39"/>
      <c r="CT130" s="18"/>
      <c r="CU130" s="57" t="e">
        <f>IF(CQ130="","",(VLOOKUP(CQ130,Table_corresp!$E$3:$F$230,2,0)))</f>
        <v>#REF!</v>
      </c>
      <c r="CV130" s="57" t="e">
        <f>IF(CU130="","",(CONCATENATE(BB130," / ",CU130)))</f>
        <v>#REF!</v>
      </c>
      <c r="CW130" s="57" t="e">
        <f>IF(CV130="","",(VLOOKUP(CV130,Table_corresp!$J$3:$M$70,2,0)))</f>
        <v>#REF!</v>
      </c>
      <c r="CX130" s="57" t="e">
        <f>IF(CV130="","",(VLOOKUP(CV130,Table_corresp!$J$3:$M$70,3,0)))</f>
        <v>#REF!</v>
      </c>
      <c r="CY130" s="57" t="e">
        <f>IF(CV130="","",(VLOOKUP(CV130,Table_corresp!$J$3:$M$70,4,0)))</f>
        <v>#REF!</v>
      </c>
      <c r="CZ130" s="56" t="e">
        <f>IF(#REF!&gt;0,((((#REF!/CW130)^CX130)-1)/CY130),"")</f>
        <v>#REF!</v>
      </c>
      <c r="DA130" s="56" t="e">
        <f>IF(CZ130="","",CL130-CZ130)</f>
        <v>#REF!</v>
      </c>
      <c r="DB130" s="58" t="e">
        <f t="shared" si="37"/>
        <v>#REF!</v>
      </c>
      <c r="DC130" s="59" t="e">
        <f>IF(CP130&lt;&gt;0,((YEAR(CP130)-YEAR(CB130))*12+MONTH(CP130)-MONTH(CB130)),"")</f>
        <v>#REF!</v>
      </c>
    </row>
    <row r="131" spans="1:110" x14ac:dyDescent="0.25">
      <c r="A131" s="8">
        <v>129</v>
      </c>
      <c r="B131" s="10">
        <v>1</v>
      </c>
      <c r="C131" s="12"/>
      <c r="D131" s="12"/>
      <c r="E131" s="12"/>
      <c r="F131" s="12">
        <v>107.9</v>
      </c>
      <c r="G131" s="12">
        <v>1.72</v>
      </c>
      <c r="H131" s="13">
        <v>36.472417522985403</v>
      </c>
      <c r="I131" s="46">
        <f>VLOOKUP(T131,Table_corresp!$E$3:$F$230,2,0)</f>
        <v>14.5</v>
      </c>
      <c r="J131" s="46" t="str">
        <f>CONCATENATE(B131," / ",I131)</f>
        <v>1 / 14,5</v>
      </c>
      <c r="K131" s="54">
        <f>VLOOKUP(J131,Table_corresp!$J$3:$M$70,2,0)</f>
        <v>18.850000000000001</v>
      </c>
      <c r="L131" s="54">
        <f>VLOOKUP(J131,Table_corresp!$J$3:$M$70,3,0)</f>
        <v>-0.87</v>
      </c>
      <c r="M131" s="55">
        <f>VLOOKUP(J131,Table_corresp!$J$3:$M$70,4,0)</f>
        <v>-9.5600000000000004E-2</v>
      </c>
      <c r="N131" s="56">
        <f t="shared" si="26"/>
        <v>4.5697284413357524</v>
      </c>
      <c r="O131" s="14" t="s">
        <v>39</v>
      </c>
      <c r="P131" s="15">
        <v>42270</v>
      </c>
      <c r="Q131" s="15">
        <v>36880</v>
      </c>
      <c r="R131" s="45" t="str">
        <f t="shared" ref="R131:R194" ca="1" si="40">DATEDIF(Q131,TODAY(),"y")&amp;" ans "&amp;DATEDIF(Q131,TODAY(),"ym")&amp;" mois"</f>
        <v>16 ans 9 mois</v>
      </c>
      <c r="S131" s="39" t="str">
        <f ca="1">VLOOKUP(R131,Table_corresp!$A$3:$B$230,2,0)</f>
        <v>&gt; 12</v>
      </c>
      <c r="T131" s="45" t="str">
        <f>DATEDIF(Q131,P131,"y")&amp;" ans "&amp;DATEDIF(Q131,P131,"ym")&amp;" mois"</f>
        <v>14 ans 9 mois</v>
      </c>
      <c r="U131" s="39" t="str">
        <f>VLOOKUP(T131,Table_corresp!$A$3:$B$230,2,0)</f>
        <v>&gt; 12</v>
      </c>
      <c r="V131" s="20"/>
      <c r="W131" s="21"/>
      <c r="X131" s="20">
        <v>42558</v>
      </c>
      <c r="Y131" s="38" t="str">
        <f>IF(X131&lt;&gt;0,(DATEDIF(Q131,X131,"y")&amp;" ans "&amp;DATEDIF(Q131,X131,"ym")&amp;" mois"),"")</f>
        <v>15 ans 6 mois</v>
      </c>
      <c r="Z131" s="21">
        <v>35.200000000000003</v>
      </c>
      <c r="AA131" s="57">
        <f>IF(Y131="","",(VLOOKUP(Y131,Table_corresp!$E$3:$F$230,2,0)))</f>
        <v>15.5</v>
      </c>
      <c r="AB131" s="57" t="str">
        <f>IF(AA131="","",(CONCATENATE(B131," / ",AA131)))</f>
        <v>1 / 15,5</v>
      </c>
      <c r="AC131" s="57">
        <f>IF(AB131="","",(VLOOKUP(AB131,Table_corresp!$J$3:$M$70,2,0)))</f>
        <v>19.510000000000002</v>
      </c>
      <c r="AD131" s="57">
        <f>IF(AB131="","",(VLOOKUP(AB131,Table_corresp!$J$3:$M$70,3,0)))</f>
        <v>-0.82</v>
      </c>
      <c r="AE131" s="57">
        <f>IF(AB131="","",(VLOOKUP(AB131,Table_corresp!$J$3:$M$70,4,0)))</f>
        <v>-9.06E-2</v>
      </c>
      <c r="AF131" s="56">
        <f t="shared" si="27"/>
        <v>4.2342564641327805</v>
      </c>
      <c r="AG131" s="56">
        <f>IF(AF131="","",N131-AF131)</f>
        <v>0.33547197720297195</v>
      </c>
      <c r="AH131" s="58" t="str">
        <f t="shared" ref="AH131:AH194" si="41">IF(AG131="","",IF(AG131&gt;0.25,"ralentissement",IF(AND(AG131&lt;=0.25,AG131&gt;=-0.25),"stable",IF(AG131&lt;-0.25,"accélération"))))</f>
        <v>ralentissement</v>
      </c>
      <c r="AI131" s="17">
        <f>IF(X131&lt;&gt;0,((YEAR(X131)-YEAR(P131))*12+MONTH(X131)-MONTH(P131)),"")</f>
        <v>10</v>
      </c>
      <c r="AJ131" s="20"/>
      <c r="AK131" s="39" t="str">
        <f>IF(AJ131&lt;&gt;0,(DATEDIF(Q131,AJ131,"y")&amp;" ans "&amp;DATEDIF(Q131,AJ131,"ym")&amp;" mois"),"")</f>
        <v/>
      </c>
      <c r="AL131" s="21"/>
      <c r="AM131" s="57" t="str">
        <f>IF(AK131="","",(VLOOKUP(AK131,Table_corresp!$E$3:$F$230,2,0)))</f>
        <v/>
      </c>
      <c r="AN131" s="57" t="str">
        <f>IF(AM131="","",(CONCATENATE(B131," / ",AM131)))</f>
        <v/>
      </c>
      <c r="AO131" s="57" t="str">
        <f>IF(AN131="","",(VLOOKUP(AN131,Table_corresp!$J$3:$M$70,2,0)))</f>
        <v/>
      </c>
      <c r="AP131" s="57" t="str">
        <f>IF(AN131="","",(VLOOKUP(AN131,Table_corresp!$J$3:$M$70,3,0)))</f>
        <v/>
      </c>
      <c r="AQ131" s="57" t="str">
        <f>IF(AN131="","",(VLOOKUP(AN131,Table_corresp!$J$3:$M$70,4,0)))</f>
        <v/>
      </c>
      <c r="AR131" s="56" t="str">
        <f t="shared" si="28"/>
        <v/>
      </c>
      <c r="AS131" s="56" t="str">
        <f t="shared" si="29"/>
        <v/>
      </c>
      <c r="AT131" s="58" t="str">
        <f t="shared" si="30"/>
        <v/>
      </c>
      <c r="AU131" s="59" t="str">
        <f t="shared" ref="AU131:AU194" si="42">IF(AJ131&lt;&gt;0,((YEAR(AJ131)-YEAR(X131))*12+MONTH(AJ131)-MONTH(X131)),"")</f>
        <v/>
      </c>
      <c r="AV131" s="20"/>
      <c r="AW131" s="39"/>
      <c r="AX131" s="21"/>
      <c r="AY131" s="57" t="str">
        <f>IF(AU131="","",(VLOOKUP(AU131,Table_corresp!$E$3:$F$230,2,0)))</f>
        <v/>
      </c>
      <c r="AZ131" s="57" t="str">
        <f>IF(AY131="","",(CONCATENATE(L131," / ",AY131)))</f>
        <v/>
      </c>
      <c r="BA131" s="57" t="str">
        <f>IF(AZ131="","",(VLOOKUP(AZ131,Table_corresp!$J$3:$M$70,2,0)))</f>
        <v/>
      </c>
      <c r="BB131" s="57" t="str">
        <f>IF(AZ131="","",(VLOOKUP(AZ131,Table_corresp!$J$3:$M$70,3,0)))</f>
        <v/>
      </c>
      <c r="BC131" s="57" t="str">
        <f>IF(AZ131="","",(VLOOKUP(AZ131,Table_corresp!$J$3:$M$70,4,0)))</f>
        <v/>
      </c>
      <c r="BD131" s="56" t="str">
        <f t="shared" si="31"/>
        <v/>
      </c>
      <c r="BE131" s="56" t="str">
        <f t="shared" si="38"/>
        <v/>
      </c>
      <c r="BF131" s="58" t="str">
        <f t="shared" si="32"/>
        <v/>
      </c>
      <c r="BG131" s="59" t="e">
        <f t="shared" ref="BG131:BG194" si="43">IF(AT131&lt;&gt;0,((YEAR(AT131)-YEAR(AH131))*12+MONTH(AT131)-MONTH(AH131)),"")</f>
        <v>#VALUE!</v>
      </c>
      <c r="BH131" s="21"/>
      <c r="BI131" s="39"/>
      <c r="BJ131" s="21"/>
      <c r="BK131" s="57" t="e">
        <f>IF(BG131="","",(VLOOKUP(BG131,Table_corresp!$E$3:$F$230,2,0)))</f>
        <v>#VALUE!</v>
      </c>
      <c r="BL131" s="57" t="e">
        <f>IF(BK131="","",(CONCATENATE(V131," / ",BK131)))</f>
        <v>#VALUE!</v>
      </c>
      <c r="BM131" s="57" t="e">
        <f>IF(BL131="","",(VLOOKUP(BL131,Table_corresp!$J$3:$M$70,2,0)))</f>
        <v>#VALUE!</v>
      </c>
      <c r="BN131" s="57" t="e">
        <f>IF(BL131="","",(VLOOKUP(BL131,Table_corresp!$J$3:$M$70,3,0)))</f>
        <v>#VALUE!</v>
      </c>
      <c r="BO131" s="57" t="e">
        <f>IF(BL131="","",(VLOOKUP(BL131,Table_corresp!$J$3:$M$70,4,0)))</f>
        <v>#VALUE!</v>
      </c>
      <c r="BP131" s="56" t="str">
        <f t="shared" si="33"/>
        <v/>
      </c>
      <c r="BQ131" s="56" t="str">
        <f t="shared" si="39"/>
        <v/>
      </c>
      <c r="BR131" s="58" t="str">
        <f t="shared" si="34"/>
        <v/>
      </c>
      <c r="BS131" s="59" t="e">
        <f t="shared" ref="BS131:BS194" si="44">IF(BF131&lt;&gt;0,((YEAR(BF131)-YEAR(AR131))*12+MONTH(BF131)-MONTH(AR131)),"")</f>
        <v>#VALUE!</v>
      </c>
      <c r="BT131" s="21"/>
      <c r="BU131" s="39"/>
      <c r="BV131" s="21"/>
      <c r="BW131" s="57" t="e">
        <f>IF(BS131="","",(VLOOKUP(BS131,Table_corresp!$E$3:$F$230,2,0)))</f>
        <v>#VALUE!</v>
      </c>
      <c r="BX131" s="57" t="e">
        <f>IF(BW131="","",(CONCATENATE(AF131," / ",BW131)))</f>
        <v>#VALUE!</v>
      </c>
      <c r="BY131" s="57" t="e">
        <f>IF(BX131="","",(VLOOKUP(BX131,Table_corresp!$J$3:$M$70,2,0)))</f>
        <v>#VALUE!</v>
      </c>
      <c r="BZ131" s="57" t="e">
        <f>IF(BX131="","",(VLOOKUP(BX131,Table_corresp!$J$3:$M$70,3,0)))</f>
        <v>#VALUE!</v>
      </c>
      <c r="CA131" s="57" t="e">
        <f>IF(BX131="","",(VLOOKUP(BX131,Table_corresp!$J$3:$M$70,4,0)))</f>
        <v>#VALUE!</v>
      </c>
      <c r="CB131" s="56" t="e">
        <f>IF(#REF!&gt;0,((((#REF!/BY131)^BZ131)-1)/CA131),"")</f>
        <v>#REF!</v>
      </c>
      <c r="CC131" s="56" t="e">
        <f>IF(CB131="","",BN131-CB131)</f>
        <v>#REF!</v>
      </c>
      <c r="CD131" s="58" t="e">
        <f t="shared" si="35"/>
        <v>#REF!</v>
      </c>
      <c r="CE131" s="59" t="e">
        <f>IF(BR131&lt;&gt;0,((YEAR(BR131)-YEAR(BD131))*12+MONTH(BR131)-MONTH(BD131)),"")</f>
        <v>#VALUE!</v>
      </c>
      <c r="CF131" s="21"/>
      <c r="CG131" s="39"/>
      <c r="CH131" s="21"/>
      <c r="CI131" s="57" t="e">
        <f>IF(CE131="","",(VLOOKUP(CE131,Table_corresp!$E$3:$F$230,2,0)))</f>
        <v>#VALUE!</v>
      </c>
      <c r="CJ131" s="57" t="e">
        <f>IF(CI131="","",(CONCATENATE(AP131," / ",CI131)))</f>
        <v>#VALUE!</v>
      </c>
      <c r="CK131" s="57" t="e">
        <f>IF(CJ131="","",(VLOOKUP(CJ131,Table_corresp!$J$3:$M$70,2,0)))</f>
        <v>#VALUE!</v>
      </c>
      <c r="CL131" s="57" t="e">
        <f>IF(CJ131="","",(VLOOKUP(CJ131,Table_corresp!$J$3:$M$70,3,0)))</f>
        <v>#VALUE!</v>
      </c>
      <c r="CM131" s="57" t="e">
        <f>IF(CJ131="","",(VLOOKUP(CJ131,Table_corresp!$J$3:$M$70,4,0)))</f>
        <v>#VALUE!</v>
      </c>
      <c r="CN131" s="56" t="e">
        <f>IF(#REF!&gt;0,((((#REF!/CK131)^CL131)-1)/CM131),"")</f>
        <v>#REF!</v>
      </c>
      <c r="CO131" s="56" t="e">
        <f>IF(CN131="","",BZ131-CN131)</f>
        <v>#REF!</v>
      </c>
      <c r="CP131" s="58" t="e">
        <f t="shared" si="36"/>
        <v>#REF!</v>
      </c>
      <c r="CQ131" s="59" t="e">
        <f>IF(CD131&lt;&gt;0,((YEAR(CD131)-YEAR(BP131))*12+MONTH(CD131)-MONTH(BP131)),"")</f>
        <v>#REF!</v>
      </c>
      <c r="CR131" s="21"/>
      <c r="CS131" s="39"/>
      <c r="CT131" s="22"/>
      <c r="CU131" s="57" t="e">
        <f>IF(CQ131="","",(VLOOKUP(CQ131,Table_corresp!$E$3:$F$230,2,0)))</f>
        <v>#REF!</v>
      </c>
      <c r="CV131" s="57" t="e">
        <f>IF(CU131="","",(CONCATENATE(BB131," / ",CU131)))</f>
        <v>#REF!</v>
      </c>
      <c r="CW131" s="57" t="e">
        <f>IF(CV131="","",(VLOOKUP(CV131,Table_corresp!$J$3:$M$70,2,0)))</f>
        <v>#REF!</v>
      </c>
      <c r="CX131" s="57" t="e">
        <f>IF(CV131="","",(VLOOKUP(CV131,Table_corresp!$J$3:$M$70,3,0)))</f>
        <v>#REF!</v>
      </c>
      <c r="CY131" s="57" t="e">
        <f>IF(CV131="","",(VLOOKUP(CV131,Table_corresp!$J$3:$M$70,4,0)))</f>
        <v>#REF!</v>
      </c>
      <c r="CZ131" s="56" t="e">
        <f>IF(#REF!&gt;0,((((#REF!/CW131)^CX131)-1)/CY131),"")</f>
        <v>#REF!</v>
      </c>
      <c r="DA131" s="56" t="e">
        <f>IF(CZ131="","",CL131-CZ131)</f>
        <v>#REF!</v>
      </c>
      <c r="DB131" s="58" t="e">
        <f t="shared" si="37"/>
        <v>#REF!</v>
      </c>
      <c r="DC131" s="59" t="e">
        <f>IF(CP131&lt;&gt;0,((YEAR(CP131)-YEAR(CB131))*12+MONTH(CP131)-MONTH(CB131)),"")</f>
        <v>#REF!</v>
      </c>
    </row>
    <row r="132" spans="1:110" x14ac:dyDescent="0.25">
      <c r="A132" s="8">
        <v>130</v>
      </c>
      <c r="B132" s="10">
        <v>1</v>
      </c>
      <c r="C132" s="12"/>
      <c r="D132" s="12"/>
      <c r="E132" s="12"/>
      <c r="F132" s="12">
        <v>92.8</v>
      </c>
      <c r="G132" s="12">
        <v>1.65</v>
      </c>
      <c r="H132" s="13">
        <v>34.086317722681365</v>
      </c>
      <c r="I132" s="46">
        <f>VLOOKUP(T132,Table_corresp!$E$3:$F$230,2,0)</f>
        <v>12</v>
      </c>
      <c r="J132" s="46" t="str">
        <f>CONCATENATE(B132," / ",I132)</f>
        <v>1 / 12</v>
      </c>
      <c r="K132" s="54">
        <f>VLOOKUP(J132,Table_corresp!$J$3:$M$70,2,0)</f>
        <v>17.2</v>
      </c>
      <c r="L132" s="54">
        <f>VLOOKUP(J132,Table_corresp!$J$3:$M$70,3,0)</f>
        <v>-0.93</v>
      </c>
      <c r="M132" s="55">
        <f>VLOOKUP(J132,Table_corresp!$J$3:$M$70,4,0)</f>
        <v>-9.7799999999999998E-2</v>
      </c>
      <c r="N132" s="56">
        <f t="shared" ref="N132:N142" si="45">IF(H132&gt;0,((((H132/K132)^L132)-1)/M132),"")</f>
        <v>4.8123839461084437</v>
      </c>
      <c r="O132" s="14" t="s">
        <v>39</v>
      </c>
      <c r="P132" s="15">
        <v>42272</v>
      </c>
      <c r="Q132" s="15">
        <v>37727</v>
      </c>
      <c r="R132" s="45" t="str">
        <f t="shared" ca="1" si="40"/>
        <v>14 ans 6 mois</v>
      </c>
      <c r="S132" s="39" t="str">
        <f ca="1">VLOOKUP(R132,Table_corresp!$A$3:$B$230,2,0)</f>
        <v>&gt; 12</v>
      </c>
      <c r="T132" s="45" t="str">
        <f>DATEDIF(Q132,P132,"y")&amp;" ans "&amp;DATEDIF(Q132,P132,"ym")&amp;" mois"</f>
        <v>12 ans 5 mois</v>
      </c>
      <c r="U132" s="39" t="str">
        <f>VLOOKUP(T132,Table_corresp!$A$3:$B$230,2,0)</f>
        <v>&gt; 12</v>
      </c>
      <c r="V132" s="20"/>
      <c r="W132" s="21"/>
      <c r="X132" s="20"/>
      <c r="Y132" s="38" t="str">
        <f>IF(X132&lt;&gt;0,(DATEDIF(Q132,X132,"y")&amp;" ans "&amp;DATEDIF(Q132,X132,"ym")&amp;" mois"),"")</f>
        <v/>
      </c>
      <c r="Z132" s="21"/>
      <c r="AA132" s="57" t="str">
        <f>IF(Y132="","",(VLOOKUP(Y132,Table_corresp!$E$3:$F$230,2,0)))</f>
        <v/>
      </c>
      <c r="AB132" s="57" t="str">
        <f>IF(AA132="","",(CONCATENATE(B132," / ",AA132)))</f>
        <v/>
      </c>
      <c r="AC132" s="57" t="str">
        <f>IF(AB132="","",(VLOOKUP(AB132,Table_corresp!$J$3:$M$70,2,0)))</f>
        <v/>
      </c>
      <c r="AD132" s="57" t="str">
        <f>IF(AB132="","",(VLOOKUP(AB132,Table_corresp!$J$3:$M$70,3,0)))</f>
        <v/>
      </c>
      <c r="AE132" s="57" t="str">
        <f>IF(AB132="","",(VLOOKUP(AB132,Table_corresp!$J$3:$M$70,4,0)))</f>
        <v/>
      </c>
      <c r="AF132" s="56" t="str">
        <f t="shared" ref="AF132:AF195" si="46">IF(Z132&gt;0,((((Z132/AC132)^AD132)-1)/AE132),"")</f>
        <v/>
      </c>
      <c r="AG132" s="56" t="str">
        <f>IF(AF132="","",N132-AF132)</f>
        <v/>
      </c>
      <c r="AH132" s="58" t="str">
        <f t="shared" si="41"/>
        <v/>
      </c>
      <c r="AI132" s="17" t="str">
        <f>IF(X132&lt;&gt;0,((YEAR(X132)-YEAR(P132))*12+MONTH(X132)-MONTH(P132)),"")</f>
        <v/>
      </c>
      <c r="AJ132" s="20"/>
      <c r="AK132" s="39" t="str">
        <f>IF(AJ132&lt;&gt;0,(DATEDIF(Q132,AJ132,"y")&amp;" ans "&amp;DATEDIF(Q132,AJ132,"ym")&amp;" mois"),"")</f>
        <v/>
      </c>
      <c r="AL132" s="21"/>
      <c r="AM132" s="57" t="str">
        <f>IF(AK132="","",(VLOOKUP(AK132,Table_corresp!$E$3:$F$230,2,0)))</f>
        <v/>
      </c>
      <c r="AN132" s="57" t="str">
        <f>IF(AM132="","",(CONCATENATE(B132," / ",AM132)))</f>
        <v/>
      </c>
      <c r="AO132" s="57" t="str">
        <f>IF(AN132="","",(VLOOKUP(AN132,Table_corresp!$J$3:$M$70,2,0)))</f>
        <v/>
      </c>
      <c r="AP132" s="57" t="str">
        <f>IF(AN132="","",(VLOOKUP(AN132,Table_corresp!$J$3:$M$70,3,0)))</f>
        <v/>
      </c>
      <c r="AQ132" s="57" t="str">
        <f>IF(AN132="","",(VLOOKUP(AN132,Table_corresp!$J$3:$M$70,4,0)))</f>
        <v/>
      </c>
      <c r="AR132" s="56" t="str">
        <f t="shared" ref="AR132:AR195" si="47">IF(AL132&gt;0,((((AL132/AO132)^AP132)-1)/AQ132),"")</f>
        <v/>
      </c>
      <c r="AS132" s="56" t="str">
        <f t="shared" ref="AS132:AS195" si="48">IF(AR132="","",AF132-AR132)</f>
        <v/>
      </c>
      <c r="AT132" s="58" t="str">
        <f t="shared" ref="AT132:AT195" si="49">IF(AS132="","",IF(AS132&gt;0.25,"ralentissement",IF(AND(AS132&lt;=0.25,AS132&gt;=-0.25),"stable",IF(AS132&lt;-0.25,"accélération"))))</f>
        <v/>
      </c>
      <c r="AU132" s="59" t="str">
        <f t="shared" si="42"/>
        <v/>
      </c>
      <c r="AV132" s="20"/>
      <c r="AW132" s="39"/>
      <c r="AX132" s="21"/>
      <c r="AY132" s="57" t="str">
        <f>IF(AU132="","",(VLOOKUP(AU132,Table_corresp!$E$3:$F$230,2,0)))</f>
        <v/>
      </c>
      <c r="AZ132" s="57" t="str">
        <f>IF(AY132="","",(CONCATENATE(L132," / ",AY132)))</f>
        <v/>
      </c>
      <c r="BA132" s="57" t="str">
        <f>IF(AZ132="","",(VLOOKUP(AZ132,Table_corresp!$J$3:$M$70,2,0)))</f>
        <v/>
      </c>
      <c r="BB132" s="57" t="str">
        <f>IF(AZ132="","",(VLOOKUP(AZ132,Table_corresp!$J$3:$M$70,3,0)))</f>
        <v/>
      </c>
      <c r="BC132" s="57" t="str">
        <f>IF(AZ132="","",(VLOOKUP(AZ132,Table_corresp!$J$3:$M$70,4,0)))</f>
        <v/>
      </c>
      <c r="BD132" s="56" t="str">
        <f t="shared" ref="BD132:BD195" si="50">IF(AV132&gt;0,((((AV132/BA132)^BB132)-1)/BC132),"")</f>
        <v/>
      </c>
      <c r="BE132" s="56" t="str">
        <f t="shared" si="38"/>
        <v/>
      </c>
      <c r="BF132" s="58" t="str">
        <f t="shared" ref="BF132:BF195" si="51">IF(BE132="","",IF(BE132&gt;0.25,"ralentissement",IF(AND(BE132&lt;=0.25,BE132&gt;=-0.25),"stable",IF(BE132&lt;-0.25,"accélération"))))</f>
        <v/>
      </c>
      <c r="BG132" s="59" t="e">
        <f t="shared" si="43"/>
        <v>#VALUE!</v>
      </c>
      <c r="BH132" s="21"/>
      <c r="BI132" s="39"/>
      <c r="BJ132" s="21"/>
      <c r="BK132" s="57" t="e">
        <f>IF(BG132="","",(VLOOKUP(BG132,Table_corresp!$E$3:$F$230,2,0)))</f>
        <v>#VALUE!</v>
      </c>
      <c r="BL132" s="57" t="e">
        <f>IF(BK132="","",(CONCATENATE(V132," / ",BK132)))</f>
        <v>#VALUE!</v>
      </c>
      <c r="BM132" s="57" t="e">
        <f>IF(BL132="","",(VLOOKUP(BL132,Table_corresp!$J$3:$M$70,2,0)))</f>
        <v>#VALUE!</v>
      </c>
      <c r="BN132" s="57" t="e">
        <f>IF(BL132="","",(VLOOKUP(BL132,Table_corresp!$J$3:$M$70,3,0)))</f>
        <v>#VALUE!</v>
      </c>
      <c r="BO132" s="57" t="e">
        <f>IF(BL132="","",(VLOOKUP(BL132,Table_corresp!$J$3:$M$70,4,0)))</f>
        <v>#VALUE!</v>
      </c>
      <c r="BP132" s="56" t="str">
        <f t="shared" ref="BP132:BP195" si="52">IF(BH132&gt;0,((((BH132/BM132)^BN132)-1)/BO132),"")</f>
        <v/>
      </c>
      <c r="BQ132" s="56" t="str">
        <f t="shared" si="39"/>
        <v/>
      </c>
      <c r="BR132" s="58" t="str">
        <f t="shared" ref="BR132:BR195" si="53">IF(BQ132="","",IF(BQ132&gt;0.25,"ralentissement",IF(AND(BQ132&lt;=0.25,BQ132&gt;=-0.25),"stable",IF(BQ132&lt;-0.25,"accélération"))))</f>
        <v/>
      </c>
      <c r="BS132" s="59" t="e">
        <f t="shared" si="44"/>
        <v>#VALUE!</v>
      </c>
      <c r="BT132" s="21"/>
      <c r="BU132" s="39"/>
      <c r="BV132" s="21"/>
      <c r="BW132" s="57" t="e">
        <f>IF(BS132="","",(VLOOKUP(BS132,Table_corresp!$E$3:$F$230,2,0)))</f>
        <v>#VALUE!</v>
      </c>
      <c r="BX132" s="57" t="e">
        <f>IF(BW132="","",(CONCATENATE(AF132," / ",BW132)))</f>
        <v>#VALUE!</v>
      </c>
      <c r="BY132" s="57" t="e">
        <f>IF(BX132="","",(VLOOKUP(BX132,Table_corresp!$J$3:$M$70,2,0)))</f>
        <v>#VALUE!</v>
      </c>
      <c r="BZ132" s="57" t="e">
        <f>IF(BX132="","",(VLOOKUP(BX132,Table_corresp!$J$3:$M$70,3,0)))</f>
        <v>#VALUE!</v>
      </c>
      <c r="CA132" s="57" t="e">
        <f>IF(BX132="","",(VLOOKUP(BX132,Table_corresp!$J$3:$M$70,4,0)))</f>
        <v>#VALUE!</v>
      </c>
      <c r="CB132" s="56" t="e">
        <f>IF(#REF!&gt;0,((((#REF!/BY132)^BZ132)-1)/CA132),"")</f>
        <v>#REF!</v>
      </c>
      <c r="CC132" s="56" t="e">
        <f>IF(CB132="","",BN132-CB132)</f>
        <v>#REF!</v>
      </c>
      <c r="CD132" s="58" t="e">
        <f t="shared" ref="CD132:CD195" si="54">IF(CC132="","",IF(CC132&gt;0.25,"ralentissement",IF(AND(CC132&lt;=0.25,CC132&gt;=-0.25),"stable",IF(CC132&lt;-0.25,"accélération"))))</f>
        <v>#REF!</v>
      </c>
      <c r="CE132" s="59" t="e">
        <f>IF(BR132&lt;&gt;0,((YEAR(BR132)-YEAR(BD132))*12+MONTH(BR132)-MONTH(BD132)),"")</f>
        <v>#VALUE!</v>
      </c>
      <c r="CF132" s="21"/>
      <c r="CG132" s="39"/>
      <c r="CH132" s="21"/>
      <c r="CI132" s="57" t="e">
        <f>IF(CE132="","",(VLOOKUP(CE132,Table_corresp!$E$3:$F$230,2,0)))</f>
        <v>#VALUE!</v>
      </c>
      <c r="CJ132" s="57" t="e">
        <f>IF(CI132="","",(CONCATENATE(AP132," / ",CI132)))</f>
        <v>#VALUE!</v>
      </c>
      <c r="CK132" s="57" t="e">
        <f>IF(CJ132="","",(VLOOKUP(CJ132,Table_corresp!$J$3:$M$70,2,0)))</f>
        <v>#VALUE!</v>
      </c>
      <c r="CL132" s="57" t="e">
        <f>IF(CJ132="","",(VLOOKUP(CJ132,Table_corresp!$J$3:$M$70,3,0)))</f>
        <v>#VALUE!</v>
      </c>
      <c r="CM132" s="57" t="e">
        <f>IF(CJ132="","",(VLOOKUP(CJ132,Table_corresp!$J$3:$M$70,4,0)))</f>
        <v>#VALUE!</v>
      </c>
      <c r="CN132" s="56" t="e">
        <f>IF(#REF!&gt;0,((((#REF!/CK132)^CL132)-1)/CM132),"")</f>
        <v>#REF!</v>
      </c>
      <c r="CO132" s="56" t="e">
        <f>IF(CN132="","",BZ132-CN132)</f>
        <v>#REF!</v>
      </c>
      <c r="CP132" s="58" t="e">
        <f t="shared" ref="CP132:CP195" si="55">IF(CO132="","",IF(CO132&gt;0.25,"ralentissement",IF(AND(CO132&lt;=0.25,CO132&gt;=-0.25),"stable",IF(CO132&lt;-0.25,"accélération"))))</f>
        <v>#REF!</v>
      </c>
      <c r="CQ132" s="59" t="e">
        <f>IF(CD132&lt;&gt;0,((YEAR(CD132)-YEAR(BP132))*12+MONTH(CD132)-MONTH(BP132)),"")</f>
        <v>#REF!</v>
      </c>
      <c r="CR132" s="21"/>
      <c r="CS132" s="39"/>
      <c r="CT132" s="22"/>
      <c r="CU132" s="57" t="e">
        <f>IF(CQ132="","",(VLOOKUP(CQ132,Table_corresp!$E$3:$F$230,2,0)))</f>
        <v>#REF!</v>
      </c>
      <c r="CV132" s="57" t="e">
        <f>IF(CU132="","",(CONCATENATE(BB132," / ",CU132)))</f>
        <v>#REF!</v>
      </c>
      <c r="CW132" s="57" t="e">
        <f>IF(CV132="","",(VLOOKUP(CV132,Table_corresp!$J$3:$M$70,2,0)))</f>
        <v>#REF!</v>
      </c>
      <c r="CX132" s="57" t="e">
        <f>IF(CV132="","",(VLOOKUP(CV132,Table_corresp!$J$3:$M$70,3,0)))</f>
        <v>#REF!</v>
      </c>
      <c r="CY132" s="57" t="e">
        <f>IF(CV132="","",(VLOOKUP(CV132,Table_corresp!$J$3:$M$70,4,0)))</f>
        <v>#REF!</v>
      </c>
      <c r="CZ132" s="56" t="e">
        <f>IF(#REF!&gt;0,((((#REF!/CW132)^CX132)-1)/CY132),"")</f>
        <v>#REF!</v>
      </c>
      <c r="DA132" s="56" t="e">
        <f>IF(CZ132="","",CL132-CZ132)</f>
        <v>#REF!</v>
      </c>
      <c r="DB132" s="58" t="e">
        <f t="shared" ref="DB132:DB195" si="56">IF(DA132="","",IF(DA132&gt;0.25,"ralentissement",IF(AND(DA132&lt;=0.25,DA132&gt;=-0.25),"stable",IF(DA132&lt;-0.25,"accélération"))))</f>
        <v>#REF!</v>
      </c>
      <c r="DC132" s="59" t="e">
        <f>IF(CP132&lt;&gt;0,((YEAR(CP132)-YEAR(CB132))*12+MONTH(CP132)-MONTH(CB132)),"")</f>
        <v>#REF!</v>
      </c>
      <c r="DD132" s="19"/>
      <c r="DE132" s="19"/>
      <c r="DF132" s="26"/>
    </row>
    <row r="133" spans="1:110" x14ac:dyDescent="0.25">
      <c r="A133" s="8">
        <v>131</v>
      </c>
      <c r="B133" s="10">
        <v>2</v>
      </c>
      <c r="C133" s="12">
        <v>45</v>
      </c>
      <c r="D133" s="12">
        <v>1.36</v>
      </c>
      <c r="E133" s="12">
        <v>24.329584775086502</v>
      </c>
      <c r="F133" s="12">
        <v>45</v>
      </c>
      <c r="G133" s="12">
        <v>1.36</v>
      </c>
      <c r="H133" s="13">
        <v>24.329584775086502</v>
      </c>
      <c r="I133" s="46">
        <f>VLOOKUP(T133,Table_corresp!$E$3:$F$230,2,0)</f>
        <v>9.5</v>
      </c>
      <c r="J133" s="46" t="str">
        <f>CONCATENATE(B133," / ",I133)</f>
        <v>2 / 9,5</v>
      </c>
      <c r="K133" s="54">
        <f>VLOOKUP(J133,Table_corresp!$J$3:$M$70,2,0)</f>
        <v>15.96</v>
      </c>
      <c r="L133" s="54">
        <f>VLOOKUP(J133,Table_corresp!$J$3:$M$70,3,0)</f>
        <v>-0.64</v>
      </c>
      <c r="M133" s="55">
        <f>VLOOKUP(J133,Table_corresp!$J$3:$M$70,4,0)</f>
        <v>-6.4100000000000004E-2</v>
      </c>
      <c r="N133" s="56">
        <f t="shared" si="45"/>
        <v>3.6893885031539839</v>
      </c>
      <c r="O133" s="14" t="s">
        <v>39</v>
      </c>
      <c r="P133" s="15">
        <v>42278</v>
      </c>
      <c r="Q133" s="15">
        <v>38726</v>
      </c>
      <c r="R133" s="45" t="str">
        <f t="shared" ca="1" si="40"/>
        <v>11 ans 9 mois</v>
      </c>
      <c r="S133" s="39" t="str">
        <f ca="1">VLOOKUP(R133,Table_corresp!$A$3:$B$230,2,0)</f>
        <v>[9-12[</v>
      </c>
      <c r="T133" s="45" t="str">
        <f>DATEDIF(Q133,P133,"y")&amp;" ans "&amp;DATEDIF(Q133,P133,"ym")&amp;" mois"</f>
        <v>9 ans 8 mois</v>
      </c>
      <c r="U133" s="39" t="str">
        <f>VLOOKUP(T133,Table_corresp!$A$3:$B$230,2,0)</f>
        <v>[9-12[</v>
      </c>
      <c r="V133" s="16"/>
      <c r="W133" s="11"/>
      <c r="X133" s="16"/>
      <c r="Y133" s="38" t="str">
        <f>IF(X133&lt;&gt;0,(DATEDIF(Q133,X133,"y")&amp;" ans "&amp;DATEDIF(Q133,X133,"ym")&amp;" mois"),"")</f>
        <v/>
      </c>
      <c r="Z133" s="11"/>
      <c r="AA133" s="57" t="str">
        <f>IF(Y133="","",(VLOOKUP(Y133,Table_corresp!$E$3:$F$230,2,0)))</f>
        <v/>
      </c>
      <c r="AB133" s="57" t="str">
        <f>IF(AA133="","",(CONCATENATE(B133," / ",AA133)))</f>
        <v/>
      </c>
      <c r="AC133" s="57" t="str">
        <f>IF(AB133="","",(VLOOKUP(AB133,Table_corresp!$J$3:$M$70,2,0)))</f>
        <v/>
      </c>
      <c r="AD133" s="57" t="str">
        <f>IF(AB133="","",(VLOOKUP(AB133,Table_corresp!$J$3:$M$70,3,0)))</f>
        <v/>
      </c>
      <c r="AE133" s="57" t="str">
        <f>IF(AB133="","",(VLOOKUP(AB133,Table_corresp!$J$3:$M$70,4,0)))</f>
        <v/>
      </c>
      <c r="AF133" s="56" t="str">
        <f t="shared" si="46"/>
        <v/>
      </c>
      <c r="AG133" s="56" t="str">
        <f>IF(AF133="","",N133-AF133)</f>
        <v/>
      </c>
      <c r="AH133" s="58" t="str">
        <f t="shared" si="41"/>
        <v/>
      </c>
      <c r="AI133" s="17" t="str">
        <f>IF(X133&lt;&gt;0,((YEAR(X133)-YEAR(P133))*12+MONTH(X133)-MONTH(P133)),"")</f>
        <v/>
      </c>
      <c r="AJ133" s="16"/>
      <c r="AK133" s="39" t="str">
        <f>IF(AJ133&lt;&gt;0,(DATEDIF(Q133,AJ133,"y")&amp;" ans "&amp;DATEDIF(Q133,AJ133,"ym")&amp;" mois"),"")</f>
        <v/>
      </c>
      <c r="AL133" s="11"/>
      <c r="AM133" s="57" t="str">
        <f>IF(AK133="","",(VLOOKUP(AK133,Table_corresp!$E$3:$F$230,2,0)))</f>
        <v/>
      </c>
      <c r="AN133" s="57" t="str">
        <f>IF(AM133="","",(CONCATENATE(B133," / ",AM133)))</f>
        <v/>
      </c>
      <c r="AO133" s="57" t="str">
        <f>IF(AN133="","",(VLOOKUP(AN133,Table_corresp!$J$3:$M$70,2,0)))</f>
        <v/>
      </c>
      <c r="AP133" s="57" t="str">
        <f>IF(AN133="","",(VLOOKUP(AN133,Table_corresp!$J$3:$M$70,3,0)))</f>
        <v/>
      </c>
      <c r="AQ133" s="57" t="str">
        <f>IF(AN133="","",(VLOOKUP(AN133,Table_corresp!$J$3:$M$70,4,0)))</f>
        <v/>
      </c>
      <c r="AR133" s="56" t="str">
        <f t="shared" si="47"/>
        <v/>
      </c>
      <c r="AS133" s="56" t="str">
        <f t="shared" si="48"/>
        <v/>
      </c>
      <c r="AT133" s="58" t="str">
        <f t="shared" si="49"/>
        <v/>
      </c>
      <c r="AU133" s="59" t="str">
        <f t="shared" si="42"/>
        <v/>
      </c>
      <c r="AV133" s="16"/>
      <c r="AW133" s="39"/>
      <c r="AX133" s="11"/>
      <c r="AY133" s="57" t="str">
        <f>IF(AU133="","",(VLOOKUP(AU133,Table_corresp!$E$3:$F$230,2,0)))</f>
        <v/>
      </c>
      <c r="AZ133" s="57" t="str">
        <f>IF(AY133="","",(CONCATENATE(L133," / ",AY133)))</f>
        <v/>
      </c>
      <c r="BA133" s="57" t="str">
        <f>IF(AZ133="","",(VLOOKUP(AZ133,Table_corresp!$J$3:$M$70,2,0)))</f>
        <v/>
      </c>
      <c r="BB133" s="57" t="str">
        <f>IF(AZ133="","",(VLOOKUP(AZ133,Table_corresp!$J$3:$M$70,3,0)))</f>
        <v/>
      </c>
      <c r="BC133" s="57" t="str">
        <f>IF(AZ133="","",(VLOOKUP(AZ133,Table_corresp!$J$3:$M$70,4,0)))</f>
        <v/>
      </c>
      <c r="BD133" s="56" t="str">
        <f t="shared" si="50"/>
        <v/>
      </c>
      <c r="BE133" s="56" t="str">
        <f t="shared" si="38"/>
        <v/>
      </c>
      <c r="BF133" s="58" t="str">
        <f t="shared" si="51"/>
        <v/>
      </c>
      <c r="BG133" s="59" t="e">
        <f t="shared" si="43"/>
        <v>#VALUE!</v>
      </c>
      <c r="BH133" s="11"/>
      <c r="BI133" s="39"/>
      <c r="BJ133" s="11"/>
      <c r="BK133" s="57" t="e">
        <f>IF(BG133="","",(VLOOKUP(BG133,Table_corresp!$E$3:$F$230,2,0)))</f>
        <v>#VALUE!</v>
      </c>
      <c r="BL133" s="57" t="e">
        <f>IF(BK133="","",(CONCATENATE(V133," / ",BK133)))</f>
        <v>#VALUE!</v>
      </c>
      <c r="BM133" s="57" t="e">
        <f>IF(BL133="","",(VLOOKUP(BL133,Table_corresp!$J$3:$M$70,2,0)))</f>
        <v>#VALUE!</v>
      </c>
      <c r="BN133" s="57" t="e">
        <f>IF(BL133="","",(VLOOKUP(BL133,Table_corresp!$J$3:$M$70,3,0)))</f>
        <v>#VALUE!</v>
      </c>
      <c r="BO133" s="57" t="e">
        <f>IF(BL133="","",(VLOOKUP(BL133,Table_corresp!$J$3:$M$70,4,0)))</f>
        <v>#VALUE!</v>
      </c>
      <c r="BP133" s="56" t="str">
        <f t="shared" si="52"/>
        <v/>
      </c>
      <c r="BQ133" s="56" t="str">
        <f t="shared" si="39"/>
        <v/>
      </c>
      <c r="BR133" s="58" t="str">
        <f t="shared" si="53"/>
        <v/>
      </c>
      <c r="BS133" s="59" t="e">
        <f t="shared" si="44"/>
        <v>#VALUE!</v>
      </c>
      <c r="BT133" s="11"/>
      <c r="BU133" s="39"/>
      <c r="BV133" s="11"/>
      <c r="BW133" s="57" t="e">
        <f>IF(BS133="","",(VLOOKUP(BS133,Table_corresp!$E$3:$F$230,2,0)))</f>
        <v>#VALUE!</v>
      </c>
      <c r="BX133" s="57" t="e">
        <f>IF(BW133="","",(CONCATENATE(AF133," / ",BW133)))</f>
        <v>#VALUE!</v>
      </c>
      <c r="BY133" s="57" t="e">
        <f>IF(BX133="","",(VLOOKUP(BX133,Table_corresp!$J$3:$M$70,2,0)))</f>
        <v>#VALUE!</v>
      </c>
      <c r="BZ133" s="57" t="e">
        <f>IF(BX133="","",(VLOOKUP(BX133,Table_corresp!$J$3:$M$70,3,0)))</f>
        <v>#VALUE!</v>
      </c>
      <c r="CA133" s="57" t="e">
        <f>IF(BX133="","",(VLOOKUP(BX133,Table_corresp!$J$3:$M$70,4,0)))</f>
        <v>#VALUE!</v>
      </c>
      <c r="CB133" s="56" t="e">
        <f>IF(#REF!&gt;0,((((#REF!/BY133)^BZ133)-1)/CA133),"")</f>
        <v>#REF!</v>
      </c>
      <c r="CC133" s="56" t="e">
        <f>IF(CB133="","",BN133-CB133)</f>
        <v>#REF!</v>
      </c>
      <c r="CD133" s="58" t="e">
        <f t="shared" si="54"/>
        <v>#REF!</v>
      </c>
      <c r="CE133" s="59" t="e">
        <f>IF(BR133&lt;&gt;0,((YEAR(BR133)-YEAR(BD133))*12+MONTH(BR133)-MONTH(BD133)),"")</f>
        <v>#VALUE!</v>
      </c>
      <c r="CF133" s="11"/>
      <c r="CG133" s="39"/>
      <c r="CH133" s="11"/>
      <c r="CI133" s="57" t="e">
        <f>IF(CE133="","",(VLOOKUP(CE133,Table_corresp!$E$3:$F$230,2,0)))</f>
        <v>#VALUE!</v>
      </c>
      <c r="CJ133" s="57" t="e">
        <f>IF(CI133="","",(CONCATENATE(AP133," / ",CI133)))</f>
        <v>#VALUE!</v>
      </c>
      <c r="CK133" s="57" t="e">
        <f>IF(CJ133="","",(VLOOKUP(CJ133,Table_corresp!$J$3:$M$70,2,0)))</f>
        <v>#VALUE!</v>
      </c>
      <c r="CL133" s="57" t="e">
        <f>IF(CJ133="","",(VLOOKUP(CJ133,Table_corresp!$J$3:$M$70,3,0)))</f>
        <v>#VALUE!</v>
      </c>
      <c r="CM133" s="57" t="e">
        <f>IF(CJ133="","",(VLOOKUP(CJ133,Table_corresp!$J$3:$M$70,4,0)))</f>
        <v>#VALUE!</v>
      </c>
      <c r="CN133" s="56" t="e">
        <f>IF(#REF!&gt;0,((((#REF!/CK133)^CL133)-1)/CM133),"")</f>
        <v>#REF!</v>
      </c>
      <c r="CO133" s="56" t="e">
        <f>IF(CN133="","",BZ133-CN133)</f>
        <v>#REF!</v>
      </c>
      <c r="CP133" s="58" t="e">
        <f t="shared" si="55"/>
        <v>#REF!</v>
      </c>
      <c r="CQ133" s="59" t="e">
        <f>IF(CD133&lt;&gt;0,((YEAR(CD133)-YEAR(BP133))*12+MONTH(CD133)-MONTH(BP133)),"")</f>
        <v>#REF!</v>
      </c>
      <c r="CR133" s="11"/>
      <c r="CS133" s="39"/>
      <c r="CT133" s="18"/>
      <c r="CU133" s="57" t="e">
        <f>IF(CQ133="","",(VLOOKUP(CQ133,Table_corresp!$E$3:$F$230,2,0)))</f>
        <v>#REF!</v>
      </c>
      <c r="CV133" s="57" t="e">
        <f>IF(CU133="","",(CONCATENATE(BB133," / ",CU133)))</f>
        <v>#REF!</v>
      </c>
      <c r="CW133" s="57" t="e">
        <f>IF(CV133="","",(VLOOKUP(CV133,Table_corresp!$J$3:$M$70,2,0)))</f>
        <v>#REF!</v>
      </c>
      <c r="CX133" s="57" t="e">
        <f>IF(CV133="","",(VLOOKUP(CV133,Table_corresp!$J$3:$M$70,3,0)))</f>
        <v>#REF!</v>
      </c>
      <c r="CY133" s="57" t="e">
        <f>IF(CV133="","",(VLOOKUP(CV133,Table_corresp!$J$3:$M$70,4,0)))</f>
        <v>#REF!</v>
      </c>
      <c r="CZ133" s="56" t="e">
        <f>IF(#REF!&gt;0,((((#REF!/CW133)^CX133)-1)/CY133),"")</f>
        <v>#REF!</v>
      </c>
      <c r="DA133" s="56" t="e">
        <f>IF(CZ133="","",CL133-CZ133)</f>
        <v>#REF!</v>
      </c>
      <c r="DB133" s="58" t="e">
        <f t="shared" si="56"/>
        <v>#REF!</v>
      </c>
      <c r="DC133" s="59" t="e">
        <f>IF(CP133&lt;&gt;0,((YEAR(CP133)-YEAR(CB133))*12+MONTH(CP133)-MONTH(CB133)),"")</f>
        <v>#REF!</v>
      </c>
      <c r="DD133" s="26"/>
      <c r="DE133" s="26"/>
      <c r="DF133" s="26"/>
    </row>
    <row r="134" spans="1:110" x14ac:dyDescent="0.25">
      <c r="A134" s="8">
        <v>132</v>
      </c>
      <c r="B134" s="10">
        <v>2</v>
      </c>
      <c r="C134" s="12"/>
      <c r="D134" s="12"/>
      <c r="E134" s="12"/>
      <c r="F134" s="12">
        <v>109.8</v>
      </c>
      <c r="G134" s="12">
        <v>1.77</v>
      </c>
      <c r="H134" s="13">
        <v>35.047400172364263</v>
      </c>
      <c r="I134" s="46">
        <f>VLOOKUP(T134,Table_corresp!$E$3:$F$230,2,0)</f>
        <v>14.5</v>
      </c>
      <c r="J134" s="46" t="str">
        <f>CONCATENATE(B134," / ",I134)</f>
        <v>2 / 14,5</v>
      </c>
      <c r="K134" s="54">
        <f>VLOOKUP(J134,Table_corresp!$J$3:$M$70,2,0)</f>
        <v>19.190000000000001</v>
      </c>
      <c r="L134" s="54">
        <f>VLOOKUP(J134,Table_corresp!$J$3:$M$70,3,0)</f>
        <v>-0.84</v>
      </c>
      <c r="M134" s="55">
        <f>VLOOKUP(J134,Table_corresp!$J$3:$M$70,4,0)</f>
        <v>-0.1014</v>
      </c>
      <c r="N134" s="56">
        <f t="shared" si="45"/>
        <v>3.9158064214575883</v>
      </c>
      <c r="O134" s="14" t="s">
        <v>39</v>
      </c>
      <c r="P134" s="15">
        <v>42284</v>
      </c>
      <c r="Q134" s="15">
        <v>36973</v>
      </c>
      <c r="R134" s="45" t="str">
        <f t="shared" ca="1" si="40"/>
        <v>16 ans 6 mois</v>
      </c>
      <c r="S134" s="39" t="str">
        <f ca="1">VLOOKUP(R134,Table_corresp!$A$3:$B$230,2,0)</f>
        <v>&gt; 12</v>
      </c>
      <c r="T134" s="45" t="str">
        <f>DATEDIF(Q134,P134,"y")&amp;" ans "&amp;DATEDIF(Q134,P134,"ym")&amp;" mois"</f>
        <v>14 ans 6 mois</v>
      </c>
      <c r="U134" s="39" t="str">
        <f>VLOOKUP(T134,Table_corresp!$A$3:$B$230,2,0)</f>
        <v>&gt; 12</v>
      </c>
      <c r="V134" s="16"/>
      <c r="W134" s="11"/>
      <c r="X134" s="16"/>
      <c r="Y134" s="38" t="str">
        <f>IF(X134&lt;&gt;0,(DATEDIF(Q134,X134,"y")&amp;" ans "&amp;DATEDIF(Q134,X134,"ym")&amp;" mois"),"")</f>
        <v/>
      </c>
      <c r="Z134" s="11"/>
      <c r="AA134" s="57" t="str">
        <f>IF(Y134="","",(VLOOKUP(Y134,Table_corresp!$E$3:$F$230,2,0)))</f>
        <v/>
      </c>
      <c r="AB134" s="57" t="str">
        <f>IF(AA134="","",(CONCATENATE(B134," / ",AA134)))</f>
        <v/>
      </c>
      <c r="AC134" s="57" t="str">
        <f>IF(AB134="","",(VLOOKUP(AB134,Table_corresp!$J$3:$M$70,2,0)))</f>
        <v/>
      </c>
      <c r="AD134" s="57" t="str">
        <f>IF(AB134="","",(VLOOKUP(AB134,Table_corresp!$J$3:$M$70,3,0)))</f>
        <v/>
      </c>
      <c r="AE134" s="57" t="str">
        <f>IF(AB134="","",(VLOOKUP(AB134,Table_corresp!$J$3:$M$70,4,0)))</f>
        <v/>
      </c>
      <c r="AF134" s="56" t="str">
        <f t="shared" si="46"/>
        <v/>
      </c>
      <c r="AG134" s="56" t="str">
        <f>IF(AF134="","",N134-AF134)</f>
        <v/>
      </c>
      <c r="AH134" s="58" t="str">
        <f t="shared" si="41"/>
        <v/>
      </c>
      <c r="AI134" s="17" t="str">
        <f>IF(X134&lt;&gt;0,((YEAR(X134)-YEAR(P134))*12+MONTH(X134)-MONTH(P134)),"")</f>
        <v/>
      </c>
      <c r="AJ134" s="16"/>
      <c r="AK134" s="39" t="str">
        <f>IF(AJ134&lt;&gt;0,(DATEDIF(Q134,AJ134,"y")&amp;" ans "&amp;DATEDIF(Q134,AJ134,"ym")&amp;" mois"),"")</f>
        <v/>
      </c>
      <c r="AL134" s="11"/>
      <c r="AM134" s="57" t="str">
        <f>IF(AK134="","",(VLOOKUP(AK134,Table_corresp!$E$3:$F$230,2,0)))</f>
        <v/>
      </c>
      <c r="AN134" s="57" t="str">
        <f>IF(AM134="","",(CONCATENATE(B134," / ",AM134)))</f>
        <v/>
      </c>
      <c r="AO134" s="57" t="str">
        <f>IF(AN134="","",(VLOOKUP(AN134,Table_corresp!$J$3:$M$70,2,0)))</f>
        <v/>
      </c>
      <c r="AP134" s="57" t="str">
        <f>IF(AN134="","",(VLOOKUP(AN134,Table_corresp!$J$3:$M$70,3,0)))</f>
        <v/>
      </c>
      <c r="AQ134" s="57" t="str">
        <f>IF(AN134="","",(VLOOKUP(AN134,Table_corresp!$J$3:$M$70,4,0)))</f>
        <v/>
      </c>
      <c r="AR134" s="56" t="str">
        <f t="shared" si="47"/>
        <v/>
      </c>
      <c r="AS134" s="56" t="str">
        <f t="shared" si="48"/>
        <v/>
      </c>
      <c r="AT134" s="58" t="str">
        <f t="shared" si="49"/>
        <v/>
      </c>
      <c r="AU134" s="59" t="str">
        <f t="shared" si="42"/>
        <v/>
      </c>
      <c r="AV134" s="16"/>
      <c r="AW134" s="39"/>
      <c r="AX134" s="11"/>
      <c r="AY134" s="57" t="str">
        <f>IF(AU134="","",(VLOOKUP(AU134,Table_corresp!$E$3:$F$230,2,0)))</f>
        <v/>
      </c>
      <c r="AZ134" s="57" t="str">
        <f>IF(AY134="","",(CONCATENATE(L134," / ",AY134)))</f>
        <v/>
      </c>
      <c r="BA134" s="57" t="str">
        <f>IF(AZ134="","",(VLOOKUP(AZ134,Table_corresp!$J$3:$M$70,2,0)))</f>
        <v/>
      </c>
      <c r="BB134" s="57" t="str">
        <f>IF(AZ134="","",(VLOOKUP(AZ134,Table_corresp!$J$3:$M$70,3,0)))</f>
        <v/>
      </c>
      <c r="BC134" s="57" t="str">
        <f>IF(AZ134="","",(VLOOKUP(AZ134,Table_corresp!$J$3:$M$70,4,0)))</f>
        <v/>
      </c>
      <c r="BD134" s="56" t="str">
        <f t="shared" si="50"/>
        <v/>
      </c>
      <c r="BE134" s="56" t="str">
        <f t="shared" si="38"/>
        <v/>
      </c>
      <c r="BF134" s="58" t="str">
        <f t="shared" si="51"/>
        <v/>
      </c>
      <c r="BG134" s="59" t="e">
        <f t="shared" si="43"/>
        <v>#VALUE!</v>
      </c>
      <c r="BH134" s="11"/>
      <c r="BI134" s="39"/>
      <c r="BJ134" s="11"/>
      <c r="BK134" s="57" t="e">
        <f>IF(BG134="","",(VLOOKUP(BG134,Table_corresp!$E$3:$F$230,2,0)))</f>
        <v>#VALUE!</v>
      </c>
      <c r="BL134" s="57" t="e">
        <f>IF(BK134="","",(CONCATENATE(V134," / ",BK134)))</f>
        <v>#VALUE!</v>
      </c>
      <c r="BM134" s="57" t="e">
        <f>IF(BL134="","",(VLOOKUP(BL134,Table_corresp!$J$3:$M$70,2,0)))</f>
        <v>#VALUE!</v>
      </c>
      <c r="BN134" s="57" t="e">
        <f>IF(BL134="","",(VLOOKUP(BL134,Table_corresp!$J$3:$M$70,3,0)))</f>
        <v>#VALUE!</v>
      </c>
      <c r="BO134" s="57" t="e">
        <f>IF(BL134="","",(VLOOKUP(BL134,Table_corresp!$J$3:$M$70,4,0)))</f>
        <v>#VALUE!</v>
      </c>
      <c r="BP134" s="56" t="str">
        <f t="shared" si="52"/>
        <v/>
      </c>
      <c r="BQ134" s="56" t="str">
        <f t="shared" si="39"/>
        <v/>
      </c>
      <c r="BR134" s="58" t="str">
        <f t="shared" si="53"/>
        <v/>
      </c>
      <c r="BS134" s="59" t="e">
        <f t="shared" si="44"/>
        <v>#VALUE!</v>
      </c>
      <c r="BT134" s="11"/>
      <c r="BU134" s="39"/>
      <c r="BV134" s="11"/>
      <c r="BW134" s="57" t="e">
        <f>IF(BS134="","",(VLOOKUP(BS134,Table_corresp!$E$3:$F$230,2,0)))</f>
        <v>#VALUE!</v>
      </c>
      <c r="BX134" s="57" t="e">
        <f>IF(BW134="","",(CONCATENATE(AF134," / ",BW134)))</f>
        <v>#VALUE!</v>
      </c>
      <c r="BY134" s="57" t="e">
        <f>IF(BX134="","",(VLOOKUP(BX134,Table_corresp!$J$3:$M$70,2,0)))</f>
        <v>#VALUE!</v>
      </c>
      <c r="BZ134" s="57" t="e">
        <f>IF(BX134="","",(VLOOKUP(BX134,Table_corresp!$J$3:$M$70,3,0)))</f>
        <v>#VALUE!</v>
      </c>
      <c r="CA134" s="57" t="e">
        <f>IF(BX134="","",(VLOOKUP(BX134,Table_corresp!$J$3:$M$70,4,0)))</f>
        <v>#VALUE!</v>
      </c>
      <c r="CB134" s="56" t="e">
        <f>IF(#REF!&gt;0,((((#REF!/BY134)^BZ134)-1)/CA134),"")</f>
        <v>#REF!</v>
      </c>
      <c r="CC134" s="56" t="e">
        <f>IF(CB134="","",BN134-CB134)</f>
        <v>#REF!</v>
      </c>
      <c r="CD134" s="58" t="e">
        <f t="shared" si="54"/>
        <v>#REF!</v>
      </c>
      <c r="CE134" s="59" t="e">
        <f>IF(BR134&lt;&gt;0,((YEAR(BR134)-YEAR(BD134))*12+MONTH(BR134)-MONTH(BD134)),"")</f>
        <v>#VALUE!</v>
      </c>
      <c r="CF134" s="11"/>
      <c r="CG134" s="39"/>
      <c r="CH134" s="11"/>
      <c r="CI134" s="57" t="e">
        <f>IF(CE134="","",(VLOOKUP(CE134,Table_corresp!$E$3:$F$230,2,0)))</f>
        <v>#VALUE!</v>
      </c>
      <c r="CJ134" s="57" t="e">
        <f>IF(CI134="","",(CONCATENATE(AP134," / ",CI134)))</f>
        <v>#VALUE!</v>
      </c>
      <c r="CK134" s="57" t="e">
        <f>IF(CJ134="","",(VLOOKUP(CJ134,Table_corresp!$J$3:$M$70,2,0)))</f>
        <v>#VALUE!</v>
      </c>
      <c r="CL134" s="57" t="e">
        <f>IF(CJ134="","",(VLOOKUP(CJ134,Table_corresp!$J$3:$M$70,3,0)))</f>
        <v>#VALUE!</v>
      </c>
      <c r="CM134" s="57" t="e">
        <f>IF(CJ134="","",(VLOOKUP(CJ134,Table_corresp!$J$3:$M$70,4,0)))</f>
        <v>#VALUE!</v>
      </c>
      <c r="CN134" s="56" t="e">
        <f>IF(#REF!&gt;0,((((#REF!/CK134)^CL134)-1)/CM134),"")</f>
        <v>#REF!</v>
      </c>
      <c r="CO134" s="56" t="e">
        <f>IF(CN134="","",BZ134-CN134)</f>
        <v>#REF!</v>
      </c>
      <c r="CP134" s="58" t="e">
        <f t="shared" si="55"/>
        <v>#REF!</v>
      </c>
      <c r="CQ134" s="59" t="e">
        <f>IF(CD134&lt;&gt;0,((YEAR(CD134)-YEAR(BP134))*12+MONTH(CD134)-MONTH(BP134)),"")</f>
        <v>#REF!</v>
      </c>
      <c r="CR134" s="11"/>
      <c r="CS134" s="39"/>
      <c r="CT134" s="18"/>
      <c r="CU134" s="57" t="e">
        <f>IF(CQ134="","",(VLOOKUP(CQ134,Table_corresp!$E$3:$F$230,2,0)))</f>
        <v>#REF!</v>
      </c>
      <c r="CV134" s="57" t="e">
        <f>IF(CU134="","",(CONCATENATE(BB134," / ",CU134)))</f>
        <v>#REF!</v>
      </c>
      <c r="CW134" s="57" t="e">
        <f>IF(CV134="","",(VLOOKUP(CV134,Table_corresp!$J$3:$M$70,2,0)))</f>
        <v>#REF!</v>
      </c>
      <c r="CX134" s="57" t="e">
        <f>IF(CV134="","",(VLOOKUP(CV134,Table_corresp!$J$3:$M$70,3,0)))</f>
        <v>#REF!</v>
      </c>
      <c r="CY134" s="57" t="e">
        <f>IF(CV134="","",(VLOOKUP(CV134,Table_corresp!$J$3:$M$70,4,0)))</f>
        <v>#REF!</v>
      </c>
      <c r="CZ134" s="56" t="e">
        <f>IF(#REF!&gt;0,((((#REF!/CW134)^CX134)-1)/CY134),"")</f>
        <v>#REF!</v>
      </c>
      <c r="DA134" s="56" t="e">
        <f>IF(CZ134="","",CL134-CZ134)</f>
        <v>#REF!</v>
      </c>
      <c r="DB134" s="58" t="e">
        <f t="shared" si="56"/>
        <v>#REF!</v>
      </c>
      <c r="DC134" s="59" t="e">
        <f>IF(CP134&lt;&gt;0,((YEAR(CP134)-YEAR(CB134))*12+MONTH(CP134)-MONTH(CB134)),"")</f>
        <v>#REF!</v>
      </c>
      <c r="DD134" s="26"/>
      <c r="DE134" s="26"/>
      <c r="DF134" s="26"/>
    </row>
    <row r="135" spans="1:110" x14ac:dyDescent="0.25">
      <c r="A135" s="8">
        <v>133</v>
      </c>
      <c r="B135" s="10">
        <v>1</v>
      </c>
      <c r="C135" s="12"/>
      <c r="D135" s="12"/>
      <c r="E135" s="12"/>
      <c r="F135" s="12">
        <v>90.3</v>
      </c>
      <c r="G135" s="12">
        <v>1.55</v>
      </c>
      <c r="H135" s="13">
        <v>37.585848074921948</v>
      </c>
      <c r="I135" s="46">
        <f>VLOOKUP(T135,Table_corresp!$E$3:$F$230,2,0)</f>
        <v>12.5</v>
      </c>
      <c r="J135" s="46" t="str">
        <f>CONCATENATE(B135," / ",I135)</f>
        <v>1 / 12,5</v>
      </c>
      <c r="K135" s="54">
        <f>VLOOKUP(J135,Table_corresp!$J$3:$M$70,2,0)</f>
        <v>17.48</v>
      </c>
      <c r="L135" s="54">
        <f>VLOOKUP(J135,Table_corresp!$J$3:$M$70,3,0)</f>
        <v>-0.93</v>
      </c>
      <c r="M135" s="55">
        <f>VLOOKUP(J135,Table_corresp!$J$3:$M$70,4,0)</f>
        <v>-9.9000000000000005E-2</v>
      </c>
      <c r="N135" s="56">
        <f t="shared" si="45"/>
        <v>5.144731800262961</v>
      </c>
      <c r="O135" s="14" t="s">
        <v>39</v>
      </c>
      <c r="P135" s="15">
        <v>42284</v>
      </c>
      <c r="Q135" s="15">
        <v>37692</v>
      </c>
      <c r="R135" s="45" t="str">
        <f t="shared" ca="1" si="40"/>
        <v>14 ans 7 mois</v>
      </c>
      <c r="S135" s="39" t="str">
        <f ca="1">VLOOKUP(R135,Table_corresp!$A$3:$B$230,2,0)</f>
        <v>&gt; 12</v>
      </c>
      <c r="T135" s="45" t="str">
        <f>DATEDIF(Q135,P135,"y")&amp;" ans "&amp;DATEDIF(Q135,P135,"ym")&amp;" mois"</f>
        <v>12 ans 6 mois</v>
      </c>
      <c r="U135" s="39" t="str">
        <f>VLOOKUP(T135,Table_corresp!$A$3:$B$230,2,0)</f>
        <v>&gt; 12</v>
      </c>
      <c r="V135" s="20"/>
      <c r="W135" s="21"/>
      <c r="X135" s="20">
        <v>42469</v>
      </c>
      <c r="Y135" s="38" t="str">
        <f>IF(X135&lt;&gt;0,(DATEDIF(Q135,X135,"y")&amp;" ans "&amp;DATEDIF(Q135,X135,"ym")&amp;" mois"),"")</f>
        <v>13 ans 0 mois</v>
      </c>
      <c r="Z135" s="21">
        <v>38.4</v>
      </c>
      <c r="AA135" s="57">
        <f>IF(Y135="","",(VLOOKUP(Y135,Table_corresp!$E$3:$F$230,2,0)))</f>
        <v>13</v>
      </c>
      <c r="AB135" s="57" t="str">
        <f>IF(AA135="","",(CONCATENATE(B135," / ",AA135)))</f>
        <v>1 / 13</v>
      </c>
      <c r="AC135" s="57">
        <f>IF(AB135="","",(VLOOKUP(AB135,Table_corresp!$J$3:$M$70,2,0)))</f>
        <v>17.8</v>
      </c>
      <c r="AD135" s="57">
        <f>IF(AB135="","",(VLOOKUP(AB135,Table_corresp!$J$3:$M$70,3,0)))</f>
        <v>-0.93</v>
      </c>
      <c r="AE135" s="57">
        <f>IF(AB135="","",(VLOOKUP(AB135,Table_corresp!$J$3:$M$70,4,0)))</f>
        <v>-0.1002</v>
      </c>
      <c r="AF135" s="56">
        <f t="shared" si="46"/>
        <v>5.0980728919746783</v>
      </c>
      <c r="AG135" s="56">
        <f>IF(AF135="","",N135-AF135)</f>
        <v>4.6658908288282674E-2</v>
      </c>
      <c r="AH135" s="58" t="str">
        <f t="shared" si="41"/>
        <v>stable</v>
      </c>
      <c r="AI135" s="17">
        <f>IF(X135&lt;&gt;0,((YEAR(X135)-YEAR(P135))*12+MONTH(X135)-MONTH(P135)),"")</f>
        <v>6</v>
      </c>
      <c r="AJ135" s="20">
        <v>42683</v>
      </c>
      <c r="AK135" s="39" t="str">
        <f>IF(AJ135&lt;&gt;0,(DATEDIF(Q135,AJ135,"y")&amp;" ans "&amp;DATEDIF(Q135,AJ135,"ym")&amp;" mois"),"")</f>
        <v>13 ans 7 mois</v>
      </c>
      <c r="AL135" s="21">
        <v>39.299999999999997</v>
      </c>
      <c r="AM135" s="57">
        <f>IF(AK135="","",(VLOOKUP(AK135,Table_corresp!$E$3:$F$230,2,0)))</f>
        <v>13.5</v>
      </c>
      <c r="AN135" s="57" t="str">
        <f>IF(AM135="","",(CONCATENATE(B135," / ",AM135)))</f>
        <v>1 / 13,5</v>
      </c>
      <c r="AO135" s="57">
        <f>IF(AN135="","",(VLOOKUP(AN135,Table_corresp!$J$3:$M$70,2,0)))</f>
        <v>18.14</v>
      </c>
      <c r="AP135" s="57">
        <f>IF(AN135="","",(VLOOKUP(AN135,Table_corresp!$J$3:$M$70,3,0)))</f>
        <v>-0.91</v>
      </c>
      <c r="AQ135" s="57">
        <f>IF(AN135="","",(VLOOKUP(AN135,Table_corresp!$J$3:$M$70,4,0)))</f>
        <v>-9.8799999999999999E-2</v>
      </c>
      <c r="AR135" s="56">
        <f t="shared" si="47"/>
        <v>5.1129795890980434</v>
      </c>
      <c r="AS135" s="56">
        <f t="shared" si="48"/>
        <v>-1.490669712336512E-2</v>
      </c>
      <c r="AT135" s="58" t="str">
        <f t="shared" si="49"/>
        <v>stable</v>
      </c>
      <c r="AU135" s="59">
        <f t="shared" si="42"/>
        <v>7</v>
      </c>
      <c r="AV135" s="20"/>
      <c r="AW135" s="39"/>
      <c r="AX135" s="21"/>
      <c r="AY135" s="57" t="e">
        <f>IF(AU135="","",(VLOOKUP(AU135,Table_corresp!$E$3:$F$230,2,0)))</f>
        <v>#N/A</v>
      </c>
      <c r="AZ135" s="57" t="e">
        <f>IF(AY135="","",(CONCATENATE(L135," / ",AY135)))</f>
        <v>#N/A</v>
      </c>
      <c r="BA135" s="57" t="e">
        <f>IF(AZ135="","",(VLOOKUP(AZ135,Table_corresp!$J$3:$M$70,2,0)))</f>
        <v>#N/A</v>
      </c>
      <c r="BB135" s="57" t="e">
        <f>IF(AZ135="","",(VLOOKUP(AZ135,Table_corresp!$J$3:$M$70,3,0)))</f>
        <v>#N/A</v>
      </c>
      <c r="BC135" s="57" t="e">
        <f>IF(AZ135="","",(VLOOKUP(AZ135,Table_corresp!$J$3:$M$70,4,0)))</f>
        <v>#N/A</v>
      </c>
      <c r="BD135" s="56" t="str">
        <f t="shared" si="50"/>
        <v/>
      </c>
      <c r="BE135" s="56" t="str">
        <f t="shared" si="38"/>
        <v/>
      </c>
      <c r="BF135" s="58" t="str">
        <f t="shared" si="51"/>
        <v/>
      </c>
      <c r="BG135" s="59" t="e">
        <f t="shared" si="43"/>
        <v>#VALUE!</v>
      </c>
      <c r="BH135" s="21"/>
      <c r="BI135" s="39"/>
      <c r="BJ135" s="21"/>
      <c r="BK135" s="57" t="e">
        <f>IF(BG135="","",(VLOOKUP(BG135,Table_corresp!$E$3:$F$230,2,0)))</f>
        <v>#VALUE!</v>
      </c>
      <c r="BL135" s="57" t="e">
        <f>IF(BK135="","",(CONCATENATE(V135," / ",BK135)))</f>
        <v>#VALUE!</v>
      </c>
      <c r="BM135" s="57" t="e">
        <f>IF(BL135="","",(VLOOKUP(BL135,Table_corresp!$J$3:$M$70,2,0)))</f>
        <v>#VALUE!</v>
      </c>
      <c r="BN135" s="57" t="e">
        <f>IF(BL135="","",(VLOOKUP(BL135,Table_corresp!$J$3:$M$70,3,0)))</f>
        <v>#VALUE!</v>
      </c>
      <c r="BO135" s="57" t="e">
        <f>IF(BL135="","",(VLOOKUP(BL135,Table_corresp!$J$3:$M$70,4,0)))</f>
        <v>#VALUE!</v>
      </c>
      <c r="BP135" s="56" t="str">
        <f t="shared" si="52"/>
        <v/>
      </c>
      <c r="BQ135" s="56" t="str">
        <f t="shared" si="39"/>
        <v/>
      </c>
      <c r="BR135" s="58" t="str">
        <f t="shared" si="53"/>
        <v/>
      </c>
      <c r="BS135" s="59" t="e">
        <f t="shared" si="44"/>
        <v>#VALUE!</v>
      </c>
      <c r="BT135" s="21"/>
      <c r="BU135" s="39"/>
      <c r="BV135" s="21"/>
      <c r="BW135" s="57" t="e">
        <f>IF(BS135="","",(VLOOKUP(BS135,Table_corresp!$E$3:$F$230,2,0)))</f>
        <v>#VALUE!</v>
      </c>
      <c r="BX135" s="57" t="e">
        <f>IF(BW135="","",(CONCATENATE(AF135," / ",BW135)))</f>
        <v>#VALUE!</v>
      </c>
      <c r="BY135" s="57" t="e">
        <f>IF(BX135="","",(VLOOKUP(BX135,Table_corresp!$J$3:$M$70,2,0)))</f>
        <v>#VALUE!</v>
      </c>
      <c r="BZ135" s="57" t="e">
        <f>IF(BX135="","",(VLOOKUP(BX135,Table_corresp!$J$3:$M$70,3,0)))</f>
        <v>#VALUE!</v>
      </c>
      <c r="CA135" s="57" t="e">
        <f>IF(BX135="","",(VLOOKUP(BX135,Table_corresp!$J$3:$M$70,4,0)))</f>
        <v>#VALUE!</v>
      </c>
      <c r="CB135" s="56" t="e">
        <f>IF(#REF!&gt;0,((((#REF!/BY135)^BZ135)-1)/CA135),"")</f>
        <v>#REF!</v>
      </c>
      <c r="CC135" s="56" t="e">
        <f>IF(CB135="","",BN135-CB135)</f>
        <v>#REF!</v>
      </c>
      <c r="CD135" s="58" t="e">
        <f t="shared" si="54"/>
        <v>#REF!</v>
      </c>
      <c r="CE135" s="59" t="e">
        <f>IF(BR135&lt;&gt;0,((YEAR(BR135)-YEAR(BD135))*12+MONTH(BR135)-MONTH(BD135)),"")</f>
        <v>#VALUE!</v>
      </c>
      <c r="CF135" s="21"/>
      <c r="CG135" s="39"/>
      <c r="CH135" s="21"/>
      <c r="CI135" s="57" t="e">
        <f>IF(CE135="","",(VLOOKUP(CE135,Table_corresp!$E$3:$F$230,2,0)))</f>
        <v>#VALUE!</v>
      </c>
      <c r="CJ135" s="57" t="e">
        <f>IF(CI135="","",(CONCATENATE(AP135," / ",CI135)))</f>
        <v>#VALUE!</v>
      </c>
      <c r="CK135" s="57" t="e">
        <f>IF(CJ135="","",(VLOOKUP(CJ135,Table_corresp!$J$3:$M$70,2,0)))</f>
        <v>#VALUE!</v>
      </c>
      <c r="CL135" s="57" t="e">
        <f>IF(CJ135="","",(VLOOKUP(CJ135,Table_corresp!$J$3:$M$70,3,0)))</f>
        <v>#VALUE!</v>
      </c>
      <c r="CM135" s="57" t="e">
        <f>IF(CJ135="","",(VLOOKUP(CJ135,Table_corresp!$J$3:$M$70,4,0)))</f>
        <v>#VALUE!</v>
      </c>
      <c r="CN135" s="56" t="e">
        <f>IF(#REF!&gt;0,((((#REF!/CK135)^CL135)-1)/CM135),"")</f>
        <v>#REF!</v>
      </c>
      <c r="CO135" s="56" t="e">
        <f>IF(CN135="","",BZ135-CN135)</f>
        <v>#REF!</v>
      </c>
      <c r="CP135" s="58" t="e">
        <f t="shared" si="55"/>
        <v>#REF!</v>
      </c>
      <c r="CQ135" s="59" t="e">
        <f>IF(CD135&lt;&gt;0,((YEAR(CD135)-YEAR(BP135))*12+MONTH(CD135)-MONTH(BP135)),"")</f>
        <v>#REF!</v>
      </c>
      <c r="CR135" s="21"/>
      <c r="CS135" s="39"/>
      <c r="CT135" s="22"/>
      <c r="CU135" s="57" t="e">
        <f>IF(CQ135="","",(VLOOKUP(CQ135,Table_corresp!$E$3:$F$230,2,0)))</f>
        <v>#REF!</v>
      </c>
      <c r="CV135" s="57" t="e">
        <f>IF(CU135="","",(CONCATENATE(BB135," / ",CU135)))</f>
        <v>#REF!</v>
      </c>
      <c r="CW135" s="57" t="e">
        <f>IF(CV135="","",(VLOOKUP(CV135,Table_corresp!$J$3:$M$70,2,0)))</f>
        <v>#REF!</v>
      </c>
      <c r="CX135" s="57" t="e">
        <f>IF(CV135="","",(VLOOKUP(CV135,Table_corresp!$J$3:$M$70,3,0)))</f>
        <v>#REF!</v>
      </c>
      <c r="CY135" s="57" t="e">
        <f>IF(CV135="","",(VLOOKUP(CV135,Table_corresp!$J$3:$M$70,4,0)))</f>
        <v>#REF!</v>
      </c>
      <c r="CZ135" s="56" t="e">
        <f>IF(#REF!&gt;0,((((#REF!/CW135)^CX135)-1)/CY135),"")</f>
        <v>#REF!</v>
      </c>
      <c r="DA135" s="56" t="e">
        <f>IF(CZ135="","",CL135-CZ135)</f>
        <v>#REF!</v>
      </c>
      <c r="DB135" s="58" t="e">
        <f t="shared" si="56"/>
        <v>#REF!</v>
      </c>
      <c r="DC135" s="59" t="e">
        <f>IF(CP135&lt;&gt;0,((YEAR(CP135)-YEAR(CB135))*12+MONTH(CP135)-MONTH(CB135)),"")</f>
        <v>#REF!</v>
      </c>
      <c r="DD135" s="26"/>
      <c r="DE135" s="26"/>
      <c r="DF135" s="26"/>
    </row>
    <row r="136" spans="1:110" x14ac:dyDescent="0.25">
      <c r="A136" s="8">
        <v>134</v>
      </c>
      <c r="B136" s="10">
        <v>2</v>
      </c>
      <c r="C136" s="12">
        <v>43.6</v>
      </c>
      <c r="D136" s="12">
        <v>1.335</v>
      </c>
      <c r="E136" s="12">
        <v>24.463802269634868</v>
      </c>
      <c r="F136" s="12">
        <v>45.8</v>
      </c>
      <c r="G136" s="12">
        <v>1.38</v>
      </c>
      <c r="H136" s="13">
        <v>24.04956941818946</v>
      </c>
      <c r="I136" s="46">
        <f>VLOOKUP(T136,Table_corresp!$E$3:$F$230,2,0)</f>
        <v>9.5</v>
      </c>
      <c r="J136" s="46" t="str">
        <f>CONCATENATE(B136," / ",I136)</f>
        <v>2 / 9,5</v>
      </c>
      <c r="K136" s="54">
        <f>VLOOKUP(J136,Table_corresp!$J$3:$M$70,2,0)</f>
        <v>15.96</v>
      </c>
      <c r="L136" s="54">
        <f>VLOOKUP(J136,Table_corresp!$J$3:$M$70,3,0)</f>
        <v>-0.64</v>
      </c>
      <c r="M136" s="55">
        <f>VLOOKUP(J136,Table_corresp!$J$3:$M$70,4,0)</f>
        <v>-6.4100000000000004E-2</v>
      </c>
      <c r="N136" s="56">
        <f t="shared" si="45"/>
        <v>3.6008147660736305</v>
      </c>
      <c r="O136" s="14" t="s">
        <v>36</v>
      </c>
      <c r="P136" s="15">
        <v>42297</v>
      </c>
      <c r="Q136" s="15">
        <v>38777</v>
      </c>
      <c r="R136" s="45" t="str">
        <f t="shared" ca="1" si="40"/>
        <v>11 ans 7 mois</v>
      </c>
      <c r="S136" s="39" t="str">
        <f ca="1">VLOOKUP(R136,Table_corresp!$A$3:$B$230,2,0)</f>
        <v>[9-12[</v>
      </c>
      <c r="T136" s="45" t="str">
        <f>DATEDIF(Q136,P136,"y")&amp;" ans "&amp;DATEDIF(Q136,P136,"ym")&amp;" mois"</f>
        <v>9 ans 7 mois</v>
      </c>
      <c r="U136" s="39" t="str">
        <f>VLOOKUP(T136,Table_corresp!$A$3:$B$230,2,0)</f>
        <v>[9-12[</v>
      </c>
      <c r="V136" s="20"/>
      <c r="W136" s="21"/>
      <c r="X136" s="20"/>
      <c r="Y136" s="38" t="str">
        <f>IF(X136&lt;&gt;0,(DATEDIF(Q136,X136,"y")&amp;" ans "&amp;DATEDIF(Q136,X136,"ym")&amp;" mois"),"")</f>
        <v/>
      </c>
      <c r="Z136" s="21"/>
      <c r="AA136" s="57" t="str">
        <f>IF(Y136="","",(VLOOKUP(Y136,Table_corresp!$E$3:$F$230,2,0)))</f>
        <v/>
      </c>
      <c r="AB136" s="57" t="str">
        <f>IF(AA136="","",(CONCATENATE(B136," / ",AA136)))</f>
        <v/>
      </c>
      <c r="AC136" s="57" t="str">
        <f>IF(AB136="","",(VLOOKUP(AB136,Table_corresp!$J$3:$M$70,2,0)))</f>
        <v/>
      </c>
      <c r="AD136" s="57" t="str">
        <f>IF(AB136="","",(VLOOKUP(AB136,Table_corresp!$J$3:$M$70,3,0)))</f>
        <v/>
      </c>
      <c r="AE136" s="57" t="str">
        <f>IF(AB136="","",(VLOOKUP(AB136,Table_corresp!$J$3:$M$70,4,0)))</f>
        <v/>
      </c>
      <c r="AF136" s="56" t="str">
        <f t="shared" si="46"/>
        <v/>
      </c>
      <c r="AG136" s="56" t="str">
        <f>IF(AF136="","",N136-AF136)</f>
        <v/>
      </c>
      <c r="AH136" s="58" t="str">
        <f t="shared" si="41"/>
        <v/>
      </c>
      <c r="AI136" s="17" t="str">
        <f>IF(X136&lt;&gt;0,((YEAR(X136)-YEAR(P136))*12+MONTH(X136)-MONTH(P136)),"")</f>
        <v/>
      </c>
      <c r="AJ136" s="20"/>
      <c r="AK136" s="39" t="str">
        <f>IF(AJ136&lt;&gt;0,(DATEDIF(Q136,AJ136,"y")&amp;" ans "&amp;DATEDIF(Q136,AJ136,"ym")&amp;" mois"),"")</f>
        <v/>
      </c>
      <c r="AL136" s="21"/>
      <c r="AM136" s="57" t="str">
        <f>IF(AK136="","",(VLOOKUP(AK136,Table_corresp!$E$3:$F$230,2,0)))</f>
        <v/>
      </c>
      <c r="AN136" s="57" t="str">
        <f>IF(AM136="","",(CONCATENATE(B136," / ",AM136)))</f>
        <v/>
      </c>
      <c r="AO136" s="57" t="str">
        <f>IF(AN136="","",(VLOOKUP(AN136,Table_corresp!$J$3:$M$70,2,0)))</f>
        <v/>
      </c>
      <c r="AP136" s="57" t="str">
        <f>IF(AN136="","",(VLOOKUP(AN136,Table_corresp!$J$3:$M$70,3,0)))</f>
        <v/>
      </c>
      <c r="AQ136" s="57" t="str">
        <f>IF(AN136="","",(VLOOKUP(AN136,Table_corresp!$J$3:$M$70,4,0)))</f>
        <v/>
      </c>
      <c r="AR136" s="56" t="str">
        <f t="shared" si="47"/>
        <v/>
      </c>
      <c r="AS136" s="56" t="str">
        <f t="shared" si="48"/>
        <v/>
      </c>
      <c r="AT136" s="58" t="str">
        <f t="shared" si="49"/>
        <v/>
      </c>
      <c r="AU136" s="59" t="str">
        <f t="shared" si="42"/>
        <v/>
      </c>
      <c r="AV136" s="20"/>
      <c r="AW136" s="39"/>
      <c r="AX136" s="21"/>
      <c r="AY136" s="57" t="str">
        <f>IF(AU136="","",(VLOOKUP(AU136,Table_corresp!$E$3:$F$230,2,0)))</f>
        <v/>
      </c>
      <c r="AZ136" s="57" t="str">
        <f>IF(AY136="","",(CONCATENATE(L136," / ",AY136)))</f>
        <v/>
      </c>
      <c r="BA136" s="57" t="str">
        <f>IF(AZ136="","",(VLOOKUP(AZ136,Table_corresp!$J$3:$M$70,2,0)))</f>
        <v/>
      </c>
      <c r="BB136" s="57" t="str">
        <f>IF(AZ136="","",(VLOOKUP(AZ136,Table_corresp!$J$3:$M$70,3,0)))</f>
        <v/>
      </c>
      <c r="BC136" s="57" t="str">
        <f>IF(AZ136="","",(VLOOKUP(AZ136,Table_corresp!$J$3:$M$70,4,0)))</f>
        <v/>
      </c>
      <c r="BD136" s="56" t="str">
        <f t="shared" si="50"/>
        <v/>
      </c>
      <c r="BE136" s="56" t="str">
        <f t="shared" si="38"/>
        <v/>
      </c>
      <c r="BF136" s="58" t="str">
        <f t="shared" si="51"/>
        <v/>
      </c>
      <c r="BG136" s="59" t="e">
        <f t="shared" si="43"/>
        <v>#VALUE!</v>
      </c>
      <c r="BH136" s="21"/>
      <c r="BI136" s="39"/>
      <c r="BJ136" s="21"/>
      <c r="BK136" s="57" t="e">
        <f>IF(BG136="","",(VLOOKUP(BG136,Table_corresp!$E$3:$F$230,2,0)))</f>
        <v>#VALUE!</v>
      </c>
      <c r="BL136" s="57" t="e">
        <f>IF(BK136="","",(CONCATENATE(V136," / ",BK136)))</f>
        <v>#VALUE!</v>
      </c>
      <c r="BM136" s="57" t="e">
        <f>IF(BL136="","",(VLOOKUP(BL136,Table_corresp!$J$3:$M$70,2,0)))</f>
        <v>#VALUE!</v>
      </c>
      <c r="BN136" s="57" t="e">
        <f>IF(BL136="","",(VLOOKUP(BL136,Table_corresp!$J$3:$M$70,3,0)))</f>
        <v>#VALUE!</v>
      </c>
      <c r="BO136" s="57" t="e">
        <f>IF(BL136="","",(VLOOKUP(BL136,Table_corresp!$J$3:$M$70,4,0)))</f>
        <v>#VALUE!</v>
      </c>
      <c r="BP136" s="56" t="str">
        <f t="shared" si="52"/>
        <v/>
      </c>
      <c r="BQ136" s="56" t="str">
        <f t="shared" si="39"/>
        <v/>
      </c>
      <c r="BR136" s="58" t="str">
        <f t="shared" si="53"/>
        <v/>
      </c>
      <c r="BS136" s="59" t="e">
        <f t="shared" si="44"/>
        <v>#VALUE!</v>
      </c>
      <c r="BT136" s="21"/>
      <c r="BU136" s="39"/>
      <c r="BV136" s="21"/>
      <c r="BW136" s="57" t="e">
        <f>IF(BS136="","",(VLOOKUP(BS136,Table_corresp!$E$3:$F$230,2,0)))</f>
        <v>#VALUE!</v>
      </c>
      <c r="BX136" s="57" t="e">
        <f>IF(BW136="","",(CONCATENATE(AF136," / ",BW136)))</f>
        <v>#VALUE!</v>
      </c>
      <c r="BY136" s="57" t="e">
        <f>IF(BX136="","",(VLOOKUP(BX136,Table_corresp!$J$3:$M$70,2,0)))</f>
        <v>#VALUE!</v>
      </c>
      <c r="BZ136" s="57" t="e">
        <f>IF(BX136="","",(VLOOKUP(BX136,Table_corresp!$J$3:$M$70,3,0)))</f>
        <v>#VALUE!</v>
      </c>
      <c r="CA136" s="57" t="e">
        <f>IF(BX136="","",(VLOOKUP(BX136,Table_corresp!$J$3:$M$70,4,0)))</f>
        <v>#VALUE!</v>
      </c>
      <c r="CB136" s="56" t="e">
        <f>IF(#REF!&gt;0,((((#REF!/BY136)^BZ136)-1)/CA136),"")</f>
        <v>#REF!</v>
      </c>
      <c r="CC136" s="56" t="e">
        <f>IF(CB136="","",BN136-CB136)</f>
        <v>#REF!</v>
      </c>
      <c r="CD136" s="58" t="e">
        <f t="shared" si="54"/>
        <v>#REF!</v>
      </c>
      <c r="CE136" s="59" t="e">
        <f>IF(BR136&lt;&gt;0,((YEAR(BR136)-YEAR(BD136))*12+MONTH(BR136)-MONTH(BD136)),"")</f>
        <v>#VALUE!</v>
      </c>
      <c r="CF136" s="21"/>
      <c r="CG136" s="39"/>
      <c r="CH136" s="21"/>
      <c r="CI136" s="57" t="e">
        <f>IF(CE136="","",(VLOOKUP(CE136,Table_corresp!$E$3:$F$230,2,0)))</f>
        <v>#VALUE!</v>
      </c>
      <c r="CJ136" s="57" t="e">
        <f>IF(CI136="","",(CONCATENATE(AP136," / ",CI136)))</f>
        <v>#VALUE!</v>
      </c>
      <c r="CK136" s="57" t="e">
        <f>IF(CJ136="","",(VLOOKUP(CJ136,Table_corresp!$J$3:$M$70,2,0)))</f>
        <v>#VALUE!</v>
      </c>
      <c r="CL136" s="57" t="e">
        <f>IF(CJ136="","",(VLOOKUP(CJ136,Table_corresp!$J$3:$M$70,3,0)))</f>
        <v>#VALUE!</v>
      </c>
      <c r="CM136" s="57" t="e">
        <f>IF(CJ136="","",(VLOOKUP(CJ136,Table_corresp!$J$3:$M$70,4,0)))</f>
        <v>#VALUE!</v>
      </c>
      <c r="CN136" s="56" t="e">
        <f>IF(#REF!&gt;0,((((#REF!/CK136)^CL136)-1)/CM136),"")</f>
        <v>#REF!</v>
      </c>
      <c r="CO136" s="56" t="e">
        <f>IF(CN136="","",BZ136-CN136)</f>
        <v>#REF!</v>
      </c>
      <c r="CP136" s="58" t="e">
        <f t="shared" si="55"/>
        <v>#REF!</v>
      </c>
      <c r="CQ136" s="59" t="e">
        <f>IF(CD136&lt;&gt;0,((YEAR(CD136)-YEAR(BP136))*12+MONTH(CD136)-MONTH(BP136)),"")</f>
        <v>#REF!</v>
      </c>
      <c r="CR136" s="21"/>
      <c r="CS136" s="39"/>
      <c r="CT136" s="22"/>
      <c r="CU136" s="57" t="e">
        <f>IF(CQ136="","",(VLOOKUP(CQ136,Table_corresp!$E$3:$F$230,2,0)))</f>
        <v>#REF!</v>
      </c>
      <c r="CV136" s="57" t="e">
        <f>IF(CU136="","",(CONCATENATE(BB136," / ",CU136)))</f>
        <v>#REF!</v>
      </c>
      <c r="CW136" s="57" t="e">
        <f>IF(CV136="","",(VLOOKUP(CV136,Table_corresp!$J$3:$M$70,2,0)))</f>
        <v>#REF!</v>
      </c>
      <c r="CX136" s="57" t="e">
        <f>IF(CV136="","",(VLOOKUP(CV136,Table_corresp!$J$3:$M$70,3,0)))</f>
        <v>#REF!</v>
      </c>
      <c r="CY136" s="57" t="e">
        <f>IF(CV136="","",(VLOOKUP(CV136,Table_corresp!$J$3:$M$70,4,0)))</f>
        <v>#REF!</v>
      </c>
      <c r="CZ136" s="56" t="e">
        <f>IF(#REF!&gt;0,((((#REF!/CW136)^CX136)-1)/CY136),"")</f>
        <v>#REF!</v>
      </c>
      <c r="DA136" s="56" t="e">
        <f>IF(CZ136="","",CL136-CZ136)</f>
        <v>#REF!</v>
      </c>
      <c r="DB136" s="58" t="e">
        <f t="shared" si="56"/>
        <v>#REF!</v>
      </c>
      <c r="DC136" s="59" t="e">
        <f>IF(CP136&lt;&gt;0,((YEAR(CP136)-YEAR(CB136))*12+MONTH(CP136)-MONTH(CB136)),"")</f>
        <v>#REF!</v>
      </c>
      <c r="DD136" s="26"/>
      <c r="DE136" s="26"/>
      <c r="DF136" s="26"/>
    </row>
    <row r="137" spans="1:110" x14ac:dyDescent="0.25">
      <c r="A137" s="8">
        <v>135</v>
      </c>
      <c r="B137" s="10">
        <v>2</v>
      </c>
      <c r="C137" s="12">
        <v>46</v>
      </c>
      <c r="D137" s="12">
        <v>1.42</v>
      </c>
      <c r="E137" s="12">
        <v>22.812933941678239</v>
      </c>
      <c r="F137" s="12">
        <v>47.6</v>
      </c>
      <c r="G137" s="12">
        <v>1.431</v>
      </c>
      <c r="H137" s="13">
        <v>23.244900161688793</v>
      </c>
      <c r="I137" s="46">
        <f>VLOOKUP(T137,Table_corresp!$E$3:$F$230,2,0)</f>
        <v>10.5</v>
      </c>
      <c r="J137" s="46" t="str">
        <f>CONCATENATE(B137," / ",I137)</f>
        <v>2 / 10,5</v>
      </c>
      <c r="K137" s="54">
        <f>VLOOKUP(J137,Table_corresp!$J$3:$M$70,2,0)</f>
        <v>16.440000000000001</v>
      </c>
      <c r="L137" s="54">
        <f>VLOOKUP(J137,Table_corresp!$J$3:$M$70,3,0)</f>
        <v>-0.69</v>
      </c>
      <c r="M137" s="55">
        <f>VLOOKUP(J137,Table_corresp!$J$3:$M$70,4,0)</f>
        <v>-7.3400000000000007E-2</v>
      </c>
      <c r="N137" s="56">
        <f t="shared" si="45"/>
        <v>2.896192526005497</v>
      </c>
      <c r="O137" s="14" t="s">
        <v>36</v>
      </c>
      <c r="P137" s="15">
        <v>42297</v>
      </c>
      <c r="Q137" s="15">
        <v>38307</v>
      </c>
      <c r="R137" s="45" t="str">
        <f t="shared" ca="1" si="40"/>
        <v>12 ans 11 mois</v>
      </c>
      <c r="S137" s="39" t="str">
        <f ca="1">VLOOKUP(R137,Table_corresp!$A$3:$B$230,2,0)</f>
        <v>&gt; 12</v>
      </c>
      <c r="T137" s="45" t="str">
        <f>DATEDIF(Q137,P137,"y")&amp;" ans "&amp;DATEDIF(Q137,P137,"ym")&amp;" mois"</f>
        <v>10 ans 11 mois</v>
      </c>
      <c r="U137" s="39" t="str">
        <f>VLOOKUP(T137,Table_corresp!$A$3:$B$230,2,0)</f>
        <v>[9-12[</v>
      </c>
      <c r="V137" s="20"/>
      <c r="W137" s="21"/>
      <c r="X137" s="20">
        <v>42480</v>
      </c>
      <c r="Y137" s="38" t="str">
        <f>IF(X137&lt;&gt;0,(DATEDIF(Q137,X137,"y")&amp;" ans "&amp;DATEDIF(Q137,X137,"ym")&amp;" mois"),"")</f>
        <v>11 ans 5 mois</v>
      </c>
      <c r="Z137" s="21">
        <v>23.3</v>
      </c>
      <c r="AA137" s="57">
        <f>IF(Y137="","",(VLOOKUP(Y137,Table_corresp!$E$3:$F$230,2,0)))</f>
        <v>11</v>
      </c>
      <c r="AB137" s="57" t="str">
        <f>IF(AA137="","",(CONCATENATE(B137," / ",AA137)))</f>
        <v>2 / 11</v>
      </c>
      <c r="AC137" s="57">
        <f>IF(AB137="","",(VLOOKUP(AB137,Table_corresp!$J$3:$M$70,2,0)))</f>
        <v>16.73</v>
      </c>
      <c r="AD137" s="57">
        <f>IF(AB137="","",(VLOOKUP(AB137,Table_corresp!$J$3:$M$70,3,0)))</f>
        <v>-0.71</v>
      </c>
      <c r="AE137" s="57">
        <f>IF(AB137="","",(VLOOKUP(AB137,Table_corresp!$J$3:$M$70,4,0)))</f>
        <v>-7.7700000000000005E-2</v>
      </c>
      <c r="AF137" s="56">
        <f t="shared" si="46"/>
        <v>2.6972623146099579</v>
      </c>
      <c r="AG137" s="56">
        <f>IF(AF137="","",N137-AF137)</f>
        <v>0.19893021139553912</v>
      </c>
      <c r="AH137" s="58" t="str">
        <f t="shared" si="41"/>
        <v>stable</v>
      </c>
      <c r="AI137" s="17">
        <f>IF(X137&lt;&gt;0,((YEAR(X137)-YEAR(P137))*12+MONTH(X137)-MONTH(P137)),"")</f>
        <v>6</v>
      </c>
      <c r="AJ137" s="20">
        <v>42683</v>
      </c>
      <c r="AK137" s="39" t="str">
        <f>IF(AJ137&lt;&gt;0,(DATEDIF(Q137,AJ137,"y")&amp;" ans "&amp;DATEDIF(Q137,AJ137,"ym")&amp;" mois"),"")</f>
        <v>11 ans 11 mois</v>
      </c>
      <c r="AL137" s="21">
        <v>24.4</v>
      </c>
      <c r="AM137" s="57">
        <f>IF(AK137="","",(VLOOKUP(AK137,Table_corresp!$E$3:$F$230,2,0)))</f>
        <v>11.5</v>
      </c>
      <c r="AN137" s="57" t="str">
        <f>IF(AM137="","",(CONCATENATE(B137," / ",AM137)))</f>
        <v>2 / 11,5</v>
      </c>
      <c r="AO137" s="57">
        <f>IF(AN137="","",(VLOOKUP(AN137,Table_corresp!$J$3:$M$70,2,0)))</f>
        <v>17.04</v>
      </c>
      <c r="AP137" s="57">
        <f>IF(AN137="","",(VLOOKUP(AN137,Table_corresp!$J$3:$M$70,3,0)))</f>
        <v>-0.73</v>
      </c>
      <c r="AQ137" s="57">
        <f>IF(AN137="","",(VLOOKUP(AN137,Table_corresp!$J$3:$M$70,4,0)))</f>
        <v>-8.1799999999999998E-2</v>
      </c>
      <c r="AR137" s="56">
        <f t="shared" si="47"/>
        <v>2.8185067923528071</v>
      </c>
      <c r="AS137" s="56">
        <f t="shared" si="48"/>
        <v>-0.12124447774284919</v>
      </c>
      <c r="AT137" s="58" t="str">
        <f t="shared" si="49"/>
        <v>stable</v>
      </c>
      <c r="AU137" s="59">
        <f t="shared" si="42"/>
        <v>7</v>
      </c>
      <c r="AV137" s="20"/>
      <c r="AW137" s="39"/>
      <c r="AX137" s="21"/>
      <c r="AY137" s="57" t="e">
        <f>IF(AU137="","",(VLOOKUP(AU137,Table_corresp!$E$3:$F$230,2,0)))</f>
        <v>#N/A</v>
      </c>
      <c r="AZ137" s="57" t="e">
        <f>IF(AY137="","",(CONCATENATE(L137," / ",AY137)))</f>
        <v>#N/A</v>
      </c>
      <c r="BA137" s="57" t="e">
        <f>IF(AZ137="","",(VLOOKUP(AZ137,Table_corresp!$J$3:$M$70,2,0)))</f>
        <v>#N/A</v>
      </c>
      <c r="BB137" s="57" t="e">
        <f>IF(AZ137="","",(VLOOKUP(AZ137,Table_corresp!$J$3:$M$70,3,0)))</f>
        <v>#N/A</v>
      </c>
      <c r="BC137" s="57" t="e">
        <f>IF(AZ137="","",(VLOOKUP(AZ137,Table_corresp!$J$3:$M$70,4,0)))</f>
        <v>#N/A</v>
      </c>
      <c r="BD137" s="56" t="str">
        <f t="shared" si="50"/>
        <v/>
      </c>
      <c r="BE137" s="56" t="str">
        <f t="shared" si="38"/>
        <v/>
      </c>
      <c r="BF137" s="58" t="str">
        <f t="shared" si="51"/>
        <v/>
      </c>
      <c r="BG137" s="59" t="e">
        <f t="shared" si="43"/>
        <v>#VALUE!</v>
      </c>
      <c r="BH137" s="21"/>
      <c r="BI137" s="39"/>
      <c r="BJ137" s="21"/>
      <c r="BK137" s="57" t="e">
        <f>IF(BG137="","",(VLOOKUP(BG137,Table_corresp!$E$3:$F$230,2,0)))</f>
        <v>#VALUE!</v>
      </c>
      <c r="BL137" s="57" t="e">
        <f>IF(BK137="","",(CONCATENATE(V137," / ",BK137)))</f>
        <v>#VALUE!</v>
      </c>
      <c r="BM137" s="57" t="e">
        <f>IF(BL137="","",(VLOOKUP(BL137,Table_corresp!$J$3:$M$70,2,0)))</f>
        <v>#VALUE!</v>
      </c>
      <c r="BN137" s="57" t="e">
        <f>IF(BL137="","",(VLOOKUP(BL137,Table_corresp!$J$3:$M$70,3,0)))</f>
        <v>#VALUE!</v>
      </c>
      <c r="BO137" s="57" t="e">
        <f>IF(BL137="","",(VLOOKUP(BL137,Table_corresp!$J$3:$M$70,4,0)))</f>
        <v>#VALUE!</v>
      </c>
      <c r="BP137" s="56" t="str">
        <f t="shared" si="52"/>
        <v/>
      </c>
      <c r="BQ137" s="56" t="str">
        <f t="shared" si="39"/>
        <v/>
      </c>
      <c r="BR137" s="58" t="str">
        <f t="shared" si="53"/>
        <v/>
      </c>
      <c r="BS137" s="59" t="e">
        <f t="shared" si="44"/>
        <v>#VALUE!</v>
      </c>
      <c r="BT137" s="21"/>
      <c r="BU137" s="39"/>
      <c r="BV137" s="21"/>
      <c r="BW137" s="57" t="e">
        <f>IF(BS137="","",(VLOOKUP(BS137,Table_corresp!$E$3:$F$230,2,0)))</f>
        <v>#VALUE!</v>
      </c>
      <c r="BX137" s="57" t="e">
        <f>IF(BW137="","",(CONCATENATE(AF137," / ",BW137)))</f>
        <v>#VALUE!</v>
      </c>
      <c r="BY137" s="57" t="e">
        <f>IF(BX137="","",(VLOOKUP(BX137,Table_corresp!$J$3:$M$70,2,0)))</f>
        <v>#VALUE!</v>
      </c>
      <c r="BZ137" s="57" t="e">
        <f>IF(BX137="","",(VLOOKUP(BX137,Table_corresp!$J$3:$M$70,3,0)))</f>
        <v>#VALUE!</v>
      </c>
      <c r="CA137" s="57" t="e">
        <f>IF(BX137="","",(VLOOKUP(BX137,Table_corresp!$J$3:$M$70,4,0)))</f>
        <v>#VALUE!</v>
      </c>
      <c r="CB137" s="56" t="e">
        <f>IF(#REF!&gt;0,((((#REF!/BY137)^BZ137)-1)/CA137),"")</f>
        <v>#REF!</v>
      </c>
      <c r="CC137" s="56" t="e">
        <f>IF(CB137="","",BN137-CB137)</f>
        <v>#REF!</v>
      </c>
      <c r="CD137" s="58" t="e">
        <f t="shared" si="54"/>
        <v>#REF!</v>
      </c>
      <c r="CE137" s="59" t="e">
        <f>IF(BR137&lt;&gt;0,((YEAR(BR137)-YEAR(BD137))*12+MONTH(BR137)-MONTH(BD137)),"")</f>
        <v>#VALUE!</v>
      </c>
      <c r="CF137" s="21"/>
      <c r="CG137" s="39"/>
      <c r="CH137" s="21"/>
      <c r="CI137" s="57" t="e">
        <f>IF(CE137="","",(VLOOKUP(CE137,Table_corresp!$E$3:$F$230,2,0)))</f>
        <v>#VALUE!</v>
      </c>
      <c r="CJ137" s="57" t="e">
        <f>IF(CI137="","",(CONCATENATE(AP137," / ",CI137)))</f>
        <v>#VALUE!</v>
      </c>
      <c r="CK137" s="57" t="e">
        <f>IF(CJ137="","",(VLOOKUP(CJ137,Table_corresp!$J$3:$M$70,2,0)))</f>
        <v>#VALUE!</v>
      </c>
      <c r="CL137" s="57" t="e">
        <f>IF(CJ137="","",(VLOOKUP(CJ137,Table_corresp!$J$3:$M$70,3,0)))</f>
        <v>#VALUE!</v>
      </c>
      <c r="CM137" s="57" t="e">
        <f>IF(CJ137="","",(VLOOKUP(CJ137,Table_corresp!$J$3:$M$70,4,0)))</f>
        <v>#VALUE!</v>
      </c>
      <c r="CN137" s="56" t="e">
        <f>IF(#REF!&gt;0,((((#REF!/CK137)^CL137)-1)/CM137),"")</f>
        <v>#REF!</v>
      </c>
      <c r="CO137" s="56" t="e">
        <f>IF(CN137="","",BZ137-CN137)</f>
        <v>#REF!</v>
      </c>
      <c r="CP137" s="58" t="e">
        <f t="shared" si="55"/>
        <v>#REF!</v>
      </c>
      <c r="CQ137" s="59" t="e">
        <f>IF(CD137&lt;&gt;0,((YEAR(CD137)-YEAR(BP137))*12+MONTH(CD137)-MONTH(BP137)),"")</f>
        <v>#REF!</v>
      </c>
      <c r="CR137" s="21"/>
      <c r="CS137" s="39"/>
      <c r="CT137" s="22"/>
      <c r="CU137" s="57" t="e">
        <f>IF(CQ137="","",(VLOOKUP(CQ137,Table_corresp!$E$3:$F$230,2,0)))</f>
        <v>#REF!</v>
      </c>
      <c r="CV137" s="57" t="e">
        <f>IF(CU137="","",(CONCATENATE(BB137," / ",CU137)))</f>
        <v>#REF!</v>
      </c>
      <c r="CW137" s="57" t="e">
        <f>IF(CV137="","",(VLOOKUP(CV137,Table_corresp!$J$3:$M$70,2,0)))</f>
        <v>#REF!</v>
      </c>
      <c r="CX137" s="57" t="e">
        <f>IF(CV137="","",(VLOOKUP(CV137,Table_corresp!$J$3:$M$70,3,0)))</f>
        <v>#REF!</v>
      </c>
      <c r="CY137" s="57" t="e">
        <f>IF(CV137="","",(VLOOKUP(CV137,Table_corresp!$J$3:$M$70,4,0)))</f>
        <v>#REF!</v>
      </c>
      <c r="CZ137" s="56" t="e">
        <f>IF(#REF!&gt;0,((((#REF!/CW137)^CX137)-1)/CY137),"")</f>
        <v>#REF!</v>
      </c>
      <c r="DA137" s="56" t="e">
        <f>IF(CZ137="","",CL137-CZ137)</f>
        <v>#REF!</v>
      </c>
      <c r="DB137" s="58" t="e">
        <f t="shared" si="56"/>
        <v>#REF!</v>
      </c>
      <c r="DC137" s="59" t="e">
        <f>IF(CP137&lt;&gt;0,((YEAR(CP137)-YEAR(CB137))*12+MONTH(CP137)-MONTH(CB137)),"")</f>
        <v>#REF!</v>
      </c>
      <c r="DD137" s="26"/>
      <c r="DE137" s="26"/>
      <c r="DF137" s="26"/>
    </row>
    <row r="138" spans="1:110" x14ac:dyDescent="0.25">
      <c r="A138" s="8">
        <v>136</v>
      </c>
      <c r="B138" s="10">
        <v>1</v>
      </c>
      <c r="C138" s="12"/>
      <c r="D138" s="12"/>
      <c r="E138" s="12"/>
      <c r="F138" s="12">
        <v>43.4</v>
      </c>
      <c r="G138" s="12">
        <v>1.42</v>
      </c>
      <c r="H138" s="13">
        <v>21.523507240626859</v>
      </c>
      <c r="I138" s="46">
        <f>VLOOKUP(T138,Table_corresp!$E$3:$F$230,2,0)</f>
        <v>8.5</v>
      </c>
      <c r="J138" s="46" t="str">
        <f>CONCATENATE(B138," / ",I138)</f>
        <v>1 / 8,5</v>
      </c>
      <c r="K138" s="54">
        <f>VLOOKUP(J138,Table_corresp!$J$3:$M$70,2,0)</f>
        <v>15.89</v>
      </c>
      <c r="L138" s="54">
        <f>VLOOKUP(J138,Table_corresp!$J$3:$M$70,3,0)</f>
        <v>-0.66</v>
      </c>
      <c r="M138" s="55">
        <f>VLOOKUP(J138,Table_corresp!$J$3:$M$70,4,0)</f>
        <v>-5.9499999999999997E-2</v>
      </c>
      <c r="N138" s="56">
        <f t="shared" si="45"/>
        <v>3.0504049160028535</v>
      </c>
      <c r="O138" s="14" t="s">
        <v>36</v>
      </c>
      <c r="P138" s="15">
        <v>42298</v>
      </c>
      <c r="Q138" s="15">
        <v>39051</v>
      </c>
      <c r="R138" s="45" t="str">
        <f t="shared" ca="1" si="40"/>
        <v>10 ans 10 mois</v>
      </c>
      <c r="S138" s="39" t="str">
        <f ca="1">VLOOKUP(R138,Table_corresp!$A$3:$B$230,2,0)</f>
        <v>[9-12[</v>
      </c>
      <c r="T138" s="45" t="str">
        <f>DATEDIF(Q138,P138,"y")&amp;" ans "&amp;DATEDIF(Q138,P138,"ym")&amp;" mois"</f>
        <v>8 ans 10 mois</v>
      </c>
      <c r="U138" s="39" t="str">
        <f>VLOOKUP(T138,Table_corresp!$A$3:$B$230,2,0)</f>
        <v>[6-9[</v>
      </c>
      <c r="V138" s="20"/>
      <c r="W138" s="21"/>
      <c r="X138" s="20">
        <v>42802</v>
      </c>
      <c r="Y138" s="38" t="str">
        <f>IF(X138&lt;&gt;0,(DATEDIF(Q138,X138,"y")&amp;" ans "&amp;DATEDIF(Q138,X138,"ym")&amp;" mois"),"")</f>
        <v>10 ans 3 mois</v>
      </c>
      <c r="Z138" s="21">
        <v>23.9</v>
      </c>
      <c r="AA138" s="57">
        <f>IF(Y138="","",(VLOOKUP(Y138,Table_corresp!$E$3:$F$230,2,0)))</f>
        <v>10</v>
      </c>
      <c r="AB138" s="57" t="str">
        <f>IF(AA138="","",(CONCATENATE(B138," / ",AA138)))</f>
        <v>1 / 10</v>
      </c>
      <c r="AC138" s="57">
        <f>IF(AB138="","",(VLOOKUP(AB138,Table_corresp!$J$3:$M$70,2,0)))</f>
        <v>16.36</v>
      </c>
      <c r="AD138" s="57">
        <f>IF(AB138="","",(VLOOKUP(AB138,Table_corresp!$J$3:$M$70,3,0)))</f>
        <v>-0.82</v>
      </c>
      <c r="AE138" s="57">
        <f>IF(AB138="","",(VLOOKUP(AB138,Table_corresp!$J$3:$M$70,4,0)))</f>
        <v>-0.08</v>
      </c>
      <c r="AF138" s="56">
        <f t="shared" si="46"/>
        <v>3.3393552886655185</v>
      </c>
      <c r="AG138" s="56">
        <f>IF(AF138="","",N138-AF138)</f>
        <v>-0.28895037266266499</v>
      </c>
      <c r="AH138" s="58" t="str">
        <f t="shared" si="41"/>
        <v>accélération</v>
      </c>
      <c r="AI138" s="17">
        <f>IF(X138&lt;&gt;0,((YEAR(X138)-YEAR(P138))*12+MONTH(X138)-MONTH(P138)),"")</f>
        <v>17</v>
      </c>
      <c r="AJ138" s="20"/>
      <c r="AK138" s="39" t="str">
        <f>IF(AJ138&lt;&gt;0,(DATEDIF(Q138,AJ138,"y")&amp;" ans "&amp;DATEDIF(Q138,AJ138,"ym")&amp;" mois"),"")</f>
        <v/>
      </c>
      <c r="AL138" s="21"/>
      <c r="AM138" s="57" t="str">
        <f>IF(AK138="","",(VLOOKUP(AK138,Table_corresp!$E$3:$F$230,2,0)))</f>
        <v/>
      </c>
      <c r="AN138" s="57" t="str">
        <f>IF(AM138="","",(CONCATENATE(B138," / ",AM138)))</f>
        <v/>
      </c>
      <c r="AO138" s="57" t="str">
        <f>IF(AN138="","",(VLOOKUP(AN138,Table_corresp!$J$3:$M$70,2,0)))</f>
        <v/>
      </c>
      <c r="AP138" s="57" t="str">
        <f>IF(AN138="","",(VLOOKUP(AN138,Table_corresp!$J$3:$M$70,3,0)))</f>
        <v/>
      </c>
      <c r="AQ138" s="57" t="str">
        <f>IF(AN138="","",(VLOOKUP(AN138,Table_corresp!$J$3:$M$70,4,0)))</f>
        <v/>
      </c>
      <c r="AR138" s="56" t="str">
        <f t="shared" si="47"/>
        <v/>
      </c>
      <c r="AS138" s="56" t="str">
        <f t="shared" si="48"/>
        <v/>
      </c>
      <c r="AT138" s="58" t="str">
        <f t="shared" si="49"/>
        <v/>
      </c>
      <c r="AU138" s="59" t="str">
        <f t="shared" si="42"/>
        <v/>
      </c>
      <c r="AV138" s="20"/>
      <c r="AW138" s="39"/>
      <c r="AX138" s="21"/>
      <c r="AY138" s="57" t="str">
        <f>IF(AU138="","",(VLOOKUP(AU138,Table_corresp!$E$3:$F$230,2,0)))</f>
        <v/>
      </c>
      <c r="AZ138" s="57" t="str">
        <f>IF(AY138="","",(CONCATENATE(L138," / ",AY138)))</f>
        <v/>
      </c>
      <c r="BA138" s="57" t="str">
        <f>IF(AZ138="","",(VLOOKUP(AZ138,Table_corresp!$J$3:$M$70,2,0)))</f>
        <v/>
      </c>
      <c r="BB138" s="57" t="str">
        <f>IF(AZ138="","",(VLOOKUP(AZ138,Table_corresp!$J$3:$M$70,3,0)))</f>
        <v/>
      </c>
      <c r="BC138" s="57" t="str">
        <f>IF(AZ138="","",(VLOOKUP(AZ138,Table_corresp!$J$3:$M$70,4,0)))</f>
        <v/>
      </c>
      <c r="BD138" s="56" t="str">
        <f t="shared" si="50"/>
        <v/>
      </c>
      <c r="BE138" s="56" t="str">
        <f t="shared" si="38"/>
        <v/>
      </c>
      <c r="BF138" s="58" t="str">
        <f t="shared" si="51"/>
        <v/>
      </c>
      <c r="BG138" s="59" t="e">
        <f t="shared" si="43"/>
        <v>#VALUE!</v>
      </c>
      <c r="BH138" s="21"/>
      <c r="BI138" s="39"/>
      <c r="BJ138" s="21"/>
      <c r="BK138" s="57" t="e">
        <f>IF(BG138="","",(VLOOKUP(BG138,Table_corresp!$E$3:$F$230,2,0)))</f>
        <v>#VALUE!</v>
      </c>
      <c r="BL138" s="57" t="e">
        <f>IF(BK138="","",(CONCATENATE(V138," / ",BK138)))</f>
        <v>#VALUE!</v>
      </c>
      <c r="BM138" s="57" t="e">
        <f>IF(BL138="","",(VLOOKUP(BL138,Table_corresp!$J$3:$M$70,2,0)))</f>
        <v>#VALUE!</v>
      </c>
      <c r="BN138" s="57" t="e">
        <f>IF(BL138="","",(VLOOKUP(BL138,Table_corresp!$J$3:$M$70,3,0)))</f>
        <v>#VALUE!</v>
      </c>
      <c r="BO138" s="57" t="e">
        <f>IF(BL138="","",(VLOOKUP(BL138,Table_corresp!$J$3:$M$70,4,0)))</f>
        <v>#VALUE!</v>
      </c>
      <c r="BP138" s="56" t="str">
        <f t="shared" si="52"/>
        <v/>
      </c>
      <c r="BQ138" s="56" t="str">
        <f t="shared" si="39"/>
        <v/>
      </c>
      <c r="BR138" s="58" t="str">
        <f t="shared" si="53"/>
        <v/>
      </c>
      <c r="BS138" s="59" t="e">
        <f t="shared" si="44"/>
        <v>#VALUE!</v>
      </c>
      <c r="BT138" s="21"/>
      <c r="BU138" s="39"/>
      <c r="BV138" s="21"/>
      <c r="BW138" s="57" t="e">
        <f>IF(BS138="","",(VLOOKUP(BS138,Table_corresp!$E$3:$F$230,2,0)))</f>
        <v>#VALUE!</v>
      </c>
      <c r="BX138" s="57" t="e">
        <f>IF(BW138="","",(CONCATENATE(AF138," / ",BW138)))</f>
        <v>#VALUE!</v>
      </c>
      <c r="BY138" s="57" t="e">
        <f>IF(BX138="","",(VLOOKUP(BX138,Table_corresp!$J$3:$M$70,2,0)))</f>
        <v>#VALUE!</v>
      </c>
      <c r="BZ138" s="57" t="e">
        <f>IF(BX138="","",(VLOOKUP(BX138,Table_corresp!$J$3:$M$70,3,0)))</f>
        <v>#VALUE!</v>
      </c>
      <c r="CA138" s="57" t="e">
        <f>IF(BX138="","",(VLOOKUP(BX138,Table_corresp!$J$3:$M$70,4,0)))</f>
        <v>#VALUE!</v>
      </c>
      <c r="CB138" s="56" t="e">
        <f>IF(#REF!&gt;0,((((#REF!/BY138)^BZ138)-1)/CA138),"")</f>
        <v>#REF!</v>
      </c>
      <c r="CC138" s="56" t="e">
        <f>IF(CB138="","",BN138-CB138)</f>
        <v>#REF!</v>
      </c>
      <c r="CD138" s="58" t="e">
        <f t="shared" si="54"/>
        <v>#REF!</v>
      </c>
      <c r="CE138" s="59" t="e">
        <f>IF(BR138&lt;&gt;0,((YEAR(BR138)-YEAR(BD138))*12+MONTH(BR138)-MONTH(BD138)),"")</f>
        <v>#VALUE!</v>
      </c>
      <c r="CF138" s="21"/>
      <c r="CG138" s="39"/>
      <c r="CH138" s="21"/>
      <c r="CI138" s="57" t="e">
        <f>IF(CE138="","",(VLOOKUP(CE138,Table_corresp!$E$3:$F$230,2,0)))</f>
        <v>#VALUE!</v>
      </c>
      <c r="CJ138" s="57" t="e">
        <f>IF(CI138="","",(CONCATENATE(AP138," / ",CI138)))</f>
        <v>#VALUE!</v>
      </c>
      <c r="CK138" s="57" t="e">
        <f>IF(CJ138="","",(VLOOKUP(CJ138,Table_corresp!$J$3:$M$70,2,0)))</f>
        <v>#VALUE!</v>
      </c>
      <c r="CL138" s="57" t="e">
        <f>IF(CJ138="","",(VLOOKUP(CJ138,Table_corresp!$J$3:$M$70,3,0)))</f>
        <v>#VALUE!</v>
      </c>
      <c r="CM138" s="57" t="e">
        <f>IF(CJ138="","",(VLOOKUP(CJ138,Table_corresp!$J$3:$M$70,4,0)))</f>
        <v>#VALUE!</v>
      </c>
      <c r="CN138" s="56" t="e">
        <f>IF(#REF!&gt;0,((((#REF!/CK138)^CL138)-1)/CM138),"")</f>
        <v>#REF!</v>
      </c>
      <c r="CO138" s="56" t="e">
        <f>IF(CN138="","",BZ138-CN138)</f>
        <v>#REF!</v>
      </c>
      <c r="CP138" s="58" t="e">
        <f t="shared" si="55"/>
        <v>#REF!</v>
      </c>
      <c r="CQ138" s="59" t="e">
        <f>IF(CD138&lt;&gt;0,((YEAR(CD138)-YEAR(BP138))*12+MONTH(CD138)-MONTH(BP138)),"")</f>
        <v>#REF!</v>
      </c>
      <c r="CR138" s="21"/>
      <c r="CS138" s="39"/>
      <c r="CT138" s="22"/>
      <c r="CU138" s="57" t="e">
        <f>IF(CQ138="","",(VLOOKUP(CQ138,Table_corresp!$E$3:$F$230,2,0)))</f>
        <v>#REF!</v>
      </c>
      <c r="CV138" s="57" t="e">
        <f>IF(CU138="","",(CONCATENATE(BB138," / ",CU138)))</f>
        <v>#REF!</v>
      </c>
      <c r="CW138" s="57" t="e">
        <f>IF(CV138="","",(VLOOKUP(CV138,Table_corresp!$J$3:$M$70,2,0)))</f>
        <v>#REF!</v>
      </c>
      <c r="CX138" s="57" t="e">
        <f>IF(CV138="","",(VLOOKUP(CV138,Table_corresp!$J$3:$M$70,3,0)))</f>
        <v>#REF!</v>
      </c>
      <c r="CY138" s="57" t="e">
        <f>IF(CV138="","",(VLOOKUP(CV138,Table_corresp!$J$3:$M$70,4,0)))</f>
        <v>#REF!</v>
      </c>
      <c r="CZ138" s="56" t="e">
        <f>IF(#REF!&gt;0,((((#REF!/CW138)^CX138)-1)/CY138),"")</f>
        <v>#REF!</v>
      </c>
      <c r="DA138" s="56" t="e">
        <f>IF(CZ138="","",CL138-CZ138)</f>
        <v>#REF!</v>
      </c>
      <c r="DB138" s="58" t="e">
        <f t="shared" si="56"/>
        <v>#REF!</v>
      </c>
      <c r="DC138" s="59" t="e">
        <f>IF(CP138&lt;&gt;0,((YEAR(CP138)-YEAR(CB138))*12+MONTH(CP138)-MONTH(CB138)),"")</f>
        <v>#REF!</v>
      </c>
      <c r="DD138" s="26"/>
      <c r="DE138" s="26"/>
      <c r="DF138" s="26"/>
    </row>
    <row r="139" spans="1:110" x14ac:dyDescent="0.25">
      <c r="A139" s="8">
        <v>137</v>
      </c>
      <c r="B139" s="10">
        <v>2</v>
      </c>
      <c r="C139" s="12"/>
      <c r="D139" s="12"/>
      <c r="E139" s="12"/>
      <c r="F139" s="12">
        <v>95.4</v>
      </c>
      <c r="G139" s="12">
        <v>1.74</v>
      </c>
      <c r="H139" s="13">
        <v>31.510107015457791</v>
      </c>
      <c r="I139" s="46">
        <f>VLOOKUP(T139,Table_corresp!$E$3:$F$230,2,0)</f>
        <v>16.5</v>
      </c>
      <c r="J139" s="46" t="str">
        <f>CONCATENATE(B139," / ",I139)</f>
        <v>2 / 16,5</v>
      </c>
      <c r="K139" s="54">
        <f>VLOOKUP(J139,Table_corresp!$J$3:$M$70,2,0)</f>
        <v>20.13</v>
      </c>
      <c r="L139" s="54">
        <f>VLOOKUP(J139,Table_corresp!$J$3:$M$70,3,0)</f>
        <v>-0.9</v>
      </c>
      <c r="M139" s="55">
        <f>VLOOKUP(J139,Table_corresp!$J$3:$M$70,4,0)</f>
        <v>-0.1082</v>
      </c>
      <c r="N139" s="56">
        <f t="shared" si="45"/>
        <v>3.067282317193222</v>
      </c>
      <c r="O139" s="14" t="s">
        <v>39</v>
      </c>
      <c r="P139" s="15">
        <v>42298</v>
      </c>
      <c r="Q139" s="15">
        <v>36270</v>
      </c>
      <c r="R139" s="45" t="str">
        <f t="shared" ca="1" si="40"/>
        <v>18 ans 5 mois</v>
      </c>
      <c r="S139" s="39" t="str">
        <f ca="1">VLOOKUP(R139,Table_corresp!$A$3:$B$230,2,0)</f>
        <v>&gt; 12</v>
      </c>
      <c r="T139" s="45" t="str">
        <f>DATEDIF(Q139,P139,"y")&amp;" ans "&amp;DATEDIF(Q139,P139,"ym")&amp;" mois"</f>
        <v>16 ans 6 mois</v>
      </c>
      <c r="U139" s="39" t="str">
        <f>VLOOKUP(T139,Table_corresp!$A$3:$B$230,2,0)</f>
        <v>&gt; 12</v>
      </c>
      <c r="V139" s="16"/>
      <c r="W139" s="11"/>
      <c r="X139" s="16"/>
      <c r="Y139" s="38" t="str">
        <f>IF(X139&lt;&gt;0,(DATEDIF(Q139,X139,"y")&amp;" ans "&amp;DATEDIF(Q139,X139,"ym")&amp;" mois"),"")</f>
        <v/>
      </c>
      <c r="Z139" s="11"/>
      <c r="AA139" s="57" t="str">
        <f>IF(Y139="","",(VLOOKUP(Y139,Table_corresp!$E$3:$F$230,2,0)))</f>
        <v/>
      </c>
      <c r="AB139" s="57" t="str">
        <f>IF(AA139="","",(CONCATENATE(B139," / ",AA139)))</f>
        <v/>
      </c>
      <c r="AC139" s="57" t="str">
        <f>IF(AB139="","",(VLOOKUP(AB139,Table_corresp!$J$3:$M$70,2,0)))</f>
        <v/>
      </c>
      <c r="AD139" s="57" t="str">
        <f>IF(AB139="","",(VLOOKUP(AB139,Table_corresp!$J$3:$M$70,3,0)))</f>
        <v/>
      </c>
      <c r="AE139" s="57" t="str">
        <f>IF(AB139="","",(VLOOKUP(AB139,Table_corresp!$J$3:$M$70,4,0)))</f>
        <v/>
      </c>
      <c r="AF139" s="56" t="str">
        <f t="shared" si="46"/>
        <v/>
      </c>
      <c r="AG139" s="56" t="str">
        <f>IF(AF139="","",N139-AF139)</f>
        <v/>
      </c>
      <c r="AH139" s="58" t="str">
        <f t="shared" si="41"/>
        <v/>
      </c>
      <c r="AI139" s="17" t="str">
        <f>IF(X139&lt;&gt;0,((YEAR(X139)-YEAR(P139))*12+MONTH(X139)-MONTH(P139)),"")</f>
        <v/>
      </c>
      <c r="AJ139" s="16"/>
      <c r="AK139" s="39" t="str">
        <f>IF(AJ139&lt;&gt;0,(DATEDIF(Q139,AJ139,"y")&amp;" ans "&amp;DATEDIF(Q139,AJ139,"ym")&amp;" mois"),"")</f>
        <v/>
      </c>
      <c r="AL139" s="11"/>
      <c r="AM139" s="57" t="str">
        <f>IF(AK139="","",(VLOOKUP(AK139,Table_corresp!$E$3:$F$230,2,0)))</f>
        <v/>
      </c>
      <c r="AN139" s="57" t="str">
        <f>IF(AM139="","",(CONCATENATE(B139," / ",AM139)))</f>
        <v/>
      </c>
      <c r="AO139" s="57" t="str">
        <f>IF(AN139="","",(VLOOKUP(AN139,Table_corresp!$J$3:$M$70,2,0)))</f>
        <v/>
      </c>
      <c r="AP139" s="57" t="str">
        <f>IF(AN139="","",(VLOOKUP(AN139,Table_corresp!$J$3:$M$70,3,0)))</f>
        <v/>
      </c>
      <c r="AQ139" s="57" t="str">
        <f>IF(AN139="","",(VLOOKUP(AN139,Table_corresp!$J$3:$M$70,4,0)))</f>
        <v/>
      </c>
      <c r="AR139" s="56" t="str">
        <f t="shared" si="47"/>
        <v/>
      </c>
      <c r="AS139" s="56" t="str">
        <f t="shared" si="48"/>
        <v/>
      </c>
      <c r="AT139" s="58" t="str">
        <f t="shared" si="49"/>
        <v/>
      </c>
      <c r="AU139" s="59" t="str">
        <f t="shared" si="42"/>
        <v/>
      </c>
      <c r="AV139" s="16"/>
      <c r="AW139" s="39"/>
      <c r="AX139" s="11"/>
      <c r="AY139" s="57" t="str">
        <f>IF(AU139="","",(VLOOKUP(AU139,Table_corresp!$E$3:$F$230,2,0)))</f>
        <v/>
      </c>
      <c r="AZ139" s="57" t="str">
        <f>IF(AY139="","",(CONCATENATE(L139," / ",AY139)))</f>
        <v/>
      </c>
      <c r="BA139" s="57" t="str">
        <f>IF(AZ139="","",(VLOOKUP(AZ139,Table_corresp!$J$3:$M$70,2,0)))</f>
        <v/>
      </c>
      <c r="BB139" s="57" t="str">
        <f>IF(AZ139="","",(VLOOKUP(AZ139,Table_corresp!$J$3:$M$70,3,0)))</f>
        <v/>
      </c>
      <c r="BC139" s="57" t="str">
        <f>IF(AZ139="","",(VLOOKUP(AZ139,Table_corresp!$J$3:$M$70,4,0)))</f>
        <v/>
      </c>
      <c r="BD139" s="56" t="str">
        <f t="shared" si="50"/>
        <v/>
      </c>
      <c r="BE139" s="56" t="str">
        <f t="shared" si="38"/>
        <v/>
      </c>
      <c r="BF139" s="58" t="str">
        <f t="shared" si="51"/>
        <v/>
      </c>
      <c r="BG139" s="59" t="e">
        <f t="shared" si="43"/>
        <v>#VALUE!</v>
      </c>
      <c r="BH139" s="11"/>
      <c r="BI139" s="39"/>
      <c r="BJ139" s="11"/>
      <c r="BK139" s="57" t="e">
        <f>IF(BG139="","",(VLOOKUP(BG139,Table_corresp!$E$3:$F$230,2,0)))</f>
        <v>#VALUE!</v>
      </c>
      <c r="BL139" s="57" t="e">
        <f>IF(BK139="","",(CONCATENATE(V139," / ",BK139)))</f>
        <v>#VALUE!</v>
      </c>
      <c r="BM139" s="57" t="e">
        <f>IF(BL139="","",(VLOOKUP(BL139,Table_corresp!$J$3:$M$70,2,0)))</f>
        <v>#VALUE!</v>
      </c>
      <c r="BN139" s="57" t="e">
        <f>IF(BL139="","",(VLOOKUP(BL139,Table_corresp!$J$3:$M$70,3,0)))</f>
        <v>#VALUE!</v>
      </c>
      <c r="BO139" s="57" t="e">
        <f>IF(BL139="","",(VLOOKUP(BL139,Table_corresp!$J$3:$M$70,4,0)))</f>
        <v>#VALUE!</v>
      </c>
      <c r="BP139" s="56" t="str">
        <f t="shared" si="52"/>
        <v/>
      </c>
      <c r="BQ139" s="56" t="str">
        <f t="shared" si="39"/>
        <v/>
      </c>
      <c r="BR139" s="58" t="str">
        <f t="shared" si="53"/>
        <v/>
      </c>
      <c r="BS139" s="59" t="e">
        <f t="shared" si="44"/>
        <v>#VALUE!</v>
      </c>
      <c r="BT139" s="11"/>
      <c r="BU139" s="39"/>
      <c r="BV139" s="11"/>
      <c r="BW139" s="57" t="e">
        <f>IF(BS139="","",(VLOOKUP(BS139,Table_corresp!$E$3:$F$230,2,0)))</f>
        <v>#VALUE!</v>
      </c>
      <c r="BX139" s="57" t="e">
        <f>IF(BW139="","",(CONCATENATE(AF139," / ",BW139)))</f>
        <v>#VALUE!</v>
      </c>
      <c r="BY139" s="57" t="e">
        <f>IF(BX139="","",(VLOOKUP(BX139,Table_corresp!$J$3:$M$70,2,0)))</f>
        <v>#VALUE!</v>
      </c>
      <c r="BZ139" s="57" t="e">
        <f>IF(BX139="","",(VLOOKUP(BX139,Table_corresp!$J$3:$M$70,3,0)))</f>
        <v>#VALUE!</v>
      </c>
      <c r="CA139" s="57" t="e">
        <f>IF(BX139="","",(VLOOKUP(BX139,Table_corresp!$J$3:$M$70,4,0)))</f>
        <v>#VALUE!</v>
      </c>
      <c r="CB139" s="56" t="e">
        <f>IF(#REF!&gt;0,((((#REF!/BY139)^BZ139)-1)/CA139),"")</f>
        <v>#REF!</v>
      </c>
      <c r="CC139" s="56" t="e">
        <f>IF(CB139="","",BN139-CB139)</f>
        <v>#REF!</v>
      </c>
      <c r="CD139" s="58" t="e">
        <f t="shared" si="54"/>
        <v>#REF!</v>
      </c>
      <c r="CE139" s="59" t="e">
        <f>IF(BR139&lt;&gt;0,((YEAR(BR139)-YEAR(BD139))*12+MONTH(BR139)-MONTH(BD139)),"")</f>
        <v>#VALUE!</v>
      </c>
      <c r="CF139" s="11"/>
      <c r="CG139" s="39"/>
      <c r="CH139" s="11"/>
      <c r="CI139" s="57" t="e">
        <f>IF(CE139="","",(VLOOKUP(CE139,Table_corresp!$E$3:$F$230,2,0)))</f>
        <v>#VALUE!</v>
      </c>
      <c r="CJ139" s="57" t="e">
        <f>IF(CI139="","",(CONCATENATE(AP139," / ",CI139)))</f>
        <v>#VALUE!</v>
      </c>
      <c r="CK139" s="57" t="e">
        <f>IF(CJ139="","",(VLOOKUP(CJ139,Table_corresp!$J$3:$M$70,2,0)))</f>
        <v>#VALUE!</v>
      </c>
      <c r="CL139" s="57" t="e">
        <f>IF(CJ139="","",(VLOOKUP(CJ139,Table_corresp!$J$3:$M$70,3,0)))</f>
        <v>#VALUE!</v>
      </c>
      <c r="CM139" s="57" t="e">
        <f>IF(CJ139="","",(VLOOKUP(CJ139,Table_corresp!$J$3:$M$70,4,0)))</f>
        <v>#VALUE!</v>
      </c>
      <c r="CN139" s="56" t="e">
        <f>IF(#REF!&gt;0,((((#REF!/CK139)^CL139)-1)/CM139),"")</f>
        <v>#REF!</v>
      </c>
      <c r="CO139" s="56" t="e">
        <f>IF(CN139="","",BZ139-CN139)</f>
        <v>#REF!</v>
      </c>
      <c r="CP139" s="58" t="e">
        <f t="shared" si="55"/>
        <v>#REF!</v>
      </c>
      <c r="CQ139" s="59" t="e">
        <f>IF(CD139&lt;&gt;0,((YEAR(CD139)-YEAR(BP139))*12+MONTH(CD139)-MONTH(BP139)),"")</f>
        <v>#REF!</v>
      </c>
      <c r="CR139" s="11"/>
      <c r="CS139" s="39"/>
      <c r="CT139" s="18"/>
      <c r="CU139" s="57" t="e">
        <f>IF(CQ139="","",(VLOOKUP(CQ139,Table_corresp!$E$3:$F$230,2,0)))</f>
        <v>#REF!</v>
      </c>
      <c r="CV139" s="57" t="e">
        <f>IF(CU139="","",(CONCATENATE(BB139," / ",CU139)))</f>
        <v>#REF!</v>
      </c>
      <c r="CW139" s="57" t="e">
        <f>IF(CV139="","",(VLOOKUP(CV139,Table_corresp!$J$3:$M$70,2,0)))</f>
        <v>#REF!</v>
      </c>
      <c r="CX139" s="57" t="e">
        <f>IF(CV139="","",(VLOOKUP(CV139,Table_corresp!$J$3:$M$70,3,0)))</f>
        <v>#REF!</v>
      </c>
      <c r="CY139" s="57" t="e">
        <f>IF(CV139="","",(VLOOKUP(CV139,Table_corresp!$J$3:$M$70,4,0)))</f>
        <v>#REF!</v>
      </c>
      <c r="CZ139" s="56" t="e">
        <f>IF(#REF!&gt;0,((((#REF!/CW139)^CX139)-1)/CY139),"")</f>
        <v>#REF!</v>
      </c>
      <c r="DA139" s="56" t="e">
        <f>IF(CZ139="","",CL139-CZ139)</f>
        <v>#REF!</v>
      </c>
      <c r="DB139" s="58" t="e">
        <f t="shared" si="56"/>
        <v>#REF!</v>
      </c>
      <c r="DC139" s="59" t="e">
        <f>IF(CP139&lt;&gt;0,((YEAR(CP139)-YEAR(CB139))*12+MONTH(CP139)-MONTH(CB139)),"")</f>
        <v>#REF!</v>
      </c>
      <c r="DD139" s="26"/>
      <c r="DE139" s="26"/>
      <c r="DF139" s="26"/>
    </row>
    <row r="140" spans="1:110" x14ac:dyDescent="0.25">
      <c r="A140" s="8">
        <v>138</v>
      </c>
      <c r="B140" s="10">
        <v>2</v>
      </c>
      <c r="C140" s="12"/>
      <c r="D140" s="12"/>
      <c r="E140" s="12"/>
      <c r="F140" s="12">
        <v>52.2</v>
      </c>
      <c r="G140" s="12">
        <v>1.46</v>
      </c>
      <c r="H140" s="13">
        <v>24.488647025708392</v>
      </c>
      <c r="I140" s="46">
        <f>VLOOKUP(T140,Table_corresp!$E$3:$F$230,2,0)</f>
        <v>8.5</v>
      </c>
      <c r="J140" s="46" t="str">
        <f>CONCATENATE(B140," / ",I140)</f>
        <v>2 / 8,5</v>
      </c>
      <c r="K140" s="54">
        <f>VLOOKUP(J140,Table_corresp!$J$3:$M$70,2,0)</f>
        <v>15.59</v>
      </c>
      <c r="L140" s="54">
        <f>VLOOKUP(J140,Table_corresp!$J$3:$M$70,3,0)</f>
        <v>-0.56999999999999995</v>
      </c>
      <c r="M140" s="55">
        <f>VLOOKUP(J140,Table_corresp!$J$3:$M$70,4,0)</f>
        <v>-5.3400000000000003E-2</v>
      </c>
      <c r="N140" s="56">
        <f t="shared" si="45"/>
        <v>4.2498409966706676</v>
      </c>
      <c r="O140" s="14" t="s">
        <v>39</v>
      </c>
      <c r="P140" s="15">
        <v>42298</v>
      </c>
      <c r="Q140" s="15">
        <v>39013</v>
      </c>
      <c r="R140" s="45" t="str">
        <f t="shared" ca="1" si="40"/>
        <v>10 ans 11 mois</v>
      </c>
      <c r="S140" s="39" t="str">
        <f ca="1">VLOOKUP(R140,Table_corresp!$A$3:$B$230,2,0)</f>
        <v>[9-12[</v>
      </c>
      <c r="T140" s="45" t="str">
        <f>DATEDIF(Q140,P140,"y")&amp;" ans "&amp;DATEDIF(Q140,P140,"ym")&amp;" mois"</f>
        <v>8 ans 11 mois</v>
      </c>
      <c r="U140" s="39" t="str">
        <f>VLOOKUP(T140,Table_corresp!$A$3:$B$230,2,0)</f>
        <v>[6-9[</v>
      </c>
      <c r="V140" s="16"/>
      <c r="W140" s="11"/>
      <c r="X140" s="16"/>
      <c r="Y140" s="38" t="str">
        <f>IF(X140&lt;&gt;0,(DATEDIF(Q140,X140,"y")&amp;" ans "&amp;DATEDIF(Q140,X140,"ym")&amp;" mois"),"")</f>
        <v/>
      </c>
      <c r="Z140" s="11"/>
      <c r="AA140" s="57" t="str">
        <f>IF(Y140="","",(VLOOKUP(Y140,Table_corresp!$E$3:$F$230,2,0)))</f>
        <v/>
      </c>
      <c r="AB140" s="57" t="str">
        <f>IF(AA140="","",(CONCATENATE(B140," / ",AA140)))</f>
        <v/>
      </c>
      <c r="AC140" s="57" t="str">
        <f>IF(AB140="","",(VLOOKUP(AB140,Table_corresp!$J$3:$M$70,2,0)))</f>
        <v/>
      </c>
      <c r="AD140" s="57" t="str">
        <f>IF(AB140="","",(VLOOKUP(AB140,Table_corresp!$J$3:$M$70,3,0)))</f>
        <v/>
      </c>
      <c r="AE140" s="57" t="str">
        <f>IF(AB140="","",(VLOOKUP(AB140,Table_corresp!$J$3:$M$70,4,0)))</f>
        <v/>
      </c>
      <c r="AF140" s="56" t="str">
        <f t="shared" si="46"/>
        <v/>
      </c>
      <c r="AG140" s="56" t="str">
        <f>IF(AF140="","",N140-AF140)</f>
        <v/>
      </c>
      <c r="AH140" s="58" t="str">
        <f t="shared" si="41"/>
        <v/>
      </c>
      <c r="AI140" s="17" t="str">
        <f>IF(X140&lt;&gt;0,((YEAR(X140)-YEAR(P140))*12+MONTH(X140)-MONTH(P140)),"")</f>
        <v/>
      </c>
      <c r="AJ140" s="16"/>
      <c r="AK140" s="39" t="str">
        <f>IF(AJ140&lt;&gt;0,(DATEDIF(Q140,AJ140,"y")&amp;" ans "&amp;DATEDIF(Q140,AJ140,"ym")&amp;" mois"),"")</f>
        <v/>
      </c>
      <c r="AL140" s="11"/>
      <c r="AM140" s="57" t="str">
        <f>IF(AK140="","",(VLOOKUP(AK140,Table_corresp!$E$3:$F$230,2,0)))</f>
        <v/>
      </c>
      <c r="AN140" s="57" t="str">
        <f>IF(AM140="","",(CONCATENATE(B140," / ",AM140)))</f>
        <v/>
      </c>
      <c r="AO140" s="57" t="str">
        <f>IF(AN140="","",(VLOOKUP(AN140,Table_corresp!$J$3:$M$70,2,0)))</f>
        <v/>
      </c>
      <c r="AP140" s="57" t="str">
        <f>IF(AN140="","",(VLOOKUP(AN140,Table_corresp!$J$3:$M$70,3,0)))</f>
        <v/>
      </c>
      <c r="AQ140" s="57" t="str">
        <f>IF(AN140="","",(VLOOKUP(AN140,Table_corresp!$J$3:$M$70,4,0)))</f>
        <v/>
      </c>
      <c r="AR140" s="56" t="str">
        <f t="shared" si="47"/>
        <v/>
      </c>
      <c r="AS140" s="56" t="str">
        <f t="shared" si="48"/>
        <v/>
      </c>
      <c r="AT140" s="58" t="str">
        <f t="shared" si="49"/>
        <v/>
      </c>
      <c r="AU140" s="59" t="str">
        <f t="shared" si="42"/>
        <v/>
      </c>
      <c r="AV140" s="16"/>
      <c r="AW140" s="39"/>
      <c r="AX140" s="11"/>
      <c r="AY140" s="57" t="str">
        <f>IF(AU140="","",(VLOOKUP(AU140,Table_corresp!$E$3:$F$230,2,0)))</f>
        <v/>
      </c>
      <c r="AZ140" s="57" t="str">
        <f>IF(AY140="","",(CONCATENATE(L140," / ",AY140)))</f>
        <v/>
      </c>
      <c r="BA140" s="57" t="str">
        <f>IF(AZ140="","",(VLOOKUP(AZ140,Table_corresp!$J$3:$M$70,2,0)))</f>
        <v/>
      </c>
      <c r="BB140" s="57" t="str">
        <f>IF(AZ140="","",(VLOOKUP(AZ140,Table_corresp!$J$3:$M$70,3,0)))</f>
        <v/>
      </c>
      <c r="BC140" s="57" t="str">
        <f>IF(AZ140="","",(VLOOKUP(AZ140,Table_corresp!$J$3:$M$70,4,0)))</f>
        <v/>
      </c>
      <c r="BD140" s="56" t="str">
        <f t="shared" si="50"/>
        <v/>
      </c>
      <c r="BE140" s="56" t="str">
        <f t="shared" si="38"/>
        <v/>
      </c>
      <c r="BF140" s="58" t="str">
        <f t="shared" si="51"/>
        <v/>
      </c>
      <c r="BG140" s="59" t="e">
        <f t="shared" si="43"/>
        <v>#VALUE!</v>
      </c>
      <c r="BH140" s="11"/>
      <c r="BI140" s="39"/>
      <c r="BJ140" s="11"/>
      <c r="BK140" s="57" t="e">
        <f>IF(BG140="","",(VLOOKUP(BG140,Table_corresp!$E$3:$F$230,2,0)))</f>
        <v>#VALUE!</v>
      </c>
      <c r="BL140" s="57" t="e">
        <f>IF(BK140="","",(CONCATENATE(V140," / ",BK140)))</f>
        <v>#VALUE!</v>
      </c>
      <c r="BM140" s="57" t="e">
        <f>IF(BL140="","",(VLOOKUP(BL140,Table_corresp!$J$3:$M$70,2,0)))</f>
        <v>#VALUE!</v>
      </c>
      <c r="BN140" s="57" t="e">
        <f>IF(BL140="","",(VLOOKUP(BL140,Table_corresp!$J$3:$M$70,3,0)))</f>
        <v>#VALUE!</v>
      </c>
      <c r="BO140" s="57" t="e">
        <f>IF(BL140="","",(VLOOKUP(BL140,Table_corresp!$J$3:$M$70,4,0)))</f>
        <v>#VALUE!</v>
      </c>
      <c r="BP140" s="56" t="str">
        <f t="shared" si="52"/>
        <v/>
      </c>
      <c r="BQ140" s="56" t="str">
        <f t="shared" si="39"/>
        <v/>
      </c>
      <c r="BR140" s="58" t="str">
        <f t="shared" si="53"/>
        <v/>
      </c>
      <c r="BS140" s="59" t="e">
        <f t="shared" si="44"/>
        <v>#VALUE!</v>
      </c>
      <c r="BT140" s="11"/>
      <c r="BU140" s="39"/>
      <c r="BV140" s="11"/>
      <c r="BW140" s="57" t="e">
        <f>IF(BS140="","",(VLOOKUP(BS140,Table_corresp!$E$3:$F$230,2,0)))</f>
        <v>#VALUE!</v>
      </c>
      <c r="BX140" s="57" t="e">
        <f>IF(BW140="","",(CONCATENATE(AF140," / ",BW140)))</f>
        <v>#VALUE!</v>
      </c>
      <c r="BY140" s="57" t="e">
        <f>IF(BX140="","",(VLOOKUP(BX140,Table_corresp!$J$3:$M$70,2,0)))</f>
        <v>#VALUE!</v>
      </c>
      <c r="BZ140" s="57" t="e">
        <f>IF(BX140="","",(VLOOKUP(BX140,Table_corresp!$J$3:$M$70,3,0)))</f>
        <v>#VALUE!</v>
      </c>
      <c r="CA140" s="57" t="e">
        <f>IF(BX140="","",(VLOOKUP(BX140,Table_corresp!$J$3:$M$70,4,0)))</f>
        <v>#VALUE!</v>
      </c>
      <c r="CB140" s="56" t="e">
        <f>IF(#REF!&gt;0,((((#REF!/BY140)^BZ140)-1)/CA140),"")</f>
        <v>#REF!</v>
      </c>
      <c r="CC140" s="56" t="e">
        <f>IF(CB140="","",BN140-CB140)</f>
        <v>#REF!</v>
      </c>
      <c r="CD140" s="58" t="e">
        <f t="shared" si="54"/>
        <v>#REF!</v>
      </c>
      <c r="CE140" s="59" t="e">
        <f>IF(BR140&lt;&gt;0,((YEAR(BR140)-YEAR(BD140))*12+MONTH(BR140)-MONTH(BD140)),"")</f>
        <v>#VALUE!</v>
      </c>
      <c r="CF140" s="11"/>
      <c r="CG140" s="39"/>
      <c r="CH140" s="11"/>
      <c r="CI140" s="57" t="e">
        <f>IF(CE140="","",(VLOOKUP(CE140,Table_corresp!$E$3:$F$230,2,0)))</f>
        <v>#VALUE!</v>
      </c>
      <c r="CJ140" s="57" t="e">
        <f>IF(CI140="","",(CONCATENATE(AP140," / ",CI140)))</f>
        <v>#VALUE!</v>
      </c>
      <c r="CK140" s="57" t="e">
        <f>IF(CJ140="","",(VLOOKUP(CJ140,Table_corresp!$J$3:$M$70,2,0)))</f>
        <v>#VALUE!</v>
      </c>
      <c r="CL140" s="57" t="e">
        <f>IF(CJ140="","",(VLOOKUP(CJ140,Table_corresp!$J$3:$M$70,3,0)))</f>
        <v>#VALUE!</v>
      </c>
      <c r="CM140" s="57" t="e">
        <f>IF(CJ140="","",(VLOOKUP(CJ140,Table_corresp!$J$3:$M$70,4,0)))</f>
        <v>#VALUE!</v>
      </c>
      <c r="CN140" s="56" t="e">
        <f>IF(#REF!&gt;0,((((#REF!/CK140)^CL140)-1)/CM140),"")</f>
        <v>#REF!</v>
      </c>
      <c r="CO140" s="56" t="e">
        <f>IF(CN140="","",BZ140-CN140)</f>
        <v>#REF!</v>
      </c>
      <c r="CP140" s="58" t="e">
        <f t="shared" si="55"/>
        <v>#REF!</v>
      </c>
      <c r="CQ140" s="59" t="e">
        <f>IF(CD140&lt;&gt;0,((YEAR(CD140)-YEAR(BP140))*12+MONTH(CD140)-MONTH(BP140)),"")</f>
        <v>#REF!</v>
      </c>
      <c r="CR140" s="11"/>
      <c r="CS140" s="39"/>
      <c r="CT140" s="18"/>
      <c r="CU140" s="57" t="e">
        <f>IF(CQ140="","",(VLOOKUP(CQ140,Table_corresp!$E$3:$F$230,2,0)))</f>
        <v>#REF!</v>
      </c>
      <c r="CV140" s="57" t="e">
        <f>IF(CU140="","",(CONCATENATE(BB140," / ",CU140)))</f>
        <v>#REF!</v>
      </c>
      <c r="CW140" s="57" t="e">
        <f>IF(CV140="","",(VLOOKUP(CV140,Table_corresp!$J$3:$M$70,2,0)))</f>
        <v>#REF!</v>
      </c>
      <c r="CX140" s="57" t="e">
        <f>IF(CV140="","",(VLOOKUP(CV140,Table_corresp!$J$3:$M$70,3,0)))</f>
        <v>#REF!</v>
      </c>
      <c r="CY140" s="57" t="e">
        <f>IF(CV140="","",(VLOOKUP(CV140,Table_corresp!$J$3:$M$70,4,0)))</f>
        <v>#REF!</v>
      </c>
      <c r="CZ140" s="56" t="e">
        <f>IF(#REF!&gt;0,((((#REF!/CW140)^CX140)-1)/CY140),"")</f>
        <v>#REF!</v>
      </c>
      <c r="DA140" s="56" t="e">
        <f>IF(CZ140="","",CL140-CZ140)</f>
        <v>#REF!</v>
      </c>
      <c r="DB140" s="58" t="e">
        <f t="shared" si="56"/>
        <v>#REF!</v>
      </c>
      <c r="DC140" s="59" t="e">
        <f>IF(CP140&lt;&gt;0,((YEAR(CP140)-YEAR(CB140))*12+MONTH(CP140)-MONTH(CB140)),"")</f>
        <v>#REF!</v>
      </c>
      <c r="DD140" s="26"/>
      <c r="DE140" s="26"/>
      <c r="DF140" s="26"/>
    </row>
    <row r="141" spans="1:110" x14ac:dyDescent="0.25">
      <c r="A141" s="8">
        <v>139</v>
      </c>
      <c r="B141" s="10">
        <v>1</v>
      </c>
      <c r="C141" s="12"/>
      <c r="D141" s="12"/>
      <c r="E141" s="12"/>
      <c r="F141" s="12">
        <v>59.7</v>
      </c>
      <c r="G141" s="12">
        <v>1.405</v>
      </c>
      <c r="H141" s="13">
        <v>30.242778080318132</v>
      </c>
      <c r="I141" s="46">
        <f>VLOOKUP(T141,Table_corresp!$E$3:$F$230,2,0)</f>
        <v>11</v>
      </c>
      <c r="J141" s="46" t="str">
        <f>CONCATENATE(B141," / ",I141)</f>
        <v>1 / 11</v>
      </c>
      <c r="K141" s="54">
        <f>VLOOKUP(J141,Table_corresp!$J$3:$M$70,2,0)</f>
        <v>16.73</v>
      </c>
      <c r="L141" s="54">
        <f>VLOOKUP(J141,Table_corresp!$J$3:$M$70,3,0)</f>
        <v>-0.9</v>
      </c>
      <c r="M141" s="55">
        <f>VLOOKUP(J141,Table_corresp!$J$3:$M$70,4,0)</f>
        <v>-9.1499999999999998E-2</v>
      </c>
      <c r="N141" s="56">
        <f t="shared" si="45"/>
        <v>4.5144184881516933</v>
      </c>
      <c r="O141" s="14" t="s">
        <v>39</v>
      </c>
      <c r="P141" s="15">
        <v>42310</v>
      </c>
      <c r="Q141" s="15">
        <v>38276</v>
      </c>
      <c r="R141" s="45" t="str">
        <f t="shared" ca="1" si="40"/>
        <v>13 ans 0 mois</v>
      </c>
      <c r="S141" s="39" t="str">
        <f ca="1">VLOOKUP(R141,Table_corresp!$A$3:$B$230,2,0)</f>
        <v>&gt; 12</v>
      </c>
      <c r="T141" s="45" t="str">
        <f>DATEDIF(Q141,P141,"y")&amp;" ans "&amp;DATEDIF(Q141,P141,"ym")&amp;" mois"</f>
        <v>11 ans 0 mois</v>
      </c>
      <c r="U141" s="39" t="str">
        <f>VLOOKUP(T141,Table_corresp!$A$3:$B$230,2,0)</f>
        <v>[9-12[</v>
      </c>
      <c r="V141" s="16"/>
      <c r="W141" s="11"/>
      <c r="X141" s="16"/>
      <c r="Y141" s="38" t="str">
        <f>IF(X141&lt;&gt;0,(DATEDIF(Q141,X141,"y")&amp;" ans "&amp;DATEDIF(Q141,X141,"ym")&amp;" mois"),"")</f>
        <v/>
      </c>
      <c r="Z141" s="11"/>
      <c r="AA141" s="57" t="str">
        <f>IF(Y141="","",(VLOOKUP(Y141,Table_corresp!$E$3:$F$230,2,0)))</f>
        <v/>
      </c>
      <c r="AB141" s="57" t="str">
        <f>IF(AA141="","",(CONCATENATE(B141," / ",AA141)))</f>
        <v/>
      </c>
      <c r="AC141" s="57" t="str">
        <f>IF(AB141="","",(VLOOKUP(AB141,Table_corresp!$J$3:$M$70,2,0)))</f>
        <v/>
      </c>
      <c r="AD141" s="57" t="str">
        <f>IF(AB141="","",(VLOOKUP(AB141,Table_corresp!$J$3:$M$70,3,0)))</f>
        <v/>
      </c>
      <c r="AE141" s="57" t="str">
        <f>IF(AB141="","",(VLOOKUP(AB141,Table_corresp!$J$3:$M$70,4,0)))</f>
        <v/>
      </c>
      <c r="AF141" s="56" t="str">
        <f t="shared" si="46"/>
        <v/>
      </c>
      <c r="AG141" s="56" t="str">
        <f>IF(AF141="","",N141-AF141)</f>
        <v/>
      </c>
      <c r="AH141" s="58" t="str">
        <f t="shared" si="41"/>
        <v/>
      </c>
      <c r="AI141" s="17" t="str">
        <f>IF(X141&lt;&gt;0,((YEAR(X141)-YEAR(P141))*12+MONTH(X141)-MONTH(P141)),"")</f>
        <v/>
      </c>
      <c r="AJ141" s="16"/>
      <c r="AK141" s="39" t="str">
        <f>IF(AJ141&lt;&gt;0,(DATEDIF(Q141,AJ141,"y")&amp;" ans "&amp;DATEDIF(Q141,AJ141,"ym")&amp;" mois"),"")</f>
        <v/>
      </c>
      <c r="AL141" s="11"/>
      <c r="AM141" s="57" t="str">
        <f>IF(AK141="","",(VLOOKUP(AK141,Table_corresp!$E$3:$F$230,2,0)))</f>
        <v/>
      </c>
      <c r="AN141" s="57" t="str">
        <f>IF(AM141="","",(CONCATENATE(B141," / ",AM141)))</f>
        <v/>
      </c>
      <c r="AO141" s="57" t="str">
        <f>IF(AN141="","",(VLOOKUP(AN141,Table_corresp!$J$3:$M$70,2,0)))</f>
        <v/>
      </c>
      <c r="AP141" s="57" t="str">
        <f>IF(AN141="","",(VLOOKUP(AN141,Table_corresp!$J$3:$M$70,3,0)))</f>
        <v/>
      </c>
      <c r="AQ141" s="57" t="str">
        <f>IF(AN141="","",(VLOOKUP(AN141,Table_corresp!$J$3:$M$70,4,0)))</f>
        <v/>
      </c>
      <c r="AR141" s="56" t="str">
        <f t="shared" si="47"/>
        <v/>
      </c>
      <c r="AS141" s="56" t="str">
        <f t="shared" si="48"/>
        <v/>
      </c>
      <c r="AT141" s="58" t="str">
        <f t="shared" si="49"/>
        <v/>
      </c>
      <c r="AU141" s="59" t="str">
        <f t="shared" si="42"/>
        <v/>
      </c>
      <c r="AV141" s="16"/>
      <c r="AW141" s="39"/>
      <c r="AX141" s="11"/>
      <c r="AY141" s="57" t="str">
        <f>IF(AU141="","",(VLOOKUP(AU141,Table_corresp!$E$3:$F$230,2,0)))</f>
        <v/>
      </c>
      <c r="AZ141" s="57" t="str">
        <f>IF(AY141="","",(CONCATENATE(L141," / ",AY141)))</f>
        <v/>
      </c>
      <c r="BA141" s="57" t="str">
        <f>IF(AZ141="","",(VLOOKUP(AZ141,Table_corresp!$J$3:$M$70,2,0)))</f>
        <v/>
      </c>
      <c r="BB141" s="57" t="str">
        <f>IF(AZ141="","",(VLOOKUP(AZ141,Table_corresp!$J$3:$M$70,3,0)))</f>
        <v/>
      </c>
      <c r="BC141" s="57" t="str">
        <f>IF(AZ141="","",(VLOOKUP(AZ141,Table_corresp!$J$3:$M$70,4,0)))</f>
        <v/>
      </c>
      <c r="BD141" s="56" t="str">
        <f t="shared" si="50"/>
        <v/>
      </c>
      <c r="BE141" s="56" t="str">
        <f t="shared" si="38"/>
        <v/>
      </c>
      <c r="BF141" s="58" t="str">
        <f t="shared" si="51"/>
        <v/>
      </c>
      <c r="BG141" s="59" t="e">
        <f t="shared" si="43"/>
        <v>#VALUE!</v>
      </c>
      <c r="BH141" s="11"/>
      <c r="BI141" s="39"/>
      <c r="BJ141" s="11"/>
      <c r="BK141" s="57" t="e">
        <f>IF(BG141="","",(VLOOKUP(BG141,Table_corresp!$E$3:$F$230,2,0)))</f>
        <v>#VALUE!</v>
      </c>
      <c r="BL141" s="57" t="e">
        <f>IF(BK141="","",(CONCATENATE(V141," / ",BK141)))</f>
        <v>#VALUE!</v>
      </c>
      <c r="BM141" s="57" t="e">
        <f>IF(BL141="","",(VLOOKUP(BL141,Table_corresp!$J$3:$M$70,2,0)))</f>
        <v>#VALUE!</v>
      </c>
      <c r="BN141" s="57" t="e">
        <f>IF(BL141="","",(VLOOKUP(BL141,Table_corresp!$J$3:$M$70,3,0)))</f>
        <v>#VALUE!</v>
      </c>
      <c r="BO141" s="57" t="e">
        <f>IF(BL141="","",(VLOOKUP(BL141,Table_corresp!$J$3:$M$70,4,0)))</f>
        <v>#VALUE!</v>
      </c>
      <c r="BP141" s="56" t="str">
        <f t="shared" si="52"/>
        <v/>
      </c>
      <c r="BQ141" s="56" t="str">
        <f t="shared" si="39"/>
        <v/>
      </c>
      <c r="BR141" s="58" t="str">
        <f t="shared" si="53"/>
        <v/>
      </c>
      <c r="BS141" s="59" t="e">
        <f t="shared" si="44"/>
        <v>#VALUE!</v>
      </c>
      <c r="BT141" s="11"/>
      <c r="BU141" s="39"/>
      <c r="BV141" s="11"/>
      <c r="BW141" s="57" t="e">
        <f>IF(BS141="","",(VLOOKUP(BS141,Table_corresp!$E$3:$F$230,2,0)))</f>
        <v>#VALUE!</v>
      </c>
      <c r="BX141" s="57" t="e">
        <f>IF(BW141="","",(CONCATENATE(AF141," / ",BW141)))</f>
        <v>#VALUE!</v>
      </c>
      <c r="BY141" s="57" t="e">
        <f>IF(BX141="","",(VLOOKUP(BX141,Table_corresp!$J$3:$M$70,2,0)))</f>
        <v>#VALUE!</v>
      </c>
      <c r="BZ141" s="57" t="e">
        <f>IF(BX141="","",(VLOOKUP(BX141,Table_corresp!$J$3:$M$70,3,0)))</f>
        <v>#VALUE!</v>
      </c>
      <c r="CA141" s="57" t="e">
        <f>IF(BX141="","",(VLOOKUP(BX141,Table_corresp!$J$3:$M$70,4,0)))</f>
        <v>#VALUE!</v>
      </c>
      <c r="CB141" s="56" t="e">
        <f>IF(#REF!&gt;0,((((#REF!/BY141)^BZ141)-1)/CA141),"")</f>
        <v>#REF!</v>
      </c>
      <c r="CC141" s="56" t="e">
        <f>IF(CB141="","",BN141-CB141)</f>
        <v>#REF!</v>
      </c>
      <c r="CD141" s="58" t="e">
        <f t="shared" si="54"/>
        <v>#REF!</v>
      </c>
      <c r="CE141" s="59" t="e">
        <f>IF(BR141&lt;&gt;0,((YEAR(BR141)-YEAR(BD141))*12+MONTH(BR141)-MONTH(BD141)),"")</f>
        <v>#VALUE!</v>
      </c>
      <c r="CF141" s="11"/>
      <c r="CG141" s="39"/>
      <c r="CH141" s="11"/>
      <c r="CI141" s="57" t="e">
        <f>IF(CE141="","",(VLOOKUP(CE141,Table_corresp!$E$3:$F$230,2,0)))</f>
        <v>#VALUE!</v>
      </c>
      <c r="CJ141" s="57" t="e">
        <f>IF(CI141="","",(CONCATENATE(AP141," / ",CI141)))</f>
        <v>#VALUE!</v>
      </c>
      <c r="CK141" s="57" t="e">
        <f>IF(CJ141="","",(VLOOKUP(CJ141,Table_corresp!$J$3:$M$70,2,0)))</f>
        <v>#VALUE!</v>
      </c>
      <c r="CL141" s="57" t="e">
        <f>IF(CJ141="","",(VLOOKUP(CJ141,Table_corresp!$J$3:$M$70,3,0)))</f>
        <v>#VALUE!</v>
      </c>
      <c r="CM141" s="57" t="e">
        <f>IF(CJ141="","",(VLOOKUP(CJ141,Table_corresp!$J$3:$M$70,4,0)))</f>
        <v>#VALUE!</v>
      </c>
      <c r="CN141" s="56" t="e">
        <f>IF(#REF!&gt;0,((((#REF!/CK141)^CL141)-1)/CM141),"")</f>
        <v>#REF!</v>
      </c>
      <c r="CO141" s="56" t="e">
        <f>IF(CN141="","",BZ141-CN141)</f>
        <v>#REF!</v>
      </c>
      <c r="CP141" s="58" t="e">
        <f t="shared" si="55"/>
        <v>#REF!</v>
      </c>
      <c r="CQ141" s="59" t="e">
        <f>IF(CD141&lt;&gt;0,((YEAR(CD141)-YEAR(BP141))*12+MONTH(CD141)-MONTH(BP141)),"")</f>
        <v>#REF!</v>
      </c>
      <c r="CR141" s="11"/>
      <c r="CS141" s="39"/>
      <c r="CT141" s="18"/>
      <c r="CU141" s="57" t="e">
        <f>IF(CQ141="","",(VLOOKUP(CQ141,Table_corresp!$E$3:$F$230,2,0)))</f>
        <v>#REF!</v>
      </c>
      <c r="CV141" s="57" t="e">
        <f>IF(CU141="","",(CONCATENATE(BB141," / ",CU141)))</f>
        <v>#REF!</v>
      </c>
      <c r="CW141" s="57" t="e">
        <f>IF(CV141="","",(VLOOKUP(CV141,Table_corresp!$J$3:$M$70,2,0)))</f>
        <v>#REF!</v>
      </c>
      <c r="CX141" s="57" t="e">
        <f>IF(CV141="","",(VLOOKUP(CV141,Table_corresp!$J$3:$M$70,3,0)))</f>
        <v>#REF!</v>
      </c>
      <c r="CY141" s="57" t="e">
        <f>IF(CV141="","",(VLOOKUP(CV141,Table_corresp!$J$3:$M$70,4,0)))</f>
        <v>#REF!</v>
      </c>
      <c r="CZ141" s="56" t="e">
        <f>IF(#REF!&gt;0,((((#REF!/CW141)^CX141)-1)/CY141),"")</f>
        <v>#REF!</v>
      </c>
      <c r="DA141" s="56" t="e">
        <f>IF(CZ141="","",CL141-CZ141)</f>
        <v>#REF!</v>
      </c>
      <c r="DB141" s="58" t="e">
        <f t="shared" si="56"/>
        <v>#REF!</v>
      </c>
      <c r="DC141" s="59" t="e">
        <f>IF(CP141&lt;&gt;0,((YEAR(CP141)-YEAR(CB141))*12+MONTH(CP141)-MONTH(CB141)),"")</f>
        <v>#REF!</v>
      </c>
      <c r="DD141" s="26"/>
      <c r="DE141" s="26"/>
      <c r="DF141" s="26"/>
    </row>
    <row r="142" spans="1:110" x14ac:dyDescent="0.25">
      <c r="A142" s="8">
        <v>140</v>
      </c>
      <c r="B142" s="10">
        <v>1</v>
      </c>
      <c r="C142" s="12">
        <v>25</v>
      </c>
      <c r="D142" s="12">
        <v>1.115</v>
      </c>
      <c r="E142" s="12">
        <v>20.108990729755273</v>
      </c>
      <c r="F142" s="12">
        <v>29.4</v>
      </c>
      <c r="G142" s="12">
        <v>1.18</v>
      </c>
      <c r="H142" s="13">
        <v>21.114622234989948</v>
      </c>
      <c r="I142" s="46">
        <f>VLOOKUP(T142,Table_corresp!$E$3:$F$230,2,0)</f>
        <v>6</v>
      </c>
      <c r="J142" s="46" t="str">
        <f>CONCATENATE(B142," / ",I142)</f>
        <v>1 / 6</v>
      </c>
      <c r="K142" s="54">
        <f>VLOOKUP(J142,Table_corresp!$J$3:$M$70,2,0)</f>
        <v>15.44</v>
      </c>
      <c r="L142" s="54">
        <f>VLOOKUP(J142,Table_corresp!$J$3:$M$70,3,0)</f>
        <v>-0.37</v>
      </c>
      <c r="M142" s="55">
        <f>VLOOKUP(J142,Table_corresp!$J$3:$M$70,4,0)</f>
        <v>-2.8799999999999999E-2</v>
      </c>
      <c r="N142" s="56">
        <f t="shared" si="45"/>
        <v>3.7971170761674471</v>
      </c>
      <c r="O142" s="14" t="s">
        <v>39</v>
      </c>
      <c r="P142" s="15">
        <v>42312</v>
      </c>
      <c r="Q142" s="15">
        <v>40073</v>
      </c>
      <c r="R142" s="45" t="str">
        <f t="shared" ca="1" si="40"/>
        <v>8 ans 1 mois</v>
      </c>
      <c r="S142" s="39" t="str">
        <f ca="1">VLOOKUP(R142,Table_corresp!$A$3:$B$230,2,0)</f>
        <v>[6-9[</v>
      </c>
      <c r="T142" s="45" t="str">
        <f>DATEDIF(Q142,P142,"y")&amp;" ans "&amp;DATEDIF(Q142,P142,"ym")&amp;" mois"</f>
        <v>6 ans 1 mois</v>
      </c>
      <c r="U142" s="39" t="str">
        <f>VLOOKUP(T142,Table_corresp!$A$3:$B$230,2,0)</f>
        <v>[6-9[</v>
      </c>
      <c r="V142" s="16"/>
      <c r="W142" s="11"/>
      <c r="X142" s="16"/>
      <c r="Y142" s="38" t="str">
        <f>IF(X142&lt;&gt;0,(DATEDIF(Q142,X142,"y")&amp;" ans "&amp;DATEDIF(Q142,X142,"ym")&amp;" mois"),"")</f>
        <v/>
      </c>
      <c r="Z142" s="11"/>
      <c r="AA142" s="57" t="str">
        <f>IF(Y142="","",(VLOOKUP(Y142,Table_corresp!$E$3:$F$230,2,0)))</f>
        <v/>
      </c>
      <c r="AB142" s="57" t="str">
        <f>IF(AA142="","",(CONCATENATE(B142," / ",AA142)))</f>
        <v/>
      </c>
      <c r="AC142" s="57" t="str">
        <f>IF(AB142="","",(VLOOKUP(AB142,Table_corresp!$J$3:$M$70,2,0)))</f>
        <v/>
      </c>
      <c r="AD142" s="57" t="str">
        <f>IF(AB142="","",(VLOOKUP(AB142,Table_corresp!$J$3:$M$70,3,0)))</f>
        <v/>
      </c>
      <c r="AE142" s="57" t="str">
        <f>IF(AB142="","",(VLOOKUP(AB142,Table_corresp!$J$3:$M$70,4,0)))</f>
        <v/>
      </c>
      <c r="AF142" s="56" t="str">
        <f t="shared" si="46"/>
        <v/>
      </c>
      <c r="AG142" s="56" t="str">
        <f>IF(AF142="","",N142-AF142)</f>
        <v/>
      </c>
      <c r="AH142" s="58" t="str">
        <f t="shared" si="41"/>
        <v/>
      </c>
      <c r="AI142" s="17" t="str">
        <f>IF(X142&lt;&gt;0,((YEAR(X142)-YEAR(P142))*12+MONTH(X142)-MONTH(P142)),"")</f>
        <v/>
      </c>
      <c r="AJ142" s="16"/>
      <c r="AK142" s="39" t="str">
        <f>IF(AJ142&lt;&gt;0,(DATEDIF(Q142,AJ142,"y")&amp;" ans "&amp;DATEDIF(Q142,AJ142,"ym")&amp;" mois"),"")</f>
        <v/>
      </c>
      <c r="AL142" s="11"/>
      <c r="AM142" s="57" t="str">
        <f>IF(AK142="","",(VLOOKUP(AK142,Table_corresp!$E$3:$F$230,2,0)))</f>
        <v/>
      </c>
      <c r="AN142" s="57" t="str">
        <f>IF(AM142="","",(CONCATENATE(B142," / ",AM142)))</f>
        <v/>
      </c>
      <c r="AO142" s="57" t="str">
        <f>IF(AN142="","",(VLOOKUP(AN142,Table_corresp!$J$3:$M$70,2,0)))</f>
        <v/>
      </c>
      <c r="AP142" s="57" t="str">
        <f>IF(AN142="","",(VLOOKUP(AN142,Table_corresp!$J$3:$M$70,3,0)))</f>
        <v/>
      </c>
      <c r="AQ142" s="57" t="str">
        <f>IF(AN142="","",(VLOOKUP(AN142,Table_corresp!$J$3:$M$70,4,0)))</f>
        <v/>
      </c>
      <c r="AR142" s="56" t="str">
        <f t="shared" si="47"/>
        <v/>
      </c>
      <c r="AS142" s="56" t="str">
        <f t="shared" si="48"/>
        <v/>
      </c>
      <c r="AT142" s="58" t="str">
        <f t="shared" si="49"/>
        <v/>
      </c>
      <c r="AU142" s="59" t="str">
        <f t="shared" si="42"/>
        <v/>
      </c>
      <c r="AV142" s="16"/>
      <c r="AW142" s="39"/>
      <c r="AX142" s="11"/>
      <c r="AY142" s="57" t="str">
        <f>IF(AU142="","",(VLOOKUP(AU142,Table_corresp!$E$3:$F$230,2,0)))</f>
        <v/>
      </c>
      <c r="AZ142" s="57" t="str">
        <f>IF(AY142="","",(CONCATENATE(L142," / ",AY142)))</f>
        <v/>
      </c>
      <c r="BA142" s="57" t="str">
        <f>IF(AZ142="","",(VLOOKUP(AZ142,Table_corresp!$J$3:$M$70,2,0)))</f>
        <v/>
      </c>
      <c r="BB142" s="57" t="str">
        <f>IF(AZ142="","",(VLOOKUP(AZ142,Table_corresp!$J$3:$M$70,3,0)))</f>
        <v/>
      </c>
      <c r="BC142" s="57" t="str">
        <f>IF(AZ142="","",(VLOOKUP(AZ142,Table_corresp!$J$3:$M$70,4,0)))</f>
        <v/>
      </c>
      <c r="BD142" s="56" t="str">
        <f t="shared" si="50"/>
        <v/>
      </c>
      <c r="BE142" s="56" t="str">
        <f t="shared" si="38"/>
        <v/>
      </c>
      <c r="BF142" s="58" t="str">
        <f t="shared" si="51"/>
        <v/>
      </c>
      <c r="BG142" s="59" t="e">
        <f t="shared" si="43"/>
        <v>#VALUE!</v>
      </c>
      <c r="BH142" s="11"/>
      <c r="BI142" s="39"/>
      <c r="BJ142" s="11"/>
      <c r="BK142" s="57" t="e">
        <f>IF(BG142="","",(VLOOKUP(BG142,Table_corresp!$E$3:$F$230,2,0)))</f>
        <v>#VALUE!</v>
      </c>
      <c r="BL142" s="57" t="e">
        <f>IF(BK142="","",(CONCATENATE(V142," / ",BK142)))</f>
        <v>#VALUE!</v>
      </c>
      <c r="BM142" s="57" t="e">
        <f>IF(BL142="","",(VLOOKUP(BL142,Table_corresp!$J$3:$M$70,2,0)))</f>
        <v>#VALUE!</v>
      </c>
      <c r="BN142" s="57" t="e">
        <f>IF(BL142="","",(VLOOKUP(BL142,Table_corresp!$J$3:$M$70,3,0)))</f>
        <v>#VALUE!</v>
      </c>
      <c r="BO142" s="57" t="e">
        <f>IF(BL142="","",(VLOOKUP(BL142,Table_corresp!$J$3:$M$70,4,0)))</f>
        <v>#VALUE!</v>
      </c>
      <c r="BP142" s="56" t="str">
        <f t="shared" si="52"/>
        <v/>
      </c>
      <c r="BQ142" s="56" t="str">
        <f t="shared" si="39"/>
        <v/>
      </c>
      <c r="BR142" s="58" t="str">
        <f t="shared" si="53"/>
        <v/>
      </c>
      <c r="BS142" s="59" t="e">
        <f t="shared" si="44"/>
        <v>#VALUE!</v>
      </c>
      <c r="BT142" s="11"/>
      <c r="BU142" s="39"/>
      <c r="BV142" s="11"/>
      <c r="BW142" s="57" t="e">
        <f>IF(BS142="","",(VLOOKUP(BS142,Table_corresp!$E$3:$F$230,2,0)))</f>
        <v>#VALUE!</v>
      </c>
      <c r="BX142" s="57" t="e">
        <f>IF(BW142="","",(CONCATENATE(AF142," / ",BW142)))</f>
        <v>#VALUE!</v>
      </c>
      <c r="BY142" s="57" t="e">
        <f>IF(BX142="","",(VLOOKUP(BX142,Table_corresp!$J$3:$M$70,2,0)))</f>
        <v>#VALUE!</v>
      </c>
      <c r="BZ142" s="57" t="e">
        <f>IF(BX142="","",(VLOOKUP(BX142,Table_corresp!$J$3:$M$70,3,0)))</f>
        <v>#VALUE!</v>
      </c>
      <c r="CA142" s="57" t="e">
        <f>IF(BX142="","",(VLOOKUP(BX142,Table_corresp!$J$3:$M$70,4,0)))</f>
        <v>#VALUE!</v>
      </c>
      <c r="CB142" s="56" t="e">
        <f>IF(#REF!&gt;0,((((#REF!/BY142)^BZ142)-1)/CA142),"")</f>
        <v>#REF!</v>
      </c>
      <c r="CC142" s="56" t="e">
        <f>IF(CB142="","",BN142-CB142)</f>
        <v>#REF!</v>
      </c>
      <c r="CD142" s="58" t="e">
        <f t="shared" si="54"/>
        <v>#REF!</v>
      </c>
      <c r="CE142" s="59" t="e">
        <f>IF(BR142&lt;&gt;0,((YEAR(BR142)-YEAR(BD142))*12+MONTH(BR142)-MONTH(BD142)),"")</f>
        <v>#VALUE!</v>
      </c>
      <c r="CF142" s="11"/>
      <c r="CG142" s="39"/>
      <c r="CH142" s="11"/>
      <c r="CI142" s="57" t="e">
        <f>IF(CE142="","",(VLOOKUP(CE142,Table_corresp!$E$3:$F$230,2,0)))</f>
        <v>#VALUE!</v>
      </c>
      <c r="CJ142" s="57" t="e">
        <f>IF(CI142="","",(CONCATENATE(AP142," / ",CI142)))</f>
        <v>#VALUE!</v>
      </c>
      <c r="CK142" s="57" t="e">
        <f>IF(CJ142="","",(VLOOKUP(CJ142,Table_corresp!$J$3:$M$70,2,0)))</f>
        <v>#VALUE!</v>
      </c>
      <c r="CL142" s="57" t="e">
        <f>IF(CJ142="","",(VLOOKUP(CJ142,Table_corresp!$J$3:$M$70,3,0)))</f>
        <v>#VALUE!</v>
      </c>
      <c r="CM142" s="57" t="e">
        <f>IF(CJ142="","",(VLOOKUP(CJ142,Table_corresp!$J$3:$M$70,4,0)))</f>
        <v>#VALUE!</v>
      </c>
      <c r="CN142" s="56" t="e">
        <f>IF(#REF!&gt;0,((((#REF!/CK142)^CL142)-1)/CM142),"")</f>
        <v>#REF!</v>
      </c>
      <c r="CO142" s="56" t="e">
        <f>IF(CN142="","",BZ142-CN142)</f>
        <v>#REF!</v>
      </c>
      <c r="CP142" s="58" t="e">
        <f t="shared" si="55"/>
        <v>#REF!</v>
      </c>
      <c r="CQ142" s="59" t="e">
        <f>IF(CD142&lt;&gt;0,((YEAR(CD142)-YEAR(BP142))*12+MONTH(CD142)-MONTH(BP142)),"")</f>
        <v>#REF!</v>
      </c>
      <c r="CR142" s="11"/>
      <c r="CS142" s="39"/>
      <c r="CT142" s="18"/>
      <c r="CU142" s="57" t="e">
        <f>IF(CQ142="","",(VLOOKUP(CQ142,Table_corresp!$E$3:$F$230,2,0)))</f>
        <v>#REF!</v>
      </c>
      <c r="CV142" s="57" t="e">
        <f>IF(CU142="","",(CONCATENATE(BB142," / ",CU142)))</f>
        <v>#REF!</v>
      </c>
      <c r="CW142" s="57" t="e">
        <f>IF(CV142="","",(VLOOKUP(CV142,Table_corresp!$J$3:$M$70,2,0)))</f>
        <v>#REF!</v>
      </c>
      <c r="CX142" s="57" t="e">
        <f>IF(CV142="","",(VLOOKUP(CV142,Table_corresp!$J$3:$M$70,3,0)))</f>
        <v>#REF!</v>
      </c>
      <c r="CY142" s="57" t="e">
        <f>IF(CV142="","",(VLOOKUP(CV142,Table_corresp!$J$3:$M$70,4,0)))</f>
        <v>#REF!</v>
      </c>
      <c r="CZ142" s="56" t="e">
        <f>IF(#REF!&gt;0,((((#REF!/CW142)^CX142)-1)/CY142),"")</f>
        <v>#REF!</v>
      </c>
      <c r="DA142" s="56" t="e">
        <f>IF(CZ142="","",CL142-CZ142)</f>
        <v>#REF!</v>
      </c>
      <c r="DB142" s="58" t="e">
        <f t="shared" si="56"/>
        <v>#REF!</v>
      </c>
      <c r="DC142" s="59" t="e">
        <f>IF(CP142&lt;&gt;0,((YEAR(CP142)-YEAR(CB142))*12+MONTH(CP142)-MONTH(CB142)),"")</f>
        <v>#REF!</v>
      </c>
      <c r="DD142" s="26"/>
      <c r="DE142" s="26"/>
      <c r="DF142" s="26"/>
    </row>
    <row r="143" spans="1:110" x14ac:dyDescent="0.25">
      <c r="A143" s="8">
        <v>141</v>
      </c>
      <c r="B143" s="10">
        <v>1</v>
      </c>
      <c r="C143" s="12"/>
      <c r="D143" s="12"/>
      <c r="E143" s="12"/>
      <c r="F143" s="12"/>
      <c r="G143" s="12"/>
      <c r="H143" s="13"/>
      <c r="I143" s="46">
        <f>VLOOKUP(T143,Table_corresp!$E$3:$F$230,2,0)</f>
        <v>9.5</v>
      </c>
      <c r="J143" s="46" t="str">
        <f>CONCATENATE(B143," / ",I143)</f>
        <v>1 / 9,5</v>
      </c>
      <c r="K143" s="54">
        <f>VLOOKUP(J143,Table_corresp!$J$3:$M$70,2,0)</f>
        <v>16.2</v>
      </c>
      <c r="L143" s="54">
        <f>VLOOKUP(J143,Table_corresp!$J$3:$M$70,3,0)</f>
        <v>-0.77</v>
      </c>
      <c r="M143" s="55">
        <f>VLOOKUP(J143,Table_corresp!$J$3:$M$70,4,0)</f>
        <v>-7.3300000000000004E-2</v>
      </c>
      <c r="N143" s="56" t="str">
        <f>IF(H143&gt;0,((((H143/K143)^L143)-1)/M143),"")</f>
        <v/>
      </c>
      <c r="O143" s="14"/>
      <c r="P143" s="15">
        <v>42313</v>
      </c>
      <c r="Q143" s="15">
        <v>38699</v>
      </c>
      <c r="R143" s="45" t="str">
        <f t="shared" ca="1" si="40"/>
        <v>11 ans 10 mois</v>
      </c>
      <c r="S143" s="39" t="str">
        <f ca="1">VLOOKUP(R143,Table_corresp!$A$3:$B$230,2,0)</f>
        <v>[9-12[</v>
      </c>
      <c r="T143" s="45" t="str">
        <f>DATEDIF(Q143,P143,"y")&amp;" ans "&amp;DATEDIF(Q143,P143,"ym")&amp;" mois"</f>
        <v>9 ans 10 mois</v>
      </c>
      <c r="U143" s="39" t="str">
        <f>VLOOKUP(T143,Table_corresp!$A$3:$B$230,2,0)</f>
        <v>[9-12[</v>
      </c>
      <c r="V143" s="16"/>
      <c r="W143" s="11"/>
      <c r="X143" s="16"/>
      <c r="Y143" s="38" t="str">
        <f>IF(X143&lt;&gt;0,(DATEDIF(Q143,X143,"y")&amp;" ans "&amp;DATEDIF(Q143,X143,"ym")&amp;" mois"),"")</f>
        <v/>
      </c>
      <c r="Z143" s="11"/>
      <c r="AA143" s="57" t="str">
        <f>IF(Y143="","",(VLOOKUP(Y143,Table_corresp!$E$3:$F$230,2,0)))</f>
        <v/>
      </c>
      <c r="AB143" s="57" t="str">
        <f>IF(AA143="","",(CONCATENATE(B143," / ",AA143)))</f>
        <v/>
      </c>
      <c r="AC143" s="57" t="str">
        <f>IF(AB143="","",(VLOOKUP(AB143,Table_corresp!$J$3:$M$70,2,0)))</f>
        <v/>
      </c>
      <c r="AD143" s="57" t="str">
        <f>IF(AB143="","",(VLOOKUP(AB143,Table_corresp!$J$3:$M$70,3,0)))</f>
        <v/>
      </c>
      <c r="AE143" s="57" t="str">
        <f>IF(AB143="","",(VLOOKUP(AB143,Table_corresp!$J$3:$M$70,4,0)))</f>
        <v/>
      </c>
      <c r="AF143" s="56" t="str">
        <f t="shared" si="46"/>
        <v/>
      </c>
      <c r="AG143" s="56" t="str">
        <f>IF(AF143="","",N143-AF143)</f>
        <v/>
      </c>
      <c r="AH143" s="58" t="str">
        <f t="shared" si="41"/>
        <v/>
      </c>
      <c r="AI143" s="17" t="str">
        <f>IF(X143&lt;&gt;0,((YEAR(X143)-YEAR(P143))*12+MONTH(X143)-MONTH(P143)),"")</f>
        <v/>
      </c>
      <c r="AJ143" s="16"/>
      <c r="AK143" s="39" t="str">
        <f>IF(AJ143&lt;&gt;0,(DATEDIF(Q143,AJ143,"y")&amp;" ans "&amp;DATEDIF(Q143,AJ143,"ym")&amp;" mois"),"")</f>
        <v/>
      </c>
      <c r="AL143" s="11"/>
      <c r="AM143" s="57" t="str">
        <f>IF(AK143="","",(VLOOKUP(AK143,Table_corresp!$E$3:$F$230,2,0)))</f>
        <v/>
      </c>
      <c r="AN143" s="57" t="str">
        <f>IF(AM143="","",(CONCATENATE(B143," / ",AM143)))</f>
        <v/>
      </c>
      <c r="AO143" s="57" t="str">
        <f>IF(AN143="","",(VLOOKUP(AN143,Table_corresp!$J$3:$M$70,2,0)))</f>
        <v/>
      </c>
      <c r="AP143" s="57" t="str">
        <f>IF(AN143="","",(VLOOKUP(AN143,Table_corresp!$J$3:$M$70,3,0)))</f>
        <v/>
      </c>
      <c r="AQ143" s="57" t="str">
        <f>IF(AN143="","",(VLOOKUP(AN143,Table_corresp!$J$3:$M$70,4,0)))</f>
        <v/>
      </c>
      <c r="AR143" s="56" t="str">
        <f t="shared" si="47"/>
        <v/>
      </c>
      <c r="AS143" s="56" t="str">
        <f t="shared" si="48"/>
        <v/>
      </c>
      <c r="AT143" s="58" t="str">
        <f t="shared" si="49"/>
        <v/>
      </c>
      <c r="AU143" s="59" t="str">
        <f t="shared" si="42"/>
        <v/>
      </c>
      <c r="AV143" s="16"/>
      <c r="AW143" s="39"/>
      <c r="AX143" s="11"/>
      <c r="AY143" s="57" t="str">
        <f>IF(AU143="","",(VLOOKUP(AU143,Table_corresp!$E$3:$F$230,2,0)))</f>
        <v/>
      </c>
      <c r="AZ143" s="57" t="str">
        <f>IF(AY143="","",(CONCATENATE(L143," / ",AY143)))</f>
        <v/>
      </c>
      <c r="BA143" s="57" t="str">
        <f>IF(AZ143="","",(VLOOKUP(AZ143,Table_corresp!$J$3:$M$70,2,0)))</f>
        <v/>
      </c>
      <c r="BB143" s="57" t="str">
        <f>IF(AZ143="","",(VLOOKUP(AZ143,Table_corresp!$J$3:$M$70,3,0)))</f>
        <v/>
      </c>
      <c r="BC143" s="57" t="str">
        <f>IF(AZ143="","",(VLOOKUP(AZ143,Table_corresp!$J$3:$M$70,4,0)))</f>
        <v/>
      </c>
      <c r="BD143" s="56" t="str">
        <f t="shared" si="50"/>
        <v/>
      </c>
      <c r="BE143" s="56" t="str">
        <f t="shared" si="38"/>
        <v/>
      </c>
      <c r="BF143" s="58" t="str">
        <f t="shared" si="51"/>
        <v/>
      </c>
      <c r="BG143" s="59" t="e">
        <f t="shared" si="43"/>
        <v>#VALUE!</v>
      </c>
      <c r="BH143" s="11"/>
      <c r="BI143" s="39"/>
      <c r="BJ143" s="11"/>
      <c r="BK143" s="57" t="e">
        <f>IF(BG143="","",(VLOOKUP(BG143,Table_corresp!$E$3:$F$230,2,0)))</f>
        <v>#VALUE!</v>
      </c>
      <c r="BL143" s="57" t="e">
        <f>IF(BK143="","",(CONCATENATE(V143," / ",BK143)))</f>
        <v>#VALUE!</v>
      </c>
      <c r="BM143" s="57" t="e">
        <f>IF(BL143="","",(VLOOKUP(BL143,Table_corresp!$J$3:$M$70,2,0)))</f>
        <v>#VALUE!</v>
      </c>
      <c r="BN143" s="57" t="e">
        <f>IF(BL143="","",(VLOOKUP(BL143,Table_corresp!$J$3:$M$70,3,0)))</f>
        <v>#VALUE!</v>
      </c>
      <c r="BO143" s="57" t="e">
        <f>IF(BL143="","",(VLOOKUP(BL143,Table_corresp!$J$3:$M$70,4,0)))</f>
        <v>#VALUE!</v>
      </c>
      <c r="BP143" s="56" t="str">
        <f t="shared" si="52"/>
        <v/>
      </c>
      <c r="BQ143" s="56" t="str">
        <f t="shared" si="39"/>
        <v/>
      </c>
      <c r="BR143" s="58" t="str">
        <f t="shared" si="53"/>
        <v/>
      </c>
      <c r="BS143" s="59" t="e">
        <f t="shared" si="44"/>
        <v>#VALUE!</v>
      </c>
      <c r="BT143" s="11"/>
      <c r="BU143" s="39"/>
      <c r="BV143" s="11"/>
      <c r="BW143" s="57" t="e">
        <f>IF(BS143="","",(VLOOKUP(BS143,Table_corresp!$E$3:$F$230,2,0)))</f>
        <v>#VALUE!</v>
      </c>
      <c r="BX143" s="57" t="e">
        <f>IF(BW143="","",(CONCATENATE(AF143," / ",BW143)))</f>
        <v>#VALUE!</v>
      </c>
      <c r="BY143" s="57" t="e">
        <f>IF(BX143="","",(VLOOKUP(BX143,Table_corresp!$J$3:$M$70,2,0)))</f>
        <v>#VALUE!</v>
      </c>
      <c r="BZ143" s="57" t="e">
        <f>IF(BX143="","",(VLOOKUP(BX143,Table_corresp!$J$3:$M$70,3,0)))</f>
        <v>#VALUE!</v>
      </c>
      <c r="CA143" s="57" t="e">
        <f>IF(BX143="","",(VLOOKUP(BX143,Table_corresp!$J$3:$M$70,4,0)))</f>
        <v>#VALUE!</v>
      </c>
      <c r="CB143" s="56" t="e">
        <f>IF(#REF!&gt;0,((((#REF!/BY143)^BZ143)-1)/CA143),"")</f>
        <v>#REF!</v>
      </c>
      <c r="CC143" s="56" t="e">
        <f>IF(CB143="","",BN143-CB143)</f>
        <v>#REF!</v>
      </c>
      <c r="CD143" s="58" t="e">
        <f t="shared" si="54"/>
        <v>#REF!</v>
      </c>
      <c r="CE143" s="59" t="e">
        <f>IF(BR143&lt;&gt;0,((YEAR(BR143)-YEAR(BD143))*12+MONTH(BR143)-MONTH(BD143)),"")</f>
        <v>#VALUE!</v>
      </c>
      <c r="CF143" s="11"/>
      <c r="CG143" s="39"/>
      <c r="CH143" s="11"/>
      <c r="CI143" s="57" t="e">
        <f>IF(CE143="","",(VLOOKUP(CE143,Table_corresp!$E$3:$F$230,2,0)))</f>
        <v>#VALUE!</v>
      </c>
      <c r="CJ143" s="57" t="e">
        <f>IF(CI143="","",(CONCATENATE(AP143," / ",CI143)))</f>
        <v>#VALUE!</v>
      </c>
      <c r="CK143" s="57" t="e">
        <f>IF(CJ143="","",(VLOOKUP(CJ143,Table_corresp!$J$3:$M$70,2,0)))</f>
        <v>#VALUE!</v>
      </c>
      <c r="CL143" s="57" t="e">
        <f>IF(CJ143="","",(VLOOKUP(CJ143,Table_corresp!$J$3:$M$70,3,0)))</f>
        <v>#VALUE!</v>
      </c>
      <c r="CM143" s="57" t="e">
        <f>IF(CJ143="","",(VLOOKUP(CJ143,Table_corresp!$J$3:$M$70,4,0)))</f>
        <v>#VALUE!</v>
      </c>
      <c r="CN143" s="56" t="e">
        <f>IF(#REF!&gt;0,((((#REF!/CK143)^CL143)-1)/CM143),"")</f>
        <v>#REF!</v>
      </c>
      <c r="CO143" s="56" t="e">
        <f>IF(CN143="","",BZ143-CN143)</f>
        <v>#REF!</v>
      </c>
      <c r="CP143" s="58" t="e">
        <f t="shared" si="55"/>
        <v>#REF!</v>
      </c>
      <c r="CQ143" s="59" t="e">
        <f>IF(CD143&lt;&gt;0,((YEAR(CD143)-YEAR(BP143))*12+MONTH(CD143)-MONTH(BP143)),"")</f>
        <v>#REF!</v>
      </c>
      <c r="CR143" s="11"/>
      <c r="CS143" s="39"/>
      <c r="CT143" s="18"/>
      <c r="CU143" s="57" t="e">
        <f>IF(CQ143="","",(VLOOKUP(CQ143,Table_corresp!$E$3:$F$230,2,0)))</f>
        <v>#REF!</v>
      </c>
      <c r="CV143" s="57" t="e">
        <f>IF(CU143="","",(CONCATENATE(BB143," / ",CU143)))</f>
        <v>#REF!</v>
      </c>
      <c r="CW143" s="57" t="e">
        <f>IF(CV143="","",(VLOOKUP(CV143,Table_corresp!$J$3:$M$70,2,0)))</f>
        <v>#REF!</v>
      </c>
      <c r="CX143" s="57" t="e">
        <f>IF(CV143="","",(VLOOKUP(CV143,Table_corresp!$J$3:$M$70,3,0)))</f>
        <v>#REF!</v>
      </c>
      <c r="CY143" s="57" t="e">
        <f>IF(CV143="","",(VLOOKUP(CV143,Table_corresp!$J$3:$M$70,4,0)))</f>
        <v>#REF!</v>
      </c>
      <c r="CZ143" s="56" t="e">
        <f>IF(#REF!&gt;0,((((#REF!/CW143)^CX143)-1)/CY143),"")</f>
        <v>#REF!</v>
      </c>
      <c r="DA143" s="56" t="e">
        <f>IF(CZ143="","",CL143-CZ143)</f>
        <v>#REF!</v>
      </c>
      <c r="DB143" s="58" t="e">
        <f t="shared" si="56"/>
        <v>#REF!</v>
      </c>
      <c r="DC143" s="59" t="e">
        <f>IF(CP143&lt;&gt;0,((YEAR(CP143)-YEAR(CB143))*12+MONTH(CP143)-MONTH(CB143)),"")</f>
        <v>#REF!</v>
      </c>
      <c r="DD143" s="26"/>
      <c r="DE143" s="26"/>
      <c r="DF143" s="26"/>
    </row>
    <row r="144" spans="1:110" x14ac:dyDescent="0.25">
      <c r="A144" s="8">
        <v>142</v>
      </c>
      <c r="B144" s="10">
        <v>2</v>
      </c>
      <c r="C144" s="12"/>
      <c r="D144" s="12"/>
      <c r="E144" s="12"/>
      <c r="F144" s="12">
        <v>73</v>
      </c>
      <c r="G144" s="12">
        <v>1.53</v>
      </c>
      <c r="H144" s="13">
        <v>31.184587124610193</v>
      </c>
      <c r="I144" s="46">
        <f>VLOOKUP(T144,Table_corresp!$E$3:$F$230,2,0)</f>
        <v>10</v>
      </c>
      <c r="J144" s="46" t="str">
        <f>CONCATENATE(B144," / ",I144)</f>
        <v>2 / 10</v>
      </c>
      <c r="K144" s="54">
        <f>VLOOKUP(J144,Table_corresp!$J$3:$M$70,2,0)</f>
        <v>16.18</v>
      </c>
      <c r="L144" s="54">
        <f>VLOOKUP(J144,Table_corresp!$J$3:$M$70,3,0)</f>
        <v>-0.67</v>
      </c>
      <c r="M144" s="55">
        <f>VLOOKUP(J144,Table_corresp!$J$3:$M$70,4,0)</f>
        <v>-6.9199999999999998E-2</v>
      </c>
      <c r="N144" s="56">
        <f>IF(H144&gt;0,((((H144/K144)^L144)-1)/M144),"")</f>
        <v>5.1404376115330335</v>
      </c>
      <c r="O144" s="14" t="s">
        <v>39</v>
      </c>
      <c r="P144" s="15">
        <v>42317</v>
      </c>
      <c r="Q144" s="15">
        <v>38541</v>
      </c>
      <c r="R144" s="45" t="str">
        <f t="shared" ca="1" si="40"/>
        <v>12 ans 3 mois</v>
      </c>
      <c r="S144" s="39" t="str">
        <f ca="1">VLOOKUP(R144,Table_corresp!$A$3:$B$230,2,0)</f>
        <v>&gt; 12</v>
      </c>
      <c r="T144" s="45" t="str">
        <f>DATEDIF(Q144,P144,"y")&amp;" ans "&amp;DATEDIF(Q144,P144,"ym")&amp;" mois"</f>
        <v>10 ans 4 mois</v>
      </c>
      <c r="U144" s="39" t="str">
        <f>VLOOKUP(T144,Table_corresp!$A$3:$B$230,2,0)</f>
        <v>[9-12[</v>
      </c>
      <c r="V144" s="20"/>
      <c r="W144" s="21"/>
      <c r="X144" s="20">
        <v>42522</v>
      </c>
      <c r="Y144" s="38" t="str">
        <f>IF(X144&lt;&gt;0,(DATEDIF(Q144,X144,"y")&amp;" ans "&amp;DATEDIF(Q144,X144,"ym")&amp;" mois"),"")</f>
        <v>10 ans 10 mois</v>
      </c>
      <c r="Z144" s="21">
        <v>31.4</v>
      </c>
      <c r="AA144" s="57">
        <f>IF(Y144="","",(VLOOKUP(Y144,Table_corresp!$E$3:$F$230,2,0)))</f>
        <v>10.5</v>
      </c>
      <c r="AB144" s="57" t="str">
        <f>IF(AA144="","",(CONCATENATE(B144," / ",AA144)))</f>
        <v>2 / 10,5</v>
      </c>
      <c r="AC144" s="57">
        <f>IF(AB144="","",(VLOOKUP(AB144,Table_corresp!$J$3:$M$70,2,0)))</f>
        <v>16.440000000000001</v>
      </c>
      <c r="AD144" s="57">
        <f>IF(AB144="","",(VLOOKUP(AB144,Table_corresp!$J$3:$M$70,3,0)))</f>
        <v>-0.69</v>
      </c>
      <c r="AE144" s="57">
        <f>IF(AB144="","",(VLOOKUP(AB144,Table_corresp!$J$3:$M$70,4,0)))</f>
        <v>-7.3400000000000007E-2</v>
      </c>
      <c r="AF144" s="56">
        <f t="shared" si="46"/>
        <v>4.9064224397364384</v>
      </c>
      <c r="AG144" s="56">
        <f>IF(AF144="","",N144-AF144)</f>
        <v>0.23401517179659503</v>
      </c>
      <c r="AH144" s="58" t="str">
        <f t="shared" si="41"/>
        <v>stable</v>
      </c>
      <c r="AI144" s="17">
        <f>IF(X144&lt;&gt;0,((YEAR(X144)-YEAR(P144))*12+MONTH(X144)-MONTH(P144)),"")</f>
        <v>7</v>
      </c>
      <c r="AJ144" s="20">
        <v>42724</v>
      </c>
      <c r="AK144" s="39" t="str">
        <f>IF(AJ144&lt;&gt;0,(DATEDIF(Q144,AJ144,"y")&amp;" ans "&amp;DATEDIF(Q144,AJ144,"ym")&amp;" mois"),"")</f>
        <v>11 ans 5 mois</v>
      </c>
      <c r="AL144" s="21">
        <v>33.700000000000003</v>
      </c>
      <c r="AM144" s="57">
        <f>IF(AK144="","",(VLOOKUP(AK144,Table_corresp!$E$3:$F$230,2,0)))</f>
        <v>11</v>
      </c>
      <c r="AN144" s="57" t="str">
        <f>IF(AM144="","",(CONCATENATE(B144," / ",AM144)))</f>
        <v>2 / 11</v>
      </c>
      <c r="AO144" s="57">
        <f>IF(AN144="","",(VLOOKUP(AN144,Table_corresp!$J$3:$M$70,2,0)))</f>
        <v>16.73</v>
      </c>
      <c r="AP144" s="57">
        <f>IF(AN144="","",(VLOOKUP(AN144,Table_corresp!$J$3:$M$70,3,0)))</f>
        <v>-0.71</v>
      </c>
      <c r="AQ144" s="57">
        <f>IF(AN144="","",(VLOOKUP(AN144,Table_corresp!$J$3:$M$70,4,0)))</f>
        <v>-7.7700000000000005E-2</v>
      </c>
      <c r="AR144" s="56">
        <f t="shared" si="47"/>
        <v>5.0421380919663799</v>
      </c>
      <c r="AS144" s="56">
        <f t="shared" si="48"/>
        <v>-0.13571565222994142</v>
      </c>
      <c r="AT144" s="58" t="str">
        <f t="shared" si="49"/>
        <v>stable</v>
      </c>
      <c r="AU144" s="59">
        <f t="shared" si="42"/>
        <v>6</v>
      </c>
      <c r="AV144" s="20"/>
      <c r="AW144" s="39"/>
      <c r="AX144" s="21"/>
      <c r="AY144" s="57" t="e">
        <f>IF(AU144="","",(VLOOKUP(AU144,Table_corresp!$E$3:$F$230,2,0)))</f>
        <v>#N/A</v>
      </c>
      <c r="AZ144" s="57" t="e">
        <f>IF(AY144="","",(CONCATENATE(L144," / ",AY144)))</f>
        <v>#N/A</v>
      </c>
      <c r="BA144" s="57" t="e">
        <f>IF(AZ144="","",(VLOOKUP(AZ144,Table_corresp!$J$3:$M$70,2,0)))</f>
        <v>#N/A</v>
      </c>
      <c r="BB144" s="57" t="e">
        <f>IF(AZ144="","",(VLOOKUP(AZ144,Table_corresp!$J$3:$M$70,3,0)))</f>
        <v>#N/A</v>
      </c>
      <c r="BC144" s="57" t="e">
        <f>IF(AZ144="","",(VLOOKUP(AZ144,Table_corresp!$J$3:$M$70,4,0)))</f>
        <v>#N/A</v>
      </c>
      <c r="BD144" s="56" t="str">
        <f t="shared" si="50"/>
        <v/>
      </c>
      <c r="BE144" s="56" t="str">
        <f t="shared" si="38"/>
        <v/>
      </c>
      <c r="BF144" s="58" t="str">
        <f t="shared" si="51"/>
        <v/>
      </c>
      <c r="BG144" s="59" t="e">
        <f t="shared" si="43"/>
        <v>#VALUE!</v>
      </c>
      <c r="BH144" s="21"/>
      <c r="BI144" s="39"/>
      <c r="BJ144" s="21"/>
      <c r="BK144" s="57" t="e">
        <f>IF(BG144="","",(VLOOKUP(BG144,Table_corresp!$E$3:$F$230,2,0)))</f>
        <v>#VALUE!</v>
      </c>
      <c r="BL144" s="57" t="e">
        <f>IF(BK144="","",(CONCATENATE(V144," / ",BK144)))</f>
        <v>#VALUE!</v>
      </c>
      <c r="BM144" s="57" t="e">
        <f>IF(BL144="","",(VLOOKUP(BL144,Table_corresp!$J$3:$M$70,2,0)))</f>
        <v>#VALUE!</v>
      </c>
      <c r="BN144" s="57" t="e">
        <f>IF(BL144="","",(VLOOKUP(BL144,Table_corresp!$J$3:$M$70,3,0)))</f>
        <v>#VALUE!</v>
      </c>
      <c r="BO144" s="57" t="e">
        <f>IF(BL144="","",(VLOOKUP(BL144,Table_corresp!$J$3:$M$70,4,0)))</f>
        <v>#VALUE!</v>
      </c>
      <c r="BP144" s="56" t="str">
        <f t="shared" si="52"/>
        <v/>
      </c>
      <c r="BQ144" s="56" t="str">
        <f t="shared" si="39"/>
        <v/>
      </c>
      <c r="BR144" s="58" t="str">
        <f t="shared" si="53"/>
        <v/>
      </c>
      <c r="BS144" s="59" t="e">
        <f t="shared" si="44"/>
        <v>#VALUE!</v>
      </c>
      <c r="BT144" s="21"/>
      <c r="BU144" s="39"/>
      <c r="BV144" s="21"/>
      <c r="BW144" s="57" t="e">
        <f>IF(BS144="","",(VLOOKUP(BS144,Table_corresp!$E$3:$F$230,2,0)))</f>
        <v>#VALUE!</v>
      </c>
      <c r="BX144" s="57" t="e">
        <f>IF(BW144="","",(CONCATENATE(AF144," / ",BW144)))</f>
        <v>#VALUE!</v>
      </c>
      <c r="BY144" s="57" t="e">
        <f>IF(BX144="","",(VLOOKUP(BX144,Table_corresp!$J$3:$M$70,2,0)))</f>
        <v>#VALUE!</v>
      </c>
      <c r="BZ144" s="57" t="e">
        <f>IF(BX144="","",(VLOOKUP(BX144,Table_corresp!$J$3:$M$70,3,0)))</f>
        <v>#VALUE!</v>
      </c>
      <c r="CA144" s="57" t="e">
        <f>IF(BX144="","",(VLOOKUP(BX144,Table_corresp!$J$3:$M$70,4,0)))</f>
        <v>#VALUE!</v>
      </c>
      <c r="CB144" s="56" t="e">
        <f>IF(#REF!&gt;0,((((#REF!/BY144)^BZ144)-1)/CA144),"")</f>
        <v>#REF!</v>
      </c>
      <c r="CC144" s="56" t="e">
        <f>IF(CB144="","",BN144-CB144)</f>
        <v>#REF!</v>
      </c>
      <c r="CD144" s="58" t="e">
        <f t="shared" si="54"/>
        <v>#REF!</v>
      </c>
      <c r="CE144" s="59" t="e">
        <f>IF(BR144&lt;&gt;0,((YEAR(BR144)-YEAR(BD144))*12+MONTH(BR144)-MONTH(BD144)),"")</f>
        <v>#VALUE!</v>
      </c>
      <c r="CF144" s="21"/>
      <c r="CG144" s="39"/>
      <c r="CH144" s="21"/>
      <c r="CI144" s="57" t="e">
        <f>IF(CE144="","",(VLOOKUP(CE144,Table_corresp!$E$3:$F$230,2,0)))</f>
        <v>#VALUE!</v>
      </c>
      <c r="CJ144" s="57" t="e">
        <f>IF(CI144="","",(CONCATENATE(AP144," / ",CI144)))</f>
        <v>#VALUE!</v>
      </c>
      <c r="CK144" s="57" t="e">
        <f>IF(CJ144="","",(VLOOKUP(CJ144,Table_corresp!$J$3:$M$70,2,0)))</f>
        <v>#VALUE!</v>
      </c>
      <c r="CL144" s="57" t="e">
        <f>IF(CJ144="","",(VLOOKUP(CJ144,Table_corresp!$J$3:$M$70,3,0)))</f>
        <v>#VALUE!</v>
      </c>
      <c r="CM144" s="57" t="e">
        <f>IF(CJ144="","",(VLOOKUP(CJ144,Table_corresp!$J$3:$M$70,4,0)))</f>
        <v>#VALUE!</v>
      </c>
      <c r="CN144" s="56" t="e">
        <f>IF(#REF!&gt;0,((((#REF!/CK144)^CL144)-1)/CM144),"")</f>
        <v>#REF!</v>
      </c>
      <c r="CO144" s="56" t="e">
        <f>IF(CN144="","",BZ144-CN144)</f>
        <v>#REF!</v>
      </c>
      <c r="CP144" s="58" t="e">
        <f t="shared" si="55"/>
        <v>#REF!</v>
      </c>
      <c r="CQ144" s="59" t="e">
        <f>IF(CD144&lt;&gt;0,((YEAR(CD144)-YEAR(BP144))*12+MONTH(CD144)-MONTH(BP144)),"")</f>
        <v>#REF!</v>
      </c>
      <c r="CR144" s="21"/>
      <c r="CS144" s="39"/>
      <c r="CT144" s="22"/>
      <c r="CU144" s="57" t="e">
        <f>IF(CQ144="","",(VLOOKUP(CQ144,Table_corresp!$E$3:$F$230,2,0)))</f>
        <v>#REF!</v>
      </c>
      <c r="CV144" s="57" t="e">
        <f>IF(CU144="","",(CONCATENATE(BB144," / ",CU144)))</f>
        <v>#REF!</v>
      </c>
      <c r="CW144" s="57" t="e">
        <f>IF(CV144="","",(VLOOKUP(CV144,Table_corresp!$J$3:$M$70,2,0)))</f>
        <v>#REF!</v>
      </c>
      <c r="CX144" s="57" t="e">
        <f>IF(CV144="","",(VLOOKUP(CV144,Table_corresp!$J$3:$M$70,3,0)))</f>
        <v>#REF!</v>
      </c>
      <c r="CY144" s="57" t="e">
        <f>IF(CV144="","",(VLOOKUP(CV144,Table_corresp!$J$3:$M$70,4,0)))</f>
        <v>#REF!</v>
      </c>
      <c r="CZ144" s="56" t="e">
        <f>IF(#REF!&gt;0,((((#REF!/CW144)^CX144)-1)/CY144),"")</f>
        <v>#REF!</v>
      </c>
      <c r="DA144" s="56" t="e">
        <f>IF(CZ144="","",CL144-CZ144)</f>
        <v>#REF!</v>
      </c>
      <c r="DB144" s="58" t="e">
        <f t="shared" si="56"/>
        <v>#REF!</v>
      </c>
      <c r="DC144" s="59" t="e">
        <f>IF(CP144&lt;&gt;0,((YEAR(CP144)-YEAR(CB144))*12+MONTH(CP144)-MONTH(CB144)),"")</f>
        <v>#REF!</v>
      </c>
      <c r="DD144" s="26"/>
      <c r="DE144" s="26"/>
      <c r="DF144" s="26"/>
    </row>
    <row r="145" spans="1:110" x14ac:dyDescent="0.25">
      <c r="A145" s="8">
        <v>143</v>
      </c>
      <c r="B145" s="10">
        <v>2</v>
      </c>
      <c r="C145" s="12">
        <v>28</v>
      </c>
      <c r="D145" s="12">
        <v>1.2450000000000001</v>
      </c>
      <c r="E145" s="12">
        <v>18.064224770568213</v>
      </c>
      <c r="F145" s="12">
        <v>29.2</v>
      </c>
      <c r="G145" s="12">
        <v>1.28</v>
      </c>
      <c r="H145" s="13">
        <v>17.822265625</v>
      </c>
      <c r="I145" s="46">
        <f>VLOOKUP(T145,Table_corresp!$E$3:$F$230,2,0)</f>
        <v>6.5</v>
      </c>
      <c r="J145" s="46" t="str">
        <f>CONCATENATE(B145," / ",I145)</f>
        <v>2 / 6,5</v>
      </c>
      <c r="K145" s="54">
        <f>VLOOKUP(J145,Table_corresp!$J$3:$M$70,2,0)</f>
        <v>15.16</v>
      </c>
      <c r="L145" s="54">
        <f>VLOOKUP(J145,Table_corresp!$J$3:$M$70,3,0)</f>
        <v>-0.41</v>
      </c>
      <c r="M145" s="55">
        <f>VLOOKUP(J145,Table_corresp!$J$3:$M$70,4,0)</f>
        <v>-3.4200000000000001E-2</v>
      </c>
      <c r="N145" s="56">
        <f t="shared" ref="N145:N208" si="57">IF(H145&gt;0,((((H145/K145)^L145)-1)/M145),"")</f>
        <v>1.876636161034873</v>
      </c>
      <c r="O145" s="14" t="s">
        <v>36</v>
      </c>
      <c r="P145" s="15">
        <v>42320</v>
      </c>
      <c r="Q145" s="15">
        <v>39912</v>
      </c>
      <c r="R145" s="45" t="str">
        <f t="shared" ca="1" si="40"/>
        <v>8 ans 6 mois</v>
      </c>
      <c r="S145" s="39" t="str">
        <f ca="1">VLOOKUP(R145,Table_corresp!$A$3:$B$230,2,0)</f>
        <v>[6-9[</v>
      </c>
      <c r="T145" s="45" t="str">
        <f>DATEDIF(Q145,P145,"y")&amp;" ans "&amp;DATEDIF(Q145,P145,"ym")&amp;" mois"</f>
        <v>6 ans 7 mois</v>
      </c>
      <c r="U145" s="39" t="str">
        <f>VLOOKUP(T145,Table_corresp!$A$3:$B$230,2,0)</f>
        <v>[6-9[</v>
      </c>
      <c r="V145" s="20"/>
      <c r="W145" s="21"/>
      <c r="X145" s="20">
        <v>42550</v>
      </c>
      <c r="Y145" s="38" t="str">
        <f>IF(X145&lt;&gt;0,(DATEDIF(Q145,X145,"y")&amp;" ans "&amp;DATEDIF(Q145,X145,"ym")&amp;" mois"),"")</f>
        <v>7 ans 2 mois</v>
      </c>
      <c r="Z145" s="21">
        <v>17.8</v>
      </c>
      <c r="AA145" s="57">
        <f>IF(Y145="","",(VLOOKUP(Y145,Table_corresp!$E$3:$F$230,2,0)))</f>
        <v>7</v>
      </c>
      <c r="AB145" s="57" t="str">
        <f>IF(AA145="","",(CONCATENATE(B145," / ",AA145)))</f>
        <v>2 / 7</v>
      </c>
      <c r="AC145" s="57">
        <f>IF(AB145="","",(VLOOKUP(AB145,Table_corresp!$J$3:$M$70,2,0)))</f>
        <v>15.22</v>
      </c>
      <c r="AD145" s="57">
        <f>IF(AB145="","",(VLOOKUP(AB145,Table_corresp!$J$3:$M$70,3,0)))</f>
        <v>-0.45</v>
      </c>
      <c r="AE145" s="57">
        <f>IF(AB145="","",(VLOOKUP(AB145,Table_corresp!$J$3:$M$70,4,0)))</f>
        <v>-3.85E-2</v>
      </c>
      <c r="AF145" s="56">
        <f t="shared" si="46"/>
        <v>1.7672548993922939</v>
      </c>
      <c r="AG145" s="56">
        <f>IF(AF145="","",N145-AF145)</f>
        <v>0.10938126164257911</v>
      </c>
      <c r="AH145" s="58" t="str">
        <f t="shared" si="41"/>
        <v>stable</v>
      </c>
      <c r="AI145" s="17">
        <f>IF(X145&lt;&gt;0,((YEAR(X145)-YEAR(P145))*12+MONTH(X145)-MONTH(P145)),"")</f>
        <v>7</v>
      </c>
      <c r="AJ145" s="20">
        <v>42667</v>
      </c>
      <c r="AK145" s="39" t="str">
        <f>IF(AJ145&lt;&gt;0,(DATEDIF(Q145,AJ145,"y")&amp;" ans "&amp;DATEDIF(Q145,AJ145,"ym")&amp;" mois"),"")</f>
        <v>7 ans 6 mois</v>
      </c>
      <c r="AL145" s="21">
        <v>17.899999999999999</v>
      </c>
      <c r="AM145" s="57">
        <f>IF(AK145="","",(VLOOKUP(AK145,Table_corresp!$E$3:$F$230,2,0)))</f>
        <v>7.5</v>
      </c>
      <c r="AN145" s="57" t="str">
        <f>IF(AM145="","",(CONCATENATE(B145," / ",AM145)))</f>
        <v>2 / 7,5</v>
      </c>
      <c r="AO145" s="57">
        <f>IF(AN145="","",(VLOOKUP(AN145,Table_corresp!$J$3:$M$70,2,0)))</f>
        <v>15.32</v>
      </c>
      <c r="AP145" s="57">
        <f>IF(AN145="","",(VLOOKUP(AN145,Table_corresp!$J$3:$M$70,3,0)))</f>
        <v>-0.5</v>
      </c>
      <c r="AQ145" s="57">
        <f>IF(AN145="","",(VLOOKUP(AN145,Table_corresp!$J$3:$M$70,4,0)))</f>
        <v>-4.3999999999999997E-2</v>
      </c>
      <c r="AR145" s="56">
        <f t="shared" si="47"/>
        <v>1.7015859357399683</v>
      </c>
      <c r="AS145" s="56">
        <f t="shared" si="48"/>
        <v>6.5668963652325552E-2</v>
      </c>
      <c r="AT145" s="58" t="str">
        <f t="shared" si="49"/>
        <v>stable</v>
      </c>
      <c r="AU145" s="59">
        <f t="shared" si="42"/>
        <v>4</v>
      </c>
      <c r="AV145" s="20"/>
      <c r="AW145" s="39"/>
      <c r="AX145" s="21"/>
      <c r="AY145" s="57" t="e">
        <f>IF(AU145="","",(VLOOKUP(AU145,Table_corresp!$E$3:$F$230,2,0)))</f>
        <v>#N/A</v>
      </c>
      <c r="AZ145" s="57" t="e">
        <f>IF(AY145="","",(CONCATENATE(L145," / ",AY145)))</f>
        <v>#N/A</v>
      </c>
      <c r="BA145" s="57" t="e">
        <f>IF(AZ145="","",(VLOOKUP(AZ145,Table_corresp!$J$3:$M$70,2,0)))</f>
        <v>#N/A</v>
      </c>
      <c r="BB145" s="57" t="e">
        <f>IF(AZ145="","",(VLOOKUP(AZ145,Table_corresp!$J$3:$M$70,3,0)))</f>
        <v>#N/A</v>
      </c>
      <c r="BC145" s="57" t="e">
        <f>IF(AZ145="","",(VLOOKUP(AZ145,Table_corresp!$J$3:$M$70,4,0)))</f>
        <v>#N/A</v>
      </c>
      <c r="BD145" s="56" t="str">
        <f t="shared" si="50"/>
        <v/>
      </c>
      <c r="BE145" s="56" t="str">
        <f t="shared" si="38"/>
        <v/>
      </c>
      <c r="BF145" s="58" t="str">
        <f t="shared" si="51"/>
        <v/>
      </c>
      <c r="BG145" s="59" t="e">
        <f t="shared" si="43"/>
        <v>#VALUE!</v>
      </c>
      <c r="BH145" s="21"/>
      <c r="BI145" s="39"/>
      <c r="BJ145" s="21"/>
      <c r="BK145" s="57" t="e">
        <f>IF(BG145="","",(VLOOKUP(BG145,Table_corresp!$E$3:$F$230,2,0)))</f>
        <v>#VALUE!</v>
      </c>
      <c r="BL145" s="57" t="e">
        <f>IF(BK145="","",(CONCATENATE(V145," / ",BK145)))</f>
        <v>#VALUE!</v>
      </c>
      <c r="BM145" s="57" t="e">
        <f>IF(BL145="","",(VLOOKUP(BL145,Table_corresp!$J$3:$M$70,2,0)))</f>
        <v>#VALUE!</v>
      </c>
      <c r="BN145" s="57" t="e">
        <f>IF(BL145="","",(VLOOKUP(BL145,Table_corresp!$J$3:$M$70,3,0)))</f>
        <v>#VALUE!</v>
      </c>
      <c r="BO145" s="57" t="e">
        <f>IF(BL145="","",(VLOOKUP(BL145,Table_corresp!$J$3:$M$70,4,0)))</f>
        <v>#VALUE!</v>
      </c>
      <c r="BP145" s="56" t="str">
        <f t="shared" si="52"/>
        <v/>
      </c>
      <c r="BQ145" s="56" t="str">
        <f t="shared" si="39"/>
        <v/>
      </c>
      <c r="BR145" s="58" t="str">
        <f t="shared" si="53"/>
        <v/>
      </c>
      <c r="BS145" s="59" t="e">
        <f t="shared" si="44"/>
        <v>#VALUE!</v>
      </c>
      <c r="BT145" s="21"/>
      <c r="BU145" s="39"/>
      <c r="BV145" s="21"/>
      <c r="BW145" s="57" t="e">
        <f>IF(BS145="","",(VLOOKUP(BS145,Table_corresp!$E$3:$F$230,2,0)))</f>
        <v>#VALUE!</v>
      </c>
      <c r="BX145" s="57" t="e">
        <f>IF(BW145="","",(CONCATENATE(AF145," / ",BW145)))</f>
        <v>#VALUE!</v>
      </c>
      <c r="BY145" s="57" t="e">
        <f>IF(BX145="","",(VLOOKUP(BX145,Table_corresp!$J$3:$M$70,2,0)))</f>
        <v>#VALUE!</v>
      </c>
      <c r="BZ145" s="57" t="e">
        <f>IF(BX145="","",(VLOOKUP(BX145,Table_corresp!$J$3:$M$70,3,0)))</f>
        <v>#VALUE!</v>
      </c>
      <c r="CA145" s="57" t="e">
        <f>IF(BX145="","",(VLOOKUP(BX145,Table_corresp!$J$3:$M$70,4,0)))</f>
        <v>#VALUE!</v>
      </c>
      <c r="CB145" s="56" t="e">
        <f>IF(#REF!&gt;0,((((#REF!/BY145)^BZ145)-1)/CA145),"")</f>
        <v>#REF!</v>
      </c>
      <c r="CC145" s="56" t="e">
        <f>IF(CB145="","",BN145-CB145)</f>
        <v>#REF!</v>
      </c>
      <c r="CD145" s="58" t="e">
        <f t="shared" si="54"/>
        <v>#REF!</v>
      </c>
      <c r="CE145" s="59" t="e">
        <f>IF(BR145&lt;&gt;0,((YEAR(BR145)-YEAR(BD145))*12+MONTH(BR145)-MONTH(BD145)),"")</f>
        <v>#VALUE!</v>
      </c>
      <c r="CF145" s="21"/>
      <c r="CG145" s="39"/>
      <c r="CH145" s="21"/>
      <c r="CI145" s="57" t="e">
        <f>IF(CE145="","",(VLOOKUP(CE145,Table_corresp!$E$3:$F$230,2,0)))</f>
        <v>#VALUE!</v>
      </c>
      <c r="CJ145" s="57" t="e">
        <f>IF(CI145="","",(CONCATENATE(AP145," / ",CI145)))</f>
        <v>#VALUE!</v>
      </c>
      <c r="CK145" s="57" t="e">
        <f>IF(CJ145="","",(VLOOKUP(CJ145,Table_corresp!$J$3:$M$70,2,0)))</f>
        <v>#VALUE!</v>
      </c>
      <c r="CL145" s="57" t="e">
        <f>IF(CJ145="","",(VLOOKUP(CJ145,Table_corresp!$J$3:$M$70,3,0)))</f>
        <v>#VALUE!</v>
      </c>
      <c r="CM145" s="57" t="e">
        <f>IF(CJ145="","",(VLOOKUP(CJ145,Table_corresp!$J$3:$M$70,4,0)))</f>
        <v>#VALUE!</v>
      </c>
      <c r="CN145" s="56" t="e">
        <f>IF(#REF!&gt;0,((((#REF!/CK145)^CL145)-1)/CM145),"")</f>
        <v>#REF!</v>
      </c>
      <c r="CO145" s="56" t="e">
        <f>IF(CN145="","",BZ145-CN145)</f>
        <v>#REF!</v>
      </c>
      <c r="CP145" s="58" t="e">
        <f t="shared" si="55"/>
        <v>#REF!</v>
      </c>
      <c r="CQ145" s="59" t="e">
        <f>IF(CD145&lt;&gt;0,((YEAR(CD145)-YEAR(BP145))*12+MONTH(CD145)-MONTH(BP145)),"")</f>
        <v>#REF!</v>
      </c>
      <c r="CR145" s="21"/>
      <c r="CS145" s="39"/>
      <c r="CT145" s="22"/>
      <c r="CU145" s="57" t="e">
        <f>IF(CQ145="","",(VLOOKUP(CQ145,Table_corresp!$E$3:$F$230,2,0)))</f>
        <v>#REF!</v>
      </c>
      <c r="CV145" s="57" t="e">
        <f>IF(CU145="","",(CONCATENATE(BB145," / ",CU145)))</f>
        <v>#REF!</v>
      </c>
      <c r="CW145" s="57" t="e">
        <f>IF(CV145="","",(VLOOKUP(CV145,Table_corresp!$J$3:$M$70,2,0)))</f>
        <v>#REF!</v>
      </c>
      <c r="CX145" s="57" t="e">
        <f>IF(CV145="","",(VLOOKUP(CV145,Table_corresp!$J$3:$M$70,3,0)))</f>
        <v>#REF!</v>
      </c>
      <c r="CY145" s="57" t="e">
        <f>IF(CV145="","",(VLOOKUP(CV145,Table_corresp!$J$3:$M$70,4,0)))</f>
        <v>#REF!</v>
      </c>
      <c r="CZ145" s="56" t="e">
        <f>IF(#REF!&gt;0,((((#REF!/CW145)^CX145)-1)/CY145),"")</f>
        <v>#REF!</v>
      </c>
      <c r="DA145" s="56" t="e">
        <f>IF(CZ145="","",CL145-CZ145)</f>
        <v>#REF!</v>
      </c>
      <c r="DB145" s="58" t="e">
        <f t="shared" si="56"/>
        <v>#REF!</v>
      </c>
      <c r="DC145" s="59" t="e">
        <f>IF(CP145&lt;&gt;0,((YEAR(CP145)-YEAR(CB145))*12+MONTH(CP145)-MONTH(CB145)),"")</f>
        <v>#REF!</v>
      </c>
      <c r="DD145" s="26"/>
      <c r="DE145" s="26"/>
      <c r="DF145" s="26"/>
    </row>
    <row r="146" spans="1:110" x14ac:dyDescent="0.25">
      <c r="A146" s="8">
        <v>144</v>
      </c>
      <c r="B146" s="10">
        <v>1</v>
      </c>
      <c r="C146" s="12"/>
      <c r="D146" s="12"/>
      <c r="E146" s="12"/>
      <c r="F146" s="12">
        <v>71.599999999999994</v>
      </c>
      <c r="G146" s="12">
        <v>1.52</v>
      </c>
      <c r="H146" s="13">
        <v>30.99030470914127</v>
      </c>
      <c r="I146" s="46">
        <f>VLOOKUP(T146,Table_corresp!$E$3:$F$230,2,0)</f>
        <v>11</v>
      </c>
      <c r="J146" s="46" t="str">
        <f>CONCATENATE(B146," / ",I146)</f>
        <v>1 / 11</v>
      </c>
      <c r="K146" s="54">
        <f>VLOOKUP(J146,Table_corresp!$J$3:$M$70,2,0)</f>
        <v>16.73</v>
      </c>
      <c r="L146" s="54">
        <f>VLOOKUP(J146,Table_corresp!$J$3:$M$70,3,0)</f>
        <v>-0.9</v>
      </c>
      <c r="M146" s="55">
        <f>VLOOKUP(J146,Table_corresp!$J$3:$M$70,4,0)</f>
        <v>-9.1499999999999998E-2</v>
      </c>
      <c r="N146" s="56">
        <f t="shared" si="57"/>
        <v>4.6538423884868605</v>
      </c>
      <c r="O146" s="14" t="s">
        <v>39</v>
      </c>
      <c r="P146" s="15">
        <v>42321</v>
      </c>
      <c r="Q146" s="15">
        <v>38160</v>
      </c>
      <c r="R146" s="45" t="str">
        <f t="shared" ca="1" si="40"/>
        <v>13 ans 3 mois</v>
      </c>
      <c r="S146" s="39" t="str">
        <f ca="1">VLOOKUP(R146,Table_corresp!$A$3:$B$230,2,0)</f>
        <v>&gt; 12</v>
      </c>
      <c r="T146" s="45" t="str">
        <f>DATEDIF(Q146,P146,"y")&amp;" ans "&amp;DATEDIF(Q146,P146,"ym")&amp;" mois"</f>
        <v>11 ans 4 mois</v>
      </c>
      <c r="U146" s="39" t="str">
        <f>VLOOKUP(T146,Table_corresp!$A$3:$B$230,2,0)</f>
        <v>[9-12[</v>
      </c>
      <c r="V146" s="16"/>
      <c r="W146" s="11"/>
      <c r="X146" s="16"/>
      <c r="Y146" s="38" t="str">
        <f>IF(X146&lt;&gt;0,(DATEDIF(Q146,X146,"y")&amp;" ans "&amp;DATEDIF(Q146,X146,"ym")&amp;" mois"),"")</f>
        <v/>
      </c>
      <c r="Z146" s="11"/>
      <c r="AA146" s="57" t="str">
        <f>IF(Y146="","",(VLOOKUP(Y146,Table_corresp!$E$3:$F$230,2,0)))</f>
        <v/>
      </c>
      <c r="AB146" s="57" t="str">
        <f>IF(AA146="","",(CONCATENATE(B146," / ",AA146)))</f>
        <v/>
      </c>
      <c r="AC146" s="57" t="str">
        <f>IF(AB146="","",(VLOOKUP(AB146,Table_corresp!$J$3:$M$70,2,0)))</f>
        <v/>
      </c>
      <c r="AD146" s="57" t="str">
        <f>IF(AB146="","",(VLOOKUP(AB146,Table_corresp!$J$3:$M$70,3,0)))</f>
        <v/>
      </c>
      <c r="AE146" s="57" t="str">
        <f>IF(AB146="","",(VLOOKUP(AB146,Table_corresp!$J$3:$M$70,4,0)))</f>
        <v/>
      </c>
      <c r="AF146" s="56" t="str">
        <f t="shared" si="46"/>
        <v/>
      </c>
      <c r="AG146" s="56" t="str">
        <f>IF(AF146="","",N146-AF146)</f>
        <v/>
      </c>
      <c r="AH146" s="58" t="str">
        <f t="shared" si="41"/>
        <v/>
      </c>
      <c r="AI146" s="17" t="str">
        <f>IF(X146&lt;&gt;0,((YEAR(X146)-YEAR(P146))*12+MONTH(X146)-MONTH(P146)),"")</f>
        <v/>
      </c>
      <c r="AJ146" s="16"/>
      <c r="AK146" s="39" t="str">
        <f>IF(AJ146&lt;&gt;0,(DATEDIF(Q146,AJ146,"y")&amp;" ans "&amp;DATEDIF(Q146,AJ146,"ym")&amp;" mois"),"")</f>
        <v/>
      </c>
      <c r="AL146" s="11"/>
      <c r="AM146" s="57" t="str">
        <f>IF(AK146="","",(VLOOKUP(AK146,Table_corresp!$E$3:$F$230,2,0)))</f>
        <v/>
      </c>
      <c r="AN146" s="57" t="str">
        <f>IF(AM146="","",(CONCATENATE(B146," / ",AM146)))</f>
        <v/>
      </c>
      <c r="AO146" s="57" t="str">
        <f>IF(AN146="","",(VLOOKUP(AN146,Table_corresp!$J$3:$M$70,2,0)))</f>
        <v/>
      </c>
      <c r="AP146" s="57" t="str">
        <f>IF(AN146="","",(VLOOKUP(AN146,Table_corresp!$J$3:$M$70,3,0)))</f>
        <v/>
      </c>
      <c r="AQ146" s="57" t="str">
        <f>IF(AN146="","",(VLOOKUP(AN146,Table_corresp!$J$3:$M$70,4,0)))</f>
        <v/>
      </c>
      <c r="AR146" s="56" t="str">
        <f t="shared" si="47"/>
        <v/>
      </c>
      <c r="AS146" s="56" t="str">
        <f t="shared" si="48"/>
        <v/>
      </c>
      <c r="AT146" s="58" t="str">
        <f t="shared" si="49"/>
        <v/>
      </c>
      <c r="AU146" s="59" t="str">
        <f t="shared" si="42"/>
        <v/>
      </c>
      <c r="AV146" s="16"/>
      <c r="AW146" s="39"/>
      <c r="AX146" s="11"/>
      <c r="AY146" s="57" t="str">
        <f>IF(AU146="","",(VLOOKUP(AU146,Table_corresp!$E$3:$F$230,2,0)))</f>
        <v/>
      </c>
      <c r="AZ146" s="57" t="str">
        <f>IF(AY146="","",(CONCATENATE(L146," / ",AY146)))</f>
        <v/>
      </c>
      <c r="BA146" s="57" t="str">
        <f>IF(AZ146="","",(VLOOKUP(AZ146,Table_corresp!$J$3:$M$70,2,0)))</f>
        <v/>
      </c>
      <c r="BB146" s="57" t="str">
        <f>IF(AZ146="","",(VLOOKUP(AZ146,Table_corresp!$J$3:$M$70,3,0)))</f>
        <v/>
      </c>
      <c r="BC146" s="57" t="str">
        <f>IF(AZ146="","",(VLOOKUP(AZ146,Table_corresp!$J$3:$M$70,4,0)))</f>
        <v/>
      </c>
      <c r="BD146" s="56" t="str">
        <f t="shared" si="50"/>
        <v/>
      </c>
      <c r="BE146" s="56" t="str">
        <f t="shared" si="38"/>
        <v/>
      </c>
      <c r="BF146" s="58" t="str">
        <f t="shared" si="51"/>
        <v/>
      </c>
      <c r="BG146" s="59" t="e">
        <f t="shared" si="43"/>
        <v>#VALUE!</v>
      </c>
      <c r="BH146" s="11"/>
      <c r="BI146" s="39"/>
      <c r="BJ146" s="11"/>
      <c r="BK146" s="57" t="e">
        <f>IF(BG146="","",(VLOOKUP(BG146,Table_corresp!$E$3:$F$230,2,0)))</f>
        <v>#VALUE!</v>
      </c>
      <c r="BL146" s="57" t="e">
        <f>IF(BK146="","",(CONCATENATE(V146," / ",BK146)))</f>
        <v>#VALUE!</v>
      </c>
      <c r="BM146" s="57" t="e">
        <f>IF(BL146="","",(VLOOKUP(BL146,Table_corresp!$J$3:$M$70,2,0)))</f>
        <v>#VALUE!</v>
      </c>
      <c r="BN146" s="57" t="e">
        <f>IF(BL146="","",(VLOOKUP(BL146,Table_corresp!$J$3:$M$70,3,0)))</f>
        <v>#VALUE!</v>
      </c>
      <c r="BO146" s="57" t="e">
        <f>IF(BL146="","",(VLOOKUP(BL146,Table_corresp!$J$3:$M$70,4,0)))</f>
        <v>#VALUE!</v>
      </c>
      <c r="BP146" s="56" t="str">
        <f t="shared" si="52"/>
        <v/>
      </c>
      <c r="BQ146" s="56" t="str">
        <f t="shared" si="39"/>
        <v/>
      </c>
      <c r="BR146" s="58" t="str">
        <f t="shared" si="53"/>
        <v/>
      </c>
      <c r="BS146" s="59" t="e">
        <f t="shared" si="44"/>
        <v>#VALUE!</v>
      </c>
      <c r="BT146" s="11"/>
      <c r="BU146" s="39"/>
      <c r="BV146" s="11"/>
      <c r="BW146" s="57" t="e">
        <f>IF(BS146="","",(VLOOKUP(BS146,Table_corresp!$E$3:$F$230,2,0)))</f>
        <v>#VALUE!</v>
      </c>
      <c r="BX146" s="57" t="e">
        <f>IF(BW146="","",(CONCATENATE(AF146," / ",BW146)))</f>
        <v>#VALUE!</v>
      </c>
      <c r="BY146" s="57" t="e">
        <f>IF(BX146="","",(VLOOKUP(BX146,Table_corresp!$J$3:$M$70,2,0)))</f>
        <v>#VALUE!</v>
      </c>
      <c r="BZ146" s="57" t="e">
        <f>IF(BX146="","",(VLOOKUP(BX146,Table_corresp!$J$3:$M$70,3,0)))</f>
        <v>#VALUE!</v>
      </c>
      <c r="CA146" s="57" t="e">
        <f>IF(BX146="","",(VLOOKUP(BX146,Table_corresp!$J$3:$M$70,4,0)))</f>
        <v>#VALUE!</v>
      </c>
      <c r="CB146" s="56" t="e">
        <f>IF(#REF!&gt;0,((((#REF!/BY146)^BZ146)-1)/CA146),"")</f>
        <v>#REF!</v>
      </c>
      <c r="CC146" s="56" t="e">
        <f>IF(CB146="","",BN146-CB146)</f>
        <v>#REF!</v>
      </c>
      <c r="CD146" s="58" t="e">
        <f t="shared" si="54"/>
        <v>#REF!</v>
      </c>
      <c r="CE146" s="59" t="e">
        <f>IF(BR146&lt;&gt;0,((YEAR(BR146)-YEAR(BD146))*12+MONTH(BR146)-MONTH(BD146)),"")</f>
        <v>#VALUE!</v>
      </c>
      <c r="CF146" s="11"/>
      <c r="CG146" s="39"/>
      <c r="CH146" s="11"/>
      <c r="CI146" s="57" t="e">
        <f>IF(CE146="","",(VLOOKUP(CE146,Table_corresp!$E$3:$F$230,2,0)))</f>
        <v>#VALUE!</v>
      </c>
      <c r="CJ146" s="57" t="e">
        <f>IF(CI146="","",(CONCATENATE(AP146," / ",CI146)))</f>
        <v>#VALUE!</v>
      </c>
      <c r="CK146" s="57" t="e">
        <f>IF(CJ146="","",(VLOOKUP(CJ146,Table_corresp!$J$3:$M$70,2,0)))</f>
        <v>#VALUE!</v>
      </c>
      <c r="CL146" s="57" t="e">
        <f>IF(CJ146="","",(VLOOKUP(CJ146,Table_corresp!$J$3:$M$70,3,0)))</f>
        <v>#VALUE!</v>
      </c>
      <c r="CM146" s="57" t="e">
        <f>IF(CJ146="","",(VLOOKUP(CJ146,Table_corresp!$J$3:$M$70,4,0)))</f>
        <v>#VALUE!</v>
      </c>
      <c r="CN146" s="56" t="e">
        <f>IF(#REF!&gt;0,((((#REF!/CK146)^CL146)-1)/CM146),"")</f>
        <v>#REF!</v>
      </c>
      <c r="CO146" s="56" t="e">
        <f>IF(CN146="","",BZ146-CN146)</f>
        <v>#REF!</v>
      </c>
      <c r="CP146" s="58" t="e">
        <f t="shared" si="55"/>
        <v>#REF!</v>
      </c>
      <c r="CQ146" s="59" t="e">
        <f>IF(CD146&lt;&gt;0,((YEAR(CD146)-YEAR(BP146))*12+MONTH(CD146)-MONTH(BP146)),"")</f>
        <v>#REF!</v>
      </c>
      <c r="CR146" s="11"/>
      <c r="CS146" s="39"/>
      <c r="CT146" s="18"/>
      <c r="CU146" s="57" t="e">
        <f>IF(CQ146="","",(VLOOKUP(CQ146,Table_corresp!$E$3:$F$230,2,0)))</f>
        <v>#REF!</v>
      </c>
      <c r="CV146" s="57" t="e">
        <f>IF(CU146="","",(CONCATENATE(BB146," / ",CU146)))</f>
        <v>#REF!</v>
      </c>
      <c r="CW146" s="57" t="e">
        <f>IF(CV146="","",(VLOOKUP(CV146,Table_corresp!$J$3:$M$70,2,0)))</f>
        <v>#REF!</v>
      </c>
      <c r="CX146" s="57" t="e">
        <f>IF(CV146="","",(VLOOKUP(CV146,Table_corresp!$J$3:$M$70,3,0)))</f>
        <v>#REF!</v>
      </c>
      <c r="CY146" s="57" t="e">
        <f>IF(CV146="","",(VLOOKUP(CV146,Table_corresp!$J$3:$M$70,4,0)))</f>
        <v>#REF!</v>
      </c>
      <c r="CZ146" s="56" t="e">
        <f>IF(#REF!&gt;0,((((#REF!/CW146)^CX146)-1)/CY146),"")</f>
        <v>#REF!</v>
      </c>
      <c r="DA146" s="56" t="e">
        <f>IF(CZ146="","",CL146-CZ146)</f>
        <v>#REF!</v>
      </c>
      <c r="DB146" s="58" t="e">
        <f t="shared" si="56"/>
        <v>#REF!</v>
      </c>
      <c r="DC146" s="59" t="e">
        <f>IF(CP146&lt;&gt;0,((YEAR(CP146)-YEAR(CB146))*12+MONTH(CP146)-MONTH(CB146)),"")</f>
        <v>#REF!</v>
      </c>
      <c r="DD146" s="26"/>
      <c r="DE146" s="26"/>
      <c r="DF146" s="26"/>
    </row>
    <row r="147" spans="1:110" x14ac:dyDescent="0.25">
      <c r="A147" s="8">
        <v>145</v>
      </c>
      <c r="B147" s="10">
        <v>1</v>
      </c>
      <c r="C147" s="12"/>
      <c r="D147" s="12"/>
      <c r="E147" s="12"/>
      <c r="F147" s="12">
        <v>50</v>
      </c>
      <c r="G147" s="12">
        <v>1.35</v>
      </c>
      <c r="H147" s="13">
        <v>27.434842249657063</v>
      </c>
      <c r="I147" s="46">
        <f>VLOOKUP(T147,Table_corresp!$E$3:$F$230,2,0)</f>
        <v>8.5</v>
      </c>
      <c r="J147" s="46" t="str">
        <f>CONCATENATE(B147," / ",I147)</f>
        <v>1 / 8,5</v>
      </c>
      <c r="K147" s="54">
        <f>VLOOKUP(J147,Table_corresp!$J$3:$M$70,2,0)</f>
        <v>15.89</v>
      </c>
      <c r="L147" s="54">
        <f>VLOOKUP(J147,Table_corresp!$J$3:$M$70,3,0)</f>
        <v>-0.66</v>
      </c>
      <c r="M147" s="55">
        <f>VLOOKUP(J147,Table_corresp!$J$3:$M$70,4,0)</f>
        <v>-5.9499999999999997E-2</v>
      </c>
      <c r="N147" s="56">
        <f t="shared" si="57"/>
        <v>5.086248630151351</v>
      </c>
      <c r="O147" s="14" t="s">
        <v>39</v>
      </c>
      <c r="P147" s="15">
        <v>42324</v>
      </c>
      <c r="Q147" s="15">
        <v>39118</v>
      </c>
      <c r="R147" s="45" t="str">
        <f t="shared" ca="1" si="40"/>
        <v>10 ans 8 mois</v>
      </c>
      <c r="S147" s="39" t="str">
        <f ca="1">VLOOKUP(R147,Table_corresp!$A$3:$B$230,2,0)</f>
        <v>[9-12[</v>
      </c>
      <c r="T147" s="45" t="str">
        <f>DATEDIF(Q147,P147,"y")&amp;" ans "&amp;DATEDIF(Q147,P147,"ym")&amp;" mois"</f>
        <v>8 ans 9 mois</v>
      </c>
      <c r="U147" s="39" t="str">
        <f>VLOOKUP(T147,Table_corresp!$A$3:$B$230,2,0)</f>
        <v>[6-9[</v>
      </c>
      <c r="V147" s="20"/>
      <c r="W147" s="21"/>
      <c r="X147" s="20"/>
      <c r="Y147" s="38" t="str">
        <f>IF(X147&lt;&gt;0,(DATEDIF(Q147,X147,"y")&amp;" ans "&amp;DATEDIF(Q147,X147,"ym")&amp;" mois"),"")</f>
        <v/>
      </c>
      <c r="Z147" s="21"/>
      <c r="AA147" s="57" t="str">
        <f>IF(Y147="","",(VLOOKUP(Y147,Table_corresp!$E$3:$F$230,2,0)))</f>
        <v/>
      </c>
      <c r="AB147" s="57" t="str">
        <f>IF(AA147="","",(CONCATENATE(B147," / ",AA147)))</f>
        <v/>
      </c>
      <c r="AC147" s="57" t="str">
        <f>IF(AB147="","",(VLOOKUP(AB147,Table_corresp!$J$3:$M$70,2,0)))</f>
        <v/>
      </c>
      <c r="AD147" s="57" t="str">
        <f>IF(AB147="","",(VLOOKUP(AB147,Table_corresp!$J$3:$M$70,3,0)))</f>
        <v/>
      </c>
      <c r="AE147" s="57" t="str">
        <f>IF(AB147="","",(VLOOKUP(AB147,Table_corresp!$J$3:$M$70,4,0)))</f>
        <v/>
      </c>
      <c r="AF147" s="56" t="str">
        <f t="shared" si="46"/>
        <v/>
      </c>
      <c r="AG147" s="56" t="str">
        <f>IF(AF147="","",N147-AF147)</f>
        <v/>
      </c>
      <c r="AH147" s="58" t="str">
        <f t="shared" si="41"/>
        <v/>
      </c>
      <c r="AI147" s="17" t="str">
        <f>IF(X147&lt;&gt;0,((YEAR(X147)-YEAR(P147))*12+MONTH(X147)-MONTH(P147)),"")</f>
        <v/>
      </c>
      <c r="AJ147" s="20"/>
      <c r="AK147" s="39" t="str">
        <f>IF(AJ147&lt;&gt;0,(DATEDIF(Q147,AJ147,"y")&amp;" ans "&amp;DATEDIF(Q147,AJ147,"ym")&amp;" mois"),"")</f>
        <v/>
      </c>
      <c r="AL147" s="21"/>
      <c r="AM147" s="57" t="str">
        <f>IF(AK147="","",(VLOOKUP(AK147,Table_corresp!$E$3:$F$230,2,0)))</f>
        <v/>
      </c>
      <c r="AN147" s="57" t="str">
        <f>IF(AM147="","",(CONCATENATE(B147," / ",AM147)))</f>
        <v/>
      </c>
      <c r="AO147" s="57" t="str">
        <f>IF(AN147="","",(VLOOKUP(AN147,Table_corresp!$J$3:$M$70,2,0)))</f>
        <v/>
      </c>
      <c r="AP147" s="57" t="str">
        <f>IF(AN147="","",(VLOOKUP(AN147,Table_corresp!$J$3:$M$70,3,0)))</f>
        <v/>
      </c>
      <c r="AQ147" s="57" t="str">
        <f>IF(AN147="","",(VLOOKUP(AN147,Table_corresp!$J$3:$M$70,4,0)))</f>
        <v/>
      </c>
      <c r="AR147" s="56" t="str">
        <f t="shared" si="47"/>
        <v/>
      </c>
      <c r="AS147" s="56" t="str">
        <f t="shared" si="48"/>
        <v/>
      </c>
      <c r="AT147" s="58" t="str">
        <f t="shared" si="49"/>
        <v/>
      </c>
      <c r="AU147" s="59" t="str">
        <f t="shared" si="42"/>
        <v/>
      </c>
      <c r="AV147" s="20"/>
      <c r="AW147" s="39"/>
      <c r="AX147" s="21"/>
      <c r="AY147" s="57" t="str">
        <f>IF(AU147="","",(VLOOKUP(AU147,Table_corresp!$E$3:$F$230,2,0)))</f>
        <v/>
      </c>
      <c r="AZ147" s="57" t="str">
        <f>IF(AY147="","",(CONCATENATE(L147," / ",AY147)))</f>
        <v/>
      </c>
      <c r="BA147" s="57" t="str">
        <f>IF(AZ147="","",(VLOOKUP(AZ147,Table_corresp!$J$3:$M$70,2,0)))</f>
        <v/>
      </c>
      <c r="BB147" s="57" t="str">
        <f>IF(AZ147="","",(VLOOKUP(AZ147,Table_corresp!$J$3:$M$70,3,0)))</f>
        <v/>
      </c>
      <c r="BC147" s="57" t="str">
        <f>IF(AZ147="","",(VLOOKUP(AZ147,Table_corresp!$J$3:$M$70,4,0)))</f>
        <v/>
      </c>
      <c r="BD147" s="56" t="str">
        <f t="shared" si="50"/>
        <v/>
      </c>
      <c r="BE147" s="56" t="str">
        <f t="shared" si="38"/>
        <v/>
      </c>
      <c r="BF147" s="58" t="str">
        <f t="shared" si="51"/>
        <v/>
      </c>
      <c r="BG147" s="59" t="e">
        <f t="shared" si="43"/>
        <v>#VALUE!</v>
      </c>
      <c r="BH147" s="21"/>
      <c r="BI147" s="39"/>
      <c r="BJ147" s="21"/>
      <c r="BK147" s="57" t="e">
        <f>IF(BG147="","",(VLOOKUP(BG147,Table_corresp!$E$3:$F$230,2,0)))</f>
        <v>#VALUE!</v>
      </c>
      <c r="BL147" s="57" t="e">
        <f>IF(BK147="","",(CONCATENATE(V147," / ",BK147)))</f>
        <v>#VALUE!</v>
      </c>
      <c r="BM147" s="57" t="e">
        <f>IF(BL147="","",(VLOOKUP(BL147,Table_corresp!$J$3:$M$70,2,0)))</f>
        <v>#VALUE!</v>
      </c>
      <c r="BN147" s="57" t="e">
        <f>IF(BL147="","",(VLOOKUP(BL147,Table_corresp!$J$3:$M$70,3,0)))</f>
        <v>#VALUE!</v>
      </c>
      <c r="BO147" s="57" t="e">
        <f>IF(BL147="","",(VLOOKUP(BL147,Table_corresp!$J$3:$M$70,4,0)))</f>
        <v>#VALUE!</v>
      </c>
      <c r="BP147" s="56" t="str">
        <f t="shared" si="52"/>
        <v/>
      </c>
      <c r="BQ147" s="56" t="str">
        <f t="shared" si="39"/>
        <v/>
      </c>
      <c r="BR147" s="58" t="str">
        <f t="shared" si="53"/>
        <v/>
      </c>
      <c r="BS147" s="59" t="e">
        <f t="shared" si="44"/>
        <v>#VALUE!</v>
      </c>
      <c r="BT147" s="21"/>
      <c r="BU147" s="39"/>
      <c r="BV147" s="21"/>
      <c r="BW147" s="57" t="e">
        <f>IF(BS147="","",(VLOOKUP(BS147,Table_corresp!$E$3:$F$230,2,0)))</f>
        <v>#VALUE!</v>
      </c>
      <c r="BX147" s="57" t="e">
        <f>IF(BW147="","",(CONCATENATE(AF147," / ",BW147)))</f>
        <v>#VALUE!</v>
      </c>
      <c r="BY147" s="57" t="e">
        <f>IF(BX147="","",(VLOOKUP(BX147,Table_corresp!$J$3:$M$70,2,0)))</f>
        <v>#VALUE!</v>
      </c>
      <c r="BZ147" s="57" t="e">
        <f>IF(BX147="","",(VLOOKUP(BX147,Table_corresp!$J$3:$M$70,3,0)))</f>
        <v>#VALUE!</v>
      </c>
      <c r="CA147" s="57" t="e">
        <f>IF(BX147="","",(VLOOKUP(BX147,Table_corresp!$J$3:$M$70,4,0)))</f>
        <v>#VALUE!</v>
      </c>
      <c r="CB147" s="56" t="e">
        <f>IF(#REF!&gt;0,((((#REF!/BY147)^BZ147)-1)/CA147),"")</f>
        <v>#REF!</v>
      </c>
      <c r="CC147" s="56" t="e">
        <f>IF(CB147="","",BN147-CB147)</f>
        <v>#REF!</v>
      </c>
      <c r="CD147" s="58" t="e">
        <f t="shared" si="54"/>
        <v>#REF!</v>
      </c>
      <c r="CE147" s="59" t="e">
        <f>IF(BR147&lt;&gt;0,((YEAR(BR147)-YEAR(BD147))*12+MONTH(BR147)-MONTH(BD147)),"")</f>
        <v>#VALUE!</v>
      </c>
      <c r="CF147" s="21"/>
      <c r="CG147" s="39"/>
      <c r="CH147" s="21"/>
      <c r="CI147" s="57" t="e">
        <f>IF(CE147="","",(VLOOKUP(CE147,Table_corresp!$E$3:$F$230,2,0)))</f>
        <v>#VALUE!</v>
      </c>
      <c r="CJ147" s="57" t="e">
        <f>IF(CI147="","",(CONCATENATE(AP147," / ",CI147)))</f>
        <v>#VALUE!</v>
      </c>
      <c r="CK147" s="57" t="e">
        <f>IF(CJ147="","",(VLOOKUP(CJ147,Table_corresp!$J$3:$M$70,2,0)))</f>
        <v>#VALUE!</v>
      </c>
      <c r="CL147" s="57" t="e">
        <f>IF(CJ147="","",(VLOOKUP(CJ147,Table_corresp!$J$3:$M$70,3,0)))</f>
        <v>#VALUE!</v>
      </c>
      <c r="CM147" s="57" t="e">
        <f>IF(CJ147="","",(VLOOKUP(CJ147,Table_corresp!$J$3:$M$70,4,0)))</f>
        <v>#VALUE!</v>
      </c>
      <c r="CN147" s="56" t="e">
        <f>IF(#REF!&gt;0,((((#REF!/CK147)^CL147)-1)/CM147),"")</f>
        <v>#REF!</v>
      </c>
      <c r="CO147" s="56" t="e">
        <f>IF(CN147="","",BZ147-CN147)</f>
        <v>#REF!</v>
      </c>
      <c r="CP147" s="58" t="e">
        <f t="shared" si="55"/>
        <v>#REF!</v>
      </c>
      <c r="CQ147" s="59" t="e">
        <f>IF(CD147&lt;&gt;0,((YEAR(CD147)-YEAR(BP147))*12+MONTH(CD147)-MONTH(BP147)),"")</f>
        <v>#REF!</v>
      </c>
      <c r="CR147" s="21"/>
      <c r="CS147" s="39"/>
      <c r="CT147" s="22"/>
      <c r="CU147" s="57" t="e">
        <f>IF(CQ147="","",(VLOOKUP(CQ147,Table_corresp!$E$3:$F$230,2,0)))</f>
        <v>#REF!</v>
      </c>
      <c r="CV147" s="57" t="e">
        <f>IF(CU147="","",(CONCATENATE(BB147," / ",CU147)))</f>
        <v>#REF!</v>
      </c>
      <c r="CW147" s="57" t="e">
        <f>IF(CV147="","",(VLOOKUP(CV147,Table_corresp!$J$3:$M$70,2,0)))</f>
        <v>#REF!</v>
      </c>
      <c r="CX147" s="57" t="e">
        <f>IF(CV147="","",(VLOOKUP(CV147,Table_corresp!$J$3:$M$70,3,0)))</f>
        <v>#REF!</v>
      </c>
      <c r="CY147" s="57" t="e">
        <f>IF(CV147="","",(VLOOKUP(CV147,Table_corresp!$J$3:$M$70,4,0)))</f>
        <v>#REF!</v>
      </c>
      <c r="CZ147" s="56" t="e">
        <f>IF(#REF!&gt;0,((((#REF!/CW147)^CX147)-1)/CY147),"")</f>
        <v>#REF!</v>
      </c>
      <c r="DA147" s="56" t="e">
        <f>IF(CZ147="","",CL147-CZ147)</f>
        <v>#REF!</v>
      </c>
      <c r="DB147" s="58" t="e">
        <f t="shared" si="56"/>
        <v>#REF!</v>
      </c>
      <c r="DC147" s="59" t="e">
        <f>IF(CP147&lt;&gt;0,((YEAR(CP147)-YEAR(CB147))*12+MONTH(CP147)-MONTH(CB147)),"")</f>
        <v>#REF!</v>
      </c>
      <c r="DD147" s="26"/>
      <c r="DE147" s="26"/>
      <c r="DF147" s="26"/>
    </row>
    <row r="148" spans="1:110" x14ac:dyDescent="0.25">
      <c r="A148" s="8">
        <v>146</v>
      </c>
      <c r="B148" s="10">
        <v>2</v>
      </c>
      <c r="C148" s="12">
        <v>62</v>
      </c>
      <c r="D148" s="12">
        <v>1.47</v>
      </c>
      <c r="E148" s="12">
        <v>28.691748808366885</v>
      </c>
      <c r="F148" s="12">
        <v>65.8</v>
      </c>
      <c r="G148" s="12">
        <v>1.5</v>
      </c>
      <c r="H148" s="13">
        <v>29.244444444444444</v>
      </c>
      <c r="I148" s="46">
        <f>VLOOKUP(T148,Table_corresp!$E$3:$F$230,2,0)</f>
        <v>10</v>
      </c>
      <c r="J148" s="46" t="str">
        <f>CONCATENATE(B148," / ",I148)</f>
        <v>2 / 10</v>
      </c>
      <c r="K148" s="54">
        <f>VLOOKUP(J148,Table_corresp!$J$3:$M$70,2,0)</f>
        <v>16.18</v>
      </c>
      <c r="L148" s="54">
        <f>VLOOKUP(J148,Table_corresp!$J$3:$M$70,3,0)</f>
        <v>-0.67</v>
      </c>
      <c r="M148" s="55">
        <f>VLOOKUP(J148,Table_corresp!$J$3:$M$70,4,0)</f>
        <v>-6.9199999999999998E-2</v>
      </c>
      <c r="N148" s="56">
        <f t="shared" si="57"/>
        <v>4.7309971838583698</v>
      </c>
      <c r="O148" s="14" t="s">
        <v>39</v>
      </c>
      <c r="P148" s="15">
        <v>42325</v>
      </c>
      <c r="Q148" s="15">
        <v>38538</v>
      </c>
      <c r="R148" s="45" t="str">
        <f t="shared" ca="1" si="40"/>
        <v>12 ans 3 mois</v>
      </c>
      <c r="S148" s="39" t="str">
        <f ca="1">VLOOKUP(R148,Table_corresp!$A$3:$B$230,2,0)</f>
        <v>&gt; 12</v>
      </c>
      <c r="T148" s="45" t="str">
        <f>DATEDIF(Q148,P148,"y")&amp;" ans "&amp;DATEDIF(Q148,P148,"ym")&amp;" mois"</f>
        <v>10 ans 4 mois</v>
      </c>
      <c r="U148" s="39" t="str">
        <f>VLOOKUP(T148,Table_corresp!$A$3:$B$230,2,0)</f>
        <v>[9-12[</v>
      </c>
      <c r="V148" s="20"/>
      <c r="W148" s="21"/>
      <c r="X148" s="20">
        <v>42474</v>
      </c>
      <c r="Y148" s="38" t="str">
        <f>IF(X148&lt;&gt;0,(DATEDIF(Q148,X148,"y")&amp;" ans "&amp;DATEDIF(Q148,X148,"ym")&amp;" mois"),"")</f>
        <v>10 ans 9 mois</v>
      </c>
      <c r="Z148" s="21">
        <v>30</v>
      </c>
      <c r="AA148" s="57">
        <f>IF(Y148="","",(VLOOKUP(Y148,Table_corresp!$E$3:$F$230,2,0)))</f>
        <v>10.5</v>
      </c>
      <c r="AB148" s="57" t="str">
        <f>IF(AA148="","",(CONCATENATE(B148," / ",AA148)))</f>
        <v>2 / 10,5</v>
      </c>
      <c r="AC148" s="57">
        <f>IF(AB148="","",(VLOOKUP(AB148,Table_corresp!$J$3:$M$70,2,0)))</f>
        <v>16.440000000000001</v>
      </c>
      <c r="AD148" s="57">
        <f>IF(AB148="","",(VLOOKUP(AB148,Table_corresp!$J$3:$M$70,3,0)))</f>
        <v>-0.69</v>
      </c>
      <c r="AE148" s="57">
        <f>IF(AB148="","",(VLOOKUP(AB148,Table_corresp!$J$3:$M$70,4,0)))</f>
        <v>-7.3400000000000007E-2</v>
      </c>
      <c r="AF148" s="56">
        <f t="shared" si="46"/>
        <v>4.6277072851651608</v>
      </c>
      <c r="AG148" s="56">
        <f>IF(AF148="","",N148-AF148)</f>
        <v>0.10328989869320893</v>
      </c>
      <c r="AH148" s="58" t="str">
        <f t="shared" si="41"/>
        <v>stable</v>
      </c>
      <c r="AI148" s="17">
        <f>IF(X148&lt;&gt;0,((YEAR(X148)-YEAR(P148))*12+MONTH(X148)-MONTH(P148)),"")</f>
        <v>5</v>
      </c>
      <c r="AJ148" s="20"/>
      <c r="AK148" s="39" t="str">
        <f>IF(AJ148&lt;&gt;0,(DATEDIF(Q148,AJ148,"y")&amp;" ans "&amp;DATEDIF(Q148,AJ148,"ym")&amp;" mois"),"")</f>
        <v/>
      </c>
      <c r="AL148" s="21"/>
      <c r="AM148" s="57" t="str">
        <f>IF(AK148="","",(VLOOKUP(AK148,Table_corresp!$E$3:$F$230,2,0)))</f>
        <v/>
      </c>
      <c r="AN148" s="57" t="str">
        <f>IF(AM148="","",(CONCATENATE(B148," / ",AM148)))</f>
        <v/>
      </c>
      <c r="AO148" s="57" t="str">
        <f>IF(AN148="","",(VLOOKUP(AN148,Table_corresp!$J$3:$M$70,2,0)))</f>
        <v/>
      </c>
      <c r="AP148" s="57" t="str">
        <f>IF(AN148="","",(VLOOKUP(AN148,Table_corresp!$J$3:$M$70,3,0)))</f>
        <v/>
      </c>
      <c r="AQ148" s="57" t="str">
        <f>IF(AN148="","",(VLOOKUP(AN148,Table_corresp!$J$3:$M$70,4,0)))</f>
        <v/>
      </c>
      <c r="AR148" s="56" t="str">
        <f t="shared" si="47"/>
        <v/>
      </c>
      <c r="AS148" s="56" t="str">
        <f t="shared" si="48"/>
        <v/>
      </c>
      <c r="AT148" s="58" t="str">
        <f t="shared" si="49"/>
        <v/>
      </c>
      <c r="AU148" s="59" t="str">
        <f t="shared" si="42"/>
        <v/>
      </c>
      <c r="AV148" s="20"/>
      <c r="AW148" s="39"/>
      <c r="AX148" s="21"/>
      <c r="AY148" s="57" t="str">
        <f>IF(AU148="","",(VLOOKUP(AU148,Table_corresp!$E$3:$F$230,2,0)))</f>
        <v/>
      </c>
      <c r="AZ148" s="57" t="str">
        <f>IF(AY148="","",(CONCATENATE(L148," / ",AY148)))</f>
        <v/>
      </c>
      <c r="BA148" s="57" t="str">
        <f>IF(AZ148="","",(VLOOKUP(AZ148,Table_corresp!$J$3:$M$70,2,0)))</f>
        <v/>
      </c>
      <c r="BB148" s="57" t="str">
        <f>IF(AZ148="","",(VLOOKUP(AZ148,Table_corresp!$J$3:$M$70,3,0)))</f>
        <v/>
      </c>
      <c r="BC148" s="57" t="str">
        <f>IF(AZ148="","",(VLOOKUP(AZ148,Table_corresp!$J$3:$M$70,4,0)))</f>
        <v/>
      </c>
      <c r="BD148" s="56" t="str">
        <f t="shared" si="50"/>
        <v/>
      </c>
      <c r="BE148" s="56" t="str">
        <f t="shared" si="38"/>
        <v/>
      </c>
      <c r="BF148" s="58" t="str">
        <f t="shared" si="51"/>
        <v/>
      </c>
      <c r="BG148" s="59" t="e">
        <f t="shared" si="43"/>
        <v>#VALUE!</v>
      </c>
      <c r="BH148" s="21"/>
      <c r="BI148" s="39"/>
      <c r="BJ148" s="21"/>
      <c r="BK148" s="57" t="e">
        <f>IF(BG148="","",(VLOOKUP(BG148,Table_corresp!$E$3:$F$230,2,0)))</f>
        <v>#VALUE!</v>
      </c>
      <c r="BL148" s="57" t="e">
        <f>IF(BK148="","",(CONCATENATE(V148," / ",BK148)))</f>
        <v>#VALUE!</v>
      </c>
      <c r="BM148" s="57" t="e">
        <f>IF(BL148="","",(VLOOKUP(BL148,Table_corresp!$J$3:$M$70,2,0)))</f>
        <v>#VALUE!</v>
      </c>
      <c r="BN148" s="57" t="e">
        <f>IF(BL148="","",(VLOOKUP(BL148,Table_corresp!$J$3:$M$70,3,0)))</f>
        <v>#VALUE!</v>
      </c>
      <c r="BO148" s="57" t="e">
        <f>IF(BL148="","",(VLOOKUP(BL148,Table_corresp!$J$3:$M$70,4,0)))</f>
        <v>#VALUE!</v>
      </c>
      <c r="BP148" s="56" t="str">
        <f t="shared" si="52"/>
        <v/>
      </c>
      <c r="BQ148" s="56" t="str">
        <f t="shared" si="39"/>
        <v/>
      </c>
      <c r="BR148" s="58" t="str">
        <f t="shared" si="53"/>
        <v/>
      </c>
      <c r="BS148" s="59" t="e">
        <f t="shared" si="44"/>
        <v>#VALUE!</v>
      </c>
      <c r="BT148" s="21"/>
      <c r="BU148" s="39"/>
      <c r="BV148" s="21"/>
      <c r="BW148" s="57" t="e">
        <f>IF(BS148="","",(VLOOKUP(BS148,Table_corresp!$E$3:$F$230,2,0)))</f>
        <v>#VALUE!</v>
      </c>
      <c r="BX148" s="57" t="e">
        <f>IF(BW148="","",(CONCATENATE(AF148," / ",BW148)))</f>
        <v>#VALUE!</v>
      </c>
      <c r="BY148" s="57" t="e">
        <f>IF(BX148="","",(VLOOKUP(BX148,Table_corresp!$J$3:$M$70,2,0)))</f>
        <v>#VALUE!</v>
      </c>
      <c r="BZ148" s="57" t="e">
        <f>IF(BX148="","",(VLOOKUP(BX148,Table_corresp!$J$3:$M$70,3,0)))</f>
        <v>#VALUE!</v>
      </c>
      <c r="CA148" s="57" t="e">
        <f>IF(BX148="","",(VLOOKUP(BX148,Table_corresp!$J$3:$M$70,4,0)))</f>
        <v>#VALUE!</v>
      </c>
      <c r="CB148" s="56" t="e">
        <f>IF(#REF!&gt;0,((((#REF!/BY148)^BZ148)-1)/CA148),"")</f>
        <v>#REF!</v>
      </c>
      <c r="CC148" s="56" t="e">
        <f>IF(CB148="","",BN148-CB148)</f>
        <v>#REF!</v>
      </c>
      <c r="CD148" s="58" t="e">
        <f t="shared" si="54"/>
        <v>#REF!</v>
      </c>
      <c r="CE148" s="59" t="e">
        <f>IF(BR148&lt;&gt;0,((YEAR(BR148)-YEAR(BD148))*12+MONTH(BR148)-MONTH(BD148)),"")</f>
        <v>#VALUE!</v>
      </c>
      <c r="CF148" s="21"/>
      <c r="CG148" s="39"/>
      <c r="CH148" s="21"/>
      <c r="CI148" s="57" t="e">
        <f>IF(CE148="","",(VLOOKUP(CE148,Table_corresp!$E$3:$F$230,2,0)))</f>
        <v>#VALUE!</v>
      </c>
      <c r="CJ148" s="57" t="e">
        <f>IF(CI148="","",(CONCATENATE(AP148," / ",CI148)))</f>
        <v>#VALUE!</v>
      </c>
      <c r="CK148" s="57" t="e">
        <f>IF(CJ148="","",(VLOOKUP(CJ148,Table_corresp!$J$3:$M$70,2,0)))</f>
        <v>#VALUE!</v>
      </c>
      <c r="CL148" s="57" t="e">
        <f>IF(CJ148="","",(VLOOKUP(CJ148,Table_corresp!$J$3:$M$70,3,0)))</f>
        <v>#VALUE!</v>
      </c>
      <c r="CM148" s="57" t="e">
        <f>IF(CJ148="","",(VLOOKUP(CJ148,Table_corresp!$J$3:$M$70,4,0)))</f>
        <v>#VALUE!</v>
      </c>
      <c r="CN148" s="56" t="e">
        <f>IF(#REF!&gt;0,((((#REF!/CK148)^CL148)-1)/CM148),"")</f>
        <v>#REF!</v>
      </c>
      <c r="CO148" s="56" t="e">
        <f>IF(CN148="","",BZ148-CN148)</f>
        <v>#REF!</v>
      </c>
      <c r="CP148" s="58" t="e">
        <f t="shared" si="55"/>
        <v>#REF!</v>
      </c>
      <c r="CQ148" s="59" t="e">
        <f>IF(CD148&lt;&gt;0,((YEAR(CD148)-YEAR(BP148))*12+MONTH(CD148)-MONTH(BP148)),"")</f>
        <v>#REF!</v>
      </c>
      <c r="CR148" s="21"/>
      <c r="CS148" s="39"/>
      <c r="CT148" s="22"/>
      <c r="CU148" s="57" t="e">
        <f>IF(CQ148="","",(VLOOKUP(CQ148,Table_corresp!$E$3:$F$230,2,0)))</f>
        <v>#REF!</v>
      </c>
      <c r="CV148" s="57" t="e">
        <f>IF(CU148="","",(CONCATENATE(BB148," / ",CU148)))</f>
        <v>#REF!</v>
      </c>
      <c r="CW148" s="57" t="e">
        <f>IF(CV148="","",(VLOOKUP(CV148,Table_corresp!$J$3:$M$70,2,0)))</f>
        <v>#REF!</v>
      </c>
      <c r="CX148" s="57" t="e">
        <f>IF(CV148="","",(VLOOKUP(CV148,Table_corresp!$J$3:$M$70,3,0)))</f>
        <v>#REF!</v>
      </c>
      <c r="CY148" s="57" t="e">
        <f>IF(CV148="","",(VLOOKUP(CV148,Table_corresp!$J$3:$M$70,4,0)))</f>
        <v>#REF!</v>
      </c>
      <c r="CZ148" s="56" t="e">
        <f>IF(#REF!&gt;0,((((#REF!/CW148)^CX148)-1)/CY148),"")</f>
        <v>#REF!</v>
      </c>
      <c r="DA148" s="56" t="e">
        <f>IF(CZ148="","",CL148-CZ148)</f>
        <v>#REF!</v>
      </c>
      <c r="DB148" s="58" t="e">
        <f t="shared" si="56"/>
        <v>#REF!</v>
      </c>
      <c r="DC148" s="59" t="e">
        <f>IF(CP148&lt;&gt;0,((YEAR(CP148)-YEAR(CB148))*12+MONTH(CP148)-MONTH(CB148)),"")</f>
        <v>#REF!</v>
      </c>
      <c r="DD148" s="26"/>
      <c r="DE148" s="26"/>
      <c r="DF148" s="26"/>
    </row>
    <row r="149" spans="1:110" x14ac:dyDescent="0.25">
      <c r="A149" s="8">
        <v>147</v>
      </c>
      <c r="B149" s="10">
        <v>1</v>
      </c>
      <c r="C149" s="12"/>
      <c r="D149" s="12"/>
      <c r="E149" s="12"/>
      <c r="F149" s="12">
        <v>39</v>
      </c>
      <c r="G149" s="12">
        <v>1.35</v>
      </c>
      <c r="H149" s="13">
        <v>21.399176954732507</v>
      </c>
      <c r="I149" s="46">
        <f>VLOOKUP(T149,Table_corresp!$E$3:$F$230,2,0)</f>
        <v>9.5</v>
      </c>
      <c r="J149" s="46" t="str">
        <f>CONCATENATE(B149," / ",I149)</f>
        <v>1 / 9,5</v>
      </c>
      <c r="K149" s="54">
        <f>VLOOKUP(J149,Table_corresp!$J$3:$M$70,2,0)</f>
        <v>16.2</v>
      </c>
      <c r="L149" s="54">
        <f>VLOOKUP(J149,Table_corresp!$J$3:$M$70,3,0)</f>
        <v>-0.77</v>
      </c>
      <c r="M149" s="55">
        <f>VLOOKUP(J149,Table_corresp!$J$3:$M$70,4,0)</f>
        <v>-7.3300000000000004E-2</v>
      </c>
      <c r="N149" s="56">
        <f t="shared" si="57"/>
        <v>2.6318163088804969</v>
      </c>
      <c r="O149" s="14" t="s">
        <v>36</v>
      </c>
      <c r="P149" s="15">
        <v>42326</v>
      </c>
      <c r="Q149" s="15">
        <v>38831</v>
      </c>
      <c r="R149" s="45" t="str">
        <f t="shared" ca="1" si="40"/>
        <v>11 ans 5 mois</v>
      </c>
      <c r="S149" s="39" t="str">
        <f ca="1">VLOOKUP(R149,Table_corresp!$A$3:$B$230,2,0)</f>
        <v>[9-12[</v>
      </c>
      <c r="T149" s="45" t="str">
        <f>DATEDIF(Q149,P149,"y")&amp;" ans "&amp;DATEDIF(Q149,P149,"ym")&amp;" mois"</f>
        <v>9 ans 6 mois</v>
      </c>
      <c r="U149" s="39" t="str">
        <f>VLOOKUP(T149,Table_corresp!$A$3:$B$230,2,0)</f>
        <v>[9-12[</v>
      </c>
      <c r="V149" s="20"/>
      <c r="W149" s="21"/>
      <c r="X149" s="20">
        <v>42530</v>
      </c>
      <c r="Y149" s="38" t="str">
        <f>IF(X149&lt;&gt;0,(DATEDIF(Q149,X149,"y")&amp;" ans "&amp;DATEDIF(Q149,X149,"ym")&amp;" mois"),"")</f>
        <v>10 ans 1 mois</v>
      </c>
      <c r="Z149" s="21">
        <v>22</v>
      </c>
      <c r="AA149" s="57">
        <f>IF(Y149="","",(VLOOKUP(Y149,Table_corresp!$E$3:$F$230,2,0)))</f>
        <v>10</v>
      </c>
      <c r="AB149" s="57" t="str">
        <f>IF(AA149="","",(CONCATENATE(B149," / ",AA149)))</f>
        <v>1 / 10</v>
      </c>
      <c r="AC149" s="57">
        <f>IF(AB149="","",(VLOOKUP(AB149,Table_corresp!$J$3:$M$70,2,0)))</f>
        <v>16.36</v>
      </c>
      <c r="AD149" s="57">
        <f>IF(AB149="","",(VLOOKUP(AB149,Table_corresp!$J$3:$M$70,3,0)))</f>
        <v>-0.82</v>
      </c>
      <c r="AE149" s="57">
        <f>IF(AB149="","",(VLOOKUP(AB149,Table_corresp!$J$3:$M$70,4,0)))</f>
        <v>-0.08</v>
      </c>
      <c r="AF149" s="56">
        <f t="shared" si="46"/>
        <v>2.6954939196376801</v>
      </c>
      <c r="AG149" s="56">
        <f>IF(AF149="","",N149-AF149)</f>
        <v>-6.3677610757183256E-2</v>
      </c>
      <c r="AH149" s="58" t="str">
        <f t="shared" si="41"/>
        <v>stable</v>
      </c>
      <c r="AI149" s="17">
        <f>IF(X149&lt;&gt;0,((YEAR(X149)-YEAR(P149))*12+MONTH(X149)-MONTH(P149)),"")</f>
        <v>7</v>
      </c>
      <c r="AJ149" s="20">
        <v>42704</v>
      </c>
      <c r="AK149" s="39" t="str">
        <f>IF(AJ149&lt;&gt;0,(DATEDIF(Q149,AJ149,"y")&amp;" ans "&amp;DATEDIF(Q149,AJ149,"ym")&amp;" mois"),"")</f>
        <v>10 ans 7 mois</v>
      </c>
      <c r="AL149" s="21">
        <v>22.4</v>
      </c>
      <c r="AM149" s="57">
        <f>IF(AK149="","",(VLOOKUP(AK149,Table_corresp!$E$3:$F$230,2,0)))</f>
        <v>10.5</v>
      </c>
      <c r="AN149" s="57" t="str">
        <f>IF(AM149="","",(CONCATENATE(B149," / ",AM149)))</f>
        <v>1 / 10,5</v>
      </c>
      <c r="AO149" s="57">
        <f>IF(AN149="","",(VLOOKUP(AN149,Table_corresp!$J$3:$M$70,2,0)))</f>
        <v>16.53</v>
      </c>
      <c r="AP149" s="57">
        <f>IF(AN149="","",(VLOOKUP(AN149,Table_corresp!$J$3:$M$70,3,0)))</f>
        <v>-0.87</v>
      </c>
      <c r="AQ149" s="57">
        <f>IF(AN149="","",(VLOOKUP(AN149,Table_corresp!$J$3:$M$70,4,0)))</f>
        <v>-8.6699999999999999E-2</v>
      </c>
      <c r="AR149" s="56">
        <f t="shared" si="47"/>
        <v>2.6795566319426176</v>
      </c>
      <c r="AS149" s="56">
        <f t="shared" si="48"/>
        <v>1.593728769506253E-2</v>
      </c>
      <c r="AT149" s="58" t="str">
        <f t="shared" si="49"/>
        <v>stable</v>
      </c>
      <c r="AU149" s="59">
        <f t="shared" si="42"/>
        <v>5</v>
      </c>
      <c r="AV149" s="20"/>
      <c r="AW149" s="39"/>
      <c r="AX149" s="21"/>
      <c r="AY149" s="57" t="e">
        <f>IF(AU149="","",(VLOOKUP(AU149,Table_corresp!$E$3:$F$230,2,0)))</f>
        <v>#N/A</v>
      </c>
      <c r="AZ149" s="57" t="e">
        <f>IF(AY149="","",(CONCATENATE(L149," / ",AY149)))</f>
        <v>#N/A</v>
      </c>
      <c r="BA149" s="57" t="e">
        <f>IF(AZ149="","",(VLOOKUP(AZ149,Table_corresp!$J$3:$M$70,2,0)))</f>
        <v>#N/A</v>
      </c>
      <c r="BB149" s="57" t="e">
        <f>IF(AZ149="","",(VLOOKUP(AZ149,Table_corresp!$J$3:$M$70,3,0)))</f>
        <v>#N/A</v>
      </c>
      <c r="BC149" s="57" t="e">
        <f>IF(AZ149="","",(VLOOKUP(AZ149,Table_corresp!$J$3:$M$70,4,0)))</f>
        <v>#N/A</v>
      </c>
      <c r="BD149" s="56" t="str">
        <f t="shared" si="50"/>
        <v/>
      </c>
      <c r="BE149" s="56" t="str">
        <f t="shared" ref="BE149:BE212" si="58">IF(BD149="","",AP149-BD149)</f>
        <v/>
      </c>
      <c r="BF149" s="58" t="str">
        <f t="shared" si="51"/>
        <v/>
      </c>
      <c r="BG149" s="59" t="e">
        <f t="shared" si="43"/>
        <v>#VALUE!</v>
      </c>
      <c r="BH149" s="21"/>
      <c r="BI149" s="39"/>
      <c r="BJ149" s="21"/>
      <c r="BK149" s="57" t="e">
        <f>IF(BG149="","",(VLOOKUP(BG149,Table_corresp!$E$3:$F$230,2,0)))</f>
        <v>#VALUE!</v>
      </c>
      <c r="BL149" s="57" t="e">
        <f>IF(BK149="","",(CONCATENATE(V149," / ",BK149)))</f>
        <v>#VALUE!</v>
      </c>
      <c r="BM149" s="57" t="e">
        <f>IF(BL149="","",(VLOOKUP(BL149,Table_corresp!$J$3:$M$70,2,0)))</f>
        <v>#VALUE!</v>
      </c>
      <c r="BN149" s="57" t="e">
        <f>IF(BL149="","",(VLOOKUP(BL149,Table_corresp!$J$3:$M$70,3,0)))</f>
        <v>#VALUE!</v>
      </c>
      <c r="BO149" s="57" t="e">
        <f>IF(BL149="","",(VLOOKUP(BL149,Table_corresp!$J$3:$M$70,4,0)))</f>
        <v>#VALUE!</v>
      </c>
      <c r="BP149" s="56" t="str">
        <f t="shared" si="52"/>
        <v/>
      </c>
      <c r="BQ149" s="56" t="str">
        <f t="shared" ref="BQ149:BQ212" si="59">IF(BP149="","",BB149-BP149)</f>
        <v/>
      </c>
      <c r="BR149" s="58" t="str">
        <f t="shared" si="53"/>
        <v/>
      </c>
      <c r="BS149" s="59" t="e">
        <f t="shared" si="44"/>
        <v>#VALUE!</v>
      </c>
      <c r="BT149" s="21"/>
      <c r="BU149" s="39"/>
      <c r="BV149" s="21"/>
      <c r="BW149" s="57" t="e">
        <f>IF(BS149="","",(VLOOKUP(BS149,Table_corresp!$E$3:$F$230,2,0)))</f>
        <v>#VALUE!</v>
      </c>
      <c r="BX149" s="57" t="e">
        <f>IF(BW149="","",(CONCATENATE(AF149," / ",BW149)))</f>
        <v>#VALUE!</v>
      </c>
      <c r="BY149" s="57" t="e">
        <f>IF(BX149="","",(VLOOKUP(BX149,Table_corresp!$J$3:$M$70,2,0)))</f>
        <v>#VALUE!</v>
      </c>
      <c r="BZ149" s="57" t="e">
        <f>IF(BX149="","",(VLOOKUP(BX149,Table_corresp!$J$3:$M$70,3,0)))</f>
        <v>#VALUE!</v>
      </c>
      <c r="CA149" s="57" t="e">
        <f>IF(BX149="","",(VLOOKUP(BX149,Table_corresp!$J$3:$M$70,4,0)))</f>
        <v>#VALUE!</v>
      </c>
      <c r="CB149" s="56" t="e">
        <f>IF(#REF!&gt;0,((((#REF!/BY149)^BZ149)-1)/CA149),"")</f>
        <v>#REF!</v>
      </c>
      <c r="CC149" s="56" t="e">
        <f>IF(CB149="","",BN149-CB149)</f>
        <v>#REF!</v>
      </c>
      <c r="CD149" s="58" t="e">
        <f t="shared" si="54"/>
        <v>#REF!</v>
      </c>
      <c r="CE149" s="59" t="e">
        <f>IF(BR149&lt;&gt;0,((YEAR(BR149)-YEAR(BD149))*12+MONTH(BR149)-MONTH(BD149)),"")</f>
        <v>#VALUE!</v>
      </c>
      <c r="CF149" s="21"/>
      <c r="CG149" s="39"/>
      <c r="CH149" s="21"/>
      <c r="CI149" s="57" t="e">
        <f>IF(CE149="","",(VLOOKUP(CE149,Table_corresp!$E$3:$F$230,2,0)))</f>
        <v>#VALUE!</v>
      </c>
      <c r="CJ149" s="57" t="e">
        <f>IF(CI149="","",(CONCATENATE(AP149," / ",CI149)))</f>
        <v>#VALUE!</v>
      </c>
      <c r="CK149" s="57" t="e">
        <f>IF(CJ149="","",(VLOOKUP(CJ149,Table_corresp!$J$3:$M$70,2,0)))</f>
        <v>#VALUE!</v>
      </c>
      <c r="CL149" s="57" t="e">
        <f>IF(CJ149="","",(VLOOKUP(CJ149,Table_corresp!$J$3:$M$70,3,0)))</f>
        <v>#VALUE!</v>
      </c>
      <c r="CM149" s="57" t="e">
        <f>IF(CJ149="","",(VLOOKUP(CJ149,Table_corresp!$J$3:$M$70,4,0)))</f>
        <v>#VALUE!</v>
      </c>
      <c r="CN149" s="56" t="e">
        <f>IF(#REF!&gt;0,((((#REF!/CK149)^CL149)-1)/CM149),"")</f>
        <v>#REF!</v>
      </c>
      <c r="CO149" s="56" t="e">
        <f>IF(CN149="","",BZ149-CN149)</f>
        <v>#REF!</v>
      </c>
      <c r="CP149" s="58" t="e">
        <f t="shared" si="55"/>
        <v>#REF!</v>
      </c>
      <c r="CQ149" s="59" t="e">
        <f>IF(CD149&lt;&gt;0,((YEAR(CD149)-YEAR(BP149))*12+MONTH(CD149)-MONTH(BP149)),"")</f>
        <v>#REF!</v>
      </c>
      <c r="CR149" s="21"/>
      <c r="CS149" s="39"/>
      <c r="CT149" s="22"/>
      <c r="CU149" s="57" t="e">
        <f>IF(CQ149="","",(VLOOKUP(CQ149,Table_corresp!$E$3:$F$230,2,0)))</f>
        <v>#REF!</v>
      </c>
      <c r="CV149" s="57" t="e">
        <f>IF(CU149="","",(CONCATENATE(BB149," / ",CU149)))</f>
        <v>#REF!</v>
      </c>
      <c r="CW149" s="57" t="e">
        <f>IF(CV149="","",(VLOOKUP(CV149,Table_corresp!$J$3:$M$70,2,0)))</f>
        <v>#REF!</v>
      </c>
      <c r="CX149" s="57" t="e">
        <f>IF(CV149="","",(VLOOKUP(CV149,Table_corresp!$J$3:$M$70,3,0)))</f>
        <v>#REF!</v>
      </c>
      <c r="CY149" s="57" t="e">
        <f>IF(CV149="","",(VLOOKUP(CV149,Table_corresp!$J$3:$M$70,4,0)))</f>
        <v>#REF!</v>
      </c>
      <c r="CZ149" s="56" t="e">
        <f>IF(#REF!&gt;0,((((#REF!/CW149)^CX149)-1)/CY149),"")</f>
        <v>#REF!</v>
      </c>
      <c r="DA149" s="56" t="e">
        <f>IF(CZ149="","",CL149-CZ149)</f>
        <v>#REF!</v>
      </c>
      <c r="DB149" s="58" t="e">
        <f t="shared" si="56"/>
        <v>#REF!</v>
      </c>
      <c r="DC149" s="59" t="e">
        <f>IF(CP149&lt;&gt;0,((YEAR(CP149)-YEAR(CB149))*12+MONTH(CP149)-MONTH(CB149)),"")</f>
        <v>#REF!</v>
      </c>
      <c r="DD149" s="26"/>
      <c r="DE149" s="26"/>
      <c r="DF149" s="26"/>
    </row>
    <row r="150" spans="1:110" x14ac:dyDescent="0.25">
      <c r="A150" s="8">
        <v>148</v>
      </c>
      <c r="B150" s="10">
        <v>1</v>
      </c>
      <c r="C150" s="12">
        <v>57.5</v>
      </c>
      <c r="D150" s="12">
        <v>1.41</v>
      </c>
      <c r="E150" s="12">
        <v>28.92208641416428</v>
      </c>
      <c r="F150" s="12">
        <v>59.4</v>
      </c>
      <c r="G150" s="12">
        <v>1.44</v>
      </c>
      <c r="H150" s="13">
        <v>28.645833333333336</v>
      </c>
      <c r="I150" s="46">
        <f>VLOOKUP(T150,Table_corresp!$E$3:$F$230,2,0)</f>
        <v>9.5</v>
      </c>
      <c r="J150" s="46" t="str">
        <f>CONCATENATE(B150," / ",I150)</f>
        <v>1 / 9,5</v>
      </c>
      <c r="K150" s="54">
        <f>VLOOKUP(J150,Table_corresp!$J$3:$M$70,2,0)</f>
        <v>16.2</v>
      </c>
      <c r="L150" s="54">
        <f>VLOOKUP(J150,Table_corresp!$J$3:$M$70,3,0)</f>
        <v>-0.77</v>
      </c>
      <c r="M150" s="55">
        <f>VLOOKUP(J150,Table_corresp!$J$3:$M$70,4,0)</f>
        <v>-7.3300000000000004E-2</v>
      </c>
      <c r="N150" s="56">
        <f t="shared" si="57"/>
        <v>4.8465639705904975</v>
      </c>
      <c r="O150" s="14" t="s">
        <v>39</v>
      </c>
      <c r="P150" s="15">
        <v>42326</v>
      </c>
      <c r="Q150" s="15">
        <v>38829</v>
      </c>
      <c r="R150" s="45" t="str">
        <f t="shared" ca="1" si="40"/>
        <v>11 ans 5 mois</v>
      </c>
      <c r="S150" s="39" t="str">
        <f ca="1">VLOOKUP(R150,Table_corresp!$A$3:$B$230,2,0)</f>
        <v>[9-12[</v>
      </c>
      <c r="T150" s="45" t="str">
        <f>DATEDIF(Q150,P150,"y")&amp;" ans "&amp;DATEDIF(Q150,P150,"ym")&amp;" mois"</f>
        <v>9 ans 6 mois</v>
      </c>
      <c r="U150" s="39" t="str">
        <f>VLOOKUP(T150,Table_corresp!$A$3:$B$230,2,0)</f>
        <v>[9-12[</v>
      </c>
      <c r="V150" s="20"/>
      <c r="W150" s="21"/>
      <c r="X150" s="20">
        <v>42501</v>
      </c>
      <c r="Y150" s="38" t="str">
        <f>IF(X150&lt;&gt;0,(DATEDIF(Q150,X150,"y")&amp;" ans "&amp;DATEDIF(Q150,X150,"ym")&amp;" mois"),"")</f>
        <v>10 ans 0 mois</v>
      </c>
      <c r="Z150" s="21">
        <v>29.5</v>
      </c>
      <c r="AA150" s="57">
        <f>IF(Y150="","",(VLOOKUP(Y150,Table_corresp!$E$3:$F$230,2,0)))</f>
        <v>10</v>
      </c>
      <c r="AB150" s="57" t="str">
        <f>IF(AA150="","",(CONCATENATE(B150," / ",AA150)))</f>
        <v>1 / 10</v>
      </c>
      <c r="AC150" s="57">
        <f>IF(AB150="","",(VLOOKUP(AB150,Table_corresp!$J$3:$M$70,2,0)))</f>
        <v>16.36</v>
      </c>
      <c r="AD150" s="57">
        <f>IF(AB150="","",(VLOOKUP(AB150,Table_corresp!$J$3:$M$70,3,0)))</f>
        <v>-0.82</v>
      </c>
      <c r="AE150" s="57">
        <f>IF(AB150="","",(VLOOKUP(AB150,Table_corresp!$J$3:$M$70,4,0)))</f>
        <v>-0.08</v>
      </c>
      <c r="AF150" s="56">
        <f t="shared" si="46"/>
        <v>4.7917060931683313</v>
      </c>
      <c r="AG150" s="56">
        <f>IF(AF150="","",N150-AF150)</f>
        <v>5.485787742216619E-2</v>
      </c>
      <c r="AH150" s="58" t="str">
        <f t="shared" si="41"/>
        <v>stable</v>
      </c>
      <c r="AI150" s="17">
        <f>IF(X150&lt;&gt;0,((YEAR(X150)-YEAR(P150))*12+MONTH(X150)-MONTH(P150)),"")</f>
        <v>6</v>
      </c>
      <c r="AJ150" s="20"/>
      <c r="AK150" s="39" t="str">
        <f>IF(AJ150&lt;&gt;0,(DATEDIF(Q150,AJ150,"y")&amp;" ans "&amp;DATEDIF(Q150,AJ150,"ym")&amp;" mois"),"")</f>
        <v/>
      </c>
      <c r="AL150" s="21"/>
      <c r="AM150" s="57" t="str">
        <f>IF(AK150="","",(VLOOKUP(AK150,Table_corresp!$E$3:$F$230,2,0)))</f>
        <v/>
      </c>
      <c r="AN150" s="57" t="str">
        <f>IF(AM150="","",(CONCATENATE(B150," / ",AM150)))</f>
        <v/>
      </c>
      <c r="AO150" s="57" t="str">
        <f>IF(AN150="","",(VLOOKUP(AN150,Table_corresp!$J$3:$M$70,2,0)))</f>
        <v/>
      </c>
      <c r="AP150" s="57" t="str">
        <f>IF(AN150="","",(VLOOKUP(AN150,Table_corresp!$J$3:$M$70,3,0)))</f>
        <v/>
      </c>
      <c r="AQ150" s="57" t="str">
        <f>IF(AN150="","",(VLOOKUP(AN150,Table_corresp!$J$3:$M$70,4,0)))</f>
        <v/>
      </c>
      <c r="AR150" s="56" t="str">
        <f t="shared" si="47"/>
        <v/>
      </c>
      <c r="AS150" s="56" t="str">
        <f t="shared" si="48"/>
        <v/>
      </c>
      <c r="AT150" s="58" t="str">
        <f t="shared" si="49"/>
        <v/>
      </c>
      <c r="AU150" s="59" t="str">
        <f t="shared" si="42"/>
        <v/>
      </c>
      <c r="AV150" s="20"/>
      <c r="AW150" s="39"/>
      <c r="AX150" s="21"/>
      <c r="AY150" s="57" t="str">
        <f>IF(AU150="","",(VLOOKUP(AU150,Table_corresp!$E$3:$F$230,2,0)))</f>
        <v/>
      </c>
      <c r="AZ150" s="57" t="str">
        <f>IF(AY150="","",(CONCATENATE(L150," / ",AY150)))</f>
        <v/>
      </c>
      <c r="BA150" s="57" t="str">
        <f>IF(AZ150="","",(VLOOKUP(AZ150,Table_corresp!$J$3:$M$70,2,0)))</f>
        <v/>
      </c>
      <c r="BB150" s="57" t="str">
        <f>IF(AZ150="","",(VLOOKUP(AZ150,Table_corresp!$J$3:$M$70,3,0)))</f>
        <v/>
      </c>
      <c r="BC150" s="57" t="str">
        <f>IF(AZ150="","",(VLOOKUP(AZ150,Table_corresp!$J$3:$M$70,4,0)))</f>
        <v/>
      </c>
      <c r="BD150" s="56" t="str">
        <f t="shared" si="50"/>
        <v/>
      </c>
      <c r="BE150" s="56" t="str">
        <f t="shared" si="58"/>
        <v/>
      </c>
      <c r="BF150" s="58" t="str">
        <f t="shared" si="51"/>
        <v/>
      </c>
      <c r="BG150" s="59" t="e">
        <f t="shared" si="43"/>
        <v>#VALUE!</v>
      </c>
      <c r="BH150" s="21"/>
      <c r="BI150" s="39"/>
      <c r="BJ150" s="21"/>
      <c r="BK150" s="57" t="e">
        <f>IF(BG150="","",(VLOOKUP(BG150,Table_corresp!$E$3:$F$230,2,0)))</f>
        <v>#VALUE!</v>
      </c>
      <c r="BL150" s="57" t="e">
        <f>IF(BK150="","",(CONCATENATE(V150," / ",BK150)))</f>
        <v>#VALUE!</v>
      </c>
      <c r="BM150" s="57" t="e">
        <f>IF(BL150="","",(VLOOKUP(BL150,Table_corresp!$J$3:$M$70,2,0)))</f>
        <v>#VALUE!</v>
      </c>
      <c r="BN150" s="57" t="e">
        <f>IF(BL150="","",(VLOOKUP(BL150,Table_corresp!$J$3:$M$70,3,0)))</f>
        <v>#VALUE!</v>
      </c>
      <c r="BO150" s="57" t="e">
        <f>IF(BL150="","",(VLOOKUP(BL150,Table_corresp!$J$3:$M$70,4,0)))</f>
        <v>#VALUE!</v>
      </c>
      <c r="BP150" s="56" t="str">
        <f t="shared" si="52"/>
        <v/>
      </c>
      <c r="BQ150" s="56" t="str">
        <f t="shared" si="59"/>
        <v/>
      </c>
      <c r="BR150" s="58" t="str">
        <f t="shared" si="53"/>
        <v/>
      </c>
      <c r="BS150" s="59" t="e">
        <f t="shared" si="44"/>
        <v>#VALUE!</v>
      </c>
      <c r="BT150" s="21"/>
      <c r="BU150" s="39"/>
      <c r="BV150" s="21"/>
      <c r="BW150" s="57" t="e">
        <f>IF(BS150="","",(VLOOKUP(BS150,Table_corresp!$E$3:$F$230,2,0)))</f>
        <v>#VALUE!</v>
      </c>
      <c r="BX150" s="57" t="e">
        <f>IF(BW150="","",(CONCATENATE(AF150," / ",BW150)))</f>
        <v>#VALUE!</v>
      </c>
      <c r="BY150" s="57" t="e">
        <f>IF(BX150="","",(VLOOKUP(BX150,Table_corresp!$J$3:$M$70,2,0)))</f>
        <v>#VALUE!</v>
      </c>
      <c r="BZ150" s="57" t="e">
        <f>IF(BX150="","",(VLOOKUP(BX150,Table_corresp!$J$3:$M$70,3,0)))</f>
        <v>#VALUE!</v>
      </c>
      <c r="CA150" s="57" t="e">
        <f>IF(BX150="","",(VLOOKUP(BX150,Table_corresp!$J$3:$M$70,4,0)))</f>
        <v>#VALUE!</v>
      </c>
      <c r="CB150" s="56" t="e">
        <f>IF(#REF!&gt;0,((((#REF!/BY150)^BZ150)-1)/CA150),"")</f>
        <v>#REF!</v>
      </c>
      <c r="CC150" s="56" t="e">
        <f>IF(CB150="","",BN150-CB150)</f>
        <v>#REF!</v>
      </c>
      <c r="CD150" s="58" t="e">
        <f t="shared" si="54"/>
        <v>#REF!</v>
      </c>
      <c r="CE150" s="59" t="e">
        <f>IF(BR150&lt;&gt;0,((YEAR(BR150)-YEAR(BD150))*12+MONTH(BR150)-MONTH(BD150)),"")</f>
        <v>#VALUE!</v>
      </c>
      <c r="CF150" s="21"/>
      <c r="CG150" s="39"/>
      <c r="CH150" s="21"/>
      <c r="CI150" s="57" t="e">
        <f>IF(CE150="","",(VLOOKUP(CE150,Table_corresp!$E$3:$F$230,2,0)))</f>
        <v>#VALUE!</v>
      </c>
      <c r="CJ150" s="57" t="e">
        <f>IF(CI150="","",(CONCATENATE(AP150," / ",CI150)))</f>
        <v>#VALUE!</v>
      </c>
      <c r="CK150" s="57" t="e">
        <f>IF(CJ150="","",(VLOOKUP(CJ150,Table_corresp!$J$3:$M$70,2,0)))</f>
        <v>#VALUE!</v>
      </c>
      <c r="CL150" s="57" t="e">
        <f>IF(CJ150="","",(VLOOKUP(CJ150,Table_corresp!$J$3:$M$70,3,0)))</f>
        <v>#VALUE!</v>
      </c>
      <c r="CM150" s="57" t="e">
        <f>IF(CJ150="","",(VLOOKUP(CJ150,Table_corresp!$J$3:$M$70,4,0)))</f>
        <v>#VALUE!</v>
      </c>
      <c r="CN150" s="56" t="e">
        <f>IF(#REF!&gt;0,((((#REF!/CK150)^CL150)-1)/CM150),"")</f>
        <v>#REF!</v>
      </c>
      <c r="CO150" s="56" t="e">
        <f>IF(CN150="","",BZ150-CN150)</f>
        <v>#REF!</v>
      </c>
      <c r="CP150" s="58" t="e">
        <f t="shared" si="55"/>
        <v>#REF!</v>
      </c>
      <c r="CQ150" s="59" t="e">
        <f>IF(CD150&lt;&gt;0,((YEAR(CD150)-YEAR(BP150))*12+MONTH(CD150)-MONTH(BP150)),"")</f>
        <v>#REF!</v>
      </c>
      <c r="CR150" s="21"/>
      <c r="CS150" s="39"/>
      <c r="CT150" s="22"/>
      <c r="CU150" s="57" t="e">
        <f>IF(CQ150="","",(VLOOKUP(CQ150,Table_corresp!$E$3:$F$230,2,0)))</f>
        <v>#REF!</v>
      </c>
      <c r="CV150" s="57" t="e">
        <f>IF(CU150="","",(CONCATENATE(BB150," / ",CU150)))</f>
        <v>#REF!</v>
      </c>
      <c r="CW150" s="57" t="e">
        <f>IF(CV150="","",(VLOOKUP(CV150,Table_corresp!$J$3:$M$70,2,0)))</f>
        <v>#REF!</v>
      </c>
      <c r="CX150" s="57" t="e">
        <f>IF(CV150="","",(VLOOKUP(CV150,Table_corresp!$J$3:$M$70,3,0)))</f>
        <v>#REF!</v>
      </c>
      <c r="CY150" s="57" t="e">
        <f>IF(CV150="","",(VLOOKUP(CV150,Table_corresp!$J$3:$M$70,4,0)))</f>
        <v>#REF!</v>
      </c>
      <c r="CZ150" s="56" t="e">
        <f>IF(#REF!&gt;0,((((#REF!/CW150)^CX150)-1)/CY150),"")</f>
        <v>#REF!</v>
      </c>
      <c r="DA150" s="56" t="e">
        <f>IF(CZ150="","",CL150-CZ150)</f>
        <v>#REF!</v>
      </c>
      <c r="DB150" s="58" t="e">
        <f t="shared" si="56"/>
        <v>#REF!</v>
      </c>
      <c r="DC150" s="59" t="e">
        <f>IF(CP150&lt;&gt;0,((YEAR(CP150)-YEAR(CB150))*12+MONTH(CP150)-MONTH(CB150)),"")</f>
        <v>#REF!</v>
      </c>
      <c r="DD150" s="26"/>
      <c r="DE150" s="26"/>
      <c r="DF150" s="26"/>
    </row>
    <row r="151" spans="1:110" x14ac:dyDescent="0.25">
      <c r="A151" s="8">
        <v>149</v>
      </c>
      <c r="B151" s="10">
        <v>1</v>
      </c>
      <c r="C151" s="12">
        <v>79.8</v>
      </c>
      <c r="D151" s="12">
        <v>1.56</v>
      </c>
      <c r="E151" s="12">
        <v>32.790927021696248</v>
      </c>
      <c r="F151" s="12">
        <v>80.2</v>
      </c>
      <c r="G151" s="12">
        <v>1.575</v>
      </c>
      <c r="H151" s="13">
        <v>32.330561854371382</v>
      </c>
      <c r="I151" s="46">
        <f>VLOOKUP(T151,Table_corresp!$E$3:$F$230,2,0)</f>
        <v>11.5</v>
      </c>
      <c r="J151" s="46" t="str">
        <f>CONCATENATE(B151," / ",I151)</f>
        <v>1 / 11,5</v>
      </c>
      <c r="K151" s="54">
        <f>VLOOKUP(J151,Table_corresp!$J$3:$M$70,2,0)</f>
        <v>16.940000000000001</v>
      </c>
      <c r="L151" s="54">
        <f>VLOOKUP(J151,Table_corresp!$J$3:$M$70,3,0)</f>
        <v>-0.92</v>
      </c>
      <c r="M151" s="55">
        <f>VLOOKUP(J151,Table_corresp!$J$3:$M$70,4,0)</f>
        <v>-9.5200000000000007E-2</v>
      </c>
      <c r="N151" s="56">
        <f t="shared" si="57"/>
        <v>4.7083242408941217</v>
      </c>
      <c r="O151" s="14" t="s">
        <v>39</v>
      </c>
      <c r="P151" s="15">
        <v>42327</v>
      </c>
      <c r="Q151" s="15">
        <v>38057</v>
      </c>
      <c r="R151" s="45" t="str">
        <f t="shared" ca="1" si="40"/>
        <v>13 ans 7 mois</v>
      </c>
      <c r="S151" s="39" t="str">
        <f ca="1">VLOOKUP(R151,Table_corresp!$A$3:$B$230,2,0)</f>
        <v>&gt; 12</v>
      </c>
      <c r="T151" s="45" t="str">
        <f>DATEDIF(Q151,P151,"y")&amp;" ans "&amp;DATEDIF(Q151,P151,"ym")&amp;" mois"</f>
        <v>11 ans 8 mois</v>
      </c>
      <c r="U151" s="39" t="str">
        <f>VLOOKUP(T151,Table_corresp!$A$3:$B$230,2,0)</f>
        <v>[9-12[</v>
      </c>
      <c r="V151" s="20"/>
      <c r="W151" s="21"/>
      <c r="X151" s="20">
        <v>42515</v>
      </c>
      <c r="Y151" s="38" t="str">
        <f>IF(X151&lt;&gt;0,(DATEDIF(Q151,X151,"y")&amp;" ans "&amp;DATEDIF(Q151,X151,"ym")&amp;" mois"),"")</f>
        <v>12 ans 2 mois</v>
      </c>
      <c r="Z151" s="21">
        <v>32.200000000000003</v>
      </c>
      <c r="AA151" s="57">
        <f>IF(Y151="","",(VLOOKUP(Y151,Table_corresp!$E$3:$F$230,2,0)))</f>
        <v>12</v>
      </c>
      <c r="AB151" s="57" t="str">
        <f>IF(AA151="","",(CONCATENATE(B151," / ",AA151)))</f>
        <v>1 / 12</v>
      </c>
      <c r="AC151" s="57">
        <f>IF(AB151="","",(VLOOKUP(AB151,Table_corresp!$J$3:$M$70,2,0)))</f>
        <v>17.2</v>
      </c>
      <c r="AD151" s="57">
        <f>IF(AB151="","",(VLOOKUP(AB151,Table_corresp!$J$3:$M$70,3,0)))</f>
        <v>-0.93</v>
      </c>
      <c r="AE151" s="57">
        <f>IF(AB151="","",(VLOOKUP(AB151,Table_corresp!$J$3:$M$70,4,0)))</f>
        <v>-9.7799999999999998E-2</v>
      </c>
      <c r="AF151" s="56">
        <f t="shared" si="46"/>
        <v>4.5180964765296681</v>
      </c>
      <c r="AG151" s="56">
        <f>IF(AF151="","",N151-AF151)</f>
        <v>0.19022776436445366</v>
      </c>
      <c r="AH151" s="58" t="str">
        <f t="shared" si="41"/>
        <v>stable</v>
      </c>
      <c r="AI151" s="17">
        <f>IF(X151&lt;&gt;0,((YEAR(X151)-YEAR(P151))*12+MONTH(X151)-MONTH(P151)),"")</f>
        <v>6</v>
      </c>
      <c r="AJ151" s="20"/>
      <c r="AK151" s="39" t="str">
        <f>IF(AJ151&lt;&gt;0,(DATEDIF(Q151,AJ151,"y")&amp;" ans "&amp;DATEDIF(Q151,AJ151,"ym")&amp;" mois"),"")</f>
        <v/>
      </c>
      <c r="AL151" s="21"/>
      <c r="AM151" s="57" t="str">
        <f>IF(AK151="","",(VLOOKUP(AK151,Table_corresp!$E$3:$F$230,2,0)))</f>
        <v/>
      </c>
      <c r="AN151" s="57" t="str">
        <f>IF(AM151="","",(CONCATENATE(B151," / ",AM151)))</f>
        <v/>
      </c>
      <c r="AO151" s="57" t="str">
        <f>IF(AN151="","",(VLOOKUP(AN151,Table_corresp!$J$3:$M$70,2,0)))</f>
        <v/>
      </c>
      <c r="AP151" s="57" t="str">
        <f>IF(AN151="","",(VLOOKUP(AN151,Table_corresp!$J$3:$M$70,3,0)))</f>
        <v/>
      </c>
      <c r="AQ151" s="57" t="str">
        <f>IF(AN151="","",(VLOOKUP(AN151,Table_corresp!$J$3:$M$70,4,0)))</f>
        <v/>
      </c>
      <c r="AR151" s="56" t="str">
        <f t="shared" si="47"/>
        <v/>
      </c>
      <c r="AS151" s="56" t="str">
        <f t="shared" si="48"/>
        <v/>
      </c>
      <c r="AT151" s="58" t="str">
        <f t="shared" si="49"/>
        <v/>
      </c>
      <c r="AU151" s="59" t="str">
        <f t="shared" si="42"/>
        <v/>
      </c>
      <c r="AV151" s="20"/>
      <c r="AW151" s="39"/>
      <c r="AX151" s="21"/>
      <c r="AY151" s="57" t="str">
        <f>IF(AU151="","",(VLOOKUP(AU151,Table_corresp!$E$3:$F$230,2,0)))</f>
        <v/>
      </c>
      <c r="AZ151" s="57" t="str">
        <f>IF(AY151="","",(CONCATENATE(L151," / ",AY151)))</f>
        <v/>
      </c>
      <c r="BA151" s="57" t="str">
        <f>IF(AZ151="","",(VLOOKUP(AZ151,Table_corresp!$J$3:$M$70,2,0)))</f>
        <v/>
      </c>
      <c r="BB151" s="57" t="str">
        <f>IF(AZ151="","",(VLOOKUP(AZ151,Table_corresp!$J$3:$M$70,3,0)))</f>
        <v/>
      </c>
      <c r="BC151" s="57" t="str">
        <f>IF(AZ151="","",(VLOOKUP(AZ151,Table_corresp!$J$3:$M$70,4,0)))</f>
        <v/>
      </c>
      <c r="BD151" s="56" t="str">
        <f t="shared" si="50"/>
        <v/>
      </c>
      <c r="BE151" s="56" t="str">
        <f t="shared" si="58"/>
        <v/>
      </c>
      <c r="BF151" s="58" t="str">
        <f t="shared" si="51"/>
        <v/>
      </c>
      <c r="BG151" s="59" t="e">
        <f t="shared" si="43"/>
        <v>#VALUE!</v>
      </c>
      <c r="BH151" s="21"/>
      <c r="BI151" s="39"/>
      <c r="BJ151" s="21"/>
      <c r="BK151" s="57" t="e">
        <f>IF(BG151="","",(VLOOKUP(BG151,Table_corresp!$E$3:$F$230,2,0)))</f>
        <v>#VALUE!</v>
      </c>
      <c r="BL151" s="57" t="e">
        <f>IF(BK151="","",(CONCATENATE(V151," / ",BK151)))</f>
        <v>#VALUE!</v>
      </c>
      <c r="BM151" s="57" t="e">
        <f>IF(BL151="","",(VLOOKUP(BL151,Table_corresp!$J$3:$M$70,2,0)))</f>
        <v>#VALUE!</v>
      </c>
      <c r="BN151" s="57" t="e">
        <f>IF(BL151="","",(VLOOKUP(BL151,Table_corresp!$J$3:$M$70,3,0)))</f>
        <v>#VALUE!</v>
      </c>
      <c r="BO151" s="57" t="e">
        <f>IF(BL151="","",(VLOOKUP(BL151,Table_corresp!$J$3:$M$70,4,0)))</f>
        <v>#VALUE!</v>
      </c>
      <c r="BP151" s="56" t="str">
        <f t="shared" si="52"/>
        <v/>
      </c>
      <c r="BQ151" s="56" t="str">
        <f t="shared" si="59"/>
        <v/>
      </c>
      <c r="BR151" s="58" t="str">
        <f t="shared" si="53"/>
        <v/>
      </c>
      <c r="BS151" s="59" t="e">
        <f t="shared" si="44"/>
        <v>#VALUE!</v>
      </c>
      <c r="BT151" s="21"/>
      <c r="BU151" s="39"/>
      <c r="BV151" s="21"/>
      <c r="BW151" s="57" t="e">
        <f>IF(BS151="","",(VLOOKUP(BS151,Table_corresp!$E$3:$F$230,2,0)))</f>
        <v>#VALUE!</v>
      </c>
      <c r="BX151" s="57" t="e">
        <f>IF(BW151="","",(CONCATENATE(AF151," / ",BW151)))</f>
        <v>#VALUE!</v>
      </c>
      <c r="BY151" s="57" t="e">
        <f>IF(BX151="","",(VLOOKUP(BX151,Table_corresp!$J$3:$M$70,2,0)))</f>
        <v>#VALUE!</v>
      </c>
      <c r="BZ151" s="57" t="e">
        <f>IF(BX151="","",(VLOOKUP(BX151,Table_corresp!$J$3:$M$70,3,0)))</f>
        <v>#VALUE!</v>
      </c>
      <c r="CA151" s="57" t="e">
        <f>IF(BX151="","",(VLOOKUP(BX151,Table_corresp!$J$3:$M$70,4,0)))</f>
        <v>#VALUE!</v>
      </c>
      <c r="CB151" s="56" t="e">
        <f>IF(#REF!&gt;0,((((#REF!/BY151)^BZ151)-1)/CA151),"")</f>
        <v>#REF!</v>
      </c>
      <c r="CC151" s="56" t="e">
        <f>IF(CB151="","",BN151-CB151)</f>
        <v>#REF!</v>
      </c>
      <c r="CD151" s="58" t="e">
        <f t="shared" si="54"/>
        <v>#REF!</v>
      </c>
      <c r="CE151" s="59" t="e">
        <f>IF(BR151&lt;&gt;0,((YEAR(BR151)-YEAR(BD151))*12+MONTH(BR151)-MONTH(BD151)),"")</f>
        <v>#VALUE!</v>
      </c>
      <c r="CF151" s="21"/>
      <c r="CG151" s="39"/>
      <c r="CH151" s="21"/>
      <c r="CI151" s="57" t="e">
        <f>IF(CE151="","",(VLOOKUP(CE151,Table_corresp!$E$3:$F$230,2,0)))</f>
        <v>#VALUE!</v>
      </c>
      <c r="CJ151" s="57" t="e">
        <f>IF(CI151="","",(CONCATENATE(AP151," / ",CI151)))</f>
        <v>#VALUE!</v>
      </c>
      <c r="CK151" s="57" t="e">
        <f>IF(CJ151="","",(VLOOKUP(CJ151,Table_corresp!$J$3:$M$70,2,0)))</f>
        <v>#VALUE!</v>
      </c>
      <c r="CL151" s="57" t="e">
        <f>IF(CJ151="","",(VLOOKUP(CJ151,Table_corresp!$J$3:$M$70,3,0)))</f>
        <v>#VALUE!</v>
      </c>
      <c r="CM151" s="57" t="e">
        <f>IF(CJ151="","",(VLOOKUP(CJ151,Table_corresp!$J$3:$M$70,4,0)))</f>
        <v>#VALUE!</v>
      </c>
      <c r="CN151" s="56" t="e">
        <f>IF(#REF!&gt;0,((((#REF!/CK151)^CL151)-1)/CM151),"")</f>
        <v>#REF!</v>
      </c>
      <c r="CO151" s="56" t="e">
        <f>IF(CN151="","",BZ151-CN151)</f>
        <v>#REF!</v>
      </c>
      <c r="CP151" s="58" t="e">
        <f t="shared" si="55"/>
        <v>#REF!</v>
      </c>
      <c r="CQ151" s="59" t="e">
        <f>IF(CD151&lt;&gt;0,((YEAR(CD151)-YEAR(BP151))*12+MONTH(CD151)-MONTH(BP151)),"")</f>
        <v>#REF!</v>
      </c>
      <c r="CR151" s="21"/>
      <c r="CS151" s="39"/>
      <c r="CT151" s="22"/>
      <c r="CU151" s="57" t="e">
        <f>IF(CQ151="","",(VLOOKUP(CQ151,Table_corresp!$E$3:$F$230,2,0)))</f>
        <v>#REF!</v>
      </c>
      <c r="CV151" s="57" t="e">
        <f>IF(CU151="","",(CONCATENATE(BB151," / ",CU151)))</f>
        <v>#REF!</v>
      </c>
      <c r="CW151" s="57" t="e">
        <f>IF(CV151="","",(VLOOKUP(CV151,Table_corresp!$J$3:$M$70,2,0)))</f>
        <v>#REF!</v>
      </c>
      <c r="CX151" s="57" t="e">
        <f>IF(CV151="","",(VLOOKUP(CV151,Table_corresp!$J$3:$M$70,3,0)))</f>
        <v>#REF!</v>
      </c>
      <c r="CY151" s="57" t="e">
        <f>IF(CV151="","",(VLOOKUP(CV151,Table_corresp!$J$3:$M$70,4,0)))</f>
        <v>#REF!</v>
      </c>
      <c r="CZ151" s="56" t="e">
        <f>IF(#REF!&gt;0,((((#REF!/CW151)^CX151)-1)/CY151),"")</f>
        <v>#REF!</v>
      </c>
      <c r="DA151" s="56" t="e">
        <f>IF(CZ151="","",CL151-CZ151)</f>
        <v>#REF!</v>
      </c>
      <c r="DB151" s="58" t="e">
        <f t="shared" si="56"/>
        <v>#REF!</v>
      </c>
      <c r="DC151" s="59" t="e">
        <f>IF(CP151&lt;&gt;0,((YEAR(CP151)-YEAR(CB151))*12+MONTH(CP151)-MONTH(CB151)),"")</f>
        <v>#REF!</v>
      </c>
      <c r="DD151" s="26"/>
      <c r="DE151" s="26"/>
      <c r="DF151" s="26"/>
    </row>
    <row r="152" spans="1:110" x14ac:dyDescent="0.25">
      <c r="A152" s="8">
        <v>150</v>
      </c>
      <c r="B152" s="10">
        <v>2</v>
      </c>
      <c r="C152" s="12">
        <v>46</v>
      </c>
      <c r="D152" s="12">
        <v>1.4</v>
      </c>
      <c r="E152" s="12">
        <v>23.469387755102044</v>
      </c>
      <c r="F152" s="12">
        <v>46.6</v>
      </c>
      <c r="G152" s="12">
        <v>1.41</v>
      </c>
      <c r="H152" s="13">
        <v>23.439464815653139</v>
      </c>
      <c r="I152" s="46">
        <f>VLOOKUP(T152,Table_corresp!$E$3:$F$230,2,0)</f>
        <v>8.5</v>
      </c>
      <c r="J152" s="46" t="str">
        <f>CONCATENATE(B152," / ",I152)</f>
        <v>2 / 8,5</v>
      </c>
      <c r="K152" s="54">
        <f>VLOOKUP(J152,Table_corresp!$J$3:$M$70,2,0)</f>
        <v>15.59</v>
      </c>
      <c r="L152" s="54">
        <f>VLOOKUP(J152,Table_corresp!$J$3:$M$70,3,0)</f>
        <v>-0.56999999999999995</v>
      </c>
      <c r="M152" s="55">
        <f>VLOOKUP(J152,Table_corresp!$J$3:$M$70,4,0)</f>
        <v>-5.3400000000000003E-2</v>
      </c>
      <c r="N152" s="56">
        <f t="shared" si="57"/>
        <v>3.883962336657619</v>
      </c>
      <c r="O152" s="14" t="s">
        <v>36</v>
      </c>
      <c r="P152" s="15">
        <v>42327</v>
      </c>
      <c r="Q152" s="15">
        <v>39159</v>
      </c>
      <c r="R152" s="45" t="str">
        <f t="shared" ca="1" si="40"/>
        <v>10 ans 7 mois</v>
      </c>
      <c r="S152" s="39" t="str">
        <f ca="1">VLOOKUP(R152,Table_corresp!$A$3:$B$230,2,0)</f>
        <v>[9-12[</v>
      </c>
      <c r="T152" s="45" t="str">
        <f>DATEDIF(Q152,P152,"y")&amp;" ans "&amp;DATEDIF(Q152,P152,"ym")&amp;" mois"</f>
        <v>8 ans 8 mois</v>
      </c>
      <c r="U152" s="39" t="str">
        <f>VLOOKUP(T152,Table_corresp!$A$3:$B$230,2,0)</f>
        <v>[6-9[</v>
      </c>
      <c r="V152" s="20"/>
      <c r="W152" s="21"/>
      <c r="X152" s="20">
        <v>42599</v>
      </c>
      <c r="Y152" s="38" t="str">
        <f>IF(X152&lt;&gt;0,(DATEDIF(Q152,X152,"y")&amp;" ans "&amp;DATEDIF(Q152,X152,"ym")&amp;" mois"),"")</f>
        <v>9 ans 4 mois</v>
      </c>
      <c r="Z152" s="21">
        <v>24.6</v>
      </c>
      <c r="AA152" s="57">
        <f>IF(Y152="","",(VLOOKUP(Y152,Table_corresp!$E$3:$F$230,2,0)))</f>
        <v>9</v>
      </c>
      <c r="AB152" s="57" t="str">
        <f>IF(AA152="","",(CONCATENATE(B152," / ",AA152)))</f>
        <v>2 / 9</v>
      </c>
      <c r="AC152" s="57">
        <f>IF(AB152="","",(VLOOKUP(AB152,Table_corresp!$J$3:$M$70,2,0)))</f>
        <v>15.76</v>
      </c>
      <c r="AD152" s="57">
        <f>IF(AB152="","",(VLOOKUP(AB152,Table_corresp!$J$3:$M$70,3,0)))</f>
        <v>-0.61</v>
      </c>
      <c r="AE152" s="57">
        <f>IF(AB152="","",(VLOOKUP(AB152,Table_corresp!$J$3:$M$70,4,0)))</f>
        <v>-5.8999999999999997E-2</v>
      </c>
      <c r="AF152" s="56">
        <f t="shared" si="46"/>
        <v>4.0314029065996122</v>
      </c>
      <c r="AG152" s="56">
        <f>IF(AF152="","",N152-AF152)</f>
        <v>-0.14744056994199317</v>
      </c>
      <c r="AH152" s="58" t="str">
        <f t="shared" si="41"/>
        <v>stable</v>
      </c>
      <c r="AI152" s="17">
        <f>IF(X152&lt;&gt;0,((YEAR(X152)-YEAR(P152))*12+MONTH(X152)-MONTH(P152)),"")</f>
        <v>9</v>
      </c>
      <c r="AJ152" s="20"/>
      <c r="AK152" s="39" t="str">
        <f>IF(AJ152&lt;&gt;0,(DATEDIF(Q152,AJ152,"y")&amp;" ans "&amp;DATEDIF(Q152,AJ152,"ym")&amp;" mois"),"")</f>
        <v/>
      </c>
      <c r="AL152" s="21"/>
      <c r="AM152" s="57" t="str">
        <f>IF(AK152="","",(VLOOKUP(AK152,Table_corresp!$E$3:$F$230,2,0)))</f>
        <v/>
      </c>
      <c r="AN152" s="57" t="str">
        <f>IF(AM152="","",(CONCATENATE(B152," / ",AM152)))</f>
        <v/>
      </c>
      <c r="AO152" s="57" t="str">
        <f>IF(AN152="","",(VLOOKUP(AN152,Table_corresp!$J$3:$M$70,2,0)))</f>
        <v/>
      </c>
      <c r="AP152" s="57" t="str">
        <f>IF(AN152="","",(VLOOKUP(AN152,Table_corresp!$J$3:$M$70,3,0)))</f>
        <v/>
      </c>
      <c r="AQ152" s="57" t="str">
        <f>IF(AN152="","",(VLOOKUP(AN152,Table_corresp!$J$3:$M$70,4,0)))</f>
        <v/>
      </c>
      <c r="AR152" s="56" t="str">
        <f t="shared" si="47"/>
        <v/>
      </c>
      <c r="AS152" s="56" t="str">
        <f t="shared" si="48"/>
        <v/>
      </c>
      <c r="AT152" s="58" t="str">
        <f t="shared" si="49"/>
        <v/>
      </c>
      <c r="AU152" s="59" t="str">
        <f t="shared" si="42"/>
        <v/>
      </c>
      <c r="AV152" s="20"/>
      <c r="AW152" s="39"/>
      <c r="AX152" s="21"/>
      <c r="AY152" s="57" t="str">
        <f>IF(AU152="","",(VLOOKUP(AU152,Table_corresp!$E$3:$F$230,2,0)))</f>
        <v/>
      </c>
      <c r="AZ152" s="57" t="str">
        <f>IF(AY152="","",(CONCATENATE(L152," / ",AY152)))</f>
        <v/>
      </c>
      <c r="BA152" s="57" t="str">
        <f>IF(AZ152="","",(VLOOKUP(AZ152,Table_corresp!$J$3:$M$70,2,0)))</f>
        <v/>
      </c>
      <c r="BB152" s="57" t="str">
        <f>IF(AZ152="","",(VLOOKUP(AZ152,Table_corresp!$J$3:$M$70,3,0)))</f>
        <v/>
      </c>
      <c r="BC152" s="57" t="str">
        <f>IF(AZ152="","",(VLOOKUP(AZ152,Table_corresp!$J$3:$M$70,4,0)))</f>
        <v/>
      </c>
      <c r="BD152" s="56" t="str">
        <f t="shared" si="50"/>
        <v/>
      </c>
      <c r="BE152" s="56" t="str">
        <f t="shared" si="58"/>
        <v/>
      </c>
      <c r="BF152" s="58" t="str">
        <f t="shared" si="51"/>
        <v/>
      </c>
      <c r="BG152" s="59" t="e">
        <f t="shared" si="43"/>
        <v>#VALUE!</v>
      </c>
      <c r="BH152" s="21"/>
      <c r="BI152" s="39"/>
      <c r="BJ152" s="21"/>
      <c r="BK152" s="57" t="e">
        <f>IF(BG152="","",(VLOOKUP(BG152,Table_corresp!$E$3:$F$230,2,0)))</f>
        <v>#VALUE!</v>
      </c>
      <c r="BL152" s="57" t="e">
        <f>IF(BK152="","",(CONCATENATE(V152," / ",BK152)))</f>
        <v>#VALUE!</v>
      </c>
      <c r="BM152" s="57" t="e">
        <f>IF(BL152="","",(VLOOKUP(BL152,Table_corresp!$J$3:$M$70,2,0)))</f>
        <v>#VALUE!</v>
      </c>
      <c r="BN152" s="57" t="e">
        <f>IF(BL152="","",(VLOOKUP(BL152,Table_corresp!$J$3:$M$70,3,0)))</f>
        <v>#VALUE!</v>
      </c>
      <c r="BO152" s="57" t="e">
        <f>IF(BL152="","",(VLOOKUP(BL152,Table_corresp!$J$3:$M$70,4,0)))</f>
        <v>#VALUE!</v>
      </c>
      <c r="BP152" s="56" t="str">
        <f t="shared" si="52"/>
        <v/>
      </c>
      <c r="BQ152" s="56" t="str">
        <f t="shared" si="59"/>
        <v/>
      </c>
      <c r="BR152" s="58" t="str">
        <f t="shared" si="53"/>
        <v/>
      </c>
      <c r="BS152" s="59" t="e">
        <f t="shared" si="44"/>
        <v>#VALUE!</v>
      </c>
      <c r="BT152" s="21"/>
      <c r="BU152" s="39"/>
      <c r="BV152" s="21"/>
      <c r="BW152" s="57" t="e">
        <f>IF(BS152="","",(VLOOKUP(BS152,Table_corresp!$E$3:$F$230,2,0)))</f>
        <v>#VALUE!</v>
      </c>
      <c r="BX152" s="57" t="e">
        <f>IF(BW152="","",(CONCATENATE(AF152," / ",BW152)))</f>
        <v>#VALUE!</v>
      </c>
      <c r="BY152" s="57" t="e">
        <f>IF(BX152="","",(VLOOKUP(BX152,Table_corresp!$J$3:$M$70,2,0)))</f>
        <v>#VALUE!</v>
      </c>
      <c r="BZ152" s="57" t="e">
        <f>IF(BX152="","",(VLOOKUP(BX152,Table_corresp!$J$3:$M$70,3,0)))</f>
        <v>#VALUE!</v>
      </c>
      <c r="CA152" s="57" t="e">
        <f>IF(BX152="","",(VLOOKUP(BX152,Table_corresp!$J$3:$M$70,4,0)))</f>
        <v>#VALUE!</v>
      </c>
      <c r="CB152" s="56" t="e">
        <f>IF(#REF!&gt;0,((((#REF!/BY152)^BZ152)-1)/CA152),"")</f>
        <v>#REF!</v>
      </c>
      <c r="CC152" s="56" t="e">
        <f>IF(CB152="","",BN152-CB152)</f>
        <v>#REF!</v>
      </c>
      <c r="CD152" s="58" t="e">
        <f t="shared" si="54"/>
        <v>#REF!</v>
      </c>
      <c r="CE152" s="59" t="e">
        <f>IF(BR152&lt;&gt;0,((YEAR(BR152)-YEAR(BD152))*12+MONTH(BR152)-MONTH(BD152)),"")</f>
        <v>#VALUE!</v>
      </c>
      <c r="CF152" s="21"/>
      <c r="CG152" s="39"/>
      <c r="CH152" s="21"/>
      <c r="CI152" s="57" t="e">
        <f>IF(CE152="","",(VLOOKUP(CE152,Table_corresp!$E$3:$F$230,2,0)))</f>
        <v>#VALUE!</v>
      </c>
      <c r="CJ152" s="57" t="e">
        <f>IF(CI152="","",(CONCATENATE(AP152," / ",CI152)))</f>
        <v>#VALUE!</v>
      </c>
      <c r="CK152" s="57" t="e">
        <f>IF(CJ152="","",(VLOOKUP(CJ152,Table_corresp!$J$3:$M$70,2,0)))</f>
        <v>#VALUE!</v>
      </c>
      <c r="CL152" s="57" t="e">
        <f>IF(CJ152="","",(VLOOKUP(CJ152,Table_corresp!$J$3:$M$70,3,0)))</f>
        <v>#VALUE!</v>
      </c>
      <c r="CM152" s="57" t="e">
        <f>IF(CJ152="","",(VLOOKUP(CJ152,Table_corresp!$J$3:$M$70,4,0)))</f>
        <v>#VALUE!</v>
      </c>
      <c r="CN152" s="56" t="e">
        <f>IF(#REF!&gt;0,((((#REF!/CK152)^CL152)-1)/CM152),"")</f>
        <v>#REF!</v>
      </c>
      <c r="CO152" s="56" t="e">
        <f>IF(CN152="","",BZ152-CN152)</f>
        <v>#REF!</v>
      </c>
      <c r="CP152" s="58" t="e">
        <f t="shared" si="55"/>
        <v>#REF!</v>
      </c>
      <c r="CQ152" s="59" t="e">
        <f>IF(CD152&lt;&gt;0,((YEAR(CD152)-YEAR(BP152))*12+MONTH(CD152)-MONTH(BP152)),"")</f>
        <v>#REF!</v>
      </c>
      <c r="CR152" s="21"/>
      <c r="CS152" s="39"/>
      <c r="CT152" s="22"/>
      <c r="CU152" s="57" t="e">
        <f>IF(CQ152="","",(VLOOKUP(CQ152,Table_corresp!$E$3:$F$230,2,0)))</f>
        <v>#REF!</v>
      </c>
      <c r="CV152" s="57" t="e">
        <f>IF(CU152="","",(CONCATENATE(BB152," / ",CU152)))</f>
        <v>#REF!</v>
      </c>
      <c r="CW152" s="57" t="e">
        <f>IF(CV152="","",(VLOOKUP(CV152,Table_corresp!$J$3:$M$70,2,0)))</f>
        <v>#REF!</v>
      </c>
      <c r="CX152" s="57" t="e">
        <f>IF(CV152="","",(VLOOKUP(CV152,Table_corresp!$J$3:$M$70,3,0)))</f>
        <v>#REF!</v>
      </c>
      <c r="CY152" s="57" t="e">
        <f>IF(CV152="","",(VLOOKUP(CV152,Table_corresp!$J$3:$M$70,4,0)))</f>
        <v>#REF!</v>
      </c>
      <c r="CZ152" s="56" t="e">
        <f>IF(#REF!&gt;0,((((#REF!/CW152)^CX152)-1)/CY152),"")</f>
        <v>#REF!</v>
      </c>
      <c r="DA152" s="56" t="e">
        <f>IF(CZ152="","",CL152-CZ152)</f>
        <v>#REF!</v>
      </c>
      <c r="DB152" s="58" t="e">
        <f t="shared" si="56"/>
        <v>#REF!</v>
      </c>
      <c r="DC152" s="59" t="e">
        <f>IF(CP152&lt;&gt;0,((YEAR(CP152)-YEAR(CB152))*12+MONTH(CP152)-MONTH(CB152)),"")</f>
        <v>#REF!</v>
      </c>
      <c r="DD152" s="26"/>
      <c r="DE152" s="26"/>
      <c r="DF152" s="26"/>
    </row>
    <row r="153" spans="1:110" x14ac:dyDescent="0.25">
      <c r="A153" s="8">
        <v>151</v>
      </c>
      <c r="B153" s="10">
        <v>2</v>
      </c>
      <c r="C153" s="12"/>
      <c r="D153" s="12"/>
      <c r="E153" s="12"/>
      <c r="F153" s="12">
        <v>31.8</v>
      </c>
      <c r="G153" s="12">
        <v>1.21</v>
      </c>
      <c r="H153" s="13">
        <v>21.719827880609248</v>
      </c>
      <c r="I153" s="46">
        <f>VLOOKUP(T153,Table_corresp!$E$3:$F$230,2,0)</f>
        <v>6</v>
      </c>
      <c r="J153" s="46" t="str">
        <f>CONCATENATE(B153," / ",I153)</f>
        <v>2 / 6</v>
      </c>
      <c r="K153" s="54">
        <f>VLOOKUP(J153,Table_corresp!$J$3:$M$70,2,0)</f>
        <v>15.13</v>
      </c>
      <c r="L153" s="54">
        <f>VLOOKUP(J153,Table_corresp!$J$3:$M$70,3,0)</f>
        <v>-0.36</v>
      </c>
      <c r="M153" s="55">
        <f>VLOOKUP(J153,Table_corresp!$J$3:$M$70,4,0)</f>
        <v>-2.9399999999999999E-2</v>
      </c>
      <c r="N153" s="56">
        <f t="shared" si="57"/>
        <v>4.1510900155371901</v>
      </c>
      <c r="O153" s="14" t="s">
        <v>39</v>
      </c>
      <c r="P153" s="15">
        <v>42327</v>
      </c>
      <c r="Q153" s="15">
        <v>39996</v>
      </c>
      <c r="R153" s="45" t="str">
        <f t="shared" ca="1" si="40"/>
        <v>8 ans 3 mois</v>
      </c>
      <c r="S153" s="39" t="str">
        <f ca="1">VLOOKUP(R153,Table_corresp!$A$3:$B$230,2,0)</f>
        <v>[6-9[</v>
      </c>
      <c r="T153" s="45" t="str">
        <f>DATEDIF(Q153,P153,"y")&amp;" ans "&amp;DATEDIF(Q153,P153,"ym")&amp;" mois"</f>
        <v>6 ans 4 mois</v>
      </c>
      <c r="U153" s="39" t="str">
        <f>VLOOKUP(T153,Table_corresp!$A$3:$B$230,2,0)</f>
        <v>[6-9[</v>
      </c>
      <c r="V153" s="20"/>
      <c r="W153" s="21"/>
      <c r="X153" s="20">
        <v>42599</v>
      </c>
      <c r="Y153" s="38" t="str">
        <f>IF(X153&lt;&gt;0,(DATEDIF(Q153,X153,"y")&amp;" ans "&amp;DATEDIF(Q153,X153,"ym")&amp;" mois"),"")</f>
        <v>7 ans 1 mois</v>
      </c>
      <c r="Z153" s="21">
        <v>22.6</v>
      </c>
      <c r="AA153" s="57">
        <f>IF(Y153="","",(VLOOKUP(Y153,Table_corresp!$E$3:$F$230,2,0)))</f>
        <v>7</v>
      </c>
      <c r="AB153" s="57" t="str">
        <f>IF(AA153="","",(CONCATENATE(B153," / ",AA153)))</f>
        <v>2 / 7</v>
      </c>
      <c r="AC153" s="57">
        <f>IF(AB153="","",(VLOOKUP(AB153,Table_corresp!$J$3:$M$70,2,0)))</f>
        <v>15.22</v>
      </c>
      <c r="AD153" s="57">
        <f>IF(AB153="","",(VLOOKUP(AB153,Table_corresp!$J$3:$M$70,3,0)))</f>
        <v>-0.45</v>
      </c>
      <c r="AE153" s="57">
        <f>IF(AB153="","",(VLOOKUP(AB153,Table_corresp!$J$3:$M$70,4,0)))</f>
        <v>-3.85E-2</v>
      </c>
      <c r="AF153" s="56">
        <f t="shared" si="46"/>
        <v>4.2331486002462295</v>
      </c>
      <c r="AG153" s="56">
        <f>IF(AF153="","",N153-AF153)</f>
        <v>-8.2058584709039373E-2</v>
      </c>
      <c r="AH153" s="58" t="str">
        <f t="shared" si="41"/>
        <v>stable</v>
      </c>
      <c r="AI153" s="17">
        <f>IF(X153&lt;&gt;0,((YEAR(X153)-YEAR(P153))*12+MONTH(X153)-MONTH(P153)),"")</f>
        <v>9</v>
      </c>
      <c r="AJ153" s="20"/>
      <c r="AK153" s="39" t="str">
        <f>IF(AJ153&lt;&gt;0,(DATEDIF(Q153,AJ153,"y")&amp;" ans "&amp;DATEDIF(Q153,AJ153,"ym")&amp;" mois"),"")</f>
        <v/>
      </c>
      <c r="AL153" s="21"/>
      <c r="AM153" s="57" t="str">
        <f>IF(AK153="","",(VLOOKUP(AK153,Table_corresp!$E$3:$F$230,2,0)))</f>
        <v/>
      </c>
      <c r="AN153" s="57" t="str">
        <f>IF(AM153="","",(CONCATENATE(B153," / ",AM153)))</f>
        <v/>
      </c>
      <c r="AO153" s="57" t="str">
        <f>IF(AN153="","",(VLOOKUP(AN153,Table_corresp!$J$3:$M$70,2,0)))</f>
        <v/>
      </c>
      <c r="AP153" s="57" t="str">
        <f>IF(AN153="","",(VLOOKUP(AN153,Table_corresp!$J$3:$M$70,3,0)))</f>
        <v/>
      </c>
      <c r="AQ153" s="57" t="str">
        <f>IF(AN153="","",(VLOOKUP(AN153,Table_corresp!$J$3:$M$70,4,0)))</f>
        <v/>
      </c>
      <c r="AR153" s="56" t="str">
        <f t="shared" si="47"/>
        <v/>
      </c>
      <c r="AS153" s="56" t="str">
        <f t="shared" si="48"/>
        <v/>
      </c>
      <c r="AT153" s="58" t="str">
        <f t="shared" si="49"/>
        <v/>
      </c>
      <c r="AU153" s="59" t="str">
        <f t="shared" si="42"/>
        <v/>
      </c>
      <c r="AV153" s="20"/>
      <c r="AW153" s="39"/>
      <c r="AX153" s="21"/>
      <c r="AY153" s="57" t="str">
        <f>IF(AU153="","",(VLOOKUP(AU153,Table_corresp!$E$3:$F$230,2,0)))</f>
        <v/>
      </c>
      <c r="AZ153" s="57" t="str">
        <f>IF(AY153="","",(CONCATENATE(L153," / ",AY153)))</f>
        <v/>
      </c>
      <c r="BA153" s="57" t="str">
        <f>IF(AZ153="","",(VLOOKUP(AZ153,Table_corresp!$J$3:$M$70,2,0)))</f>
        <v/>
      </c>
      <c r="BB153" s="57" t="str">
        <f>IF(AZ153="","",(VLOOKUP(AZ153,Table_corresp!$J$3:$M$70,3,0)))</f>
        <v/>
      </c>
      <c r="BC153" s="57" t="str">
        <f>IF(AZ153="","",(VLOOKUP(AZ153,Table_corresp!$J$3:$M$70,4,0)))</f>
        <v/>
      </c>
      <c r="BD153" s="56" t="str">
        <f t="shared" si="50"/>
        <v/>
      </c>
      <c r="BE153" s="56" t="str">
        <f t="shared" si="58"/>
        <v/>
      </c>
      <c r="BF153" s="58" t="str">
        <f t="shared" si="51"/>
        <v/>
      </c>
      <c r="BG153" s="59" t="e">
        <f t="shared" si="43"/>
        <v>#VALUE!</v>
      </c>
      <c r="BH153" s="21"/>
      <c r="BI153" s="39"/>
      <c r="BJ153" s="21"/>
      <c r="BK153" s="57" t="e">
        <f>IF(BG153="","",(VLOOKUP(BG153,Table_corresp!$E$3:$F$230,2,0)))</f>
        <v>#VALUE!</v>
      </c>
      <c r="BL153" s="57" t="e">
        <f>IF(BK153="","",(CONCATENATE(V153," / ",BK153)))</f>
        <v>#VALUE!</v>
      </c>
      <c r="BM153" s="57" t="e">
        <f>IF(BL153="","",(VLOOKUP(BL153,Table_corresp!$J$3:$M$70,2,0)))</f>
        <v>#VALUE!</v>
      </c>
      <c r="BN153" s="57" t="e">
        <f>IF(BL153="","",(VLOOKUP(BL153,Table_corresp!$J$3:$M$70,3,0)))</f>
        <v>#VALUE!</v>
      </c>
      <c r="BO153" s="57" t="e">
        <f>IF(BL153="","",(VLOOKUP(BL153,Table_corresp!$J$3:$M$70,4,0)))</f>
        <v>#VALUE!</v>
      </c>
      <c r="BP153" s="56" t="str">
        <f t="shared" si="52"/>
        <v/>
      </c>
      <c r="BQ153" s="56" t="str">
        <f t="shared" si="59"/>
        <v/>
      </c>
      <c r="BR153" s="58" t="str">
        <f t="shared" si="53"/>
        <v/>
      </c>
      <c r="BS153" s="59" t="e">
        <f t="shared" si="44"/>
        <v>#VALUE!</v>
      </c>
      <c r="BT153" s="21"/>
      <c r="BU153" s="39"/>
      <c r="BV153" s="21"/>
      <c r="BW153" s="57" t="e">
        <f>IF(BS153="","",(VLOOKUP(BS153,Table_corresp!$E$3:$F$230,2,0)))</f>
        <v>#VALUE!</v>
      </c>
      <c r="BX153" s="57" t="e">
        <f>IF(BW153="","",(CONCATENATE(AF153," / ",BW153)))</f>
        <v>#VALUE!</v>
      </c>
      <c r="BY153" s="57" t="e">
        <f>IF(BX153="","",(VLOOKUP(BX153,Table_corresp!$J$3:$M$70,2,0)))</f>
        <v>#VALUE!</v>
      </c>
      <c r="BZ153" s="57" t="e">
        <f>IF(BX153="","",(VLOOKUP(BX153,Table_corresp!$J$3:$M$70,3,0)))</f>
        <v>#VALUE!</v>
      </c>
      <c r="CA153" s="57" t="e">
        <f>IF(BX153="","",(VLOOKUP(BX153,Table_corresp!$J$3:$M$70,4,0)))</f>
        <v>#VALUE!</v>
      </c>
      <c r="CB153" s="56" t="e">
        <f>IF(#REF!&gt;0,((((#REF!/BY153)^BZ153)-1)/CA153),"")</f>
        <v>#REF!</v>
      </c>
      <c r="CC153" s="56" t="e">
        <f>IF(CB153="","",BN153-CB153)</f>
        <v>#REF!</v>
      </c>
      <c r="CD153" s="58" t="e">
        <f t="shared" si="54"/>
        <v>#REF!</v>
      </c>
      <c r="CE153" s="59" t="e">
        <f>IF(BR153&lt;&gt;0,((YEAR(BR153)-YEAR(BD153))*12+MONTH(BR153)-MONTH(BD153)),"")</f>
        <v>#VALUE!</v>
      </c>
      <c r="CF153" s="21"/>
      <c r="CG153" s="39"/>
      <c r="CH153" s="21"/>
      <c r="CI153" s="57" t="e">
        <f>IF(CE153="","",(VLOOKUP(CE153,Table_corresp!$E$3:$F$230,2,0)))</f>
        <v>#VALUE!</v>
      </c>
      <c r="CJ153" s="57" t="e">
        <f>IF(CI153="","",(CONCATENATE(AP153," / ",CI153)))</f>
        <v>#VALUE!</v>
      </c>
      <c r="CK153" s="57" t="e">
        <f>IF(CJ153="","",(VLOOKUP(CJ153,Table_corresp!$J$3:$M$70,2,0)))</f>
        <v>#VALUE!</v>
      </c>
      <c r="CL153" s="57" t="e">
        <f>IF(CJ153="","",(VLOOKUP(CJ153,Table_corresp!$J$3:$M$70,3,0)))</f>
        <v>#VALUE!</v>
      </c>
      <c r="CM153" s="57" t="e">
        <f>IF(CJ153="","",(VLOOKUP(CJ153,Table_corresp!$J$3:$M$70,4,0)))</f>
        <v>#VALUE!</v>
      </c>
      <c r="CN153" s="56" t="e">
        <f>IF(#REF!&gt;0,((((#REF!/CK153)^CL153)-1)/CM153),"")</f>
        <v>#REF!</v>
      </c>
      <c r="CO153" s="56" t="e">
        <f>IF(CN153="","",BZ153-CN153)</f>
        <v>#REF!</v>
      </c>
      <c r="CP153" s="58" t="e">
        <f t="shared" si="55"/>
        <v>#REF!</v>
      </c>
      <c r="CQ153" s="59" t="e">
        <f>IF(CD153&lt;&gt;0,((YEAR(CD153)-YEAR(BP153))*12+MONTH(CD153)-MONTH(BP153)),"")</f>
        <v>#REF!</v>
      </c>
      <c r="CR153" s="21"/>
      <c r="CS153" s="39"/>
      <c r="CT153" s="22"/>
      <c r="CU153" s="57" t="e">
        <f>IF(CQ153="","",(VLOOKUP(CQ153,Table_corresp!$E$3:$F$230,2,0)))</f>
        <v>#REF!</v>
      </c>
      <c r="CV153" s="57" t="e">
        <f>IF(CU153="","",(CONCATENATE(BB153," / ",CU153)))</f>
        <v>#REF!</v>
      </c>
      <c r="CW153" s="57" t="e">
        <f>IF(CV153="","",(VLOOKUP(CV153,Table_corresp!$J$3:$M$70,2,0)))</f>
        <v>#REF!</v>
      </c>
      <c r="CX153" s="57" t="e">
        <f>IF(CV153="","",(VLOOKUP(CV153,Table_corresp!$J$3:$M$70,3,0)))</f>
        <v>#REF!</v>
      </c>
      <c r="CY153" s="57" t="e">
        <f>IF(CV153="","",(VLOOKUP(CV153,Table_corresp!$J$3:$M$70,4,0)))</f>
        <v>#REF!</v>
      </c>
      <c r="CZ153" s="56" t="e">
        <f>IF(#REF!&gt;0,((((#REF!/CW153)^CX153)-1)/CY153),"")</f>
        <v>#REF!</v>
      </c>
      <c r="DA153" s="56" t="e">
        <f>IF(CZ153="","",CL153-CZ153)</f>
        <v>#REF!</v>
      </c>
      <c r="DB153" s="58" t="e">
        <f t="shared" si="56"/>
        <v>#REF!</v>
      </c>
      <c r="DC153" s="59" t="e">
        <f>IF(CP153&lt;&gt;0,((YEAR(CP153)-YEAR(CB153))*12+MONTH(CP153)-MONTH(CB153)),"")</f>
        <v>#REF!</v>
      </c>
      <c r="DD153" s="26"/>
      <c r="DE153" s="26"/>
      <c r="DF153" s="26"/>
    </row>
    <row r="154" spans="1:110" x14ac:dyDescent="0.25">
      <c r="A154" s="8">
        <v>152</v>
      </c>
      <c r="B154" s="10">
        <v>1</v>
      </c>
      <c r="C154" s="12"/>
      <c r="D154" s="12"/>
      <c r="E154" s="12"/>
      <c r="F154" s="12">
        <v>75</v>
      </c>
      <c r="G154" s="12">
        <v>1.5</v>
      </c>
      <c r="H154" s="13">
        <v>33.333333333333336</v>
      </c>
      <c r="I154" s="46">
        <f>VLOOKUP(T154,Table_corresp!$E$3:$F$230,2,0)</f>
        <v>10</v>
      </c>
      <c r="J154" s="46" t="str">
        <f>CONCATENATE(B154," / ",I154)</f>
        <v>1 / 10</v>
      </c>
      <c r="K154" s="54">
        <f>VLOOKUP(J154,Table_corresp!$J$3:$M$70,2,0)</f>
        <v>16.36</v>
      </c>
      <c r="L154" s="54">
        <f>VLOOKUP(J154,Table_corresp!$J$3:$M$70,3,0)</f>
        <v>-0.82</v>
      </c>
      <c r="M154" s="55">
        <f>VLOOKUP(J154,Table_corresp!$J$3:$M$70,4,0)</f>
        <v>-0.08</v>
      </c>
      <c r="N154" s="56">
        <f t="shared" si="57"/>
        <v>5.5264848727017641</v>
      </c>
      <c r="O154" s="14" t="s">
        <v>39</v>
      </c>
      <c r="P154" s="15">
        <v>42331</v>
      </c>
      <c r="Q154" s="15">
        <v>38562</v>
      </c>
      <c r="R154" s="45" t="str">
        <f t="shared" ca="1" si="40"/>
        <v>12 ans 2 mois</v>
      </c>
      <c r="S154" s="39" t="str">
        <f ca="1">VLOOKUP(R154,Table_corresp!$A$3:$B$230,2,0)</f>
        <v>&gt; 12</v>
      </c>
      <c r="T154" s="45" t="str">
        <f>DATEDIF(Q154,P154,"y")&amp;" ans "&amp;DATEDIF(Q154,P154,"ym")&amp;" mois"</f>
        <v>10 ans 3 mois</v>
      </c>
      <c r="U154" s="39" t="str">
        <f>VLOOKUP(T154,Table_corresp!$A$3:$B$230,2,0)</f>
        <v>[9-12[</v>
      </c>
      <c r="V154" s="20"/>
      <c r="W154" s="21"/>
      <c r="X154" s="20">
        <v>42196</v>
      </c>
      <c r="Y154" s="38" t="str">
        <f>IF(X154&lt;&gt;0,(DATEDIF(Q154,X154,"y")&amp;" ans "&amp;DATEDIF(Q154,X154,"ym")&amp;" mois"),"")</f>
        <v>9 ans 11 mois</v>
      </c>
      <c r="Z154" s="21">
        <v>31.6</v>
      </c>
      <c r="AA154" s="57">
        <f>IF(Y154="","",(VLOOKUP(Y154,Table_corresp!$E$3:$F$230,2,0)))</f>
        <v>9.5</v>
      </c>
      <c r="AB154" s="57" t="str">
        <f>IF(AA154="","",(CONCATENATE(B154," / ",AA154)))</f>
        <v>1 / 9,5</v>
      </c>
      <c r="AC154" s="57">
        <f>IF(AB154="","",(VLOOKUP(AB154,Table_corresp!$J$3:$M$70,2,0)))</f>
        <v>16.2</v>
      </c>
      <c r="AD154" s="57">
        <f>IF(AB154="","",(VLOOKUP(AB154,Table_corresp!$J$3:$M$70,3,0)))</f>
        <v>-0.77</v>
      </c>
      <c r="AE154" s="57">
        <f>IF(AB154="","",(VLOOKUP(AB154,Table_corresp!$J$3:$M$70,4,0)))</f>
        <v>-7.3300000000000004E-2</v>
      </c>
      <c r="AF154" s="56">
        <f t="shared" si="46"/>
        <v>5.4868217851765522</v>
      </c>
      <c r="AG154" s="56">
        <f>IF(AF154="","",N154-AF154)</f>
        <v>3.9663087525211971E-2</v>
      </c>
      <c r="AH154" s="58" t="str">
        <f t="shared" si="41"/>
        <v>stable</v>
      </c>
      <c r="AI154" s="17">
        <f>IF(X154&lt;&gt;0,((YEAR(X154)-YEAR(P154))*12+MONTH(X154)-MONTH(P154)),"")</f>
        <v>-4</v>
      </c>
      <c r="AJ154" s="20">
        <v>42711</v>
      </c>
      <c r="AK154" s="39" t="str">
        <f>IF(AJ154&lt;&gt;0,(DATEDIF(Q154,AJ154,"y")&amp;" ans "&amp;DATEDIF(Q154,AJ154,"ym")&amp;" mois"),"")</f>
        <v>11 ans 4 mois</v>
      </c>
      <c r="AL154" s="21">
        <v>34.799999999999997</v>
      </c>
      <c r="AM154" s="57">
        <f>IF(AK154="","",(VLOOKUP(AK154,Table_corresp!$E$3:$F$230,2,0)))</f>
        <v>11</v>
      </c>
      <c r="AN154" s="57" t="str">
        <f>IF(AM154="","",(CONCATENATE(B154," / ",AM154)))</f>
        <v>1 / 11</v>
      </c>
      <c r="AO154" s="57">
        <f>IF(AN154="","",(VLOOKUP(AN154,Table_corresp!$J$3:$M$70,2,0)))</f>
        <v>16.73</v>
      </c>
      <c r="AP154" s="57">
        <f>IF(AN154="","",(VLOOKUP(AN154,Table_corresp!$J$3:$M$70,3,0)))</f>
        <v>-0.9</v>
      </c>
      <c r="AQ154" s="57">
        <f>IF(AN154="","",(VLOOKUP(AN154,Table_corresp!$J$3:$M$70,4,0)))</f>
        <v>-9.1499999999999998E-2</v>
      </c>
      <c r="AR154" s="56">
        <f t="shared" si="47"/>
        <v>5.2756370060909417</v>
      </c>
      <c r="AS154" s="56">
        <f t="shared" si="48"/>
        <v>0.21118477908561051</v>
      </c>
      <c r="AT154" s="58" t="str">
        <f t="shared" si="49"/>
        <v>stable</v>
      </c>
      <c r="AU154" s="59">
        <f t="shared" si="42"/>
        <v>17</v>
      </c>
      <c r="AV154" s="20"/>
      <c r="AW154" s="39"/>
      <c r="AX154" s="21"/>
      <c r="AY154" s="57" t="e">
        <f>IF(AU154="","",(VLOOKUP(AU154,Table_corresp!$E$3:$F$230,2,0)))</f>
        <v>#N/A</v>
      </c>
      <c r="AZ154" s="57" t="e">
        <f>IF(AY154="","",(CONCATENATE(L154," / ",AY154)))</f>
        <v>#N/A</v>
      </c>
      <c r="BA154" s="57" t="e">
        <f>IF(AZ154="","",(VLOOKUP(AZ154,Table_corresp!$J$3:$M$70,2,0)))</f>
        <v>#N/A</v>
      </c>
      <c r="BB154" s="57" t="e">
        <f>IF(AZ154="","",(VLOOKUP(AZ154,Table_corresp!$J$3:$M$70,3,0)))</f>
        <v>#N/A</v>
      </c>
      <c r="BC154" s="57" t="e">
        <f>IF(AZ154="","",(VLOOKUP(AZ154,Table_corresp!$J$3:$M$70,4,0)))</f>
        <v>#N/A</v>
      </c>
      <c r="BD154" s="56" t="str">
        <f t="shared" si="50"/>
        <v/>
      </c>
      <c r="BE154" s="56" t="str">
        <f t="shared" si="58"/>
        <v/>
      </c>
      <c r="BF154" s="58" t="str">
        <f t="shared" si="51"/>
        <v/>
      </c>
      <c r="BG154" s="59" t="e">
        <f t="shared" si="43"/>
        <v>#VALUE!</v>
      </c>
      <c r="BH154" s="21"/>
      <c r="BI154" s="39"/>
      <c r="BJ154" s="21"/>
      <c r="BK154" s="57" t="e">
        <f>IF(BG154="","",(VLOOKUP(BG154,Table_corresp!$E$3:$F$230,2,0)))</f>
        <v>#VALUE!</v>
      </c>
      <c r="BL154" s="57" t="e">
        <f>IF(BK154="","",(CONCATENATE(V154," / ",BK154)))</f>
        <v>#VALUE!</v>
      </c>
      <c r="BM154" s="57" t="e">
        <f>IF(BL154="","",(VLOOKUP(BL154,Table_corresp!$J$3:$M$70,2,0)))</f>
        <v>#VALUE!</v>
      </c>
      <c r="BN154" s="57" t="e">
        <f>IF(BL154="","",(VLOOKUP(BL154,Table_corresp!$J$3:$M$70,3,0)))</f>
        <v>#VALUE!</v>
      </c>
      <c r="BO154" s="57" t="e">
        <f>IF(BL154="","",(VLOOKUP(BL154,Table_corresp!$J$3:$M$70,4,0)))</f>
        <v>#VALUE!</v>
      </c>
      <c r="BP154" s="56" t="str">
        <f t="shared" si="52"/>
        <v/>
      </c>
      <c r="BQ154" s="56" t="str">
        <f t="shared" si="59"/>
        <v/>
      </c>
      <c r="BR154" s="58" t="str">
        <f t="shared" si="53"/>
        <v/>
      </c>
      <c r="BS154" s="59" t="e">
        <f t="shared" si="44"/>
        <v>#VALUE!</v>
      </c>
      <c r="BT154" s="21"/>
      <c r="BU154" s="39"/>
      <c r="BV154" s="21"/>
      <c r="BW154" s="57" t="e">
        <f>IF(BS154="","",(VLOOKUP(BS154,Table_corresp!$E$3:$F$230,2,0)))</f>
        <v>#VALUE!</v>
      </c>
      <c r="BX154" s="57" t="e">
        <f>IF(BW154="","",(CONCATENATE(AF154," / ",BW154)))</f>
        <v>#VALUE!</v>
      </c>
      <c r="BY154" s="57" t="e">
        <f>IF(BX154="","",(VLOOKUP(BX154,Table_corresp!$J$3:$M$70,2,0)))</f>
        <v>#VALUE!</v>
      </c>
      <c r="BZ154" s="57" t="e">
        <f>IF(BX154="","",(VLOOKUP(BX154,Table_corresp!$J$3:$M$70,3,0)))</f>
        <v>#VALUE!</v>
      </c>
      <c r="CA154" s="57" t="e">
        <f>IF(BX154="","",(VLOOKUP(BX154,Table_corresp!$J$3:$M$70,4,0)))</f>
        <v>#VALUE!</v>
      </c>
      <c r="CB154" s="56" t="e">
        <f>IF(#REF!&gt;0,((((#REF!/BY154)^BZ154)-1)/CA154),"")</f>
        <v>#REF!</v>
      </c>
      <c r="CC154" s="56" t="e">
        <f>IF(CB154="","",BN154-CB154)</f>
        <v>#REF!</v>
      </c>
      <c r="CD154" s="58" t="e">
        <f t="shared" si="54"/>
        <v>#REF!</v>
      </c>
      <c r="CE154" s="59" t="e">
        <f>IF(BR154&lt;&gt;0,((YEAR(BR154)-YEAR(BD154))*12+MONTH(BR154)-MONTH(BD154)),"")</f>
        <v>#VALUE!</v>
      </c>
      <c r="CF154" s="21"/>
      <c r="CG154" s="39"/>
      <c r="CH154" s="21"/>
      <c r="CI154" s="57" t="e">
        <f>IF(CE154="","",(VLOOKUP(CE154,Table_corresp!$E$3:$F$230,2,0)))</f>
        <v>#VALUE!</v>
      </c>
      <c r="CJ154" s="57" t="e">
        <f>IF(CI154="","",(CONCATENATE(AP154," / ",CI154)))</f>
        <v>#VALUE!</v>
      </c>
      <c r="CK154" s="57" t="e">
        <f>IF(CJ154="","",(VLOOKUP(CJ154,Table_corresp!$J$3:$M$70,2,0)))</f>
        <v>#VALUE!</v>
      </c>
      <c r="CL154" s="57" t="e">
        <f>IF(CJ154="","",(VLOOKUP(CJ154,Table_corresp!$J$3:$M$70,3,0)))</f>
        <v>#VALUE!</v>
      </c>
      <c r="CM154" s="57" t="e">
        <f>IF(CJ154="","",(VLOOKUP(CJ154,Table_corresp!$J$3:$M$70,4,0)))</f>
        <v>#VALUE!</v>
      </c>
      <c r="CN154" s="56" t="e">
        <f>IF(#REF!&gt;0,((((#REF!/CK154)^CL154)-1)/CM154),"")</f>
        <v>#REF!</v>
      </c>
      <c r="CO154" s="56" t="e">
        <f>IF(CN154="","",BZ154-CN154)</f>
        <v>#REF!</v>
      </c>
      <c r="CP154" s="58" t="e">
        <f t="shared" si="55"/>
        <v>#REF!</v>
      </c>
      <c r="CQ154" s="59" t="e">
        <f>IF(CD154&lt;&gt;0,((YEAR(CD154)-YEAR(BP154))*12+MONTH(CD154)-MONTH(BP154)),"")</f>
        <v>#REF!</v>
      </c>
      <c r="CR154" s="21"/>
      <c r="CS154" s="39"/>
      <c r="CT154" s="22"/>
      <c r="CU154" s="57" t="e">
        <f>IF(CQ154="","",(VLOOKUP(CQ154,Table_corresp!$E$3:$F$230,2,0)))</f>
        <v>#REF!</v>
      </c>
      <c r="CV154" s="57" t="e">
        <f>IF(CU154="","",(CONCATENATE(BB154," / ",CU154)))</f>
        <v>#REF!</v>
      </c>
      <c r="CW154" s="57" t="e">
        <f>IF(CV154="","",(VLOOKUP(CV154,Table_corresp!$J$3:$M$70,2,0)))</f>
        <v>#REF!</v>
      </c>
      <c r="CX154" s="57" t="e">
        <f>IF(CV154="","",(VLOOKUP(CV154,Table_corresp!$J$3:$M$70,3,0)))</f>
        <v>#REF!</v>
      </c>
      <c r="CY154" s="57" t="e">
        <f>IF(CV154="","",(VLOOKUP(CV154,Table_corresp!$J$3:$M$70,4,0)))</f>
        <v>#REF!</v>
      </c>
      <c r="CZ154" s="56" t="e">
        <f>IF(#REF!&gt;0,((((#REF!/CW154)^CX154)-1)/CY154),"")</f>
        <v>#REF!</v>
      </c>
      <c r="DA154" s="56" t="e">
        <f>IF(CZ154="","",CL154-CZ154)</f>
        <v>#REF!</v>
      </c>
      <c r="DB154" s="58" t="e">
        <f t="shared" si="56"/>
        <v>#REF!</v>
      </c>
      <c r="DC154" s="59" t="e">
        <f>IF(CP154&lt;&gt;0,((YEAR(CP154)-YEAR(CB154))*12+MONTH(CP154)-MONTH(CB154)),"")</f>
        <v>#REF!</v>
      </c>
      <c r="DD154" s="26"/>
      <c r="DE154" s="26"/>
      <c r="DF154" s="26"/>
    </row>
    <row r="155" spans="1:110" x14ac:dyDescent="0.25">
      <c r="A155" s="8">
        <v>153</v>
      </c>
      <c r="B155" s="10">
        <v>2</v>
      </c>
      <c r="C155" s="12"/>
      <c r="D155" s="12"/>
      <c r="E155" s="12"/>
      <c r="F155" s="12">
        <v>35.9</v>
      </c>
      <c r="G155" s="12">
        <v>1.28</v>
      </c>
      <c r="H155" s="13">
        <v>21.911621093749996</v>
      </c>
      <c r="I155" s="46">
        <f>VLOOKUP(T155,Table_corresp!$E$3:$F$230,2,0)</f>
        <v>10</v>
      </c>
      <c r="J155" s="46" t="str">
        <f>CONCATENATE(B155," / ",I155)</f>
        <v>2 / 10</v>
      </c>
      <c r="K155" s="54">
        <f>VLOOKUP(J155,Table_corresp!$J$3:$M$70,2,0)</f>
        <v>16.18</v>
      </c>
      <c r="L155" s="54">
        <f>VLOOKUP(J155,Table_corresp!$J$3:$M$70,3,0)</f>
        <v>-0.67</v>
      </c>
      <c r="M155" s="55">
        <f>VLOOKUP(J155,Table_corresp!$J$3:$M$70,4,0)</f>
        <v>-6.9199999999999998E-2</v>
      </c>
      <c r="N155" s="56">
        <f t="shared" si="57"/>
        <v>2.6569629837973223</v>
      </c>
      <c r="O155" s="14" t="s">
        <v>36</v>
      </c>
      <c r="P155" s="15">
        <v>42332</v>
      </c>
      <c r="Q155" s="15">
        <v>38516</v>
      </c>
      <c r="R155" s="45" t="str">
        <f t="shared" ca="1" si="40"/>
        <v>12 ans 4 mois</v>
      </c>
      <c r="S155" s="39" t="str">
        <f ca="1">VLOOKUP(R155,Table_corresp!$A$3:$B$230,2,0)</f>
        <v>&gt; 12</v>
      </c>
      <c r="T155" s="45" t="str">
        <f>DATEDIF(Q155,P155,"y")&amp;" ans "&amp;DATEDIF(Q155,P155,"ym")&amp;" mois"</f>
        <v>10 ans 5 mois</v>
      </c>
      <c r="U155" s="39" t="str">
        <f>VLOOKUP(T155,Table_corresp!$A$3:$B$230,2,0)</f>
        <v>[9-12[</v>
      </c>
      <c r="V155" s="20"/>
      <c r="W155" s="21"/>
      <c r="X155" s="20">
        <v>42515</v>
      </c>
      <c r="Y155" s="38" t="str">
        <f>IF(X155&lt;&gt;0,(DATEDIF(Q155,X155,"y")&amp;" ans "&amp;DATEDIF(Q155,X155,"ym")&amp;" mois"),"")</f>
        <v>10 ans 11 mois</v>
      </c>
      <c r="Z155" s="21">
        <v>21</v>
      </c>
      <c r="AA155" s="57">
        <f>IF(Y155="","",(VLOOKUP(Y155,Table_corresp!$E$3:$F$230,2,0)))</f>
        <v>10.5</v>
      </c>
      <c r="AB155" s="57" t="str">
        <f>IF(AA155="","",(CONCATENATE(B155," / ",AA155)))</f>
        <v>2 / 10,5</v>
      </c>
      <c r="AC155" s="57">
        <f>IF(AB155="","",(VLOOKUP(AB155,Table_corresp!$J$3:$M$70,2,0)))</f>
        <v>16.440000000000001</v>
      </c>
      <c r="AD155" s="57">
        <f>IF(AB155="","",(VLOOKUP(AB155,Table_corresp!$J$3:$M$70,3,0)))</f>
        <v>-0.69</v>
      </c>
      <c r="AE155" s="57">
        <f>IF(AB155="","",(VLOOKUP(AB155,Table_corresp!$J$3:$M$70,4,0)))</f>
        <v>-7.3400000000000007E-2</v>
      </c>
      <c r="AF155" s="56">
        <f t="shared" si="46"/>
        <v>2.1174348555261058</v>
      </c>
      <c r="AG155" s="56">
        <f>IF(AF155="","",N155-AF155)</f>
        <v>0.53952812827121654</v>
      </c>
      <c r="AH155" s="58" t="str">
        <f t="shared" si="41"/>
        <v>ralentissement</v>
      </c>
      <c r="AI155" s="17">
        <f>IF(X155&lt;&gt;0,((YEAR(X155)-YEAR(P155))*12+MONTH(X155)-MONTH(P155)),"")</f>
        <v>6</v>
      </c>
      <c r="AJ155" s="20"/>
      <c r="AK155" s="39" t="str">
        <f>IF(AJ155&lt;&gt;0,(DATEDIF(Q155,AJ155,"y")&amp;" ans "&amp;DATEDIF(Q155,AJ155,"ym")&amp;" mois"),"")</f>
        <v/>
      </c>
      <c r="AL155" s="21"/>
      <c r="AM155" s="57" t="str">
        <f>IF(AK155="","",(VLOOKUP(AK155,Table_corresp!$E$3:$F$230,2,0)))</f>
        <v/>
      </c>
      <c r="AN155" s="57" t="str">
        <f>IF(AM155="","",(CONCATENATE(B155," / ",AM155)))</f>
        <v/>
      </c>
      <c r="AO155" s="57" t="str">
        <f>IF(AN155="","",(VLOOKUP(AN155,Table_corresp!$J$3:$M$70,2,0)))</f>
        <v/>
      </c>
      <c r="AP155" s="57" t="str">
        <f>IF(AN155="","",(VLOOKUP(AN155,Table_corresp!$J$3:$M$70,3,0)))</f>
        <v/>
      </c>
      <c r="AQ155" s="57" t="str">
        <f>IF(AN155="","",(VLOOKUP(AN155,Table_corresp!$J$3:$M$70,4,0)))</f>
        <v/>
      </c>
      <c r="AR155" s="56" t="str">
        <f t="shared" si="47"/>
        <v/>
      </c>
      <c r="AS155" s="56" t="str">
        <f t="shared" si="48"/>
        <v/>
      </c>
      <c r="AT155" s="58" t="str">
        <f t="shared" si="49"/>
        <v/>
      </c>
      <c r="AU155" s="59" t="str">
        <f t="shared" si="42"/>
        <v/>
      </c>
      <c r="AV155" s="20"/>
      <c r="AW155" s="39"/>
      <c r="AX155" s="21"/>
      <c r="AY155" s="57" t="str">
        <f>IF(AU155="","",(VLOOKUP(AU155,Table_corresp!$E$3:$F$230,2,0)))</f>
        <v/>
      </c>
      <c r="AZ155" s="57" t="str">
        <f>IF(AY155="","",(CONCATENATE(L155," / ",AY155)))</f>
        <v/>
      </c>
      <c r="BA155" s="57" t="str">
        <f>IF(AZ155="","",(VLOOKUP(AZ155,Table_corresp!$J$3:$M$70,2,0)))</f>
        <v/>
      </c>
      <c r="BB155" s="57" t="str">
        <f>IF(AZ155="","",(VLOOKUP(AZ155,Table_corresp!$J$3:$M$70,3,0)))</f>
        <v/>
      </c>
      <c r="BC155" s="57" t="str">
        <f>IF(AZ155="","",(VLOOKUP(AZ155,Table_corresp!$J$3:$M$70,4,0)))</f>
        <v/>
      </c>
      <c r="BD155" s="56" t="str">
        <f t="shared" si="50"/>
        <v/>
      </c>
      <c r="BE155" s="56" t="str">
        <f t="shared" si="58"/>
        <v/>
      </c>
      <c r="BF155" s="58" t="str">
        <f t="shared" si="51"/>
        <v/>
      </c>
      <c r="BG155" s="59" t="e">
        <f t="shared" si="43"/>
        <v>#VALUE!</v>
      </c>
      <c r="BH155" s="21"/>
      <c r="BI155" s="39"/>
      <c r="BJ155" s="21"/>
      <c r="BK155" s="57" t="e">
        <f>IF(BG155="","",(VLOOKUP(BG155,Table_corresp!$E$3:$F$230,2,0)))</f>
        <v>#VALUE!</v>
      </c>
      <c r="BL155" s="57" t="e">
        <f>IF(BK155="","",(CONCATENATE(V155," / ",BK155)))</f>
        <v>#VALUE!</v>
      </c>
      <c r="BM155" s="57" t="e">
        <f>IF(BL155="","",(VLOOKUP(BL155,Table_corresp!$J$3:$M$70,2,0)))</f>
        <v>#VALUE!</v>
      </c>
      <c r="BN155" s="57" t="e">
        <f>IF(BL155="","",(VLOOKUP(BL155,Table_corresp!$J$3:$M$70,3,0)))</f>
        <v>#VALUE!</v>
      </c>
      <c r="BO155" s="57" t="e">
        <f>IF(BL155="","",(VLOOKUP(BL155,Table_corresp!$J$3:$M$70,4,0)))</f>
        <v>#VALUE!</v>
      </c>
      <c r="BP155" s="56" t="str">
        <f t="shared" si="52"/>
        <v/>
      </c>
      <c r="BQ155" s="56" t="str">
        <f t="shared" si="59"/>
        <v/>
      </c>
      <c r="BR155" s="58" t="str">
        <f t="shared" si="53"/>
        <v/>
      </c>
      <c r="BS155" s="59" t="e">
        <f t="shared" si="44"/>
        <v>#VALUE!</v>
      </c>
      <c r="BT155" s="21"/>
      <c r="BU155" s="39"/>
      <c r="BV155" s="21"/>
      <c r="BW155" s="57" t="e">
        <f>IF(BS155="","",(VLOOKUP(BS155,Table_corresp!$E$3:$F$230,2,0)))</f>
        <v>#VALUE!</v>
      </c>
      <c r="BX155" s="57" t="e">
        <f>IF(BW155="","",(CONCATENATE(AF155," / ",BW155)))</f>
        <v>#VALUE!</v>
      </c>
      <c r="BY155" s="57" t="e">
        <f>IF(BX155="","",(VLOOKUP(BX155,Table_corresp!$J$3:$M$70,2,0)))</f>
        <v>#VALUE!</v>
      </c>
      <c r="BZ155" s="57" t="e">
        <f>IF(BX155="","",(VLOOKUP(BX155,Table_corresp!$J$3:$M$70,3,0)))</f>
        <v>#VALUE!</v>
      </c>
      <c r="CA155" s="57" t="e">
        <f>IF(BX155="","",(VLOOKUP(BX155,Table_corresp!$J$3:$M$70,4,0)))</f>
        <v>#VALUE!</v>
      </c>
      <c r="CB155" s="56" t="e">
        <f>IF(#REF!&gt;0,((((#REF!/BY155)^BZ155)-1)/CA155),"")</f>
        <v>#REF!</v>
      </c>
      <c r="CC155" s="56" t="e">
        <f>IF(CB155="","",BN155-CB155)</f>
        <v>#REF!</v>
      </c>
      <c r="CD155" s="58" t="e">
        <f t="shared" si="54"/>
        <v>#REF!</v>
      </c>
      <c r="CE155" s="59" t="e">
        <f>IF(BR155&lt;&gt;0,((YEAR(BR155)-YEAR(BD155))*12+MONTH(BR155)-MONTH(BD155)),"")</f>
        <v>#VALUE!</v>
      </c>
      <c r="CF155" s="21"/>
      <c r="CG155" s="39"/>
      <c r="CH155" s="21"/>
      <c r="CI155" s="57" t="e">
        <f>IF(CE155="","",(VLOOKUP(CE155,Table_corresp!$E$3:$F$230,2,0)))</f>
        <v>#VALUE!</v>
      </c>
      <c r="CJ155" s="57" t="e">
        <f>IF(CI155="","",(CONCATENATE(AP155," / ",CI155)))</f>
        <v>#VALUE!</v>
      </c>
      <c r="CK155" s="57" t="e">
        <f>IF(CJ155="","",(VLOOKUP(CJ155,Table_corresp!$J$3:$M$70,2,0)))</f>
        <v>#VALUE!</v>
      </c>
      <c r="CL155" s="57" t="e">
        <f>IF(CJ155="","",(VLOOKUP(CJ155,Table_corresp!$J$3:$M$70,3,0)))</f>
        <v>#VALUE!</v>
      </c>
      <c r="CM155" s="57" t="e">
        <f>IF(CJ155="","",(VLOOKUP(CJ155,Table_corresp!$J$3:$M$70,4,0)))</f>
        <v>#VALUE!</v>
      </c>
      <c r="CN155" s="56" t="e">
        <f>IF(#REF!&gt;0,((((#REF!/CK155)^CL155)-1)/CM155),"")</f>
        <v>#REF!</v>
      </c>
      <c r="CO155" s="56" t="e">
        <f>IF(CN155="","",BZ155-CN155)</f>
        <v>#REF!</v>
      </c>
      <c r="CP155" s="58" t="e">
        <f t="shared" si="55"/>
        <v>#REF!</v>
      </c>
      <c r="CQ155" s="59" t="e">
        <f>IF(CD155&lt;&gt;0,((YEAR(CD155)-YEAR(BP155))*12+MONTH(CD155)-MONTH(BP155)),"")</f>
        <v>#REF!</v>
      </c>
      <c r="CR155" s="21"/>
      <c r="CS155" s="39"/>
      <c r="CT155" s="22"/>
      <c r="CU155" s="57" t="e">
        <f>IF(CQ155="","",(VLOOKUP(CQ155,Table_corresp!$E$3:$F$230,2,0)))</f>
        <v>#REF!</v>
      </c>
      <c r="CV155" s="57" t="e">
        <f>IF(CU155="","",(CONCATENATE(BB155," / ",CU155)))</f>
        <v>#REF!</v>
      </c>
      <c r="CW155" s="57" t="e">
        <f>IF(CV155="","",(VLOOKUP(CV155,Table_corresp!$J$3:$M$70,2,0)))</f>
        <v>#REF!</v>
      </c>
      <c r="CX155" s="57" t="e">
        <f>IF(CV155="","",(VLOOKUP(CV155,Table_corresp!$J$3:$M$70,3,0)))</f>
        <v>#REF!</v>
      </c>
      <c r="CY155" s="57" t="e">
        <f>IF(CV155="","",(VLOOKUP(CV155,Table_corresp!$J$3:$M$70,4,0)))</f>
        <v>#REF!</v>
      </c>
      <c r="CZ155" s="56" t="e">
        <f>IF(#REF!&gt;0,((((#REF!/CW155)^CX155)-1)/CY155),"")</f>
        <v>#REF!</v>
      </c>
      <c r="DA155" s="56" t="e">
        <f>IF(CZ155="","",CL155-CZ155)</f>
        <v>#REF!</v>
      </c>
      <c r="DB155" s="58" t="e">
        <f t="shared" si="56"/>
        <v>#REF!</v>
      </c>
      <c r="DC155" s="59" t="e">
        <f>IF(CP155&lt;&gt;0,((YEAR(CP155)-YEAR(CB155))*12+MONTH(CP155)-MONTH(CB155)),"")</f>
        <v>#REF!</v>
      </c>
      <c r="DD155" s="26"/>
      <c r="DE155" s="26"/>
      <c r="DF155" s="26"/>
    </row>
    <row r="156" spans="1:110" x14ac:dyDescent="0.25">
      <c r="A156" s="8">
        <v>154</v>
      </c>
      <c r="B156" s="10">
        <v>1</v>
      </c>
      <c r="C156" s="12"/>
      <c r="D156" s="12"/>
      <c r="E156" s="12"/>
      <c r="F156" s="12">
        <v>53.3</v>
      </c>
      <c r="G156" s="12">
        <v>1.44</v>
      </c>
      <c r="H156" s="13">
        <v>25.704089506172838</v>
      </c>
      <c r="I156" s="46">
        <f>VLOOKUP(T156,Table_corresp!$E$3:$F$230,2,0)</f>
        <v>10</v>
      </c>
      <c r="J156" s="46" t="str">
        <f>CONCATENATE(B156," / ",I156)</f>
        <v>1 / 10</v>
      </c>
      <c r="K156" s="54">
        <f>VLOOKUP(J156,Table_corresp!$J$3:$M$70,2,0)</f>
        <v>16.36</v>
      </c>
      <c r="L156" s="54">
        <f>VLOOKUP(J156,Table_corresp!$J$3:$M$70,3,0)</f>
        <v>-0.82</v>
      </c>
      <c r="M156" s="55">
        <f>VLOOKUP(J156,Table_corresp!$J$3:$M$70,4,0)</f>
        <v>-0.08</v>
      </c>
      <c r="N156" s="56">
        <f t="shared" si="57"/>
        <v>3.8700059935382014</v>
      </c>
      <c r="O156" s="14" t="s">
        <v>39</v>
      </c>
      <c r="P156" s="15">
        <v>42333</v>
      </c>
      <c r="Q156" s="15">
        <v>38537</v>
      </c>
      <c r="R156" s="45" t="str">
        <f t="shared" ca="1" si="40"/>
        <v>12 ans 3 mois</v>
      </c>
      <c r="S156" s="39" t="str">
        <f ca="1">VLOOKUP(R156,Table_corresp!$A$3:$B$230,2,0)</f>
        <v>&gt; 12</v>
      </c>
      <c r="T156" s="45" t="str">
        <f>DATEDIF(Q156,P156,"y")&amp;" ans "&amp;DATEDIF(Q156,P156,"ym")&amp;" mois"</f>
        <v>10 ans 4 mois</v>
      </c>
      <c r="U156" s="39" t="str">
        <f>VLOOKUP(T156,Table_corresp!$A$3:$B$230,2,0)</f>
        <v>[9-12[</v>
      </c>
      <c r="V156" s="16"/>
      <c r="W156" s="11"/>
      <c r="X156" s="16"/>
      <c r="Y156" s="38" t="str">
        <f>IF(X156&lt;&gt;0,(DATEDIF(Q156,X156,"y")&amp;" ans "&amp;DATEDIF(Q156,X156,"ym")&amp;" mois"),"")</f>
        <v/>
      </c>
      <c r="Z156" s="11"/>
      <c r="AA156" s="57" t="str">
        <f>IF(Y156="","",(VLOOKUP(Y156,Table_corresp!$E$3:$F$230,2,0)))</f>
        <v/>
      </c>
      <c r="AB156" s="57" t="str">
        <f>IF(AA156="","",(CONCATENATE(B156," / ",AA156)))</f>
        <v/>
      </c>
      <c r="AC156" s="57" t="str">
        <f>IF(AB156="","",(VLOOKUP(AB156,Table_corresp!$J$3:$M$70,2,0)))</f>
        <v/>
      </c>
      <c r="AD156" s="57" t="str">
        <f>IF(AB156="","",(VLOOKUP(AB156,Table_corresp!$J$3:$M$70,3,0)))</f>
        <v/>
      </c>
      <c r="AE156" s="57" t="str">
        <f>IF(AB156="","",(VLOOKUP(AB156,Table_corresp!$J$3:$M$70,4,0)))</f>
        <v/>
      </c>
      <c r="AF156" s="56" t="str">
        <f t="shared" si="46"/>
        <v/>
      </c>
      <c r="AG156" s="56" t="str">
        <f>IF(AF156="","",N156-AF156)</f>
        <v/>
      </c>
      <c r="AH156" s="58" t="str">
        <f t="shared" si="41"/>
        <v/>
      </c>
      <c r="AI156" s="17" t="str">
        <f>IF(X156&lt;&gt;0,((YEAR(X156)-YEAR(P156))*12+MONTH(X156)-MONTH(P156)),"")</f>
        <v/>
      </c>
      <c r="AJ156" s="16"/>
      <c r="AK156" s="39" t="str">
        <f>IF(AJ156&lt;&gt;0,(DATEDIF(Q156,AJ156,"y")&amp;" ans "&amp;DATEDIF(Q156,AJ156,"ym")&amp;" mois"),"")</f>
        <v/>
      </c>
      <c r="AL156" s="11"/>
      <c r="AM156" s="57" t="str">
        <f>IF(AK156="","",(VLOOKUP(AK156,Table_corresp!$E$3:$F$230,2,0)))</f>
        <v/>
      </c>
      <c r="AN156" s="57" t="str">
        <f>IF(AM156="","",(CONCATENATE(B156," / ",AM156)))</f>
        <v/>
      </c>
      <c r="AO156" s="57" t="str">
        <f>IF(AN156="","",(VLOOKUP(AN156,Table_corresp!$J$3:$M$70,2,0)))</f>
        <v/>
      </c>
      <c r="AP156" s="57" t="str">
        <f>IF(AN156="","",(VLOOKUP(AN156,Table_corresp!$J$3:$M$70,3,0)))</f>
        <v/>
      </c>
      <c r="AQ156" s="57" t="str">
        <f>IF(AN156="","",(VLOOKUP(AN156,Table_corresp!$J$3:$M$70,4,0)))</f>
        <v/>
      </c>
      <c r="AR156" s="56" t="str">
        <f t="shared" si="47"/>
        <v/>
      </c>
      <c r="AS156" s="56" t="str">
        <f t="shared" si="48"/>
        <v/>
      </c>
      <c r="AT156" s="58" t="str">
        <f t="shared" si="49"/>
        <v/>
      </c>
      <c r="AU156" s="59" t="str">
        <f t="shared" si="42"/>
        <v/>
      </c>
      <c r="AV156" s="16"/>
      <c r="AW156" s="39"/>
      <c r="AX156" s="11"/>
      <c r="AY156" s="57" t="str">
        <f>IF(AU156="","",(VLOOKUP(AU156,Table_corresp!$E$3:$F$230,2,0)))</f>
        <v/>
      </c>
      <c r="AZ156" s="57" t="str">
        <f>IF(AY156="","",(CONCATENATE(L156," / ",AY156)))</f>
        <v/>
      </c>
      <c r="BA156" s="57" t="str">
        <f>IF(AZ156="","",(VLOOKUP(AZ156,Table_corresp!$J$3:$M$70,2,0)))</f>
        <v/>
      </c>
      <c r="BB156" s="57" t="str">
        <f>IF(AZ156="","",(VLOOKUP(AZ156,Table_corresp!$J$3:$M$70,3,0)))</f>
        <v/>
      </c>
      <c r="BC156" s="57" t="str">
        <f>IF(AZ156="","",(VLOOKUP(AZ156,Table_corresp!$J$3:$M$70,4,0)))</f>
        <v/>
      </c>
      <c r="BD156" s="56" t="str">
        <f t="shared" si="50"/>
        <v/>
      </c>
      <c r="BE156" s="56" t="str">
        <f t="shared" si="58"/>
        <v/>
      </c>
      <c r="BF156" s="58" t="str">
        <f t="shared" si="51"/>
        <v/>
      </c>
      <c r="BG156" s="59" t="e">
        <f t="shared" si="43"/>
        <v>#VALUE!</v>
      </c>
      <c r="BH156" s="11"/>
      <c r="BI156" s="39"/>
      <c r="BJ156" s="11"/>
      <c r="BK156" s="57" t="e">
        <f>IF(BG156="","",(VLOOKUP(BG156,Table_corresp!$E$3:$F$230,2,0)))</f>
        <v>#VALUE!</v>
      </c>
      <c r="BL156" s="57" t="e">
        <f>IF(BK156="","",(CONCATENATE(V156," / ",BK156)))</f>
        <v>#VALUE!</v>
      </c>
      <c r="BM156" s="57" t="e">
        <f>IF(BL156="","",(VLOOKUP(BL156,Table_corresp!$J$3:$M$70,2,0)))</f>
        <v>#VALUE!</v>
      </c>
      <c r="BN156" s="57" t="e">
        <f>IF(BL156="","",(VLOOKUP(BL156,Table_corresp!$J$3:$M$70,3,0)))</f>
        <v>#VALUE!</v>
      </c>
      <c r="BO156" s="57" t="e">
        <f>IF(BL156="","",(VLOOKUP(BL156,Table_corresp!$J$3:$M$70,4,0)))</f>
        <v>#VALUE!</v>
      </c>
      <c r="BP156" s="56" t="str">
        <f t="shared" si="52"/>
        <v/>
      </c>
      <c r="BQ156" s="56" t="str">
        <f t="shared" si="59"/>
        <v/>
      </c>
      <c r="BR156" s="58" t="str">
        <f t="shared" si="53"/>
        <v/>
      </c>
      <c r="BS156" s="59" t="e">
        <f t="shared" si="44"/>
        <v>#VALUE!</v>
      </c>
      <c r="BT156" s="11"/>
      <c r="BU156" s="39"/>
      <c r="BV156" s="11"/>
      <c r="BW156" s="57" t="e">
        <f>IF(BS156="","",(VLOOKUP(BS156,Table_corresp!$E$3:$F$230,2,0)))</f>
        <v>#VALUE!</v>
      </c>
      <c r="BX156" s="57" t="e">
        <f>IF(BW156="","",(CONCATENATE(AF156," / ",BW156)))</f>
        <v>#VALUE!</v>
      </c>
      <c r="BY156" s="57" t="e">
        <f>IF(BX156="","",(VLOOKUP(BX156,Table_corresp!$J$3:$M$70,2,0)))</f>
        <v>#VALUE!</v>
      </c>
      <c r="BZ156" s="57" t="e">
        <f>IF(BX156="","",(VLOOKUP(BX156,Table_corresp!$J$3:$M$70,3,0)))</f>
        <v>#VALUE!</v>
      </c>
      <c r="CA156" s="57" t="e">
        <f>IF(BX156="","",(VLOOKUP(BX156,Table_corresp!$J$3:$M$70,4,0)))</f>
        <v>#VALUE!</v>
      </c>
      <c r="CB156" s="56" t="e">
        <f>IF(#REF!&gt;0,((((#REF!/BY156)^BZ156)-1)/CA156),"")</f>
        <v>#REF!</v>
      </c>
      <c r="CC156" s="56" t="e">
        <f>IF(CB156="","",BN156-CB156)</f>
        <v>#REF!</v>
      </c>
      <c r="CD156" s="58" t="e">
        <f t="shared" si="54"/>
        <v>#REF!</v>
      </c>
      <c r="CE156" s="59" t="e">
        <f>IF(BR156&lt;&gt;0,((YEAR(BR156)-YEAR(BD156))*12+MONTH(BR156)-MONTH(BD156)),"")</f>
        <v>#VALUE!</v>
      </c>
      <c r="CF156" s="11"/>
      <c r="CG156" s="39"/>
      <c r="CH156" s="11"/>
      <c r="CI156" s="57" t="e">
        <f>IF(CE156="","",(VLOOKUP(CE156,Table_corresp!$E$3:$F$230,2,0)))</f>
        <v>#VALUE!</v>
      </c>
      <c r="CJ156" s="57" t="e">
        <f>IF(CI156="","",(CONCATENATE(AP156," / ",CI156)))</f>
        <v>#VALUE!</v>
      </c>
      <c r="CK156" s="57" t="e">
        <f>IF(CJ156="","",(VLOOKUP(CJ156,Table_corresp!$J$3:$M$70,2,0)))</f>
        <v>#VALUE!</v>
      </c>
      <c r="CL156" s="57" t="e">
        <f>IF(CJ156="","",(VLOOKUP(CJ156,Table_corresp!$J$3:$M$70,3,0)))</f>
        <v>#VALUE!</v>
      </c>
      <c r="CM156" s="57" t="e">
        <f>IF(CJ156="","",(VLOOKUP(CJ156,Table_corresp!$J$3:$M$70,4,0)))</f>
        <v>#VALUE!</v>
      </c>
      <c r="CN156" s="56" t="e">
        <f>IF(#REF!&gt;0,((((#REF!/CK156)^CL156)-1)/CM156),"")</f>
        <v>#REF!</v>
      </c>
      <c r="CO156" s="56" t="e">
        <f>IF(CN156="","",BZ156-CN156)</f>
        <v>#REF!</v>
      </c>
      <c r="CP156" s="58" t="e">
        <f t="shared" si="55"/>
        <v>#REF!</v>
      </c>
      <c r="CQ156" s="59" t="e">
        <f>IF(CD156&lt;&gt;0,((YEAR(CD156)-YEAR(BP156))*12+MONTH(CD156)-MONTH(BP156)),"")</f>
        <v>#REF!</v>
      </c>
      <c r="CR156" s="11"/>
      <c r="CS156" s="39"/>
      <c r="CT156" s="18"/>
      <c r="CU156" s="57" t="e">
        <f>IF(CQ156="","",(VLOOKUP(CQ156,Table_corresp!$E$3:$F$230,2,0)))</f>
        <v>#REF!</v>
      </c>
      <c r="CV156" s="57" t="e">
        <f>IF(CU156="","",(CONCATENATE(BB156," / ",CU156)))</f>
        <v>#REF!</v>
      </c>
      <c r="CW156" s="57" t="e">
        <f>IF(CV156="","",(VLOOKUP(CV156,Table_corresp!$J$3:$M$70,2,0)))</f>
        <v>#REF!</v>
      </c>
      <c r="CX156" s="57" t="e">
        <f>IF(CV156="","",(VLOOKUP(CV156,Table_corresp!$J$3:$M$70,3,0)))</f>
        <v>#REF!</v>
      </c>
      <c r="CY156" s="57" t="e">
        <f>IF(CV156="","",(VLOOKUP(CV156,Table_corresp!$J$3:$M$70,4,0)))</f>
        <v>#REF!</v>
      </c>
      <c r="CZ156" s="56" t="e">
        <f>IF(#REF!&gt;0,((((#REF!/CW156)^CX156)-1)/CY156),"")</f>
        <v>#REF!</v>
      </c>
      <c r="DA156" s="56" t="e">
        <f>IF(CZ156="","",CL156-CZ156)</f>
        <v>#REF!</v>
      </c>
      <c r="DB156" s="58" t="e">
        <f t="shared" si="56"/>
        <v>#REF!</v>
      </c>
      <c r="DC156" s="59" t="e">
        <f>IF(CP156&lt;&gt;0,((YEAR(CP156)-YEAR(CB156))*12+MONTH(CP156)-MONTH(CB156)),"")</f>
        <v>#REF!</v>
      </c>
      <c r="DD156" s="26"/>
      <c r="DE156" s="26"/>
      <c r="DF156" s="26"/>
    </row>
    <row r="157" spans="1:110" x14ac:dyDescent="0.25">
      <c r="A157" s="8">
        <v>155</v>
      </c>
      <c r="B157" s="10">
        <v>2</v>
      </c>
      <c r="C157" s="12"/>
      <c r="D157" s="12"/>
      <c r="E157" s="12"/>
      <c r="F157" s="12">
        <v>63.9</v>
      </c>
      <c r="G157" s="12">
        <v>1.55</v>
      </c>
      <c r="H157" s="13">
        <v>26.597294484911547</v>
      </c>
      <c r="I157" s="46">
        <f>VLOOKUP(T157,Table_corresp!$E$3:$F$230,2,0)</f>
        <v>12.5</v>
      </c>
      <c r="J157" s="46" t="str">
        <f>CONCATENATE(B157," / ",I157)</f>
        <v>2 / 12,5</v>
      </c>
      <c r="K157" s="54">
        <f>VLOOKUP(J157,Table_corresp!$J$3:$M$70,2,0)</f>
        <v>17.739999999999998</v>
      </c>
      <c r="L157" s="54">
        <f>VLOOKUP(J157,Table_corresp!$J$3:$M$70,3,0)</f>
        <v>-0.77</v>
      </c>
      <c r="M157" s="55">
        <f>VLOOKUP(J157,Table_corresp!$J$3:$M$70,4,0)</f>
        <v>-8.9599999999999999E-2</v>
      </c>
      <c r="N157" s="56">
        <f t="shared" si="57"/>
        <v>2.9899735787570587</v>
      </c>
      <c r="O157" s="14" t="s">
        <v>36</v>
      </c>
      <c r="P157" s="15">
        <v>42333</v>
      </c>
      <c r="Q157" s="15">
        <v>37685</v>
      </c>
      <c r="R157" s="45" t="str">
        <f t="shared" ca="1" si="40"/>
        <v>14 ans 7 mois</v>
      </c>
      <c r="S157" s="39" t="str">
        <f ca="1">VLOOKUP(R157,Table_corresp!$A$3:$B$230,2,0)</f>
        <v>&gt; 12</v>
      </c>
      <c r="T157" s="45" t="str">
        <f>DATEDIF(Q157,P157,"y")&amp;" ans "&amp;DATEDIF(Q157,P157,"ym")&amp;" mois"</f>
        <v>12 ans 8 mois</v>
      </c>
      <c r="U157" s="39" t="str">
        <f>VLOOKUP(T157,Table_corresp!$A$3:$B$230,2,0)</f>
        <v>&gt; 12</v>
      </c>
      <c r="V157" s="16"/>
      <c r="W157" s="11"/>
      <c r="X157" s="16"/>
      <c r="Y157" s="38" t="str">
        <f>IF(X157&lt;&gt;0,(DATEDIF(Q157,X157,"y")&amp;" ans "&amp;DATEDIF(Q157,X157,"ym")&amp;" mois"),"")</f>
        <v/>
      </c>
      <c r="Z157" s="11"/>
      <c r="AA157" s="57" t="str">
        <f>IF(Y157="","",(VLOOKUP(Y157,Table_corresp!$E$3:$F$230,2,0)))</f>
        <v/>
      </c>
      <c r="AB157" s="57" t="str">
        <f>IF(AA157="","",(CONCATENATE(B157," / ",AA157)))</f>
        <v/>
      </c>
      <c r="AC157" s="57" t="str">
        <f>IF(AB157="","",(VLOOKUP(AB157,Table_corresp!$J$3:$M$70,2,0)))</f>
        <v/>
      </c>
      <c r="AD157" s="57" t="str">
        <f>IF(AB157="","",(VLOOKUP(AB157,Table_corresp!$J$3:$M$70,3,0)))</f>
        <v/>
      </c>
      <c r="AE157" s="57" t="str">
        <f>IF(AB157="","",(VLOOKUP(AB157,Table_corresp!$J$3:$M$70,4,0)))</f>
        <v/>
      </c>
      <c r="AF157" s="56" t="str">
        <f t="shared" si="46"/>
        <v/>
      </c>
      <c r="AG157" s="56" t="str">
        <f>IF(AF157="","",N157-AF157)</f>
        <v/>
      </c>
      <c r="AH157" s="58" t="str">
        <f t="shared" si="41"/>
        <v/>
      </c>
      <c r="AI157" s="17" t="str">
        <f>IF(X157&lt;&gt;0,((YEAR(X157)-YEAR(P157))*12+MONTH(X157)-MONTH(P157)),"")</f>
        <v/>
      </c>
      <c r="AJ157" s="16"/>
      <c r="AK157" s="39" t="str">
        <f>IF(AJ157&lt;&gt;0,(DATEDIF(Q157,AJ157,"y")&amp;" ans "&amp;DATEDIF(Q157,AJ157,"ym")&amp;" mois"),"")</f>
        <v/>
      </c>
      <c r="AL157" s="11"/>
      <c r="AM157" s="57" t="str">
        <f>IF(AK157="","",(VLOOKUP(AK157,Table_corresp!$E$3:$F$230,2,0)))</f>
        <v/>
      </c>
      <c r="AN157" s="57" t="str">
        <f>IF(AM157="","",(CONCATENATE(B157," / ",AM157)))</f>
        <v/>
      </c>
      <c r="AO157" s="57" t="str">
        <f>IF(AN157="","",(VLOOKUP(AN157,Table_corresp!$J$3:$M$70,2,0)))</f>
        <v/>
      </c>
      <c r="AP157" s="57" t="str">
        <f>IF(AN157="","",(VLOOKUP(AN157,Table_corresp!$J$3:$M$70,3,0)))</f>
        <v/>
      </c>
      <c r="AQ157" s="57" t="str">
        <f>IF(AN157="","",(VLOOKUP(AN157,Table_corresp!$J$3:$M$70,4,0)))</f>
        <v/>
      </c>
      <c r="AR157" s="56" t="str">
        <f t="shared" si="47"/>
        <v/>
      </c>
      <c r="AS157" s="56" t="str">
        <f t="shared" si="48"/>
        <v/>
      </c>
      <c r="AT157" s="58" t="str">
        <f t="shared" si="49"/>
        <v/>
      </c>
      <c r="AU157" s="59" t="str">
        <f t="shared" si="42"/>
        <v/>
      </c>
      <c r="AV157" s="16"/>
      <c r="AW157" s="39"/>
      <c r="AX157" s="11"/>
      <c r="AY157" s="57" t="str">
        <f>IF(AU157="","",(VLOOKUP(AU157,Table_corresp!$E$3:$F$230,2,0)))</f>
        <v/>
      </c>
      <c r="AZ157" s="57" t="str">
        <f>IF(AY157="","",(CONCATENATE(L157," / ",AY157)))</f>
        <v/>
      </c>
      <c r="BA157" s="57" t="str">
        <f>IF(AZ157="","",(VLOOKUP(AZ157,Table_corresp!$J$3:$M$70,2,0)))</f>
        <v/>
      </c>
      <c r="BB157" s="57" t="str">
        <f>IF(AZ157="","",(VLOOKUP(AZ157,Table_corresp!$J$3:$M$70,3,0)))</f>
        <v/>
      </c>
      <c r="BC157" s="57" t="str">
        <f>IF(AZ157="","",(VLOOKUP(AZ157,Table_corresp!$J$3:$M$70,4,0)))</f>
        <v/>
      </c>
      <c r="BD157" s="56" t="str">
        <f t="shared" si="50"/>
        <v/>
      </c>
      <c r="BE157" s="56" t="str">
        <f t="shared" si="58"/>
        <v/>
      </c>
      <c r="BF157" s="58" t="str">
        <f t="shared" si="51"/>
        <v/>
      </c>
      <c r="BG157" s="59" t="e">
        <f t="shared" si="43"/>
        <v>#VALUE!</v>
      </c>
      <c r="BH157" s="11"/>
      <c r="BI157" s="39"/>
      <c r="BJ157" s="11"/>
      <c r="BK157" s="57" t="e">
        <f>IF(BG157="","",(VLOOKUP(BG157,Table_corresp!$E$3:$F$230,2,0)))</f>
        <v>#VALUE!</v>
      </c>
      <c r="BL157" s="57" t="e">
        <f>IF(BK157="","",(CONCATENATE(V157," / ",BK157)))</f>
        <v>#VALUE!</v>
      </c>
      <c r="BM157" s="57" t="e">
        <f>IF(BL157="","",(VLOOKUP(BL157,Table_corresp!$J$3:$M$70,2,0)))</f>
        <v>#VALUE!</v>
      </c>
      <c r="BN157" s="57" t="e">
        <f>IF(BL157="","",(VLOOKUP(BL157,Table_corresp!$J$3:$M$70,3,0)))</f>
        <v>#VALUE!</v>
      </c>
      <c r="BO157" s="57" t="e">
        <f>IF(BL157="","",(VLOOKUP(BL157,Table_corresp!$J$3:$M$70,4,0)))</f>
        <v>#VALUE!</v>
      </c>
      <c r="BP157" s="56" t="str">
        <f t="shared" si="52"/>
        <v/>
      </c>
      <c r="BQ157" s="56" t="str">
        <f t="shared" si="59"/>
        <v/>
      </c>
      <c r="BR157" s="58" t="str">
        <f t="shared" si="53"/>
        <v/>
      </c>
      <c r="BS157" s="59" t="e">
        <f t="shared" si="44"/>
        <v>#VALUE!</v>
      </c>
      <c r="BT157" s="11"/>
      <c r="BU157" s="39"/>
      <c r="BV157" s="11"/>
      <c r="BW157" s="57" t="e">
        <f>IF(BS157="","",(VLOOKUP(BS157,Table_corresp!$E$3:$F$230,2,0)))</f>
        <v>#VALUE!</v>
      </c>
      <c r="BX157" s="57" t="e">
        <f>IF(BW157="","",(CONCATENATE(AF157," / ",BW157)))</f>
        <v>#VALUE!</v>
      </c>
      <c r="BY157" s="57" t="e">
        <f>IF(BX157="","",(VLOOKUP(BX157,Table_corresp!$J$3:$M$70,2,0)))</f>
        <v>#VALUE!</v>
      </c>
      <c r="BZ157" s="57" t="e">
        <f>IF(BX157="","",(VLOOKUP(BX157,Table_corresp!$J$3:$M$70,3,0)))</f>
        <v>#VALUE!</v>
      </c>
      <c r="CA157" s="57" t="e">
        <f>IF(BX157="","",(VLOOKUP(BX157,Table_corresp!$J$3:$M$70,4,0)))</f>
        <v>#VALUE!</v>
      </c>
      <c r="CB157" s="56" t="e">
        <f>IF(#REF!&gt;0,((((#REF!/BY157)^BZ157)-1)/CA157),"")</f>
        <v>#REF!</v>
      </c>
      <c r="CC157" s="56" t="e">
        <f>IF(CB157="","",BN157-CB157)</f>
        <v>#REF!</v>
      </c>
      <c r="CD157" s="58" t="e">
        <f t="shared" si="54"/>
        <v>#REF!</v>
      </c>
      <c r="CE157" s="59" t="e">
        <f>IF(BR157&lt;&gt;0,((YEAR(BR157)-YEAR(BD157))*12+MONTH(BR157)-MONTH(BD157)),"")</f>
        <v>#VALUE!</v>
      </c>
      <c r="CF157" s="11"/>
      <c r="CG157" s="39"/>
      <c r="CH157" s="11"/>
      <c r="CI157" s="57" t="e">
        <f>IF(CE157="","",(VLOOKUP(CE157,Table_corresp!$E$3:$F$230,2,0)))</f>
        <v>#VALUE!</v>
      </c>
      <c r="CJ157" s="57" t="e">
        <f>IF(CI157="","",(CONCATENATE(AP157," / ",CI157)))</f>
        <v>#VALUE!</v>
      </c>
      <c r="CK157" s="57" t="e">
        <f>IF(CJ157="","",(VLOOKUP(CJ157,Table_corresp!$J$3:$M$70,2,0)))</f>
        <v>#VALUE!</v>
      </c>
      <c r="CL157" s="57" t="e">
        <f>IF(CJ157="","",(VLOOKUP(CJ157,Table_corresp!$J$3:$M$70,3,0)))</f>
        <v>#VALUE!</v>
      </c>
      <c r="CM157" s="57" t="e">
        <f>IF(CJ157="","",(VLOOKUP(CJ157,Table_corresp!$J$3:$M$70,4,0)))</f>
        <v>#VALUE!</v>
      </c>
      <c r="CN157" s="56" t="e">
        <f>IF(#REF!&gt;0,((((#REF!/CK157)^CL157)-1)/CM157),"")</f>
        <v>#REF!</v>
      </c>
      <c r="CO157" s="56" t="e">
        <f>IF(CN157="","",BZ157-CN157)</f>
        <v>#REF!</v>
      </c>
      <c r="CP157" s="58" t="e">
        <f t="shared" si="55"/>
        <v>#REF!</v>
      </c>
      <c r="CQ157" s="59" t="e">
        <f>IF(CD157&lt;&gt;0,((YEAR(CD157)-YEAR(BP157))*12+MONTH(CD157)-MONTH(BP157)),"")</f>
        <v>#REF!</v>
      </c>
      <c r="CR157" s="11"/>
      <c r="CS157" s="39"/>
      <c r="CT157" s="18"/>
      <c r="CU157" s="57" t="e">
        <f>IF(CQ157="","",(VLOOKUP(CQ157,Table_corresp!$E$3:$F$230,2,0)))</f>
        <v>#REF!</v>
      </c>
      <c r="CV157" s="57" t="e">
        <f>IF(CU157="","",(CONCATENATE(BB157," / ",CU157)))</f>
        <v>#REF!</v>
      </c>
      <c r="CW157" s="57" t="e">
        <f>IF(CV157="","",(VLOOKUP(CV157,Table_corresp!$J$3:$M$70,2,0)))</f>
        <v>#REF!</v>
      </c>
      <c r="CX157" s="57" t="e">
        <f>IF(CV157="","",(VLOOKUP(CV157,Table_corresp!$J$3:$M$70,3,0)))</f>
        <v>#REF!</v>
      </c>
      <c r="CY157" s="57" t="e">
        <f>IF(CV157="","",(VLOOKUP(CV157,Table_corresp!$J$3:$M$70,4,0)))</f>
        <v>#REF!</v>
      </c>
      <c r="CZ157" s="56" t="e">
        <f>IF(#REF!&gt;0,((((#REF!/CW157)^CX157)-1)/CY157),"")</f>
        <v>#REF!</v>
      </c>
      <c r="DA157" s="56" t="e">
        <f>IF(CZ157="","",CL157-CZ157)</f>
        <v>#REF!</v>
      </c>
      <c r="DB157" s="58" t="e">
        <f t="shared" si="56"/>
        <v>#REF!</v>
      </c>
      <c r="DC157" s="59" t="e">
        <f>IF(CP157&lt;&gt;0,((YEAR(CP157)-YEAR(CB157))*12+MONTH(CP157)-MONTH(CB157)),"")</f>
        <v>#REF!</v>
      </c>
      <c r="DD157" s="26"/>
      <c r="DE157" s="26"/>
      <c r="DF157" s="26"/>
    </row>
    <row r="158" spans="1:110" x14ac:dyDescent="0.25">
      <c r="A158" s="8">
        <v>156</v>
      </c>
      <c r="B158" s="10">
        <v>2</v>
      </c>
      <c r="C158" s="12"/>
      <c r="D158" s="12"/>
      <c r="E158" s="12"/>
      <c r="F158" s="12">
        <v>51.1</v>
      </c>
      <c r="G158" s="12">
        <v>1.42</v>
      </c>
      <c r="H158" s="13">
        <v>25.342194009125176</v>
      </c>
      <c r="I158" s="46">
        <f>VLOOKUP(T158,Table_corresp!$E$3:$F$230,2,0)</f>
        <v>8.5</v>
      </c>
      <c r="J158" s="46" t="str">
        <f>CONCATENATE(B158," / ",I158)</f>
        <v>2 / 8,5</v>
      </c>
      <c r="K158" s="54">
        <f>VLOOKUP(J158,Table_corresp!$J$3:$M$70,2,0)</f>
        <v>15.59</v>
      </c>
      <c r="L158" s="54">
        <f>VLOOKUP(J158,Table_corresp!$J$3:$M$70,3,0)</f>
        <v>-0.56999999999999995</v>
      </c>
      <c r="M158" s="55">
        <f>VLOOKUP(J158,Table_corresp!$J$3:$M$70,4,0)</f>
        <v>-5.3400000000000003E-2</v>
      </c>
      <c r="N158" s="56">
        <f t="shared" si="57"/>
        <v>4.5298125515508181</v>
      </c>
      <c r="O158" s="14" t="s">
        <v>39</v>
      </c>
      <c r="P158" s="15">
        <v>42333</v>
      </c>
      <c r="Q158" s="15">
        <v>39158</v>
      </c>
      <c r="R158" s="45" t="str">
        <f t="shared" ca="1" si="40"/>
        <v>10 ans 7 mois</v>
      </c>
      <c r="S158" s="39" t="str">
        <f ca="1">VLOOKUP(R158,Table_corresp!$A$3:$B$230,2,0)</f>
        <v>[9-12[</v>
      </c>
      <c r="T158" s="45" t="str">
        <f>DATEDIF(Q158,P158,"y")&amp;" ans "&amp;DATEDIF(Q158,P158,"ym")&amp;" mois"</f>
        <v>8 ans 8 mois</v>
      </c>
      <c r="U158" s="39" t="str">
        <f>VLOOKUP(T158,Table_corresp!$A$3:$B$230,2,0)</f>
        <v>[6-9[</v>
      </c>
      <c r="V158" s="20"/>
      <c r="W158" s="21"/>
      <c r="X158" s="20">
        <v>42697</v>
      </c>
      <c r="Y158" s="38" t="str">
        <f>IF(X158&lt;&gt;0,(DATEDIF(Q158,X158,"y")&amp;" ans "&amp;DATEDIF(Q158,X158,"ym")&amp;" mois"),"")</f>
        <v>9 ans 8 mois</v>
      </c>
      <c r="Z158" s="21">
        <v>26.4</v>
      </c>
      <c r="AA158" s="57">
        <f>IF(Y158="","",(VLOOKUP(Y158,Table_corresp!$E$3:$F$230,2,0)))</f>
        <v>9.5</v>
      </c>
      <c r="AB158" s="57" t="str">
        <f>IF(AA158="","",(CONCATENATE(B158," / ",AA158)))</f>
        <v>2 / 9,5</v>
      </c>
      <c r="AC158" s="57">
        <f>IF(AB158="","",(VLOOKUP(AB158,Table_corresp!$J$3:$M$70,2,0)))</f>
        <v>15.96</v>
      </c>
      <c r="AD158" s="57">
        <f>IF(AB158="","",(VLOOKUP(AB158,Table_corresp!$J$3:$M$70,3,0)))</f>
        <v>-0.64</v>
      </c>
      <c r="AE158" s="57">
        <f>IF(AB158="","",(VLOOKUP(AB158,Table_corresp!$J$3:$M$70,4,0)))</f>
        <v>-6.4100000000000004E-2</v>
      </c>
      <c r="AF158" s="56">
        <f t="shared" si="46"/>
        <v>4.2959900554681454</v>
      </c>
      <c r="AG158" s="56">
        <f>IF(AF158="","",N158-AF158)</f>
        <v>0.23382249608267269</v>
      </c>
      <c r="AH158" s="58" t="str">
        <f t="shared" si="41"/>
        <v>stable</v>
      </c>
      <c r="AI158" s="17">
        <f>IF(X158&lt;&gt;0,((YEAR(X158)-YEAR(P158))*12+MONTH(X158)-MONTH(P158)),"")</f>
        <v>12</v>
      </c>
      <c r="AJ158" s="20"/>
      <c r="AK158" s="39" t="str">
        <f>IF(AJ158&lt;&gt;0,(DATEDIF(Q158,AJ158,"y")&amp;" ans "&amp;DATEDIF(Q158,AJ158,"ym")&amp;" mois"),"")</f>
        <v/>
      </c>
      <c r="AL158" s="21"/>
      <c r="AM158" s="57" t="str">
        <f>IF(AK158="","",(VLOOKUP(AK158,Table_corresp!$E$3:$F$230,2,0)))</f>
        <v/>
      </c>
      <c r="AN158" s="57" t="str">
        <f>IF(AM158="","",(CONCATENATE(B158," / ",AM158)))</f>
        <v/>
      </c>
      <c r="AO158" s="57" t="str">
        <f>IF(AN158="","",(VLOOKUP(AN158,Table_corresp!$J$3:$M$70,2,0)))</f>
        <v/>
      </c>
      <c r="AP158" s="57" t="str">
        <f>IF(AN158="","",(VLOOKUP(AN158,Table_corresp!$J$3:$M$70,3,0)))</f>
        <v/>
      </c>
      <c r="AQ158" s="57" t="str">
        <f>IF(AN158="","",(VLOOKUP(AN158,Table_corresp!$J$3:$M$70,4,0)))</f>
        <v/>
      </c>
      <c r="AR158" s="56" t="str">
        <f t="shared" si="47"/>
        <v/>
      </c>
      <c r="AS158" s="56" t="str">
        <f t="shared" si="48"/>
        <v/>
      </c>
      <c r="AT158" s="58" t="str">
        <f t="shared" si="49"/>
        <v/>
      </c>
      <c r="AU158" s="59" t="str">
        <f t="shared" si="42"/>
        <v/>
      </c>
      <c r="AV158" s="20"/>
      <c r="AW158" s="39"/>
      <c r="AX158" s="21"/>
      <c r="AY158" s="57" t="str">
        <f>IF(AU158="","",(VLOOKUP(AU158,Table_corresp!$E$3:$F$230,2,0)))</f>
        <v/>
      </c>
      <c r="AZ158" s="57" t="str">
        <f>IF(AY158="","",(CONCATENATE(L158," / ",AY158)))</f>
        <v/>
      </c>
      <c r="BA158" s="57" t="str">
        <f>IF(AZ158="","",(VLOOKUP(AZ158,Table_corresp!$J$3:$M$70,2,0)))</f>
        <v/>
      </c>
      <c r="BB158" s="57" t="str">
        <f>IF(AZ158="","",(VLOOKUP(AZ158,Table_corresp!$J$3:$M$70,3,0)))</f>
        <v/>
      </c>
      <c r="BC158" s="57" t="str">
        <f>IF(AZ158="","",(VLOOKUP(AZ158,Table_corresp!$J$3:$M$70,4,0)))</f>
        <v/>
      </c>
      <c r="BD158" s="56" t="str">
        <f t="shared" si="50"/>
        <v/>
      </c>
      <c r="BE158" s="56" t="str">
        <f t="shared" si="58"/>
        <v/>
      </c>
      <c r="BF158" s="58" t="str">
        <f t="shared" si="51"/>
        <v/>
      </c>
      <c r="BG158" s="59" t="e">
        <f t="shared" si="43"/>
        <v>#VALUE!</v>
      </c>
      <c r="BH158" s="21"/>
      <c r="BI158" s="39"/>
      <c r="BJ158" s="21"/>
      <c r="BK158" s="57" t="e">
        <f>IF(BG158="","",(VLOOKUP(BG158,Table_corresp!$E$3:$F$230,2,0)))</f>
        <v>#VALUE!</v>
      </c>
      <c r="BL158" s="57" t="e">
        <f>IF(BK158="","",(CONCATENATE(V158," / ",BK158)))</f>
        <v>#VALUE!</v>
      </c>
      <c r="BM158" s="57" t="e">
        <f>IF(BL158="","",(VLOOKUP(BL158,Table_corresp!$J$3:$M$70,2,0)))</f>
        <v>#VALUE!</v>
      </c>
      <c r="BN158" s="57" t="e">
        <f>IF(BL158="","",(VLOOKUP(BL158,Table_corresp!$J$3:$M$70,3,0)))</f>
        <v>#VALUE!</v>
      </c>
      <c r="BO158" s="57" t="e">
        <f>IF(BL158="","",(VLOOKUP(BL158,Table_corresp!$J$3:$M$70,4,0)))</f>
        <v>#VALUE!</v>
      </c>
      <c r="BP158" s="56" t="str">
        <f t="shared" si="52"/>
        <v/>
      </c>
      <c r="BQ158" s="56" t="str">
        <f t="shared" si="59"/>
        <v/>
      </c>
      <c r="BR158" s="58" t="str">
        <f t="shared" si="53"/>
        <v/>
      </c>
      <c r="BS158" s="59" t="e">
        <f t="shared" si="44"/>
        <v>#VALUE!</v>
      </c>
      <c r="BT158" s="21"/>
      <c r="BU158" s="39"/>
      <c r="BV158" s="21"/>
      <c r="BW158" s="57" t="e">
        <f>IF(BS158="","",(VLOOKUP(BS158,Table_corresp!$E$3:$F$230,2,0)))</f>
        <v>#VALUE!</v>
      </c>
      <c r="BX158" s="57" t="e">
        <f>IF(BW158="","",(CONCATENATE(AF158," / ",BW158)))</f>
        <v>#VALUE!</v>
      </c>
      <c r="BY158" s="57" t="e">
        <f>IF(BX158="","",(VLOOKUP(BX158,Table_corresp!$J$3:$M$70,2,0)))</f>
        <v>#VALUE!</v>
      </c>
      <c r="BZ158" s="57" t="e">
        <f>IF(BX158="","",(VLOOKUP(BX158,Table_corresp!$J$3:$M$70,3,0)))</f>
        <v>#VALUE!</v>
      </c>
      <c r="CA158" s="57" t="e">
        <f>IF(BX158="","",(VLOOKUP(BX158,Table_corresp!$J$3:$M$70,4,0)))</f>
        <v>#VALUE!</v>
      </c>
      <c r="CB158" s="56" t="e">
        <f>IF(#REF!&gt;0,((((#REF!/BY158)^BZ158)-1)/CA158),"")</f>
        <v>#REF!</v>
      </c>
      <c r="CC158" s="56" t="e">
        <f>IF(CB158="","",BN158-CB158)</f>
        <v>#REF!</v>
      </c>
      <c r="CD158" s="58" t="e">
        <f t="shared" si="54"/>
        <v>#REF!</v>
      </c>
      <c r="CE158" s="59" t="e">
        <f>IF(BR158&lt;&gt;0,((YEAR(BR158)-YEAR(BD158))*12+MONTH(BR158)-MONTH(BD158)),"")</f>
        <v>#VALUE!</v>
      </c>
      <c r="CF158" s="21"/>
      <c r="CG158" s="39"/>
      <c r="CH158" s="21"/>
      <c r="CI158" s="57" t="e">
        <f>IF(CE158="","",(VLOOKUP(CE158,Table_corresp!$E$3:$F$230,2,0)))</f>
        <v>#VALUE!</v>
      </c>
      <c r="CJ158" s="57" t="e">
        <f>IF(CI158="","",(CONCATENATE(AP158," / ",CI158)))</f>
        <v>#VALUE!</v>
      </c>
      <c r="CK158" s="57" t="e">
        <f>IF(CJ158="","",(VLOOKUP(CJ158,Table_corresp!$J$3:$M$70,2,0)))</f>
        <v>#VALUE!</v>
      </c>
      <c r="CL158" s="57" t="e">
        <f>IF(CJ158="","",(VLOOKUP(CJ158,Table_corresp!$J$3:$M$70,3,0)))</f>
        <v>#VALUE!</v>
      </c>
      <c r="CM158" s="57" t="e">
        <f>IF(CJ158="","",(VLOOKUP(CJ158,Table_corresp!$J$3:$M$70,4,0)))</f>
        <v>#VALUE!</v>
      </c>
      <c r="CN158" s="56" t="e">
        <f>IF(#REF!&gt;0,((((#REF!/CK158)^CL158)-1)/CM158),"")</f>
        <v>#REF!</v>
      </c>
      <c r="CO158" s="56" t="e">
        <f>IF(CN158="","",BZ158-CN158)</f>
        <v>#REF!</v>
      </c>
      <c r="CP158" s="58" t="e">
        <f t="shared" si="55"/>
        <v>#REF!</v>
      </c>
      <c r="CQ158" s="59" t="e">
        <f>IF(CD158&lt;&gt;0,((YEAR(CD158)-YEAR(BP158))*12+MONTH(CD158)-MONTH(BP158)),"")</f>
        <v>#REF!</v>
      </c>
      <c r="CR158" s="21"/>
      <c r="CS158" s="39"/>
      <c r="CT158" s="22"/>
      <c r="CU158" s="57" t="e">
        <f>IF(CQ158="","",(VLOOKUP(CQ158,Table_corresp!$E$3:$F$230,2,0)))</f>
        <v>#REF!</v>
      </c>
      <c r="CV158" s="57" t="e">
        <f>IF(CU158="","",(CONCATENATE(BB158," / ",CU158)))</f>
        <v>#REF!</v>
      </c>
      <c r="CW158" s="57" t="e">
        <f>IF(CV158="","",(VLOOKUP(CV158,Table_corresp!$J$3:$M$70,2,0)))</f>
        <v>#REF!</v>
      </c>
      <c r="CX158" s="57" t="e">
        <f>IF(CV158="","",(VLOOKUP(CV158,Table_corresp!$J$3:$M$70,3,0)))</f>
        <v>#REF!</v>
      </c>
      <c r="CY158" s="57" t="e">
        <f>IF(CV158="","",(VLOOKUP(CV158,Table_corresp!$J$3:$M$70,4,0)))</f>
        <v>#REF!</v>
      </c>
      <c r="CZ158" s="56" t="e">
        <f>IF(#REF!&gt;0,((((#REF!/CW158)^CX158)-1)/CY158),"")</f>
        <v>#REF!</v>
      </c>
      <c r="DA158" s="56" t="e">
        <f>IF(CZ158="","",CL158-CZ158)</f>
        <v>#REF!</v>
      </c>
      <c r="DB158" s="58" t="e">
        <f t="shared" si="56"/>
        <v>#REF!</v>
      </c>
      <c r="DC158" s="59" t="e">
        <f>IF(CP158&lt;&gt;0,((YEAR(CP158)-YEAR(CB158))*12+MONTH(CP158)-MONTH(CB158)),"")</f>
        <v>#REF!</v>
      </c>
      <c r="DD158" s="26"/>
      <c r="DE158" s="26"/>
      <c r="DF158" s="26"/>
    </row>
    <row r="159" spans="1:110" x14ac:dyDescent="0.25">
      <c r="A159" s="8">
        <v>157</v>
      </c>
      <c r="B159" s="10">
        <v>1</v>
      </c>
      <c r="C159" s="15"/>
      <c r="D159" s="15"/>
      <c r="E159" s="27"/>
      <c r="F159" s="12">
        <v>72.8</v>
      </c>
      <c r="G159" s="12">
        <v>1.665</v>
      </c>
      <c r="H159" s="13">
        <v>26.260494728963195</v>
      </c>
      <c r="I159" s="46">
        <f>VLOOKUP(T159,Table_corresp!$E$3:$F$230,2,0)</f>
        <v>12</v>
      </c>
      <c r="J159" s="46" t="str">
        <f>CONCATENATE(B159," / ",I159)</f>
        <v>1 / 12</v>
      </c>
      <c r="K159" s="54">
        <f>VLOOKUP(J159,Table_corresp!$J$3:$M$70,2,0)</f>
        <v>17.2</v>
      </c>
      <c r="L159" s="54">
        <f>VLOOKUP(J159,Table_corresp!$J$3:$M$70,3,0)</f>
        <v>-0.93</v>
      </c>
      <c r="M159" s="55">
        <f>VLOOKUP(J159,Table_corresp!$J$3:$M$70,4,0)</f>
        <v>-9.7799999999999998E-2</v>
      </c>
      <c r="N159" s="56">
        <f t="shared" si="57"/>
        <v>3.3265087300155018</v>
      </c>
      <c r="O159" s="14" t="s">
        <v>39</v>
      </c>
      <c r="P159" s="15">
        <v>42333</v>
      </c>
      <c r="Q159" s="15">
        <v>37923</v>
      </c>
      <c r="R159" s="45" t="str">
        <f t="shared" ca="1" si="40"/>
        <v>13 ans 11 mois</v>
      </c>
      <c r="S159" s="39" t="str">
        <f ca="1">VLOOKUP(R159,Table_corresp!$A$3:$B$230,2,0)</f>
        <v>&gt; 12</v>
      </c>
      <c r="T159" s="45" t="str">
        <f>DATEDIF(Q159,P159,"y")&amp;" ans "&amp;DATEDIF(Q159,P159,"ym")&amp;" mois"</f>
        <v>12 ans 0 mois</v>
      </c>
      <c r="U159" s="39" t="str">
        <f>VLOOKUP(T159,Table_corresp!$A$3:$B$230,2,0)</f>
        <v>&gt; 12</v>
      </c>
      <c r="V159" s="20"/>
      <c r="W159" s="21"/>
      <c r="X159" s="20">
        <v>42697</v>
      </c>
      <c r="Y159" s="38" t="str">
        <f>IF(X159&lt;&gt;0,(DATEDIF(Q159,X159,"y")&amp;" ans "&amp;DATEDIF(Q159,X159,"ym")&amp;" mois"),"")</f>
        <v>13 ans 0 mois</v>
      </c>
      <c r="Z159" s="21">
        <v>25.3</v>
      </c>
      <c r="AA159" s="57">
        <f>IF(Y159="","",(VLOOKUP(Y159,Table_corresp!$E$3:$F$230,2,0)))</f>
        <v>13</v>
      </c>
      <c r="AB159" s="57" t="str">
        <f>IF(AA159="","",(CONCATENATE(B159," / ",AA159)))</f>
        <v>1 / 13</v>
      </c>
      <c r="AC159" s="57">
        <f>IF(AB159="","",(VLOOKUP(AB159,Table_corresp!$J$3:$M$70,2,0)))</f>
        <v>17.8</v>
      </c>
      <c r="AD159" s="57">
        <f>IF(AB159="","",(VLOOKUP(AB159,Table_corresp!$J$3:$M$70,3,0)))</f>
        <v>-0.93</v>
      </c>
      <c r="AE159" s="57">
        <f>IF(AB159="","",(VLOOKUP(AB159,Table_corresp!$J$3:$M$70,4,0)))</f>
        <v>-0.1002</v>
      </c>
      <c r="AF159" s="56">
        <f t="shared" si="46"/>
        <v>2.7835487656183018</v>
      </c>
      <c r="AG159" s="56">
        <f>IF(AF159="","",N159-AF159)</f>
        <v>0.54295996439720007</v>
      </c>
      <c r="AH159" s="58" t="str">
        <f t="shared" si="41"/>
        <v>ralentissement</v>
      </c>
      <c r="AI159" s="17">
        <f>IF(X159&lt;&gt;0,((YEAR(X159)-YEAR(P159))*12+MONTH(X159)-MONTH(P159)),"")</f>
        <v>12</v>
      </c>
      <c r="AJ159" s="20"/>
      <c r="AK159" s="39" t="str">
        <f>IF(AJ159&lt;&gt;0,(DATEDIF(Q159,AJ159,"y")&amp;" ans "&amp;DATEDIF(Q159,AJ159,"ym")&amp;" mois"),"")</f>
        <v/>
      </c>
      <c r="AL159" s="21"/>
      <c r="AM159" s="57" t="str">
        <f>IF(AK159="","",(VLOOKUP(AK159,Table_corresp!$E$3:$F$230,2,0)))</f>
        <v/>
      </c>
      <c r="AN159" s="57" t="str">
        <f>IF(AM159="","",(CONCATENATE(B159," / ",AM159)))</f>
        <v/>
      </c>
      <c r="AO159" s="57" t="str">
        <f>IF(AN159="","",(VLOOKUP(AN159,Table_corresp!$J$3:$M$70,2,0)))</f>
        <v/>
      </c>
      <c r="AP159" s="57" t="str">
        <f>IF(AN159="","",(VLOOKUP(AN159,Table_corresp!$J$3:$M$70,3,0)))</f>
        <v/>
      </c>
      <c r="AQ159" s="57" t="str">
        <f>IF(AN159="","",(VLOOKUP(AN159,Table_corresp!$J$3:$M$70,4,0)))</f>
        <v/>
      </c>
      <c r="AR159" s="56" t="str">
        <f t="shared" si="47"/>
        <v/>
      </c>
      <c r="AS159" s="56" t="str">
        <f t="shared" si="48"/>
        <v/>
      </c>
      <c r="AT159" s="58" t="str">
        <f t="shared" si="49"/>
        <v/>
      </c>
      <c r="AU159" s="59" t="str">
        <f t="shared" si="42"/>
        <v/>
      </c>
      <c r="AV159" s="20"/>
      <c r="AW159" s="39"/>
      <c r="AX159" s="21"/>
      <c r="AY159" s="57" t="str">
        <f>IF(AU159="","",(VLOOKUP(AU159,Table_corresp!$E$3:$F$230,2,0)))</f>
        <v/>
      </c>
      <c r="AZ159" s="57" t="str">
        <f>IF(AY159="","",(CONCATENATE(L159," / ",AY159)))</f>
        <v/>
      </c>
      <c r="BA159" s="57" t="str">
        <f>IF(AZ159="","",(VLOOKUP(AZ159,Table_corresp!$J$3:$M$70,2,0)))</f>
        <v/>
      </c>
      <c r="BB159" s="57" t="str">
        <f>IF(AZ159="","",(VLOOKUP(AZ159,Table_corresp!$J$3:$M$70,3,0)))</f>
        <v/>
      </c>
      <c r="BC159" s="57" t="str">
        <f>IF(AZ159="","",(VLOOKUP(AZ159,Table_corresp!$J$3:$M$70,4,0)))</f>
        <v/>
      </c>
      <c r="BD159" s="56" t="str">
        <f t="shared" si="50"/>
        <v/>
      </c>
      <c r="BE159" s="56" t="str">
        <f t="shared" si="58"/>
        <v/>
      </c>
      <c r="BF159" s="58" t="str">
        <f t="shared" si="51"/>
        <v/>
      </c>
      <c r="BG159" s="59" t="e">
        <f t="shared" si="43"/>
        <v>#VALUE!</v>
      </c>
      <c r="BH159" s="21"/>
      <c r="BI159" s="39"/>
      <c r="BJ159" s="21"/>
      <c r="BK159" s="57" t="e">
        <f>IF(BG159="","",(VLOOKUP(BG159,Table_corresp!$E$3:$F$230,2,0)))</f>
        <v>#VALUE!</v>
      </c>
      <c r="BL159" s="57" t="e">
        <f>IF(BK159="","",(CONCATENATE(V159," / ",BK159)))</f>
        <v>#VALUE!</v>
      </c>
      <c r="BM159" s="57" t="e">
        <f>IF(BL159="","",(VLOOKUP(BL159,Table_corresp!$J$3:$M$70,2,0)))</f>
        <v>#VALUE!</v>
      </c>
      <c r="BN159" s="57" t="e">
        <f>IF(BL159="","",(VLOOKUP(BL159,Table_corresp!$J$3:$M$70,3,0)))</f>
        <v>#VALUE!</v>
      </c>
      <c r="BO159" s="57" t="e">
        <f>IF(BL159="","",(VLOOKUP(BL159,Table_corresp!$J$3:$M$70,4,0)))</f>
        <v>#VALUE!</v>
      </c>
      <c r="BP159" s="56" t="str">
        <f t="shared" si="52"/>
        <v/>
      </c>
      <c r="BQ159" s="56" t="str">
        <f t="shared" si="59"/>
        <v/>
      </c>
      <c r="BR159" s="58" t="str">
        <f t="shared" si="53"/>
        <v/>
      </c>
      <c r="BS159" s="59" t="e">
        <f t="shared" si="44"/>
        <v>#VALUE!</v>
      </c>
      <c r="BT159" s="21"/>
      <c r="BU159" s="39"/>
      <c r="BV159" s="21"/>
      <c r="BW159" s="57" t="e">
        <f>IF(BS159="","",(VLOOKUP(BS159,Table_corresp!$E$3:$F$230,2,0)))</f>
        <v>#VALUE!</v>
      </c>
      <c r="BX159" s="57" t="e">
        <f>IF(BW159="","",(CONCATENATE(AF159," / ",BW159)))</f>
        <v>#VALUE!</v>
      </c>
      <c r="BY159" s="57" t="e">
        <f>IF(BX159="","",(VLOOKUP(BX159,Table_corresp!$J$3:$M$70,2,0)))</f>
        <v>#VALUE!</v>
      </c>
      <c r="BZ159" s="57" t="e">
        <f>IF(BX159="","",(VLOOKUP(BX159,Table_corresp!$J$3:$M$70,3,0)))</f>
        <v>#VALUE!</v>
      </c>
      <c r="CA159" s="57" t="e">
        <f>IF(BX159="","",(VLOOKUP(BX159,Table_corresp!$J$3:$M$70,4,0)))</f>
        <v>#VALUE!</v>
      </c>
      <c r="CB159" s="56" t="e">
        <f>IF(#REF!&gt;0,((((#REF!/BY159)^BZ159)-1)/CA159),"")</f>
        <v>#REF!</v>
      </c>
      <c r="CC159" s="56" t="e">
        <f>IF(CB159="","",BN159-CB159)</f>
        <v>#REF!</v>
      </c>
      <c r="CD159" s="58" t="e">
        <f t="shared" si="54"/>
        <v>#REF!</v>
      </c>
      <c r="CE159" s="59" t="e">
        <f>IF(BR159&lt;&gt;0,((YEAR(BR159)-YEAR(BD159))*12+MONTH(BR159)-MONTH(BD159)),"")</f>
        <v>#VALUE!</v>
      </c>
      <c r="CF159" s="21"/>
      <c r="CG159" s="39"/>
      <c r="CH159" s="21"/>
      <c r="CI159" s="57" t="e">
        <f>IF(CE159="","",(VLOOKUP(CE159,Table_corresp!$E$3:$F$230,2,0)))</f>
        <v>#VALUE!</v>
      </c>
      <c r="CJ159" s="57" t="e">
        <f>IF(CI159="","",(CONCATENATE(AP159," / ",CI159)))</f>
        <v>#VALUE!</v>
      </c>
      <c r="CK159" s="57" t="e">
        <f>IF(CJ159="","",(VLOOKUP(CJ159,Table_corresp!$J$3:$M$70,2,0)))</f>
        <v>#VALUE!</v>
      </c>
      <c r="CL159" s="57" t="e">
        <f>IF(CJ159="","",(VLOOKUP(CJ159,Table_corresp!$J$3:$M$70,3,0)))</f>
        <v>#VALUE!</v>
      </c>
      <c r="CM159" s="57" t="e">
        <f>IF(CJ159="","",(VLOOKUP(CJ159,Table_corresp!$J$3:$M$70,4,0)))</f>
        <v>#VALUE!</v>
      </c>
      <c r="CN159" s="56" t="e">
        <f>IF(#REF!&gt;0,((((#REF!/CK159)^CL159)-1)/CM159),"")</f>
        <v>#REF!</v>
      </c>
      <c r="CO159" s="56" t="e">
        <f>IF(CN159="","",BZ159-CN159)</f>
        <v>#REF!</v>
      </c>
      <c r="CP159" s="58" t="e">
        <f t="shared" si="55"/>
        <v>#REF!</v>
      </c>
      <c r="CQ159" s="59" t="e">
        <f>IF(CD159&lt;&gt;0,((YEAR(CD159)-YEAR(BP159))*12+MONTH(CD159)-MONTH(BP159)),"")</f>
        <v>#REF!</v>
      </c>
      <c r="CR159" s="21"/>
      <c r="CS159" s="39"/>
      <c r="CT159" s="22"/>
      <c r="CU159" s="57" t="e">
        <f>IF(CQ159="","",(VLOOKUP(CQ159,Table_corresp!$E$3:$F$230,2,0)))</f>
        <v>#REF!</v>
      </c>
      <c r="CV159" s="57" t="e">
        <f>IF(CU159="","",(CONCATENATE(BB159," / ",CU159)))</f>
        <v>#REF!</v>
      </c>
      <c r="CW159" s="57" t="e">
        <f>IF(CV159="","",(VLOOKUP(CV159,Table_corresp!$J$3:$M$70,2,0)))</f>
        <v>#REF!</v>
      </c>
      <c r="CX159" s="57" t="e">
        <f>IF(CV159="","",(VLOOKUP(CV159,Table_corresp!$J$3:$M$70,3,0)))</f>
        <v>#REF!</v>
      </c>
      <c r="CY159" s="57" t="e">
        <f>IF(CV159="","",(VLOOKUP(CV159,Table_corresp!$J$3:$M$70,4,0)))</f>
        <v>#REF!</v>
      </c>
      <c r="CZ159" s="56" t="e">
        <f>IF(#REF!&gt;0,((((#REF!/CW159)^CX159)-1)/CY159),"")</f>
        <v>#REF!</v>
      </c>
      <c r="DA159" s="56" t="e">
        <f>IF(CZ159="","",CL159-CZ159)</f>
        <v>#REF!</v>
      </c>
      <c r="DB159" s="58" t="e">
        <f t="shared" si="56"/>
        <v>#REF!</v>
      </c>
      <c r="DC159" s="59" t="e">
        <f>IF(CP159&lt;&gt;0,((YEAR(CP159)-YEAR(CB159))*12+MONTH(CP159)-MONTH(CB159)),"")</f>
        <v>#REF!</v>
      </c>
      <c r="DD159" s="26"/>
      <c r="DE159" s="26"/>
      <c r="DF159" s="26"/>
    </row>
    <row r="160" spans="1:110" x14ac:dyDescent="0.25">
      <c r="A160" s="8">
        <v>158</v>
      </c>
      <c r="B160" s="10">
        <v>2</v>
      </c>
      <c r="C160" s="12"/>
      <c r="D160" s="12"/>
      <c r="E160" s="12"/>
      <c r="F160" s="12">
        <v>39</v>
      </c>
      <c r="G160" s="12">
        <v>1.36</v>
      </c>
      <c r="H160" s="13">
        <v>21.085640138408301</v>
      </c>
      <c r="I160" s="46">
        <f>VLOOKUP(T160,Table_corresp!$E$3:$F$230,2,0)</f>
        <v>8.5</v>
      </c>
      <c r="J160" s="46" t="str">
        <f>CONCATENATE(B160," / ",I160)</f>
        <v>2 / 8,5</v>
      </c>
      <c r="K160" s="54">
        <f>VLOOKUP(J160,Table_corresp!$J$3:$M$70,2,0)</f>
        <v>15.59</v>
      </c>
      <c r="L160" s="54">
        <f>VLOOKUP(J160,Table_corresp!$J$3:$M$70,3,0)</f>
        <v>-0.56999999999999995</v>
      </c>
      <c r="M160" s="55">
        <f>VLOOKUP(J160,Table_corresp!$J$3:$M$70,4,0)</f>
        <v>-5.3400000000000003E-2</v>
      </c>
      <c r="N160" s="56">
        <f t="shared" si="57"/>
        <v>2.961062381827408</v>
      </c>
      <c r="O160" s="14" t="s">
        <v>36</v>
      </c>
      <c r="P160" s="15">
        <v>42333</v>
      </c>
      <c r="Q160" s="15">
        <v>39107</v>
      </c>
      <c r="R160" s="45" t="str">
        <f t="shared" ca="1" si="40"/>
        <v>10 ans 8 mois</v>
      </c>
      <c r="S160" s="39" t="str">
        <f ca="1">VLOOKUP(R160,Table_corresp!$A$3:$B$230,2,0)</f>
        <v>[9-12[</v>
      </c>
      <c r="T160" s="45" t="str">
        <f>DATEDIF(Q160,P160,"y")&amp;" ans "&amp;DATEDIF(Q160,P160,"ym")&amp;" mois"</f>
        <v>8 ans 10 mois</v>
      </c>
      <c r="U160" s="39" t="str">
        <f>VLOOKUP(T160,Table_corresp!$A$3:$B$230,2,0)</f>
        <v>[6-9[</v>
      </c>
      <c r="V160" s="20"/>
      <c r="W160" s="21"/>
      <c r="X160" s="20"/>
      <c r="Y160" s="38" t="str">
        <f>IF(X160&lt;&gt;0,(DATEDIF(Q160,X160,"y")&amp;" ans "&amp;DATEDIF(Q160,X160,"ym")&amp;" mois"),"")</f>
        <v/>
      </c>
      <c r="Z160" s="21"/>
      <c r="AA160" s="57" t="str">
        <f>IF(Y160="","",(VLOOKUP(Y160,Table_corresp!$E$3:$F$230,2,0)))</f>
        <v/>
      </c>
      <c r="AB160" s="57" t="str">
        <f>IF(AA160="","",(CONCATENATE(B160," / ",AA160)))</f>
        <v/>
      </c>
      <c r="AC160" s="57" t="str">
        <f>IF(AB160="","",(VLOOKUP(AB160,Table_corresp!$J$3:$M$70,2,0)))</f>
        <v/>
      </c>
      <c r="AD160" s="57" t="str">
        <f>IF(AB160="","",(VLOOKUP(AB160,Table_corresp!$J$3:$M$70,3,0)))</f>
        <v/>
      </c>
      <c r="AE160" s="57" t="str">
        <f>IF(AB160="","",(VLOOKUP(AB160,Table_corresp!$J$3:$M$70,4,0)))</f>
        <v/>
      </c>
      <c r="AF160" s="56" t="str">
        <f t="shared" si="46"/>
        <v/>
      </c>
      <c r="AG160" s="56" t="str">
        <f>IF(AF160="","",N160-AF160)</f>
        <v/>
      </c>
      <c r="AH160" s="58" t="str">
        <f t="shared" si="41"/>
        <v/>
      </c>
      <c r="AI160" s="17" t="str">
        <f>IF(X160&lt;&gt;0,((YEAR(X160)-YEAR(P160))*12+MONTH(X160)-MONTH(P160)),"")</f>
        <v/>
      </c>
      <c r="AJ160" s="20"/>
      <c r="AK160" s="39" t="str">
        <f>IF(AJ160&lt;&gt;0,(DATEDIF(Q160,AJ160,"y")&amp;" ans "&amp;DATEDIF(Q160,AJ160,"ym")&amp;" mois"),"")</f>
        <v/>
      </c>
      <c r="AL160" s="21"/>
      <c r="AM160" s="57" t="str">
        <f>IF(AK160="","",(VLOOKUP(AK160,Table_corresp!$E$3:$F$230,2,0)))</f>
        <v/>
      </c>
      <c r="AN160" s="57" t="str">
        <f>IF(AM160="","",(CONCATENATE(B160," / ",AM160)))</f>
        <v/>
      </c>
      <c r="AO160" s="57" t="str">
        <f>IF(AN160="","",(VLOOKUP(AN160,Table_corresp!$J$3:$M$70,2,0)))</f>
        <v/>
      </c>
      <c r="AP160" s="57" t="str">
        <f>IF(AN160="","",(VLOOKUP(AN160,Table_corresp!$J$3:$M$70,3,0)))</f>
        <v/>
      </c>
      <c r="AQ160" s="57" t="str">
        <f>IF(AN160="","",(VLOOKUP(AN160,Table_corresp!$J$3:$M$70,4,0)))</f>
        <v/>
      </c>
      <c r="AR160" s="56" t="str">
        <f t="shared" si="47"/>
        <v/>
      </c>
      <c r="AS160" s="56" t="str">
        <f t="shared" si="48"/>
        <v/>
      </c>
      <c r="AT160" s="58" t="str">
        <f t="shared" si="49"/>
        <v/>
      </c>
      <c r="AU160" s="59" t="str">
        <f t="shared" si="42"/>
        <v/>
      </c>
      <c r="AV160" s="20"/>
      <c r="AW160" s="39"/>
      <c r="AX160" s="21"/>
      <c r="AY160" s="57" t="str">
        <f>IF(AU160="","",(VLOOKUP(AU160,Table_corresp!$E$3:$F$230,2,0)))</f>
        <v/>
      </c>
      <c r="AZ160" s="57" t="str">
        <f>IF(AY160="","",(CONCATENATE(L160," / ",AY160)))</f>
        <v/>
      </c>
      <c r="BA160" s="57" t="str">
        <f>IF(AZ160="","",(VLOOKUP(AZ160,Table_corresp!$J$3:$M$70,2,0)))</f>
        <v/>
      </c>
      <c r="BB160" s="57" t="str">
        <f>IF(AZ160="","",(VLOOKUP(AZ160,Table_corresp!$J$3:$M$70,3,0)))</f>
        <v/>
      </c>
      <c r="BC160" s="57" t="str">
        <f>IF(AZ160="","",(VLOOKUP(AZ160,Table_corresp!$J$3:$M$70,4,0)))</f>
        <v/>
      </c>
      <c r="BD160" s="56" t="str">
        <f t="shared" si="50"/>
        <v/>
      </c>
      <c r="BE160" s="56" t="str">
        <f t="shared" si="58"/>
        <v/>
      </c>
      <c r="BF160" s="58" t="str">
        <f t="shared" si="51"/>
        <v/>
      </c>
      <c r="BG160" s="59" t="e">
        <f t="shared" si="43"/>
        <v>#VALUE!</v>
      </c>
      <c r="BH160" s="21"/>
      <c r="BI160" s="39"/>
      <c r="BJ160" s="21"/>
      <c r="BK160" s="57" t="e">
        <f>IF(BG160="","",(VLOOKUP(BG160,Table_corresp!$E$3:$F$230,2,0)))</f>
        <v>#VALUE!</v>
      </c>
      <c r="BL160" s="57" t="e">
        <f>IF(BK160="","",(CONCATENATE(V160," / ",BK160)))</f>
        <v>#VALUE!</v>
      </c>
      <c r="BM160" s="57" t="e">
        <f>IF(BL160="","",(VLOOKUP(BL160,Table_corresp!$J$3:$M$70,2,0)))</f>
        <v>#VALUE!</v>
      </c>
      <c r="BN160" s="57" t="e">
        <f>IF(BL160="","",(VLOOKUP(BL160,Table_corresp!$J$3:$M$70,3,0)))</f>
        <v>#VALUE!</v>
      </c>
      <c r="BO160" s="57" t="e">
        <f>IF(BL160="","",(VLOOKUP(BL160,Table_corresp!$J$3:$M$70,4,0)))</f>
        <v>#VALUE!</v>
      </c>
      <c r="BP160" s="56" t="str">
        <f t="shared" si="52"/>
        <v/>
      </c>
      <c r="BQ160" s="56" t="str">
        <f t="shared" si="59"/>
        <v/>
      </c>
      <c r="BR160" s="58" t="str">
        <f t="shared" si="53"/>
        <v/>
      </c>
      <c r="BS160" s="59" t="e">
        <f t="shared" si="44"/>
        <v>#VALUE!</v>
      </c>
      <c r="BT160" s="21"/>
      <c r="BU160" s="39"/>
      <c r="BV160" s="21"/>
      <c r="BW160" s="57" t="e">
        <f>IF(BS160="","",(VLOOKUP(BS160,Table_corresp!$E$3:$F$230,2,0)))</f>
        <v>#VALUE!</v>
      </c>
      <c r="BX160" s="57" t="e">
        <f>IF(BW160="","",(CONCATENATE(AF160," / ",BW160)))</f>
        <v>#VALUE!</v>
      </c>
      <c r="BY160" s="57" t="e">
        <f>IF(BX160="","",(VLOOKUP(BX160,Table_corresp!$J$3:$M$70,2,0)))</f>
        <v>#VALUE!</v>
      </c>
      <c r="BZ160" s="57" t="e">
        <f>IF(BX160="","",(VLOOKUP(BX160,Table_corresp!$J$3:$M$70,3,0)))</f>
        <v>#VALUE!</v>
      </c>
      <c r="CA160" s="57" t="e">
        <f>IF(BX160="","",(VLOOKUP(BX160,Table_corresp!$J$3:$M$70,4,0)))</f>
        <v>#VALUE!</v>
      </c>
      <c r="CB160" s="56" t="e">
        <f>IF(#REF!&gt;0,((((#REF!/BY160)^BZ160)-1)/CA160),"")</f>
        <v>#REF!</v>
      </c>
      <c r="CC160" s="56" t="e">
        <f>IF(CB160="","",BN160-CB160)</f>
        <v>#REF!</v>
      </c>
      <c r="CD160" s="58" t="e">
        <f t="shared" si="54"/>
        <v>#REF!</v>
      </c>
      <c r="CE160" s="59" t="e">
        <f>IF(BR160&lt;&gt;0,((YEAR(BR160)-YEAR(BD160))*12+MONTH(BR160)-MONTH(BD160)),"")</f>
        <v>#VALUE!</v>
      </c>
      <c r="CF160" s="21"/>
      <c r="CG160" s="39"/>
      <c r="CH160" s="21"/>
      <c r="CI160" s="57" t="e">
        <f>IF(CE160="","",(VLOOKUP(CE160,Table_corresp!$E$3:$F$230,2,0)))</f>
        <v>#VALUE!</v>
      </c>
      <c r="CJ160" s="57" t="e">
        <f>IF(CI160="","",(CONCATENATE(AP160," / ",CI160)))</f>
        <v>#VALUE!</v>
      </c>
      <c r="CK160" s="57" t="e">
        <f>IF(CJ160="","",(VLOOKUP(CJ160,Table_corresp!$J$3:$M$70,2,0)))</f>
        <v>#VALUE!</v>
      </c>
      <c r="CL160" s="57" t="e">
        <f>IF(CJ160="","",(VLOOKUP(CJ160,Table_corresp!$J$3:$M$70,3,0)))</f>
        <v>#VALUE!</v>
      </c>
      <c r="CM160" s="57" t="e">
        <f>IF(CJ160="","",(VLOOKUP(CJ160,Table_corresp!$J$3:$M$70,4,0)))</f>
        <v>#VALUE!</v>
      </c>
      <c r="CN160" s="56" t="e">
        <f>IF(#REF!&gt;0,((((#REF!/CK160)^CL160)-1)/CM160),"")</f>
        <v>#REF!</v>
      </c>
      <c r="CO160" s="56" t="e">
        <f>IF(CN160="","",BZ160-CN160)</f>
        <v>#REF!</v>
      </c>
      <c r="CP160" s="58" t="e">
        <f t="shared" si="55"/>
        <v>#REF!</v>
      </c>
      <c r="CQ160" s="59" t="e">
        <f>IF(CD160&lt;&gt;0,((YEAR(CD160)-YEAR(BP160))*12+MONTH(CD160)-MONTH(BP160)),"")</f>
        <v>#REF!</v>
      </c>
      <c r="CR160" s="21"/>
      <c r="CS160" s="39"/>
      <c r="CT160" s="22"/>
      <c r="CU160" s="57" t="e">
        <f>IF(CQ160="","",(VLOOKUP(CQ160,Table_corresp!$E$3:$F$230,2,0)))</f>
        <v>#REF!</v>
      </c>
      <c r="CV160" s="57" t="e">
        <f>IF(CU160="","",(CONCATENATE(BB160," / ",CU160)))</f>
        <v>#REF!</v>
      </c>
      <c r="CW160" s="57" t="e">
        <f>IF(CV160="","",(VLOOKUP(CV160,Table_corresp!$J$3:$M$70,2,0)))</f>
        <v>#REF!</v>
      </c>
      <c r="CX160" s="57" t="e">
        <f>IF(CV160="","",(VLOOKUP(CV160,Table_corresp!$J$3:$M$70,3,0)))</f>
        <v>#REF!</v>
      </c>
      <c r="CY160" s="57" t="e">
        <f>IF(CV160="","",(VLOOKUP(CV160,Table_corresp!$J$3:$M$70,4,0)))</f>
        <v>#REF!</v>
      </c>
      <c r="CZ160" s="56" t="e">
        <f>IF(#REF!&gt;0,((((#REF!/CW160)^CX160)-1)/CY160),"")</f>
        <v>#REF!</v>
      </c>
      <c r="DA160" s="56" t="e">
        <f>IF(CZ160="","",CL160-CZ160)</f>
        <v>#REF!</v>
      </c>
      <c r="DB160" s="58" t="e">
        <f t="shared" si="56"/>
        <v>#REF!</v>
      </c>
      <c r="DC160" s="59" t="e">
        <f>IF(CP160&lt;&gt;0,((YEAR(CP160)-YEAR(CB160))*12+MONTH(CP160)-MONTH(CB160)),"")</f>
        <v>#REF!</v>
      </c>
      <c r="DD160" s="26"/>
      <c r="DE160" s="26"/>
      <c r="DF160" s="26"/>
    </row>
    <row r="161" spans="1:110" x14ac:dyDescent="0.25">
      <c r="A161" s="8">
        <v>159</v>
      </c>
      <c r="B161" s="10">
        <v>1</v>
      </c>
      <c r="C161" s="12">
        <v>47</v>
      </c>
      <c r="D161" s="12">
        <v>1.39</v>
      </c>
      <c r="E161" s="12">
        <v>24.325863050566745</v>
      </c>
      <c r="F161" s="12">
        <v>47</v>
      </c>
      <c r="G161" s="12">
        <v>1.4</v>
      </c>
      <c r="H161" s="13">
        <v>23.979591836734699</v>
      </c>
      <c r="I161" s="46">
        <f>VLOOKUP(T161,Table_corresp!$E$3:$F$230,2,0)</f>
        <v>10</v>
      </c>
      <c r="J161" s="46" t="str">
        <f>CONCATENATE(B161," / ",I161)</f>
        <v>1 / 10</v>
      </c>
      <c r="K161" s="54">
        <f>VLOOKUP(J161,Table_corresp!$J$3:$M$70,2,0)</f>
        <v>16.36</v>
      </c>
      <c r="L161" s="54">
        <f>VLOOKUP(J161,Table_corresp!$J$3:$M$70,3,0)</f>
        <v>-0.82</v>
      </c>
      <c r="M161" s="55">
        <f>VLOOKUP(J161,Table_corresp!$J$3:$M$70,4,0)</f>
        <v>-0.08</v>
      </c>
      <c r="N161" s="56">
        <f t="shared" si="57"/>
        <v>3.3642952925433152</v>
      </c>
      <c r="O161" s="14" t="s">
        <v>36</v>
      </c>
      <c r="P161" s="15">
        <v>42338</v>
      </c>
      <c r="Q161" s="15">
        <v>38652</v>
      </c>
      <c r="R161" s="45" t="str">
        <f t="shared" ca="1" si="40"/>
        <v>11 ans 11 mois</v>
      </c>
      <c r="S161" s="39" t="str">
        <f ca="1">VLOOKUP(R161,Table_corresp!$A$3:$B$230,2,0)</f>
        <v>[9-12[</v>
      </c>
      <c r="T161" s="45" t="str">
        <f>DATEDIF(Q161,P161,"y")&amp;" ans "&amp;DATEDIF(Q161,P161,"ym")&amp;" mois"</f>
        <v>10 ans 1 mois</v>
      </c>
      <c r="U161" s="39" t="str">
        <f>VLOOKUP(T161,Table_corresp!$A$3:$B$230,2,0)</f>
        <v>[9-12[</v>
      </c>
      <c r="V161" s="16"/>
      <c r="W161" s="11"/>
      <c r="X161" s="16"/>
      <c r="Y161" s="38" t="str">
        <f>IF(X161&lt;&gt;0,(DATEDIF(Q161,X161,"y")&amp;" ans "&amp;DATEDIF(Q161,X161,"ym")&amp;" mois"),"")</f>
        <v/>
      </c>
      <c r="Z161" s="11"/>
      <c r="AA161" s="57" t="str">
        <f>IF(Y161="","",(VLOOKUP(Y161,Table_corresp!$E$3:$F$230,2,0)))</f>
        <v/>
      </c>
      <c r="AB161" s="57" t="str">
        <f>IF(AA161="","",(CONCATENATE(B161," / ",AA161)))</f>
        <v/>
      </c>
      <c r="AC161" s="57" t="str">
        <f>IF(AB161="","",(VLOOKUP(AB161,Table_corresp!$J$3:$M$70,2,0)))</f>
        <v/>
      </c>
      <c r="AD161" s="57" t="str">
        <f>IF(AB161="","",(VLOOKUP(AB161,Table_corresp!$J$3:$M$70,3,0)))</f>
        <v/>
      </c>
      <c r="AE161" s="57" t="str">
        <f>IF(AB161="","",(VLOOKUP(AB161,Table_corresp!$J$3:$M$70,4,0)))</f>
        <v/>
      </c>
      <c r="AF161" s="56" t="str">
        <f t="shared" si="46"/>
        <v/>
      </c>
      <c r="AG161" s="56" t="str">
        <f>IF(AF161="","",N161-AF161)</f>
        <v/>
      </c>
      <c r="AH161" s="58" t="str">
        <f t="shared" si="41"/>
        <v/>
      </c>
      <c r="AI161" s="17" t="str">
        <f>IF(X161&lt;&gt;0,((YEAR(X161)-YEAR(P161))*12+MONTH(X161)-MONTH(P161)),"")</f>
        <v/>
      </c>
      <c r="AJ161" s="16"/>
      <c r="AK161" s="39" t="str">
        <f>IF(AJ161&lt;&gt;0,(DATEDIF(Q161,AJ161,"y")&amp;" ans "&amp;DATEDIF(Q161,AJ161,"ym")&amp;" mois"),"")</f>
        <v/>
      </c>
      <c r="AL161" s="11"/>
      <c r="AM161" s="57" t="str">
        <f>IF(AK161="","",(VLOOKUP(AK161,Table_corresp!$E$3:$F$230,2,0)))</f>
        <v/>
      </c>
      <c r="AN161" s="57" t="str">
        <f>IF(AM161="","",(CONCATENATE(B161," / ",AM161)))</f>
        <v/>
      </c>
      <c r="AO161" s="57" t="str">
        <f>IF(AN161="","",(VLOOKUP(AN161,Table_corresp!$J$3:$M$70,2,0)))</f>
        <v/>
      </c>
      <c r="AP161" s="57" t="str">
        <f>IF(AN161="","",(VLOOKUP(AN161,Table_corresp!$J$3:$M$70,3,0)))</f>
        <v/>
      </c>
      <c r="AQ161" s="57" t="str">
        <f>IF(AN161="","",(VLOOKUP(AN161,Table_corresp!$J$3:$M$70,4,0)))</f>
        <v/>
      </c>
      <c r="AR161" s="56" t="str">
        <f t="shared" si="47"/>
        <v/>
      </c>
      <c r="AS161" s="56" t="str">
        <f t="shared" si="48"/>
        <v/>
      </c>
      <c r="AT161" s="58" t="str">
        <f t="shared" si="49"/>
        <v/>
      </c>
      <c r="AU161" s="59" t="str">
        <f t="shared" si="42"/>
        <v/>
      </c>
      <c r="AV161" s="16"/>
      <c r="AW161" s="39"/>
      <c r="AX161" s="11"/>
      <c r="AY161" s="57" t="str">
        <f>IF(AU161="","",(VLOOKUP(AU161,Table_corresp!$E$3:$F$230,2,0)))</f>
        <v/>
      </c>
      <c r="AZ161" s="57" t="str">
        <f>IF(AY161="","",(CONCATENATE(L161," / ",AY161)))</f>
        <v/>
      </c>
      <c r="BA161" s="57" t="str">
        <f>IF(AZ161="","",(VLOOKUP(AZ161,Table_corresp!$J$3:$M$70,2,0)))</f>
        <v/>
      </c>
      <c r="BB161" s="57" t="str">
        <f>IF(AZ161="","",(VLOOKUP(AZ161,Table_corresp!$J$3:$M$70,3,0)))</f>
        <v/>
      </c>
      <c r="BC161" s="57" t="str">
        <f>IF(AZ161="","",(VLOOKUP(AZ161,Table_corresp!$J$3:$M$70,4,0)))</f>
        <v/>
      </c>
      <c r="BD161" s="56" t="str">
        <f t="shared" si="50"/>
        <v/>
      </c>
      <c r="BE161" s="56" t="str">
        <f t="shared" si="58"/>
        <v/>
      </c>
      <c r="BF161" s="58" t="str">
        <f t="shared" si="51"/>
        <v/>
      </c>
      <c r="BG161" s="59" t="e">
        <f t="shared" si="43"/>
        <v>#VALUE!</v>
      </c>
      <c r="BH161" s="11"/>
      <c r="BI161" s="39"/>
      <c r="BJ161" s="11"/>
      <c r="BK161" s="57" t="e">
        <f>IF(BG161="","",(VLOOKUP(BG161,Table_corresp!$E$3:$F$230,2,0)))</f>
        <v>#VALUE!</v>
      </c>
      <c r="BL161" s="57" t="e">
        <f>IF(BK161="","",(CONCATENATE(V161," / ",BK161)))</f>
        <v>#VALUE!</v>
      </c>
      <c r="BM161" s="57" t="e">
        <f>IF(BL161="","",(VLOOKUP(BL161,Table_corresp!$J$3:$M$70,2,0)))</f>
        <v>#VALUE!</v>
      </c>
      <c r="BN161" s="57" t="e">
        <f>IF(BL161="","",(VLOOKUP(BL161,Table_corresp!$J$3:$M$70,3,0)))</f>
        <v>#VALUE!</v>
      </c>
      <c r="BO161" s="57" t="e">
        <f>IF(BL161="","",(VLOOKUP(BL161,Table_corresp!$J$3:$M$70,4,0)))</f>
        <v>#VALUE!</v>
      </c>
      <c r="BP161" s="56" t="str">
        <f t="shared" si="52"/>
        <v/>
      </c>
      <c r="BQ161" s="56" t="str">
        <f t="shared" si="59"/>
        <v/>
      </c>
      <c r="BR161" s="58" t="str">
        <f t="shared" si="53"/>
        <v/>
      </c>
      <c r="BS161" s="59" t="e">
        <f t="shared" si="44"/>
        <v>#VALUE!</v>
      </c>
      <c r="BT161" s="11"/>
      <c r="BU161" s="39"/>
      <c r="BV161" s="11"/>
      <c r="BW161" s="57" t="e">
        <f>IF(BS161="","",(VLOOKUP(BS161,Table_corresp!$E$3:$F$230,2,0)))</f>
        <v>#VALUE!</v>
      </c>
      <c r="BX161" s="57" t="e">
        <f>IF(BW161="","",(CONCATENATE(AF161," / ",BW161)))</f>
        <v>#VALUE!</v>
      </c>
      <c r="BY161" s="57" t="e">
        <f>IF(BX161="","",(VLOOKUP(BX161,Table_corresp!$J$3:$M$70,2,0)))</f>
        <v>#VALUE!</v>
      </c>
      <c r="BZ161" s="57" t="e">
        <f>IF(BX161="","",(VLOOKUP(BX161,Table_corresp!$J$3:$M$70,3,0)))</f>
        <v>#VALUE!</v>
      </c>
      <c r="CA161" s="57" t="e">
        <f>IF(BX161="","",(VLOOKUP(BX161,Table_corresp!$J$3:$M$70,4,0)))</f>
        <v>#VALUE!</v>
      </c>
      <c r="CB161" s="56" t="e">
        <f>IF(#REF!&gt;0,((((#REF!/BY161)^BZ161)-1)/CA161),"")</f>
        <v>#REF!</v>
      </c>
      <c r="CC161" s="56" t="e">
        <f>IF(CB161="","",BN161-CB161)</f>
        <v>#REF!</v>
      </c>
      <c r="CD161" s="58" t="e">
        <f t="shared" si="54"/>
        <v>#REF!</v>
      </c>
      <c r="CE161" s="59" t="e">
        <f>IF(BR161&lt;&gt;0,((YEAR(BR161)-YEAR(BD161))*12+MONTH(BR161)-MONTH(BD161)),"")</f>
        <v>#VALUE!</v>
      </c>
      <c r="CF161" s="11"/>
      <c r="CG161" s="39"/>
      <c r="CH161" s="11"/>
      <c r="CI161" s="57" t="e">
        <f>IF(CE161="","",(VLOOKUP(CE161,Table_corresp!$E$3:$F$230,2,0)))</f>
        <v>#VALUE!</v>
      </c>
      <c r="CJ161" s="57" t="e">
        <f>IF(CI161="","",(CONCATENATE(AP161," / ",CI161)))</f>
        <v>#VALUE!</v>
      </c>
      <c r="CK161" s="57" t="e">
        <f>IF(CJ161="","",(VLOOKUP(CJ161,Table_corresp!$J$3:$M$70,2,0)))</f>
        <v>#VALUE!</v>
      </c>
      <c r="CL161" s="57" t="e">
        <f>IF(CJ161="","",(VLOOKUP(CJ161,Table_corresp!$J$3:$M$70,3,0)))</f>
        <v>#VALUE!</v>
      </c>
      <c r="CM161" s="57" t="e">
        <f>IF(CJ161="","",(VLOOKUP(CJ161,Table_corresp!$J$3:$M$70,4,0)))</f>
        <v>#VALUE!</v>
      </c>
      <c r="CN161" s="56" t="e">
        <f>IF(#REF!&gt;0,((((#REF!/CK161)^CL161)-1)/CM161),"")</f>
        <v>#REF!</v>
      </c>
      <c r="CO161" s="56" t="e">
        <f>IF(CN161="","",BZ161-CN161)</f>
        <v>#REF!</v>
      </c>
      <c r="CP161" s="58" t="e">
        <f t="shared" si="55"/>
        <v>#REF!</v>
      </c>
      <c r="CQ161" s="59" t="e">
        <f>IF(CD161&lt;&gt;0,((YEAR(CD161)-YEAR(BP161))*12+MONTH(CD161)-MONTH(BP161)),"")</f>
        <v>#REF!</v>
      </c>
      <c r="CR161" s="11"/>
      <c r="CS161" s="39"/>
      <c r="CT161" s="18"/>
      <c r="CU161" s="57" t="e">
        <f>IF(CQ161="","",(VLOOKUP(CQ161,Table_corresp!$E$3:$F$230,2,0)))</f>
        <v>#REF!</v>
      </c>
      <c r="CV161" s="57" t="e">
        <f>IF(CU161="","",(CONCATENATE(BB161," / ",CU161)))</f>
        <v>#REF!</v>
      </c>
      <c r="CW161" s="57" t="e">
        <f>IF(CV161="","",(VLOOKUP(CV161,Table_corresp!$J$3:$M$70,2,0)))</f>
        <v>#REF!</v>
      </c>
      <c r="CX161" s="57" t="e">
        <f>IF(CV161="","",(VLOOKUP(CV161,Table_corresp!$J$3:$M$70,3,0)))</f>
        <v>#REF!</v>
      </c>
      <c r="CY161" s="57" t="e">
        <f>IF(CV161="","",(VLOOKUP(CV161,Table_corresp!$J$3:$M$70,4,0)))</f>
        <v>#REF!</v>
      </c>
      <c r="CZ161" s="56" t="e">
        <f>IF(#REF!&gt;0,((((#REF!/CW161)^CX161)-1)/CY161),"")</f>
        <v>#REF!</v>
      </c>
      <c r="DA161" s="56" t="e">
        <f>IF(CZ161="","",CL161-CZ161)</f>
        <v>#REF!</v>
      </c>
      <c r="DB161" s="58" t="e">
        <f t="shared" si="56"/>
        <v>#REF!</v>
      </c>
      <c r="DC161" s="59" t="e">
        <f>IF(CP161&lt;&gt;0,((YEAR(CP161)-YEAR(CB161))*12+MONTH(CP161)-MONTH(CB161)),"")</f>
        <v>#REF!</v>
      </c>
      <c r="DD161" s="26"/>
      <c r="DE161" s="26"/>
      <c r="DF161" s="26"/>
    </row>
    <row r="162" spans="1:110" x14ac:dyDescent="0.25">
      <c r="A162" s="8">
        <v>160</v>
      </c>
      <c r="B162" s="10">
        <v>2</v>
      </c>
      <c r="C162" s="12"/>
      <c r="D162" s="12"/>
      <c r="E162" s="12"/>
      <c r="F162" s="12">
        <v>64</v>
      </c>
      <c r="G162" s="12">
        <v>1.52</v>
      </c>
      <c r="H162" s="13">
        <v>27.700831024930746</v>
      </c>
      <c r="I162" s="46">
        <f>VLOOKUP(T162,Table_corresp!$E$3:$F$230,2,0)</f>
        <v>10.5</v>
      </c>
      <c r="J162" s="46" t="str">
        <f>CONCATENATE(B162," / ",I162)</f>
        <v>2 / 10,5</v>
      </c>
      <c r="K162" s="54">
        <f>VLOOKUP(J162,Table_corresp!$J$3:$M$70,2,0)</f>
        <v>16.440000000000001</v>
      </c>
      <c r="L162" s="54">
        <f>VLOOKUP(J162,Table_corresp!$J$3:$M$70,3,0)</f>
        <v>-0.69</v>
      </c>
      <c r="M162" s="55">
        <f>VLOOKUP(J162,Table_corresp!$J$3:$M$70,4,0)</f>
        <v>-7.3400000000000007E-2</v>
      </c>
      <c r="N162" s="56">
        <f t="shared" si="57"/>
        <v>4.1188897966374745</v>
      </c>
      <c r="O162" s="14" t="s">
        <v>39</v>
      </c>
      <c r="P162" s="15">
        <v>42345</v>
      </c>
      <c r="Q162" s="15">
        <v>38443</v>
      </c>
      <c r="R162" s="45" t="str">
        <f t="shared" ca="1" si="40"/>
        <v>12 ans 6 mois</v>
      </c>
      <c r="S162" s="39" t="str">
        <f ca="1">VLOOKUP(R162,Table_corresp!$A$3:$B$230,2,0)</f>
        <v>&gt; 12</v>
      </c>
      <c r="T162" s="45" t="str">
        <f>DATEDIF(Q162,P162,"y")&amp;" ans "&amp;DATEDIF(Q162,P162,"ym")&amp;" mois"</f>
        <v>10 ans 8 mois</v>
      </c>
      <c r="U162" s="39" t="str">
        <f>VLOOKUP(T162,Table_corresp!$A$3:$B$230,2,0)</f>
        <v>[9-12[</v>
      </c>
      <c r="V162" s="16"/>
      <c r="W162" s="11"/>
      <c r="X162" s="16"/>
      <c r="Y162" s="38" t="str">
        <f>IF(X162&lt;&gt;0,(DATEDIF(Q162,X162,"y")&amp;" ans "&amp;DATEDIF(Q162,X162,"ym")&amp;" mois"),"")</f>
        <v/>
      </c>
      <c r="Z162" s="11"/>
      <c r="AA162" s="57" t="str">
        <f>IF(Y162="","",(VLOOKUP(Y162,Table_corresp!$E$3:$F$230,2,0)))</f>
        <v/>
      </c>
      <c r="AB162" s="57" t="str">
        <f>IF(AA162="","",(CONCATENATE(B162," / ",AA162)))</f>
        <v/>
      </c>
      <c r="AC162" s="57" t="str">
        <f>IF(AB162="","",(VLOOKUP(AB162,Table_corresp!$J$3:$M$70,2,0)))</f>
        <v/>
      </c>
      <c r="AD162" s="57" t="str">
        <f>IF(AB162="","",(VLOOKUP(AB162,Table_corresp!$J$3:$M$70,3,0)))</f>
        <v/>
      </c>
      <c r="AE162" s="57" t="str">
        <f>IF(AB162="","",(VLOOKUP(AB162,Table_corresp!$J$3:$M$70,4,0)))</f>
        <v/>
      </c>
      <c r="AF162" s="56" t="str">
        <f t="shared" si="46"/>
        <v/>
      </c>
      <c r="AG162" s="56" t="str">
        <f>IF(AF162="","",N162-AF162)</f>
        <v/>
      </c>
      <c r="AH162" s="58" t="str">
        <f t="shared" si="41"/>
        <v/>
      </c>
      <c r="AI162" s="17" t="str">
        <f>IF(X162&lt;&gt;0,((YEAR(X162)-YEAR(P162))*12+MONTH(X162)-MONTH(P162)),"")</f>
        <v/>
      </c>
      <c r="AJ162" s="16"/>
      <c r="AK162" s="39" t="str">
        <f>IF(AJ162&lt;&gt;0,(DATEDIF(Q162,AJ162,"y")&amp;" ans "&amp;DATEDIF(Q162,AJ162,"ym")&amp;" mois"),"")</f>
        <v/>
      </c>
      <c r="AL162" s="11"/>
      <c r="AM162" s="57" t="str">
        <f>IF(AK162="","",(VLOOKUP(AK162,Table_corresp!$E$3:$F$230,2,0)))</f>
        <v/>
      </c>
      <c r="AN162" s="57" t="str">
        <f>IF(AM162="","",(CONCATENATE(B162," / ",AM162)))</f>
        <v/>
      </c>
      <c r="AO162" s="57" t="str">
        <f>IF(AN162="","",(VLOOKUP(AN162,Table_corresp!$J$3:$M$70,2,0)))</f>
        <v/>
      </c>
      <c r="AP162" s="57" t="str">
        <f>IF(AN162="","",(VLOOKUP(AN162,Table_corresp!$J$3:$M$70,3,0)))</f>
        <v/>
      </c>
      <c r="AQ162" s="57" t="str">
        <f>IF(AN162="","",(VLOOKUP(AN162,Table_corresp!$J$3:$M$70,4,0)))</f>
        <v/>
      </c>
      <c r="AR162" s="56" t="str">
        <f t="shared" si="47"/>
        <v/>
      </c>
      <c r="AS162" s="56" t="str">
        <f t="shared" si="48"/>
        <v/>
      </c>
      <c r="AT162" s="58" t="str">
        <f t="shared" si="49"/>
        <v/>
      </c>
      <c r="AU162" s="59" t="str">
        <f t="shared" si="42"/>
        <v/>
      </c>
      <c r="AV162" s="16"/>
      <c r="AW162" s="39"/>
      <c r="AX162" s="11"/>
      <c r="AY162" s="57" t="str">
        <f>IF(AU162="","",(VLOOKUP(AU162,Table_corresp!$E$3:$F$230,2,0)))</f>
        <v/>
      </c>
      <c r="AZ162" s="57" t="str">
        <f>IF(AY162="","",(CONCATENATE(L162," / ",AY162)))</f>
        <v/>
      </c>
      <c r="BA162" s="57" t="str">
        <f>IF(AZ162="","",(VLOOKUP(AZ162,Table_corresp!$J$3:$M$70,2,0)))</f>
        <v/>
      </c>
      <c r="BB162" s="57" t="str">
        <f>IF(AZ162="","",(VLOOKUP(AZ162,Table_corresp!$J$3:$M$70,3,0)))</f>
        <v/>
      </c>
      <c r="BC162" s="57" t="str">
        <f>IF(AZ162="","",(VLOOKUP(AZ162,Table_corresp!$J$3:$M$70,4,0)))</f>
        <v/>
      </c>
      <c r="BD162" s="56" t="str">
        <f t="shared" si="50"/>
        <v/>
      </c>
      <c r="BE162" s="56" t="str">
        <f t="shared" si="58"/>
        <v/>
      </c>
      <c r="BF162" s="58" t="str">
        <f t="shared" si="51"/>
        <v/>
      </c>
      <c r="BG162" s="59" t="e">
        <f t="shared" si="43"/>
        <v>#VALUE!</v>
      </c>
      <c r="BH162" s="11"/>
      <c r="BI162" s="39"/>
      <c r="BJ162" s="11"/>
      <c r="BK162" s="57" t="e">
        <f>IF(BG162="","",(VLOOKUP(BG162,Table_corresp!$E$3:$F$230,2,0)))</f>
        <v>#VALUE!</v>
      </c>
      <c r="BL162" s="57" t="e">
        <f>IF(BK162="","",(CONCATENATE(V162," / ",BK162)))</f>
        <v>#VALUE!</v>
      </c>
      <c r="BM162" s="57" t="e">
        <f>IF(BL162="","",(VLOOKUP(BL162,Table_corresp!$J$3:$M$70,2,0)))</f>
        <v>#VALUE!</v>
      </c>
      <c r="BN162" s="57" t="e">
        <f>IF(BL162="","",(VLOOKUP(BL162,Table_corresp!$J$3:$M$70,3,0)))</f>
        <v>#VALUE!</v>
      </c>
      <c r="BO162" s="57" t="e">
        <f>IF(BL162="","",(VLOOKUP(BL162,Table_corresp!$J$3:$M$70,4,0)))</f>
        <v>#VALUE!</v>
      </c>
      <c r="BP162" s="56" t="str">
        <f t="shared" si="52"/>
        <v/>
      </c>
      <c r="BQ162" s="56" t="str">
        <f t="shared" si="59"/>
        <v/>
      </c>
      <c r="BR162" s="58" t="str">
        <f t="shared" si="53"/>
        <v/>
      </c>
      <c r="BS162" s="59" t="e">
        <f t="shared" si="44"/>
        <v>#VALUE!</v>
      </c>
      <c r="BT162" s="11"/>
      <c r="BU162" s="39"/>
      <c r="BV162" s="11"/>
      <c r="BW162" s="57" t="e">
        <f>IF(BS162="","",(VLOOKUP(BS162,Table_corresp!$E$3:$F$230,2,0)))</f>
        <v>#VALUE!</v>
      </c>
      <c r="BX162" s="57" t="e">
        <f>IF(BW162="","",(CONCATENATE(AF162," / ",BW162)))</f>
        <v>#VALUE!</v>
      </c>
      <c r="BY162" s="57" t="e">
        <f>IF(BX162="","",(VLOOKUP(BX162,Table_corresp!$J$3:$M$70,2,0)))</f>
        <v>#VALUE!</v>
      </c>
      <c r="BZ162" s="57" t="e">
        <f>IF(BX162="","",(VLOOKUP(BX162,Table_corresp!$J$3:$M$70,3,0)))</f>
        <v>#VALUE!</v>
      </c>
      <c r="CA162" s="57" t="e">
        <f>IF(BX162="","",(VLOOKUP(BX162,Table_corresp!$J$3:$M$70,4,0)))</f>
        <v>#VALUE!</v>
      </c>
      <c r="CB162" s="56" t="e">
        <f>IF(#REF!&gt;0,((((#REF!/BY162)^BZ162)-1)/CA162),"")</f>
        <v>#REF!</v>
      </c>
      <c r="CC162" s="56" t="e">
        <f>IF(CB162="","",BN162-CB162)</f>
        <v>#REF!</v>
      </c>
      <c r="CD162" s="58" t="e">
        <f t="shared" si="54"/>
        <v>#REF!</v>
      </c>
      <c r="CE162" s="59" t="e">
        <f>IF(BR162&lt;&gt;0,((YEAR(BR162)-YEAR(BD162))*12+MONTH(BR162)-MONTH(BD162)),"")</f>
        <v>#VALUE!</v>
      </c>
      <c r="CF162" s="11"/>
      <c r="CG162" s="39"/>
      <c r="CH162" s="11"/>
      <c r="CI162" s="57" t="e">
        <f>IF(CE162="","",(VLOOKUP(CE162,Table_corresp!$E$3:$F$230,2,0)))</f>
        <v>#VALUE!</v>
      </c>
      <c r="CJ162" s="57" t="e">
        <f>IF(CI162="","",(CONCATENATE(AP162," / ",CI162)))</f>
        <v>#VALUE!</v>
      </c>
      <c r="CK162" s="57" t="e">
        <f>IF(CJ162="","",(VLOOKUP(CJ162,Table_corresp!$J$3:$M$70,2,0)))</f>
        <v>#VALUE!</v>
      </c>
      <c r="CL162" s="57" t="e">
        <f>IF(CJ162="","",(VLOOKUP(CJ162,Table_corresp!$J$3:$M$70,3,0)))</f>
        <v>#VALUE!</v>
      </c>
      <c r="CM162" s="57" t="e">
        <f>IF(CJ162="","",(VLOOKUP(CJ162,Table_corresp!$J$3:$M$70,4,0)))</f>
        <v>#VALUE!</v>
      </c>
      <c r="CN162" s="56" t="e">
        <f>IF(#REF!&gt;0,((((#REF!/CK162)^CL162)-1)/CM162),"")</f>
        <v>#REF!</v>
      </c>
      <c r="CO162" s="56" t="e">
        <f>IF(CN162="","",BZ162-CN162)</f>
        <v>#REF!</v>
      </c>
      <c r="CP162" s="58" t="e">
        <f t="shared" si="55"/>
        <v>#REF!</v>
      </c>
      <c r="CQ162" s="59" t="e">
        <f>IF(CD162&lt;&gt;0,((YEAR(CD162)-YEAR(BP162))*12+MONTH(CD162)-MONTH(BP162)),"")</f>
        <v>#REF!</v>
      </c>
      <c r="CR162" s="11"/>
      <c r="CS162" s="39"/>
      <c r="CT162" s="18"/>
      <c r="CU162" s="57" t="e">
        <f>IF(CQ162="","",(VLOOKUP(CQ162,Table_corresp!$E$3:$F$230,2,0)))</f>
        <v>#REF!</v>
      </c>
      <c r="CV162" s="57" t="e">
        <f>IF(CU162="","",(CONCATENATE(BB162," / ",CU162)))</f>
        <v>#REF!</v>
      </c>
      <c r="CW162" s="57" t="e">
        <f>IF(CV162="","",(VLOOKUP(CV162,Table_corresp!$J$3:$M$70,2,0)))</f>
        <v>#REF!</v>
      </c>
      <c r="CX162" s="57" t="e">
        <f>IF(CV162="","",(VLOOKUP(CV162,Table_corresp!$J$3:$M$70,3,0)))</f>
        <v>#REF!</v>
      </c>
      <c r="CY162" s="57" t="e">
        <f>IF(CV162="","",(VLOOKUP(CV162,Table_corresp!$J$3:$M$70,4,0)))</f>
        <v>#REF!</v>
      </c>
      <c r="CZ162" s="56" t="e">
        <f>IF(#REF!&gt;0,((((#REF!/CW162)^CX162)-1)/CY162),"")</f>
        <v>#REF!</v>
      </c>
      <c r="DA162" s="56" t="e">
        <f>IF(CZ162="","",CL162-CZ162)</f>
        <v>#REF!</v>
      </c>
      <c r="DB162" s="58" t="e">
        <f t="shared" si="56"/>
        <v>#REF!</v>
      </c>
      <c r="DC162" s="59" t="e">
        <f>IF(CP162&lt;&gt;0,((YEAR(CP162)-YEAR(CB162))*12+MONTH(CP162)-MONTH(CB162)),"")</f>
        <v>#REF!</v>
      </c>
      <c r="DD162" s="26"/>
      <c r="DE162" s="26"/>
      <c r="DF162" s="26"/>
    </row>
    <row r="163" spans="1:110" x14ac:dyDescent="0.25">
      <c r="A163" s="8">
        <v>161</v>
      </c>
      <c r="B163" s="10">
        <v>2</v>
      </c>
      <c r="C163" s="12">
        <v>40</v>
      </c>
      <c r="D163" s="12">
        <v>1.31</v>
      </c>
      <c r="E163" s="12">
        <v>23.30866499621234</v>
      </c>
      <c r="F163" s="12">
        <v>39.700000000000003</v>
      </c>
      <c r="G163" s="12">
        <v>1.32</v>
      </c>
      <c r="H163" s="13">
        <v>22.784664830119375</v>
      </c>
      <c r="I163" s="46">
        <f>VLOOKUP(T163,Table_corresp!$E$3:$F$230,2,0)</f>
        <v>9.5</v>
      </c>
      <c r="J163" s="46" t="str">
        <f>CONCATENATE(B163," / ",I163)</f>
        <v>2 / 9,5</v>
      </c>
      <c r="K163" s="54">
        <f>VLOOKUP(J163,Table_corresp!$J$3:$M$70,2,0)</f>
        <v>15.96</v>
      </c>
      <c r="L163" s="54">
        <f>VLOOKUP(J163,Table_corresp!$J$3:$M$70,3,0)</f>
        <v>-0.64</v>
      </c>
      <c r="M163" s="55">
        <f>VLOOKUP(J163,Table_corresp!$J$3:$M$70,4,0)</f>
        <v>-6.4100000000000004E-2</v>
      </c>
      <c r="N163" s="56">
        <f t="shared" si="57"/>
        <v>3.1786182793567215</v>
      </c>
      <c r="O163" s="14" t="s">
        <v>36</v>
      </c>
      <c r="P163" s="15">
        <v>42340</v>
      </c>
      <c r="Q163" s="15">
        <v>38854</v>
      </c>
      <c r="R163" s="45" t="str">
        <f t="shared" ca="1" si="40"/>
        <v>11 ans 5 mois</v>
      </c>
      <c r="S163" s="39" t="str">
        <f ca="1">VLOOKUP(R163,Table_corresp!$A$3:$B$230,2,0)</f>
        <v>[9-12[</v>
      </c>
      <c r="T163" s="45" t="str">
        <f>DATEDIF(Q163,P163,"y")&amp;" ans "&amp;DATEDIF(Q163,P163,"ym")&amp;" mois"</f>
        <v>9 ans 6 mois</v>
      </c>
      <c r="U163" s="39" t="str">
        <f>VLOOKUP(T163,Table_corresp!$A$3:$B$230,2,0)</f>
        <v>[9-12[</v>
      </c>
      <c r="V163" s="20"/>
      <c r="W163" s="21"/>
      <c r="X163" s="20">
        <v>42522</v>
      </c>
      <c r="Y163" s="38" t="str">
        <f>IF(X163&lt;&gt;0,(DATEDIF(Q163,X163,"y")&amp;" ans "&amp;DATEDIF(Q163,X163,"ym")&amp;" mois"),"")</f>
        <v>10 ans 0 mois</v>
      </c>
      <c r="Z163" s="21">
        <v>23.8</v>
      </c>
      <c r="AA163" s="57">
        <f>IF(Y163="","",(VLOOKUP(Y163,Table_corresp!$E$3:$F$230,2,0)))</f>
        <v>10</v>
      </c>
      <c r="AB163" s="57" t="str">
        <f>IF(AA163="","",(CONCATENATE(B163," / ",AA163)))</f>
        <v>2 / 10</v>
      </c>
      <c r="AC163" s="57">
        <f>IF(AB163="","",(VLOOKUP(AB163,Table_corresp!$J$3:$M$70,2,0)))</f>
        <v>16.18</v>
      </c>
      <c r="AD163" s="57">
        <f>IF(AB163="","",(VLOOKUP(AB163,Table_corresp!$J$3:$M$70,3,0)))</f>
        <v>-0.67</v>
      </c>
      <c r="AE163" s="57">
        <f>IF(AB163="","",(VLOOKUP(AB163,Table_corresp!$J$3:$M$70,4,0)))</f>
        <v>-6.9199999999999998E-2</v>
      </c>
      <c r="AF163" s="56">
        <f t="shared" si="46"/>
        <v>3.2924407114978491</v>
      </c>
      <c r="AG163" s="56">
        <f>IF(AF163="","",N163-AF163)</f>
        <v>-0.11382243214112764</v>
      </c>
      <c r="AH163" s="58" t="str">
        <f t="shared" si="41"/>
        <v>stable</v>
      </c>
      <c r="AI163" s="17">
        <f>IF(X163&lt;&gt;0,((YEAR(X163)-YEAR(P163))*12+MONTH(X163)-MONTH(P163)),"")</f>
        <v>6</v>
      </c>
      <c r="AJ163" s="20"/>
      <c r="AK163" s="39" t="str">
        <f>IF(AJ163&lt;&gt;0,(DATEDIF(Q163,AJ163,"y")&amp;" ans "&amp;DATEDIF(Q163,AJ163,"ym")&amp;" mois"),"")</f>
        <v/>
      </c>
      <c r="AL163" s="21"/>
      <c r="AM163" s="57" t="str">
        <f>IF(AK163="","",(VLOOKUP(AK163,Table_corresp!$E$3:$F$230,2,0)))</f>
        <v/>
      </c>
      <c r="AN163" s="57" t="str">
        <f>IF(AM163="","",(CONCATENATE(B163," / ",AM163)))</f>
        <v/>
      </c>
      <c r="AO163" s="57" t="str">
        <f>IF(AN163="","",(VLOOKUP(AN163,Table_corresp!$J$3:$M$70,2,0)))</f>
        <v/>
      </c>
      <c r="AP163" s="57" t="str">
        <f>IF(AN163="","",(VLOOKUP(AN163,Table_corresp!$J$3:$M$70,3,0)))</f>
        <v/>
      </c>
      <c r="AQ163" s="57" t="str">
        <f>IF(AN163="","",(VLOOKUP(AN163,Table_corresp!$J$3:$M$70,4,0)))</f>
        <v/>
      </c>
      <c r="AR163" s="56" t="str">
        <f t="shared" si="47"/>
        <v/>
      </c>
      <c r="AS163" s="56" t="str">
        <f t="shared" si="48"/>
        <v/>
      </c>
      <c r="AT163" s="58" t="str">
        <f t="shared" si="49"/>
        <v/>
      </c>
      <c r="AU163" s="59" t="str">
        <f t="shared" si="42"/>
        <v/>
      </c>
      <c r="AV163" s="20"/>
      <c r="AW163" s="39"/>
      <c r="AX163" s="21"/>
      <c r="AY163" s="57" t="str">
        <f>IF(AU163="","",(VLOOKUP(AU163,Table_corresp!$E$3:$F$230,2,0)))</f>
        <v/>
      </c>
      <c r="AZ163" s="57" t="str">
        <f>IF(AY163="","",(CONCATENATE(L163," / ",AY163)))</f>
        <v/>
      </c>
      <c r="BA163" s="57" t="str">
        <f>IF(AZ163="","",(VLOOKUP(AZ163,Table_corresp!$J$3:$M$70,2,0)))</f>
        <v/>
      </c>
      <c r="BB163" s="57" t="str">
        <f>IF(AZ163="","",(VLOOKUP(AZ163,Table_corresp!$J$3:$M$70,3,0)))</f>
        <v/>
      </c>
      <c r="BC163" s="57" t="str">
        <f>IF(AZ163="","",(VLOOKUP(AZ163,Table_corresp!$J$3:$M$70,4,0)))</f>
        <v/>
      </c>
      <c r="BD163" s="56" t="str">
        <f t="shared" si="50"/>
        <v/>
      </c>
      <c r="BE163" s="56" t="str">
        <f t="shared" si="58"/>
        <v/>
      </c>
      <c r="BF163" s="58" t="str">
        <f t="shared" si="51"/>
        <v/>
      </c>
      <c r="BG163" s="59" t="e">
        <f t="shared" si="43"/>
        <v>#VALUE!</v>
      </c>
      <c r="BH163" s="21"/>
      <c r="BI163" s="39"/>
      <c r="BJ163" s="21"/>
      <c r="BK163" s="57" t="e">
        <f>IF(BG163="","",(VLOOKUP(BG163,Table_corresp!$E$3:$F$230,2,0)))</f>
        <v>#VALUE!</v>
      </c>
      <c r="BL163" s="57" t="e">
        <f>IF(BK163="","",(CONCATENATE(V163," / ",BK163)))</f>
        <v>#VALUE!</v>
      </c>
      <c r="BM163" s="57" t="e">
        <f>IF(BL163="","",(VLOOKUP(BL163,Table_corresp!$J$3:$M$70,2,0)))</f>
        <v>#VALUE!</v>
      </c>
      <c r="BN163" s="57" t="e">
        <f>IF(BL163="","",(VLOOKUP(BL163,Table_corresp!$J$3:$M$70,3,0)))</f>
        <v>#VALUE!</v>
      </c>
      <c r="BO163" s="57" t="e">
        <f>IF(BL163="","",(VLOOKUP(BL163,Table_corresp!$J$3:$M$70,4,0)))</f>
        <v>#VALUE!</v>
      </c>
      <c r="BP163" s="56" t="str">
        <f t="shared" si="52"/>
        <v/>
      </c>
      <c r="BQ163" s="56" t="str">
        <f t="shared" si="59"/>
        <v/>
      </c>
      <c r="BR163" s="58" t="str">
        <f t="shared" si="53"/>
        <v/>
      </c>
      <c r="BS163" s="59" t="e">
        <f t="shared" si="44"/>
        <v>#VALUE!</v>
      </c>
      <c r="BT163" s="21"/>
      <c r="BU163" s="39"/>
      <c r="BV163" s="21"/>
      <c r="BW163" s="57" t="e">
        <f>IF(BS163="","",(VLOOKUP(BS163,Table_corresp!$E$3:$F$230,2,0)))</f>
        <v>#VALUE!</v>
      </c>
      <c r="BX163" s="57" t="e">
        <f>IF(BW163="","",(CONCATENATE(AF163," / ",BW163)))</f>
        <v>#VALUE!</v>
      </c>
      <c r="BY163" s="57" t="e">
        <f>IF(BX163="","",(VLOOKUP(BX163,Table_corresp!$J$3:$M$70,2,0)))</f>
        <v>#VALUE!</v>
      </c>
      <c r="BZ163" s="57" t="e">
        <f>IF(BX163="","",(VLOOKUP(BX163,Table_corresp!$J$3:$M$70,3,0)))</f>
        <v>#VALUE!</v>
      </c>
      <c r="CA163" s="57" t="e">
        <f>IF(BX163="","",(VLOOKUP(BX163,Table_corresp!$J$3:$M$70,4,0)))</f>
        <v>#VALUE!</v>
      </c>
      <c r="CB163" s="56" t="e">
        <f>IF(#REF!&gt;0,((((#REF!/BY163)^BZ163)-1)/CA163),"")</f>
        <v>#REF!</v>
      </c>
      <c r="CC163" s="56" t="e">
        <f>IF(CB163="","",BN163-CB163)</f>
        <v>#REF!</v>
      </c>
      <c r="CD163" s="58" t="e">
        <f t="shared" si="54"/>
        <v>#REF!</v>
      </c>
      <c r="CE163" s="59" t="e">
        <f>IF(BR163&lt;&gt;0,((YEAR(BR163)-YEAR(BD163))*12+MONTH(BR163)-MONTH(BD163)),"")</f>
        <v>#VALUE!</v>
      </c>
      <c r="CF163" s="21"/>
      <c r="CG163" s="39"/>
      <c r="CH163" s="21"/>
      <c r="CI163" s="57" t="e">
        <f>IF(CE163="","",(VLOOKUP(CE163,Table_corresp!$E$3:$F$230,2,0)))</f>
        <v>#VALUE!</v>
      </c>
      <c r="CJ163" s="57" t="e">
        <f>IF(CI163="","",(CONCATENATE(AP163," / ",CI163)))</f>
        <v>#VALUE!</v>
      </c>
      <c r="CK163" s="57" t="e">
        <f>IF(CJ163="","",(VLOOKUP(CJ163,Table_corresp!$J$3:$M$70,2,0)))</f>
        <v>#VALUE!</v>
      </c>
      <c r="CL163" s="57" t="e">
        <f>IF(CJ163="","",(VLOOKUP(CJ163,Table_corresp!$J$3:$M$70,3,0)))</f>
        <v>#VALUE!</v>
      </c>
      <c r="CM163" s="57" t="e">
        <f>IF(CJ163="","",(VLOOKUP(CJ163,Table_corresp!$J$3:$M$70,4,0)))</f>
        <v>#VALUE!</v>
      </c>
      <c r="CN163" s="56" t="e">
        <f>IF(#REF!&gt;0,((((#REF!/CK163)^CL163)-1)/CM163),"")</f>
        <v>#REF!</v>
      </c>
      <c r="CO163" s="56" t="e">
        <f>IF(CN163="","",BZ163-CN163)</f>
        <v>#REF!</v>
      </c>
      <c r="CP163" s="58" t="e">
        <f t="shared" si="55"/>
        <v>#REF!</v>
      </c>
      <c r="CQ163" s="59" t="e">
        <f>IF(CD163&lt;&gt;0,((YEAR(CD163)-YEAR(BP163))*12+MONTH(CD163)-MONTH(BP163)),"")</f>
        <v>#REF!</v>
      </c>
      <c r="CR163" s="21"/>
      <c r="CS163" s="39"/>
      <c r="CT163" s="22"/>
      <c r="CU163" s="57" t="e">
        <f>IF(CQ163="","",(VLOOKUP(CQ163,Table_corresp!$E$3:$F$230,2,0)))</f>
        <v>#REF!</v>
      </c>
      <c r="CV163" s="57" t="e">
        <f>IF(CU163="","",(CONCATENATE(BB163," / ",CU163)))</f>
        <v>#REF!</v>
      </c>
      <c r="CW163" s="57" t="e">
        <f>IF(CV163="","",(VLOOKUP(CV163,Table_corresp!$J$3:$M$70,2,0)))</f>
        <v>#REF!</v>
      </c>
      <c r="CX163" s="57" t="e">
        <f>IF(CV163="","",(VLOOKUP(CV163,Table_corresp!$J$3:$M$70,3,0)))</f>
        <v>#REF!</v>
      </c>
      <c r="CY163" s="57" t="e">
        <f>IF(CV163="","",(VLOOKUP(CV163,Table_corresp!$J$3:$M$70,4,0)))</f>
        <v>#REF!</v>
      </c>
      <c r="CZ163" s="56" t="e">
        <f>IF(#REF!&gt;0,((((#REF!/CW163)^CX163)-1)/CY163),"")</f>
        <v>#REF!</v>
      </c>
      <c r="DA163" s="56" t="e">
        <f>IF(CZ163="","",CL163-CZ163)</f>
        <v>#REF!</v>
      </c>
      <c r="DB163" s="58" t="e">
        <f t="shared" si="56"/>
        <v>#REF!</v>
      </c>
      <c r="DC163" s="59" t="e">
        <f>IF(CP163&lt;&gt;0,((YEAR(CP163)-YEAR(CB163))*12+MONTH(CP163)-MONTH(CB163)),"")</f>
        <v>#REF!</v>
      </c>
      <c r="DD163" s="26"/>
      <c r="DE163" s="26"/>
      <c r="DF163" s="26"/>
    </row>
    <row r="164" spans="1:110" x14ac:dyDescent="0.25">
      <c r="A164" s="8">
        <v>162</v>
      </c>
      <c r="B164" s="10">
        <v>2</v>
      </c>
      <c r="C164" s="12">
        <v>84</v>
      </c>
      <c r="D164" s="12">
        <v>1.58</v>
      </c>
      <c r="E164" s="12">
        <v>33.648453773433737</v>
      </c>
      <c r="F164" s="12">
        <v>90.6</v>
      </c>
      <c r="G164" s="12">
        <v>1.58</v>
      </c>
      <c r="H164" s="13">
        <v>36.292260855632101</v>
      </c>
      <c r="I164" s="46">
        <f>VLOOKUP(T164,Table_corresp!$E$3:$F$230,2,0)</f>
        <v>15</v>
      </c>
      <c r="J164" s="46" t="str">
        <f>CONCATENATE(B164," / ",I164)</f>
        <v>2 / 15</v>
      </c>
      <c r="K164" s="54">
        <f>VLOOKUP(J164,Table_corresp!$J$3:$M$70,2,0)</f>
        <v>19.48</v>
      </c>
      <c r="L164" s="54">
        <f>VLOOKUP(J164,Table_corresp!$J$3:$M$70,3,0)</f>
        <v>-0.85</v>
      </c>
      <c r="M164" s="55">
        <f>VLOOKUP(J164,Table_corresp!$J$3:$M$70,4,0)</f>
        <v>-0.1028</v>
      </c>
      <c r="N164" s="56">
        <f t="shared" si="57"/>
        <v>3.9955024840903524</v>
      </c>
      <c r="O164" s="14" t="s">
        <v>39</v>
      </c>
      <c r="P164" s="15">
        <v>42340</v>
      </c>
      <c r="Q164" s="15">
        <v>36731</v>
      </c>
      <c r="R164" s="45" t="str">
        <f t="shared" ca="1" si="40"/>
        <v>17 ans 2 mois</v>
      </c>
      <c r="S164" s="39" t="str">
        <f ca="1">VLOOKUP(R164,Table_corresp!$A$3:$B$230,2,0)</f>
        <v>&gt; 12</v>
      </c>
      <c r="T164" s="45" t="str">
        <f>DATEDIF(Q164,P164,"y")&amp;" ans "&amp;DATEDIF(Q164,P164,"ym")&amp;" mois"</f>
        <v>15 ans 4 mois</v>
      </c>
      <c r="U164" s="39" t="str">
        <f>VLOOKUP(T164,Table_corresp!$A$3:$B$230,2,0)</f>
        <v>&gt; 12</v>
      </c>
      <c r="V164" s="16"/>
      <c r="W164" s="11"/>
      <c r="X164" s="16"/>
      <c r="Y164" s="38" t="str">
        <f>IF(X164&lt;&gt;0,(DATEDIF(Q164,X164,"y")&amp;" ans "&amp;DATEDIF(Q164,X164,"ym")&amp;" mois"),"")</f>
        <v/>
      </c>
      <c r="Z164" s="11"/>
      <c r="AA164" s="57" t="str">
        <f>IF(Y164="","",(VLOOKUP(Y164,Table_corresp!$E$3:$F$230,2,0)))</f>
        <v/>
      </c>
      <c r="AB164" s="57" t="str">
        <f>IF(AA164="","",(CONCATENATE(B164," / ",AA164)))</f>
        <v/>
      </c>
      <c r="AC164" s="57" t="str">
        <f>IF(AB164="","",(VLOOKUP(AB164,Table_corresp!$J$3:$M$70,2,0)))</f>
        <v/>
      </c>
      <c r="AD164" s="57" t="str">
        <f>IF(AB164="","",(VLOOKUP(AB164,Table_corresp!$J$3:$M$70,3,0)))</f>
        <v/>
      </c>
      <c r="AE164" s="57" t="str">
        <f>IF(AB164="","",(VLOOKUP(AB164,Table_corresp!$J$3:$M$70,4,0)))</f>
        <v/>
      </c>
      <c r="AF164" s="56" t="str">
        <f t="shared" si="46"/>
        <v/>
      </c>
      <c r="AG164" s="56" t="str">
        <f>IF(AF164="","",N164-AF164)</f>
        <v/>
      </c>
      <c r="AH164" s="58" t="str">
        <f t="shared" si="41"/>
        <v/>
      </c>
      <c r="AI164" s="17" t="str">
        <f>IF(X164&lt;&gt;0,((YEAR(X164)-YEAR(P164))*12+MONTH(X164)-MONTH(P164)),"")</f>
        <v/>
      </c>
      <c r="AJ164" s="16"/>
      <c r="AK164" s="39" t="str">
        <f>IF(AJ164&lt;&gt;0,(DATEDIF(Q164,AJ164,"y")&amp;" ans "&amp;DATEDIF(Q164,AJ164,"ym")&amp;" mois"),"")</f>
        <v/>
      </c>
      <c r="AL164" s="11"/>
      <c r="AM164" s="57" t="str">
        <f>IF(AK164="","",(VLOOKUP(AK164,Table_corresp!$E$3:$F$230,2,0)))</f>
        <v/>
      </c>
      <c r="AN164" s="57" t="str">
        <f>IF(AM164="","",(CONCATENATE(B164," / ",AM164)))</f>
        <v/>
      </c>
      <c r="AO164" s="57" t="str">
        <f>IF(AN164="","",(VLOOKUP(AN164,Table_corresp!$J$3:$M$70,2,0)))</f>
        <v/>
      </c>
      <c r="AP164" s="57" t="str">
        <f>IF(AN164="","",(VLOOKUP(AN164,Table_corresp!$J$3:$M$70,3,0)))</f>
        <v/>
      </c>
      <c r="AQ164" s="57" t="str">
        <f>IF(AN164="","",(VLOOKUP(AN164,Table_corresp!$J$3:$M$70,4,0)))</f>
        <v/>
      </c>
      <c r="AR164" s="56" t="str">
        <f t="shared" si="47"/>
        <v/>
      </c>
      <c r="AS164" s="56" t="str">
        <f t="shared" si="48"/>
        <v/>
      </c>
      <c r="AT164" s="58" t="str">
        <f t="shared" si="49"/>
        <v/>
      </c>
      <c r="AU164" s="59" t="str">
        <f t="shared" si="42"/>
        <v/>
      </c>
      <c r="AV164" s="16"/>
      <c r="AW164" s="39"/>
      <c r="AX164" s="11"/>
      <c r="AY164" s="57" t="str">
        <f>IF(AU164="","",(VLOOKUP(AU164,Table_corresp!$E$3:$F$230,2,0)))</f>
        <v/>
      </c>
      <c r="AZ164" s="57" t="str">
        <f>IF(AY164="","",(CONCATENATE(L164," / ",AY164)))</f>
        <v/>
      </c>
      <c r="BA164" s="57" t="str">
        <f>IF(AZ164="","",(VLOOKUP(AZ164,Table_corresp!$J$3:$M$70,2,0)))</f>
        <v/>
      </c>
      <c r="BB164" s="57" t="str">
        <f>IF(AZ164="","",(VLOOKUP(AZ164,Table_corresp!$J$3:$M$70,3,0)))</f>
        <v/>
      </c>
      <c r="BC164" s="57" t="str">
        <f>IF(AZ164="","",(VLOOKUP(AZ164,Table_corresp!$J$3:$M$70,4,0)))</f>
        <v/>
      </c>
      <c r="BD164" s="56" t="str">
        <f t="shared" si="50"/>
        <v/>
      </c>
      <c r="BE164" s="56" t="str">
        <f t="shared" si="58"/>
        <v/>
      </c>
      <c r="BF164" s="58" t="str">
        <f t="shared" si="51"/>
        <v/>
      </c>
      <c r="BG164" s="59" t="e">
        <f t="shared" si="43"/>
        <v>#VALUE!</v>
      </c>
      <c r="BH164" s="11"/>
      <c r="BI164" s="39"/>
      <c r="BJ164" s="11"/>
      <c r="BK164" s="57" t="e">
        <f>IF(BG164="","",(VLOOKUP(BG164,Table_corresp!$E$3:$F$230,2,0)))</f>
        <v>#VALUE!</v>
      </c>
      <c r="BL164" s="57" t="e">
        <f>IF(BK164="","",(CONCATENATE(V164," / ",BK164)))</f>
        <v>#VALUE!</v>
      </c>
      <c r="BM164" s="57" t="e">
        <f>IF(BL164="","",(VLOOKUP(BL164,Table_corresp!$J$3:$M$70,2,0)))</f>
        <v>#VALUE!</v>
      </c>
      <c r="BN164" s="57" t="e">
        <f>IF(BL164="","",(VLOOKUP(BL164,Table_corresp!$J$3:$M$70,3,0)))</f>
        <v>#VALUE!</v>
      </c>
      <c r="BO164" s="57" t="e">
        <f>IF(BL164="","",(VLOOKUP(BL164,Table_corresp!$J$3:$M$70,4,0)))</f>
        <v>#VALUE!</v>
      </c>
      <c r="BP164" s="56" t="str">
        <f t="shared" si="52"/>
        <v/>
      </c>
      <c r="BQ164" s="56" t="str">
        <f t="shared" si="59"/>
        <v/>
      </c>
      <c r="BR164" s="58" t="str">
        <f t="shared" si="53"/>
        <v/>
      </c>
      <c r="BS164" s="59" t="e">
        <f t="shared" si="44"/>
        <v>#VALUE!</v>
      </c>
      <c r="BT164" s="11"/>
      <c r="BU164" s="39"/>
      <c r="BV164" s="11"/>
      <c r="BW164" s="57" t="e">
        <f>IF(BS164="","",(VLOOKUP(BS164,Table_corresp!$E$3:$F$230,2,0)))</f>
        <v>#VALUE!</v>
      </c>
      <c r="BX164" s="57" t="e">
        <f>IF(BW164="","",(CONCATENATE(AF164," / ",BW164)))</f>
        <v>#VALUE!</v>
      </c>
      <c r="BY164" s="57" t="e">
        <f>IF(BX164="","",(VLOOKUP(BX164,Table_corresp!$J$3:$M$70,2,0)))</f>
        <v>#VALUE!</v>
      </c>
      <c r="BZ164" s="57" t="e">
        <f>IF(BX164="","",(VLOOKUP(BX164,Table_corresp!$J$3:$M$70,3,0)))</f>
        <v>#VALUE!</v>
      </c>
      <c r="CA164" s="57" t="e">
        <f>IF(BX164="","",(VLOOKUP(BX164,Table_corresp!$J$3:$M$70,4,0)))</f>
        <v>#VALUE!</v>
      </c>
      <c r="CB164" s="56" t="e">
        <f>IF(#REF!&gt;0,((((#REF!/BY164)^BZ164)-1)/CA164),"")</f>
        <v>#REF!</v>
      </c>
      <c r="CC164" s="56" t="e">
        <f>IF(CB164="","",BN164-CB164)</f>
        <v>#REF!</v>
      </c>
      <c r="CD164" s="58" t="e">
        <f t="shared" si="54"/>
        <v>#REF!</v>
      </c>
      <c r="CE164" s="59" t="e">
        <f>IF(BR164&lt;&gt;0,((YEAR(BR164)-YEAR(BD164))*12+MONTH(BR164)-MONTH(BD164)),"")</f>
        <v>#VALUE!</v>
      </c>
      <c r="CF164" s="11"/>
      <c r="CG164" s="39"/>
      <c r="CH164" s="11"/>
      <c r="CI164" s="57" t="e">
        <f>IF(CE164="","",(VLOOKUP(CE164,Table_corresp!$E$3:$F$230,2,0)))</f>
        <v>#VALUE!</v>
      </c>
      <c r="CJ164" s="57" t="e">
        <f>IF(CI164="","",(CONCATENATE(AP164," / ",CI164)))</f>
        <v>#VALUE!</v>
      </c>
      <c r="CK164" s="57" t="e">
        <f>IF(CJ164="","",(VLOOKUP(CJ164,Table_corresp!$J$3:$M$70,2,0)))</f>
        <v>#VALUE!</v>
      </c>
      <c r="CL164" s="57" t="e">
        <f>IF(CJ164="","",(VLOOKUP(CJ164,Table_corresp!$J$3:$M$70,3,0)))</f>
        <v>#VALUE!</v>
      </c>
      <c r="CM164" s="57" t="e">
        <f>IF(CJ164="","",(VLOOKUP(CJ164,Table_corresp!$J$3:$M$70,4,0)))</f>
        <v>#VALUE!</v>
      </c>
      <c r="CN164" s="56" t="e">
        <f>IF(#REF!&gt;0,((((#REF!/CK164)^CL164)-1)/CM164),"")</f>
        <v>#REF!</v>
      </c>
      <c r="CO164" s="56" t="e">
        <f>IF(CN164="","",BZ164-CN164)</f>
        <v>#REF!</v>
      </c>
      <c r="CP164" s="58" t="e">
        <f t="shared" si="55"/>
        <v>#REF!</v>
      </c>
      <c r="CQ164" s="59" t="e">
        <f>IF(CD164&lt;&gt;0,((YEAR(CD164)-YEAR(BP164))*12+MONTH(CD164)-MONTH(BP164)),"")</f>
        <v>#REF!</v>
      </c>
      <c r="CR164" s="11"/>
      <c r="CS164" s="39"/>
      <c r="CT164" s="18"/>
      <c r="CU164" s="57" t="e">
        <f>IF(CQ164="","",(VLOOKUP(CQ164,Table_corresp!$E$3:$F$230,2,0)))</f>
        <v>#REF!</v>
      </c>
      <c r="CV164" s="57" t="e">
        <f>IF(CU164="","",(CONCATENATE(BB164," / ",CU164)))</f>
        <v>#REF!</v>
      </c>
      <c r="CW164" s="57" t="e">
        <f>IF(CV164="","",(VLOOKUP(CV164,Table_corresp!$J$3:$M$70,2,0)))</f>
        <v>#REF!</v>
      </c>
      <c r="CX164" s="57" t="e">
        <f>IF(CV164="","",(VLOOKUP(CV164,Table_corresp!$J$3:$M$70,3,0)))</f>
        <v>#REF!</v>
      </c>
      <c r="CY164" s="57" t="e">
        <f>IF(CV164="","",(VLOOKUP(CV164,Table_corresp!$J$3:$M$70,4,0)))</f>
        <v>#REF!</v>
      </c>
      <c r="CZ164" s="56" t="e">
        <f>IF(#REF!&gt;0,((((#REF!/CW164)^CX164)-1)/CY164),"")</f>
        <v>#REF!</v>
      </c>
      <c r="DA164" s="56" t="e">
        <f>IF(CZ164="","",CL164-CZ164)</f>
        <v>#REF!</v>
      </c>
      <c r="DB164" s="58" t="e">
        <f t="shared" si="56"/>
        <v>#REF!</v>
      </c>
      <c r="DC164" s="59" t="e">
        <f>IF(CP164&lt;&gt;0,((YEAR(CP164)-YEAR(CB164))*12+MONTH(CP164)-MONTH(CB164)),"")</f>
        <v>#REF!</v>
      </c>
      <c r="DD164" s="26"/>
      <c r="DE164" s="26"/>
      <c r="DF164" s="26"/>
    </row>
    <row r="165" spans="1:110" x14ac:dyDescent="0.25">
      <c r="A165" s="8">
        <v>163</v>
      </c>
      <c r="B165" s="10">
        <v>1</v>
      </c>
      <c r="C165" s="12">
        <v>30</v>
      </c>
      <c r="D165" s="12">
        <v>1.1599999999999999</v>
      </c>
      <c r="E165" s="12">
        <v>22.294887039239004</v>
      </c>
      <c r="F165" s="12">
        <v>28.5</v>
      </c>
      <c r="G165" s="12">
        <v>1.1599999999999999</v>
      </c>
      <c r="H165" s="13">
        <v>21.180142687277051</v>
      </c>
      <c r="I165" s="46">
        <f>VLOOKUP(T165,Table_corresp!$E$3:$F$230,2,0)</f>
        <v>6</v>
      </c>
      <c r="J165" s="46" t="str">
        <f>CONCATENATE(B165," / ",I165)</f>
        <v>1 / 6</v>
      </c>
      <c r="K165" s="54">
        <f>VLOOKUP(J165,Table_corresp!$J$3:$M$70,2,0)</f>
        <v>15.44</v>
      </c>
      <c r="L165" s="54">
        <f>VLOOKUP(J165,Table_corresp!$J$3:$M$70,3,0)</f>
        <v>-0.37</v>
      </c>
      <c r="M165" s="55">
        <f>VLOOKUP(J165,Table_corresp!$J$3:$M$70,4,0)</f>
        <v>-2.8799999999999999E-2</v>
      </c>
      <c r="N165" s="56">
        <f t="shared" si="57"/>
        <v>3.8325481746732253</v>
      </c>
      <c r="O165" s="14" t="s">
        <v>39</v>
      </c>
      <c r="P165" s="15">
        <v>42345</v>
      </c>
      <c r="Q165" s="15">
        <v>40088</v>
      </c>
      <c r="R165" s="45" t="str">
        <f t="shared" ca="1" si="40"/>
        <v>8 ans 0 mois</v>
      </c>
      <c r="S165" s="39" t="str">
        <f ca="1">VLOOKUP(R165,Table_corresp!$A$3:$B$230,2,0)</f>
        <v>[6-9[</v>
      </c>
      <c r="T165" s="45" t="str">
        <f>DATEDIF(Q165,P165,"y")&amp;" ans "&amp;DATEDIF(Q165,P165,"ym")&amp;" mois"</f>
        <v>6 ans 2 mois</v>
      </c>
      <c r="U165" s="39" t="str">
        <f>VLOOKUP(T165,Table_corresp!$A$3:$B$230,2,0)</f>
        <v>[6-9[</v>
      </c>
      <c r="V165" s="20"/>
      <c r="W165" s="21"/>
      <c r="X165" s="20">
        <v>42697</v>
      </c>
      <c r="Y165" s="38" t="str">
        <f>IF(X165&lt;&gt;0,(DATEDIF(Q165,X165,"y")&amp;" ans "&amp;DATEDIF(Q165,X165,"ym")&amp;" mois"),"")</f>
        <v>7 ans 1 mois</v>
      </c>
      <c r="Z165" s="21">
        <v>25.1</v>
      </c>
      <c r="AA165" s="57">
        <f>IF(Y165="","",(VLOOKUP(Y165,Table_corresp!$E$3:$F$230,2,0)))</f>
        <v>7</v>
      </c>
      <c r="AB165" s="57" t="str">
        <f>IF(AA165="","",(CONCATENATE(B165," / ",AA165)))</f>
        <v>1 / 7</v>
      </c>
      <c r="AC165" s="57">
        <f>IF(AB165="","",(VLOOKUP(AB165,Table_corresp!$J$3:$M$70,2,0)))</f>
        <v>15.53</v>
      </c>
      <c r="AD165" s="57">
        <f>IF(AB165="","",(VLOOKUP(AB165,Table_corresp!$J$3:$M$70,3,0)))</f>
        <v>-0.47</v>
      </c>
      <c r="AE165" s="57">
        <f>IF(AB165="","",(VLOOKUP(AB165,Table_corresp!$J$3:$M$70,4,0)))</f>
        <v>-3.8800000000000001E-2</v>
      </c>
      <c r="AF165" s="56">
        <f t="shared" si="46"/>
        <v>5.2061361379861983</v>
      </c>
      <c r="AG165" s="56">
        <f>IF(AF165="","",N165-AF165)</f>
        <v>-1.3735879633129731</v>
      </c>
      <c r="AH165" s="58" t="str">
        <f t="shared" si="41"/>
        <v>accélération</v>
      </c>
      <c r="AI165" s="17">
        <f>IF(X165&lt;&gt;0,((YEAR(X165)-YEAR(P165))*12+MONTH(X165)-MONTH(P165)),"")</f>
        <v>11</v>
      </c>
      <c r="AJ165" s="20"/>
      <c r="AK165" s="39" t="str">
        <f>IF(AJ165&lt;&gt;0,(DATEDIF(Q165,AJ165,"y")&amp;" ans "&amp;DATEDIF(Q165,AJ165,"ym")&amp;" mois"),"")</f>
        <v/>
      </c>
      <c r="AL165" s="21"/>
      <c r="AM165" s="57" t="str">
        <f>IF(AK165="","",(VLOOKUP(AK165,Table_corresp!$E$3:$F$230,2,0)))</f>
        <v/>
      </c>
      <c r="AN165" s="57" t="str">
        <f>IF(AM165="","",(CONCATENATE(B165," / ",AM165)))</f>
        <v/>
      </c>
      <c r="AO165" s="57" t="str">
        <f>IF(AN165="","",(VLOOKUP(AN165,Table_corresp!$J$3:$M$70,2,0)))</f>
        <v/>
      </c>
      <c r="AP165" s="57" t="str">
        <f>IF(AN165="","",(VLOOKUP(AN165,Table_corresp!$J$3:$M$70,3,0)))</f>
        <v/>
      </c>
      <c r="AQ165" s="57" t="str">
        <f>IF(AN165="","",(VLOOKUP(AN165,Table_corresp!$J$3:$M$70,4,0)))</f>
        <v/>
      </c>
      <c r="AR165" s="56" t="str">
        <f t="shared" si="47"/>
        <v/>
      </c>
      <c r="AS165" s="56" t="str">
        <f t="shared" si="48"/>
        <v/>
      </c>
      <c r="AT165" s="58" t="str">
        <f t="shared" si="49"/>
        <v/>
      </c>
      <c r="AU165" s="59" t="str">
        <f t="shared" si="42"/>
        <v/>
      </c>
      <c r="AV165" s="20"/>
      <c r="AW165" s="39"/>
      <c r="AX165" s="21"/>
      <c r="AY165" s="57" t="str">
        <f>IF(AU165="","",(VLOOKUP(AU165,Table_corresp!$E$3:$F$230,2,0)))</f>
        <v/>
      </c>
      <c r="AZ165" s="57" t="str">
        <f>IF(AY165="","",(CONCATENATE(L165," / ",AY165)))</f>
        <v/>
      </c>
      <c r="BA165" s="57" t="str">
        <f>IF(AZ165="","",(VLOOKUP(AZ165,Table_corresp!$J$3:$M$70,2,0)))</f>
        <v/>
      </c>
      <c r="BB165" s="57" t="str">
        <f>IF(AZ165="","",(VLOOKUP(AZ165,Table_corresp!$J$3:$M$70,3,0)))</f>
        <v/>
      </c>
      <c r="BC165" s="57" t="str">
        <f>IF(AZ165="","",(VLOOKUP(AZ165,Table_corresp!$J$3:$M$70,4,0)))</f>
        <v/>
      </c>
      <c r="BD165" s="56" t="str">
        <f t="shared" si="50"/>
        <v/>
      </c>
      <c r="BE165" s="56" t="str">
        <f t="shared" si="58"/>
        <v/>
      </c>
      <c r="BF165" s="58" t="str">
        <f t="shared" si="51"/>
        <v/>
      </c>
      <c r="BG165" s="59" t="e">
        <f t="shared" si="43"/>
        <v>#VALUE!</v>
      </c>
      <c r="BH165" s="21"/>
      <c r="BI165" s="39"/>
      <c r="BJ165" s="21"/>
      <c r="BK165" s="57" t="e">
        <f>IF(BG165="","",(VLOOKUP(BG165,Table_corresp!$E$3:$F$230,2,0)))</f>
        <v>#VALUE!</v>
      </c>
      <c r="BL165" s="57" t="e">
        <f>IF(BK165="","",(CONCATENATE(V165," / ",BK165)))</f>
        <v>#VALUE!</v>
      </c>
      <c r="BM165" s="57" t="e">
        <f>IF(BL165="","",(VLOOKUP(BL165,Table_corresp!$J$3:$M$70,2,0)))</f>
        <v>#VALUE!</v>
      </c>
      <c r="BN165" s="57" t="e">
        <f>IF(BL165="","",(VLOOKUP(BL165,Table_corresp!$J$3:$M$70,3,0)))</f>
        <v>#VALUE!</v>
      </c>
      <c r="BO165" s="57" t="e">
        <f>IF(BL165="","",(VLOOKUP(BL165,Table_corresp!$J$3:$M$70,4,0)))</f>
        <v>#VALUE!</v>
      </c>
      <c r="BP165" s="56" t="str">
        <f t="shared" si="52"/>
        <v/>
      </c>
      <c r="BQ165" s="56" t="str">
        <f t="shared" si="59"/>
        <v/>
      </c>
      <c r="BR165" s="58" t="str">
        <f t="shared" si="53"/>
        <v/>
      </c>
      <c r="BS165" s="59" t="e">
        <f t="shared" si="44"/>
        <v>#VALUE!</v>
      </c>
      <c r="BT165" s="21"/>
      <c r="BU165" s="39"/>
      <c r="BV165" s="21"/>
      <c r="BW165" s="57" t="e">
        <f>IF(BS165="","",(VLOOKUP(BS165,Table_corresp!$E$3:$F$230,2,0)))</f>
        <v>#VALUE!</v>
      </c>
      <c r="BX165" s="57" t="e">
        <f>IF(BW165="","",(CONCATENATE(AF165," / ",BW165)))</f>
        <v>#VALUE!</v>
      </c>
      <c r="BY165" s="57" t="e">
        <f>IF(BX165="","",(VLOOKUP(BX165,Table_corresp!$J$3:$M$70,2,0)))</f>
        <v>#VALUE!</v>
      </c>
      <c r="BZ165" s="57" t="e">
        <f>IF(BX165="","",(VLOOKUP(BX165,Table_corresp!$J$3:$M$70,3,0)))</f>
        <v>#VALUE!</v>
      </c>
      <c r="CA165" s="57" t="e">
        <f>IF(BX165="","",(VLOOKUP(BX165,Table_corresp!$J$3:$M$70,4,0)))</f>
        <v>#VALUE!</v>
      </c>
      <c r="CB165" s="56" t="e">
        <f>IF(#REF!&gt;0,((((#REF!/BY165)^BZ165)-1)/CA165),"")</f>
        <v>#REF!</v>
      </c>
      <c r="CC165" s="56" t="e">
        <f>IF(CB165="","",BN165-CB165)</f>
        <v>#REF!</v>
      </c>
      <c r="CD165" s="58" t="e">
        <f t="shared" si="54"/>
        <v>#REF!</v>
      </c>
      <c r="CE165" s="59" t="e">
        <f>IF(BR165&lt;&gt;0,((YEAR(BR165)-YEAR(BD165))*12+MONTH(BR165)-MONTH(BD165)),"")</f>
        <v>#VALUE!</v>
      </c>
      <c r="CF165" s="21"/>
      <c r="CG165" s="39"/>
      <c r="CH165" s="21"/>
      <c r="CI165" s="57" t="e">
        <f>IF(CE165="","",(VLOOKUP(CE165,Table_corresp!$E$3:$F$230,2,0)))</f>
        <v>#VALUE!</v>
      </c>
      <c r="CJ165" s="57" t="e">
        <f>IF(CI165="","",(CONCATENATE(AP165," / ",CI165)))</f>
        <v>#VALUE!</v>
      </c>
      <c r="CK165" s="57" t="e">
        <f>IF(CJ165="","",(VLOOKUP(CJ165,Table_corresp!$J$3:$M$70,2,0)))</f>
        <v>#VALUE!</v>
      </c>
      <c r="CL165" s="57" t="e">
        <f>IF(CJ165="","",(VLOOKUP(CJ165,Table_corresp!$J$3:$M$70,3,0)))</f>
        <v>#VALUE!</v>
      </c>
      <c r="CM165" s="57" t="e">
        <f>IF(CJ165="","",(VLOOKUP(CJ165,Table_corresp!$J$3:$M$70,4,0)))</f>
        <v>#VALUE!</v>
      </c>
      <c r="CN165" s="56" t="e">
        <f>IF(#REF!&gt;0,((((#REF!/CK165)^CL165)-1)/CM165),"")</f>
        <v>#REF!</v>
      </c>
      <c r="CO165" s="56" t="e">
        <f>IF(CN165="","",BZ165-CN165)</f>
        <v>#REF!</v>
      </c>
      <c r="CP165" s="58" t="e">
        <f t="shared" si="55"/>
        <v>#REF!</v>
      </c>
      <c r="CQ165" s="59" t="e">
        <f>IF(CD165&lt;&gt;0,((YEAR(CD165)-YEAR(BP165))*12+MONTH(CD165)-MONTH(BP165)),"")</f>
        <v>#REF!</v>
      </c>
      <c r="CR165" s="21"/>
      <c r="CS165" s="39"/>
      <c r="CT165" s="22"/>
      <c r="CU165" s="57" t="e">
        <f>IF(CQ165="","",(VLOOKUP(CQ165,Table_corresp!$E$3:$F$230,2,0)))</f>
        <v>#REF!</v>
      </c>
      <c r="CV165" s="57" t="e">
        <f>IF(CU165="","",(CONCATENATE(BB165," / ",CU165)))</f>
        <v>#REF!</v>
      </c>
      <c r="CW165" s="57" t="e">
        <f>IF(CV165="","",(VLOOKUP(CV165,Table_corresp!$J$3:$M$70,2,0)))</f>
        <v>#REF!</v>
      </c>
      <c r="CX165" s="57" t="e">
        <f>IF(CV165="","",(VLOOKUP(CV165,Table_corresp!$J$3:$M$70,3,0)))</f>
        <v>#REF!</v>
      </c>
      <c r="CY165" s="57" t="e">
        <f>IF(CV165="","",(VLOOKUP(CV165,Table_corresp!$J$3:$M$70,4,0)))</f>
        <v>#REF!</v>
      </c>
      <c r="CZ165" s="56" t="e">
        <f>IF(#REF!&gt;0,((((#REF!/CW165)^CX165)-1)/CY165),"")</f>
        <v>#REF!</v>
      </c>
      <c r="DA165" s="56" t="e">
        <f>IF(CZ165="","",CL165-CZ165)</f>
        <v>#REF!</v>
      </c>
      <c r="DB165" s="58" t="e">
        <f t="shared" si="56"/>
        <v>#REF!</v>
      </c>
      <c r="DC165" s="59" t="e">
        <f>IF(CP165&lt;&gt;0,((YEAR(CP165)-YEAR(CB165))*12+MONTH(CP165)-MONTH(CB165)),"")</f>
        <v>#REF!</v>
      </c>
      <c r="DD165" s="26"/>
      <c r="DE165" s="26"/>
      <c r="DF165" s="26"/>
    </row>
    <row r="166" spans="1:110" x14ac:dyDescent="0.25">
      <c r="A166" s="8">
        <v>164</v>
      </c>
      <c r="B166" s="10">
        <v>1</v>
      </c>
      <c r="C166" s="12">
        <v>37</v>
      </c>
      <c r="D166" s="12">
        <v>1.37</v>
      </c>
      <c r="E166" s="12">
        <v>19.713357131440137</v>
      </c>
      <c r="F166" s="12">
        <v>37</v>
      </c>
      <c r="G166" s="12">
        <v>1.39</v>
      </c>
      <c r="H166" s="13">
        <v>19.150147507892971</v>
      </c>
      <c r="I166" s="46">
        <f>VLOOKUP(T166,Table_corresp!$E$3:$F$230,2,0)</f>
        <v>9</v>
      </c>
      <c r="J166" s="46" t="str">
        <f>CONCATENATE(B166," / ",I166)</f>
        <v>1 / 9</v>
      </c>
      <c r="K166" s="54">
        <f>VLOOKUP(J166,Table_corresp!$J$3:$M$70,2,0)</f>
        <v>16.04</v>
      </c>
      <c r="L166" s="54">
        <f>VLOOKUP(J166,Table_corresp!$J$3:$M$70,3,0)</f>
        <v>-0.72</v>
      </c>
      <c r="M166" s="55">
        <f>VLOOKUP(J166,Table_corresp!$J$3:$M$70,4,0)</f>
        <v>-6.6799999999999998E-2</v>
      </c>
      <c r="N166" s="56">
        <f t="shared" si="57"/>
        <v>1.7933570786735675</v>
      </c>
      <c r="O166" s="14" t="s">
        <v>36</v>
      </c>
      <c r="P166" s="15">
        <v>42347</v>
      </c>
      <c r="Q166" s="15">
        <v>39032</v>
      </c>
      <c r="R166" s="45" t="str">
        <f t="shared" ca="1" si="40"/>
        <v>10 ans 11 mois</v>
      </c>
      <c r="S166" s="39" t="str">
        <f ca="1">VLOOKUP(R166,Table_corresp!$A$3:$B$230,2,0)</f>
        <v>[9-12[</v>
      </c>
      <c r="T166" s="45" t="str">
        <f>DATEDIF(Q166,P166,"y")&amp;" ans "&amp;DATEDIF(Q166,P166,"ym")&amp;" mois"</f>
        <v>9 ans 0 mois</v>
      </c>
      <c r="U166" s="39" t="str">
        <f>VLOOKUP(T166,Table_corresp!$A$3:$B$230,2,0)</f>
        <v>[9-12[</v>
      </c>
      <c r="V166" s="20"/>
      <c r="W166" s="21"/>
      <c r="X166" s="20"/>
      <c r="Y166" s="38" t="str">
        <f>IF(X166&lt;&gt;0,(DATEDIF(Q166,X166,"y")&amp;" ans "&amp;DATEDIF(Q166,X166,"ym")&amp;" mois"),"")</f>
        <v/>
      </c>
      <c r="Z166" s="21"/>
      <c r="AA166" s="57" t="str">
        <f>IF(Y166="","",(VLOOKUP(Y166,Table_corresp!$E$3:$F$230,2,0)))</f>
        <v/>
      </c>
      <c r="AB166" s="57" t="str">
        <f>IF(AA166="","",(CONCATENATE(B166," / ",AA166)))</f>
        <v/>
      </c>
      <c r="AC166" s="57" t="str">
        <f>IF(AB166="","",(VLOOKUP(AB166,Table_corresp!$J$3:$M$70,2,0)))</f>
        <v/>
      </c>
      <c r="AD166" s="57" t="str">
        <f>IF(AB166="","",(VLOOKUP(AB166,Table_corresp!$J$3:$M$70,3,0)))</f>
        <v/>
      </c>
      <c r="AE166" s="57" t="str">
        <f>IF(AB166="","",(VLOOKUP(AB166,Table_corresp!$J$3:$M$70,4,0)))</f>
        <v/>
      </c>
      <c r="AF166" s="56" t="str">
        <f t="shared" si="46"/>
        <v/>
      </c>
      <c r="AG166" s="56" t="str">
        <f>IF(AF166="","",N166-AF166)</f>
        <v/>
      </c>
      <c r="AH166" s="58" t="str">
        <f t="shared" si="41"/>
        <v/>
      </c>
      <c r="AI166" s="17" t="str">
        <f>IF(X166&lt;&gt;0,((YEAR(X166)-YEAR(P166))*12+MONTH(X166)-MONTH(P166)),"")</f>
        <v/>
      </c>
      <c r="AJ166" s="20"/>
      <c r="AK166" s="39" t="str">
        <f>IF(AJ166&lt;&gt;0,(DATEDIF(Q166,AJ166,"y")&amp;" ans "&amp;DATEDIF(Q166,AJ166,"ym")&amp;" mois"),"")</f>
        <v/>
      </c>
      <c r="AL166" s="21"/>
      <c r="AM166" s="57" t="str">
        <f>IF(AK166="","",(VLOOKUP(AK166,Table_corresp!$E$3:$F$230,2,0)))</f>
        <v/>
      </c>
      <c r="AN166" s="57" t="str">
        <f>IF(AM166="","",(CONCATENATE(B166," / ",AM166)))</f>
        <v/>
      </c>
      <c r="AO166" s="57" t="str">
        <f>IF(AN166="","",(VLOOKUP(AN166,Table_corresp!$J$3:$M$70,2,0)))</f>
        <v/>
      </c>
      <c r="AP166" s="57" t="str">
        <f>IF(AN166="","",(VLOOKUP(AN166,Table_corresp!$J$3:$M$70,3,0)))</f>
        <v/>
      </c>
      <c r="AQ166" s="57" t="str">
        <f>IF(AN166="","",(VLOOKUP(AN166,Table_corresp!$J$3:$M$70,4,0)))</f>
        <v/>
      </c>
      <c r="AR166" s="56" t="str">
        <f t="shared" si="47"/>
        <v/>
      </c>
      <c r="AS166" s="56" t="str">
        <f t="shared" si="48"/>
        <v/>
      </c>
      <c r="AT166" s="58" t="str">
        <f t="shared" si="49"/>
        <v/>
      </c>
      <c r="AU166" s="59" t="str">
        <f t="shared" si="42"/>
        <v/>
      </c>
      <c r="AV166" s="20"/>
      <c r="AW166" s="39"/>
      <c r="AX166" s="21"/>
      <c r="AY166" s="57" t="str">
        <f>IF(AU166="","",(VLOOKUP(AU166,Table_corresp!$E$3:$F$230,2,0)))</f>
        <v/>
      </c>
      <c r="AZ166" s="57" t="str">
        <f>IF(AY166="","",(CONCATENATE(L166," / ",AY166)))</f>
        <v/>
      </c>
      <c r="BA166" s="57" t="str">
        <f>IF(AZ166="","",(VLOOKUP(AZ166,Table_corresp!$J$3:$M$70,2,0)))</f>
        <v/>
      </c>
      <c r="BB166" s="57" t="str">
        <f>IF(AZ166="","",(VLOOKUP(AZ166,Table_corresp!$J$3:$M$70,3,0)))</f>
        <v/>
      </c>
      <c r="BC166" s="57" t="str">
        <f>IF(AZ166="","",(VLOOKUP(AZ166,Table_corresp!$J$3:$M$70,4,0)))</f>
        <v/>
      </c>
      <c r="BD166" s="56" t="str">
        <f t="shared" si="50"/>
        <v/>
      </c>
      <c r="BE166" s="56" t="str">
        <f t="shared" si="58"/>
        <v/>
      </c>
      <c r="BF166" s="58" t="str">
        <f t="shared" si="51"/>
        <v/>
      </c>
      <c r="BG166" s="59" t="e">
        <f t="shared" si="43"/>
        <v>#VALUE!</v>
      </c>
      <c r="BH166" s="21"/>
      <c r="BI166" s="39"/>
      <c r="BJ166" s="21"/>
      <c r="BK166" s="57" t="e">
        <f>IF(BG166="","",(VLOOKUP(BG166,Table_corresp!$E$3:$F$230,2,0)))</f>
        <v>#VALUE!</v>
      </c>
      <c r="BL166" s="57" t="e">
        <f>IF(BK166="","",(CONCATENATE(V166," / ",BK166)))</f>
        <v>#VALUE!</v>
      </c>
      <c r="BM166" s="57" t="e">
        <f>IF(BL166="","",(VLOOKUP(BL166,Table_corresp!$J$3:$M$70,2,0)))</f>
        <v>#VALUE!</v>
      </c>
      <c r="BN166" s="57" t="e">
        <f>IF(BL166="","",(VLOOKUP(BL166,Table_corresp!$J$3:$M$70,3,0)))</f>
        <v>#VALUE!</v>
      </c>
      <c r="BO166" s="57" t="e">
        <f>IF(BL166="","",(VLOOKUP(BL166,Table_corresp!$J$3:$M$70,4,0)))</f>
        <v>#VALUE!</v>
      </c>
      <c r="BP166" s="56" t="str">
        <f t="shared" si="52"/>
        <v/>
      </c>
      <c r="BQ166" s="56" t="str">
        <f t="shared" si="59"/>
        <v/>
      </c>
      <c r="BR166" s="58" t="str">
        <f t="shared" si="53"/>
        <v/>
      </c>
      <c r="BS166" s="59" t="e">
        <f t="shared" si="44"/>
        <v>#VALUE!</v>
      </c>
      <c r="BT166" s="21"/>
      <c r="BU166" s="39"/>
      <c r="BV166" s="21"/>
      <c r="BW166" s="57" t="e">
        <f>IF(BS166="","",(VLOOKUP(BS166,Table_corresp!$E$3:$F$230,2,0)))</f>
        <v>#VALUE!</v>
      </c>
      <c r="BX166" s="57" t="e">
        <f>IF(BW166="","",(CONCATENATE(AF166," / ",BW166)))</f>
        <v>#VALUE!</v>
      </c>
      <c r="BY166" s="57" t="e">
        <f>IF(BX166="","",(VLOOKUP(BX166,Table_corresp!$J$3:$M$70,2,0)))</f>
        <v>#VALUE!</v>
      </c>
      <c r="BZ166" s="57" t="e">
        <f>IF(BX166="","",(VLOOKUP(BX166,Table_corresp!$J$3:$M$70,3,0)))</f>
        <v>#VALUE!</v>
      </c>
      <c r="CA166" s="57" t="e">
        <f>IF(BX166="","",(VLOOKUP(BX166,Table_corresp!$J$3:$M$70,4,0)))</f>
        <v>#VALUE!</v>
      </c>
      <c r="CB166" s="56" t="e">
        <f>IF(#REF!&gt;0,((((#REF!/BY166)^BZ166)-1)/CA166),"")</f>
        <v>#REF!</v>
      </c>
      <c r="CC166" s="56" t="e">
        <f>IF(CB166="","",BN166-CB166)</f>
        <v>#REF!</v>
      </c>
      <c r="CD166" s="58" t="e">
        <f t="shared" si="54"/>
        <v>#REF!</v>
      </c>
      <c r="CE166" s="59" t="e">
        <f>IF(BR166&lt;&gt;0,((YEAR(BR166)-YEAR(BD166))*12+MONTH(BR166)-MONTH(BD166)),"")</f>
        <v>#VALUE!</v>
      </c>
      <c r="CF166" s="21"/>
      <c r="CG166" s="39"/>
      <c r="CH166" s="21"/>
      <c r="CI166" s="57" t="e">
        <f>IF(CE166="","",(VLOOKUP(CE166,Table_corresp!$E$3:$F$230,2,0)))</f>
        <v>#VALUE!</v>
      </c>
      <c r="CJ166" s="57" t="e">
        <f>IF(CI166="","",(CONCATENATE(AP166," / ",CI166)))</f>
        <v>#VALUE!</v>
      </c>
      <c r="CK166" s="57" t="e">
        <f>IF(CJ166="","",(VLOOKUP(CJ166,Table_corresp!$J$3:$M$70,2,0)))</f>
        <v>#VALUE!</v>
      </c>
      <c r="CL166" s="57" t="e">
        <f>IF(CJ166="","",(VLOOKUP(CJ166,Table_corresp!$J$3:$M$70,3,0)))</f>
        <v>#VALUE!</v>
      </c>
      <c r="CM166" s="57" t="e">
        <f>IF(CJ166="","",(VLOOKUP(CJ166,Table_corresp!$J$3:$M$70,4,0)))</f>
        <v>#VALUE!</v>
      </c>
      <c r="CN166" s="56" t="e">
        <f>IF(#REF!&gt;0,((((#REF!/CK166)^CL166)-1)/CM166),"")</f>
        <v>#REF!</v>
      </c>
      <c r="CO166" s="56" t="e">
        <f>IF(CN166="","",BZ166-CN166)</f>
        <v>#REF!</v>
      </c>
      <c r="CP166" s="58" t="e">
        <f t="shared" si="55"/>
        <v>#REF!</v>
      </c>
      <c r="CQ166" s="59" t="e">
        <f>IF(CD166&lt;&gt;0,((YEAR(CD166)-YEAR(BP166))*12+MONTH(CD166)-MONTH(BP166)),"")</f>
        <v>#REF!</v>
      </c>
      <c r="CR166" s="21"/>
      <c r="CS166" s="39"/>
      <c r="CT166" s="22"/>
      <c r="CU166" s="57" t="e">
        <f>IF(CQ166="","",(VLOOKUP(CQ166,Table_corresp!$E$3:$F$230,2,0)))</f>
        <v>#REF!</v>
      </c>
      <c r="CV166" s="57" t="e">
        <f>IF(CU166="","",(CONCATENATE(BB166," / ",CU166)))</f>
        <v>#REF!</v>
      </c>
      <c r="CW166" s="57" t="e">
        <f>IF(CV166="","",(VLOOKUP(CV166,Table_corresp!$J$3:$M$70,2,0)))</f>
        <v>#REF!</v>
      </c>
      <c r="CX166" s="57" t="e">
        <f>IF(CV166="","",(VLOOKUP(CV166,Table_corresp!$J$3:$M$70,3,0)))</f>
        <v>#REF!</v>
      </c>
      <c r="CY166" s="57" t="e">
        <f>IF(CV166="","",(VLOOKUP(CV166,Table_corresp!$J$3:$M$70,4,0)))</f>
        <v>#REF!</v>
      </c>
      <c r="CZ166" s="56" t="e">
        <f>IF(#REF!&gt;0,((((#REF!/CW166)^CX166)-1)/CY166),"")</f>
        <v>#REF!</v>
      </c>
      <c r="DA166" s="56" t="e">
        <f>IF(CZ166="","",CL166-CZ166)</f>
        <v>#REF!</v>
      </c>
      <c r="DB166" s="58" t="e">
        <f t="shared" si="56"/>
        <v>#REF!</v>
      </c>
      <c r="DC166" s="59" t="e">
        <f>IF(CP166&lt;&gt;0,((YEAR(CP166)-YEAR(CB166))*12+MONTH(CP166)-MONTH(CB166)),"")</f>
        <v>#REF!</v>
      </c>
      <c r="DD166" s="26"/>
      <c r="DE166" s="26"/>
      <c r="DF166" s="26"/>
    </row>
    <row r="167" spans="1:110" x14ac:dyDescent="0.25">
      <c r="A167" s="8">
        <v>165</v>
      </c>
      <c r="B167" s="10">
        <v>2</v>
      </c>
      <c r="C167" s="12">
        <v>51</v>
      </c>
      <c r="D167" s="12">
        <v>1.36</v>
      </c>
      <c r="E167" s="12">
        <v>27.573529411764699</v>
      </c>
      <c r="F167" s="12">
        <v>52.5</v>
      </c>
      <c r="G167" s="12">
        <v>1.395</v>
      </c>
      <c r="H167" s="13">
        <v>26.978070682545187</v>
      </c>
      <c r="I167" s="46">
        <f>VLOOKUP(T167,Table_corresp!$E$3:$F$230,2,0)</f>
        <v>8.5</v>
      </c>
      <c r="J167" s="46" t="str">
        <f>CONCATENATE(B167," / ",I167)</f>
        <v>2 / 8,5</v>
      </c>
      <c r="K167" s="54">
        <f>VLOOKUP(J167,Table_corresp!$J$3:$M$70,2,0)</f>
        <v>15.59</v>
      </c>
      <c r="L167" s="54">
        <f>VLOOKUP(J167,Table_corresp!$J$3:$M$70,3,0)</f>
        <v>-0.56999999999999995</v>
      </c>
      <c r="M167" s="55">
        <f>VLOOKUP(J167,Table_corresp!$J$3:$M$70,4,0)</f>
        <v>-5.3400000000000003E-2</v>
      </c>
      <c r="N167" s="56">
        <f t="shared" si="57"/>
        <v>5.0270884273618712</v>
      </c>
      <c r="O167" s="14" t="s">
        <v>39</v>
      </c>
      <c r="P167" s="15">
        <v>42359</v>
      </c>
      <c r="Q167" s="15">
        <v>39174</v>
      </c>
      <c r="R167" s="45" t="str">
        <f t="shared" ca="1" si="40"/>
        <v>10 ans 6 mois</v>
      </c>
      <c r="S167" s="39" t="str">
        <f ca="1">VLOOKUP(R167,Table_corresp!$A$3:$B$230,2,0)</f>
        <v>[9-12[</v>
      </c>
      <c r="T167" s="45" t="str">
        <f>DATEDIF(Q167,P167,"y")&amp;" ans "&amp;DATEDIF(Q167,P167,"ym")&amp;" mois"</f>
        <v>8 ans 8 mois</v>
      </c>
      <c r="U167" s="39" t="str">
        <f>VLOOKUP(T167,Table_corresp!$A$3:$B$230,2,0)</f>
        <v>[6-9[</v>
      </c>
      <c r="V167" s="20"/>
      <c r="W167" s="21"/>
      <c r="X167" s="20"/>
      <c r="Y167" s="38" t="str">
        <f>IF(X167&lt;&gt;0,(DATEDIF(Q167,X167,"y")&amp;" ans "&amp;DATEDIF(Q167,X167,"ym")&amp;" mois"),"")</f>
        <v/>
      </c>
      <c r="Z167" s="21"/>
      <c r="AA167" s="57" t="str">
        <f>IF(Y167="","",(VLOOKUP(Y167,Table_corresp!$E$3:$F$230,2,0)))</f>
        <v/>
      </c>
      <c r="AB167" s="57" t="str">
        <f>IF(AA167="","",(CONCATENATE(B167," / ",AA167)))</f>
        <v/>
      </c>
      <c r="AC167" s="57" t="str">
        <f>IF(AB167="","",(VLOOKUP(AB167,Table_corresp!$J$3:$M$70,2,0)))</f>
        <v/>
      </c>
      <c r="AD167" s="57" t="str">
        <f>IF(AB167="","",(VLOOKUP(AB167,Table_corresp!$J$3:$M$70,3,0)))</f>
        <v/>
      </c>
      <c r="AE167" s="57" t="str">
        <f>IF(AB167="","",(VLOOKUP(AB167,Table_corresp!$J$3:$M$70,4,0)))</f>
        <v/>
      </c>
      <c r="AF167" s="56" t="str">
        <f t="shared" si="46"/>
        <v/>
      </c>
      <c r="AG167" s="56" t="str">
        <f>IF(AF167="","",N167-AF167)</f>
        <v/>
      </c>
      <c r="AH167" s="58" t="str">
        <f t="shared" si="41"/>
        <v/>
      </c>
      <c r="AI167" s="17" t="str">
        <f>IF(X167&lt;&gt;0,((YEAR(X167)-YEAR(P167))*12+MONTH(X167)-MONTH(P167)),"")</f>
        <v/>
      </c>
      <c r="AJ167" s="20"/>
      <c r="AK167" s="39" t="str">
        <f>IF(AJ167&lt;&gt;0,(DATEDIF(Q167,AJ167,"y")&amp;" ans "&amp;DATEDIF(Q167,AJ167,"ym")&amp;" mois"),"")</f>
        <v/>
      </c>
      <c r="AL167" s="21"/>
      <c r="AM167" s="57" t="str">
        <f>IF(AK167="","",(VLOOKUP(AK167,Table_corresp!$E$3:$F$230,2,0)))</f>
        <v/>
      </c>
      <c r="AN167" s="57" t="str">
        <f>IF(AM167="","",(CONCATENATE(B167," / ",AM167)))</f>
        <v/>
      </c>
      <c r="AO167" s="57" t="str">
        <f>IF(AN167="","",(VLOOKUP(AN167,Table_corresp!$J$3:$M$70,2,0)))</f>
        <v/>
      </c>
      <c r="AP167" s="57" t="str">
        <f>IF(AN167="","",(VLOOKUP(AN167,Table_corresp!$J$3:$M$70,3,0)))</f>
        <v/>
      </c>
      <c r="AQ167" s="57" t="str">
        <f>IF(AN167="","",(VLOOKUP(AN167,Table_corresp!$J$3:$M$70,4,0)))</f>
        <v/>
      </c>
      <c r="AR167" s="56" t="str">
        <f t="shared" si="47"/>
        <v/>
      </c>
      <c r="AS167" s="56" t="str">
        <f t="shared" si="48"/>
        <v/>
      </c>
      <c r="AT167" s="58" t="str">
        <f t="shared" si="49"/>
        <v/>
      </c>
      <c r="AU167" s="59" t="str">
        <f t="shared" si="42"/>
        <v/>
      </c>
      <c r="AV167" s="20"/>
      <c r="AW167" s="39"/>
      <c r="AX167" s="21"/>
      <c r="AY167" s="57" t="str">
        <f>IF(AU167="","",(VLOOKUP(AU167,Table_corresp!$E$3:$F$230,2,0)))</f>
        <v/>
      </c>
      <c r="AZ167" s="57" t="str">
        <f>IF(AY167="","",(CONCATENATE(L167," / ",AY167)))</f>
        <v/>
      </c>
      <c r="BA167" s="57" t="str">
        <f>IF(AZ167="","",(VLOOKUP(AZ167,Table_corresp!$J$3:$M$70,2,0)))</f>
        <v/>
      </c>
      <c r="BB167" s="57" t="str">
        <f>IF(AZ167="","",(VLOOKUP(AZ167,Table_corresp!$J$3:$M$70,3,0)))</f>
        <v/>
      </c>
      <c r="BC167" s="57" t="str">
        <f>IF(AZ167="","",(VLOOKUP(AZ167,Table_corresp!$J$3:$M$70,4,0)))</f>
        <v/>
      </c>
      <c r="BD167" s="56" t="str">
        <f t="shared" si="50"/>
        <v/>
      </c>
      <c r="BE167" s="56" t="str">
        <f t="shared" si="58"/>
        <v/>
      </c>
      <c r="BF167" s="58" t="str">
        <f t="shared" si="51"/>
        <v/>
      </c>
      <c r="BG167" s="59" t="e">
        <f t="shared" si="43"/>
        <v>#VALUE!</v>
      </c>
      <c r="BH167" s="21"/>
      <c r="BI167" s="39"/>
      <c r="BJ167" s="21"/>
      <c r="BK167" s="57" t="e">
        <f>IF(BG167="","",(VLOOKUP(BG167,Table_corresp!$E$3:$F$230,2,0)))</f>
        <v>#VALUE!</v>
      </c>
      <c r="BL167" s="57" t="e">
        <f>IF(BK167="","",(CONCATENATE(V167," / ",BK167)))</f>
        <v>#VALUE!</v>
      </c>
      <c r="BM167" s="57" t="e">
        <f>IF(BL167="","",(VLOOKUP(BL167,Table_corresp!$J$3:$M$70,2,0)))</f>
        <v>#VALUE!</v>
      </c>
      <c r="BN167" s="57" t="e">
        <f>IF(BL167="","",(VLOOKUP(BL167,Table_corresp!$J$3:$M$70,3,0)))</f>
        <v>#VALUE!</v>
      </c>
      <c r="BO167" s="57" t="e">
        <f>IF(BL167="","",(VLOOKUP(BL167,Table_corresp!$J$3:$M$70,4,0)))</f>
        <v>#VALUE!</v>
      </c>
      <c r="BP167" s="56" t="str">
        <f t="shared" si="52"/>
        <v/>
      </c>
      <c r="BQ167" s="56" t="str">
        <f t="shared" si="59"/>
        <v/>
      </c>
      <c r="BR167" s="58" t="str">
        <f t="shared" si="53"/>
        <v/>
      </c>
      <c r="BS167" s="59" t="e">
        <f t="shared" si="44"/>
        <v>#VALUE!</v>
      </c>
      <c r="BT167" s="21"/>
      <c r="BU167" s="39"/>
      <c r="BV167" s="21"/>
      <c r="BW167" s="57" t="e">
        <f>IF(BS167="","",(VLOOKUP(BS167,Table_corresp!$E$3:$F$230,2,0)))</f>
        <v>#VALUE!</v>
      </c>
      <c r="BX167" s="57" t="e">
        <f>IF(BW167="","",(CONCATENATE(AF167," / ",BW167)))</f>
        <v>#VALUE!</v>
      </c>
      <c r="BY167" s="57" t="e">
        <f>IF(BX167="","",(VLOOKUP(BX167,Table_corresp!$J$3:$M$70,2,0)))</f>
        <v>#VALUE!</v>
      </c>
      <c r="BZ167" s="57" t="e">
        <f>IF(BX167="","",(VLOOKUP(BX167,Table_corresp!$J$3:$M$70,3,0)))</f>
        <v>#VALUE!</v>
      </c>
      <c r="CA167" s="57" t="e">
        <f>IF(BX167="","",(VLOOKUP(BX167,Table_corresp!$J$3:$M$70,4,0)))</f>
        <v>#VALUE!</v>
      </c>
      <c r="CB167" s="56" t="e">
        <f>IF(#REF!&gt;0,((((#REF!/BY167)^BZ167)-1)/CA167),"")</f>
        <v>#REF!</v>
      </c>
      <c r="CC167" s="56" t="e">
        <f>IF(CB167="","",BN167-CB167)</f>
        <v>#REF!</v>
      </c>
      <c r="CD167" s="58" t="e">
        <f t="shared" si="54"/>
        <v>#REF!</v>
      </c>
      <c r="CE167" s="59" t="e">
        <f>IF(BR167&lt;&gt;0,((YEAR(BR167)-YEAR(BD167))*12+MONTH(BR167)-MONTH(BD167)),"")</f>
        <v>#VALUE!</v>
      </c>
      <c r="CF167" s="21"/>
      <c r="CG167" s="39"/>
      <c r="CH167" s="21"/>
      <c r="CI167" s="57" t="e">
        <f>IF(CE167="","",(VLOOKUP(CE167,Table_corresp!$E$3:$F$230,2,0)))</f>
        <v>#VALUE!</v>
      </c>
      <c r="CJ167" s="57" t="e">
        <f>IF(CI167="","",(CONCATENATE(AP167," / ",CI167)))</f>
        <v>#VALUE!</v>
      </c>
      <c r="CK167" s="57" t="e">
        <f>IF(CJ167="","",(VLOOKUP(CJ167,Table_corresp!$J$3:$M$70,2,0)))</f>
        <v>#VALUE!</v>
      </c>
      <c r="CL167" s="57" t="e">
        <f>IF(CJ167="","",(VLOOKUP(CJ167,Table_corresp!$J$3:$M$70,3,0)))</f>
        <v>#VALUE!</v>
      </c>
      <c r="CM167" s="57" t="e">
        <f>IF(CJ167="","",(VLOOKUP(CJ167,Table_corresp!$J$3:$M$70,4,0)))</f>
        <v>#VALUE!</v>
      </c>
      <c r="CN167" s="56" t="e">
        <f>IF(#REF!&gt;0,((((#REF!/CK167)^CL167)-1)/CM167),"")</f>
        <v>#REF!</v>
      </c>
      <c r="CO167" s="56" t="e">
        <f>IF(CN167="","",BZ167-CN167)</f>
        <v>#REF!</v>
      </c>
      <c r="CP167" s="58" t="e">
        <f t="shared" si="55"/>
        <v>#REF!</v>
      </c>
      <c r="CQ167" s="59" t="e">
        <f>IF(CD167&lt;&gt;0,((YEAR(CD167)-YEAR(BP167))*12+MONTH(CD167)-MONTH(BP167)),"")</f>
        <v>#REF!</v>
      </c>
      <c r="CR167" s="21"/>
      <c r="CS167" s="39"/>
      <c r="CT167" s="22"/>
      <c r="CU167" s="57" t="e">
        <f>IF(CQ167="","",(VLOOKUP(CQ167,Table_corresp!$E$3:$F$230,2,0)))</f>
        <v>#REF!</v>
      </c>
      <c r="CV167" s="57" t="e">
        <f>IF(CU167="","",(CONCATENATE(BB167," / ",CU167)))</f>
        <v>#REF!</v>
      </c>
      <c r="CW167" s="57" t="e">
        <f>IF(CV167="","",(VLOOKUP(CV167,Table_corresp!$J$3:$M$70,2,0)))</f>
        <v>#REF!</v>
      </c>
      <c r="CX167" s="57" t="e">
        <f>IF(CV167="","",(VLOOKUP(CV167,Table_corresp!$J$3:$M$70,3,0)))</f>
        <v>#REF!</v>
      </c>
      <c r="CY167" s="57" t="e">
        <f>IF(CV167="","",(VLOOKUP(CV167,Table_corresp!$J$3:$M$70,4,0)))</f>
        <v>#REF!</v>
      </c>
      <c r="CZ167" s="56" t="e">
        <f>IF(#REF!&gt;0,((((#REF!/CW167)^CX167)-1)/CY167),"")</f>
        <v>#REF!</v>
      </c>
      <c r="DA167" s="56" t="e">
        <f>IF(CZ167="","",CL167-CZ167)</f>
        <v>#REF!</v>
      </c>
      <c r="DB167" s="58" t="e">
        <f t="shared" si="56"/>
        <v>#REF!</v>
      </c>
      <c r="DC167" s="59" t="e">
        <f>IF(CP167&lt;&gt;0,((YEAR(CP167)-YEAR(CB167))*12+MONTH(CP167)-MONTH(CB167)),"")</f>
        <v>#REF!</v>
      </c>
      <c r="DD167" s="26"/>
      <c r="DE167" s="26"/>
      <c r="DF167" s="26"/>
    </row>
    <row r="168" spans="1:110" x14ac:dyDescent="0.25">
      <c r="A168" s="28">
        <v>166</v>
      </c>
      <c r="B168" s="29">
        <v>2</v>
      </c>
      <c r="C168" s="12"/>
      <c r="D168" s="12"/>
      <c r="E168" s="12"/>
      <c r="F168" s="12">
        <v>41.5</v>
      </c>
      <c r="G168" s="12">
        <v>1.34</v>
      </c>
      <c r="H168" s="13">
        <v>23.112051681889056</v>
      </c>
      <c r="I168" s="46">
        <f>VLOOKUP(T168,Table_corresp!$E$3:$F$230,2,0)</f>
        <v>8.5</v>
      </c>
      <c r="J168" s="46" t="str">
        <f>CONCATENATE(B168," / ",I168)</f>
        <v>2 / 8,5</v>
      </c>
      <c r="K168" s="54">
        <f>VLOOKUP(J168,Table_corresp!$J$3:$M$70,2,0)</f>
        <v>15.59</v>
      </c>
      <c r="L168" s="54">
        <f>VLOOKUP(J168,Table_corresp!$J$3:$M$70,3,0)</f>
        <v>-0.56999999999999995</v>
      </c>
      <c r="M168" s="55">
        <f>VLOOKUP(J168,Table_corresp!$J$3:$M$70,4,0)</f>
        <v>-5.3400000000000003E-2</v>
      </c>
      <c r="N168" s="56">
        <f t="shared" si="57"/>
        <v>3.7644734806105467</v>
      </c>
      <c r="O168" s="14" t="s">
        <v>39</v>
      </c>
      <c r="P168" s="15">
        <v>42359</v>
      </c>
      <c r="Q168" s="15">
        <v>39203</v>
      </c>
      <c r="R168" s="45" t="str">
        <f t="shared" ca="1" si="40"/>
        <v>10 ans 5 mois</v>
      </c>
      <c r="S168" s="39" t="str">
        <f ca="1">VLOOKUP(R168,Table_corresp!$A$3:$B$230,2,0)</f>
        <v>[9-12[</v>
      </c>
      <c r="T168" s="45" t="str">
        <f>DATEDIF(Q168,P168,"y")&amp;" ans "&amp;DATEDIF(Q168,P168,"ym")&amp;" mois"</f>
        <v>8 ans 7 mois</v>
      </c>
      <c r="U168" s="39" t="str">
        <f>VLOOKUP(T168,Table_corresp!$A$3:$B$230,2,0)</f>
        <v>[6-9[</v>
      </c>
      <c r="V168" s="16"/>
      <c r="W168" s="11"/>
      <c r="X168" s="16"/>
      <c r="Y168" s="38" t="str">
        <f>IF(X168&lt;&gt;0,(DATEDIF(Q168,X168,"y")&amp;" ans "&amp;DATEDIF(Q168,X168,"ym")&amp;" mois"),"")</f>
        <v/>
      </c>
      <c r="Z168" s="11"/>
      <c r="AA168" s="57" t="str">
        <f>IF(Y168="","",(VLOOKUP(Y168,Table_corresp!$E$3:$F$230,2,0)))</f>
        <v/>
      </c>
      <c r="AB168" s="57" t="str">
        <f>IF(AA168="","",(CONCATENATE(B168," / ",AA168)))</f>
        <v/>
      </c>
      <c r="AC168" s="57" t="str">
        <f>IF(AB168="","",(VLOOKUP(AB168,Table_corresp!$J$3:$M$70,2,0)))</f>
        <v/>
      </c>
      <c r="AD168" s="57" t="str">
        <f>IF(AB168="","",(VLOOKUP(AB168,Table_corresp!$J$3:$M$70,3,0)))</f>
        <v/>
      </c>
      <c r="AE168" s="57" t="str">
        <f>IF(AB168="","",(VLOOKUP(AB168,Table_corresp!$J$3:$M$70,4,0)))</f>
        <v/>
      </c>
      <c r="AF168" s="56" t="str">
        <f t="shared" si="46"/>
        <v/>
      </c>
      <c r="AG168" s="56" t="str">
        <f>IF(AF168="","",N168-AF168)</f>
        <v/>
      </c>
      <c r="AH168" s="58" t="str">
        <f t="shared" si="41"/>
        <v/>
      </c>
      <c r="AI168" s="17" t="str">
        <f>IF(X168&lt;&gt;0,((YEAR(X168)-YEAR(P168))*12+MONTH(X168)-MONTH(P168)),"")</f>
        <v/>
      </c>
      <c r="AJ168" s="16"/>
      <c r="AK168" s="39" t="str">
        <f>IF(AJ168&lt;&gt;0,(DATEDIF(Q168,AJ168,"y")&amp;" ans "&amp;DATEDIF(Q168,AJ168,"ym")&amp;" mois"),"")</f>
        <v/>
      </c>
      <c r="AL168" s="11"/>
      <c r="AM168" s="57" t="str">
        <f>IF(AK168="","",(VLOOKUP(AK168,Table_corresp!$E$3:$F$230,2,0)))</f>
        <v/>
      </c>
      <c r="AN168" s="57" t="str">
        <f>IF(AM168="","",(CONCATENATE(B168," / ",AM168)))</f>
        <v/>
      </c>
      <c r="AO168" s="57" t="str">
        <f>IF(AN168="","",(VLOOKUP(AN168,Table_corresp!$J$3:$M$70,2,0)))</f>
        <v/>
      </c>
      <c r="AP168" s="57" t="str">
        <f>IF(AN168="","",(VLOOKUP(AN168,Table_corresp!$J$3:$M$70,3,0)))</f>
        <v/>
      </c>
      <c r="AQ168" s="57" t="str">
        <f>IF(AN168="","",(VLOOKUP(AN168,Table_corresp!$J$3:$M$70,4,0)))</f>
        <v/>
      </c>
      <c r="AR168" s="56" t="str">
        <f t="shared" si="47"/>
        <v/>
      </c>
      <c r="AS168" s="56" t="str">
        <f t="shared" si="48"/>
        <v/>
      </c>
      <c r="AT168" s="58" t="str">
        <f t="shared" si="49"/>
        <v/>
      </c>
      <c r="AU168" s="59" t="str">
        <f t="shared" si="42"/>
        <v/>
      </c>
      <c r="AV168" s="16"/>
      <c r="AW168" s="39"/>
      <c r="AX168" s="11"/>
      <c r="AY168" s="57" t="str">
        <f>IF(AU168="","",(VLOOKUP(AU168,Table_corresp!$E$3:$F$230,2,0)))</f>
        <v/>
      </c>
      <c r="AZ168" s="57" t="str">
        <f>IF(AY168="","",(CONCATENATE(L168," / ",AY168)))</f>
        <v/>
      </c>
      <c r="BA168" s="57" t="str">
        <f>IF(AZ168="","",(VLOOKUP(AZ168,Table_corresp!$J$3:$M$70,2,0)))</f>
        <v/>
      </c>
      <c r="BB168" s="57" t="str">
        <f>IF(AZ168="","",(VLOOKUP(AZ168,Table_corresp!$J$3:$M$70,3,0)))</f>
        <v/>
      </c>
      <c r="BC168" s="57" t="str">
        <f>IF(AZ168="","",(VLOOKUP(AZ168,Table_corresp!$J$3:$M$70,4,0)))</f>
        <v/>
      </c>
      <c r="BD168" s="56" t="str">
        <f t="shared" si="50"/>
        <v/>
      </c>
      <c r="BE168" s="56" t="str">
        <f t="shared" si="58"/>
        <v/>
      </c>
      <c r="BF168" s="58" t="str">
        <f t="shared" si="51"/>
        <v/>
      </c>
      <c r="BG168" s="59" t="e">
        <f t="shared" si="43"/>
        <v>#VALUE!</v>
      </c>
      <c r="BH168" s="11"/>
      <c r="BI168" s="39"/>
      <c r="BJ168" s="11"/>
      <c r="BK168" s="57" t="e">
        <f>IF(BG168="","",(VLOOKUP(BG168,Table_corresp!$E$3:$F$230,2,0)))</f>
        <v>#VALUE!</v>
      </c>
      <c r="BL168" s="57" t="e">
        <f>IF(BK168="","",(CONCATENATE(V168," / ",BK168)))</f>
        <v>#VALUE!</v>
      </c>
      <c r="BM168" s="57" t="e">
        <f>IF(BL168="","",(VLOOKUP(BL168,Table_corresp!$J$3:$M$70,2,0)))</f>
        <v>#VALUE!</v>
      </c>
      <c r="BN168" s="57" t="e">
        <f>IF(BL168="","",(VLOOKUP(BL168,Table_corresp!$J$3:$M$70,3,0)))</f>
        <v>#VALUE!</v>
      </c>
      <c r="BO168" s="57" t="e">
        <f>IF(BL168="","",(VLOOKUP(BL168,Table_corresp!$J$3:$M$70,4,0)))</f>
        <v>#VALUE!</v>
      </c>
      <c r="BP168" s="56" t="str">
        <f t="shared" si="52"/>
        <v/>
      </c>
      <c r="BQ168" s="56" t="str">
        <f t="shared" si="59"/>
        <v/>
      </c>
      <c r="BR168" s="58" t="str">
        <f t="shared" si="53"/>
        <v/>
      </c>
      <c r="BS168" s="59" t="e">
        <f t="shared" si="44"/>
        <v>#VALUE!</v>
      </c>
      <c r="BT168" s="11"/>
      <c r="BU168" s="39"/>
      <c r="BV168" s="11"/>
      <c r="BW168" s="57" t="e">
        <f>IF(BS168="","",(VLOOKUP(BS168,Table_corresp!$E$3:$F$230,2,0)))</f>
        <v>#VALUE!</v>
      </c>
      <c r="BX168" s="57" t="e">
        <f>IF(BW168="","",(CONCATENATE(AF168," / ",BW168)))</f>
        <v>#VALUE!</v>
      </c>
      <c r="BY168" s="57" t="e">
        <f>IF(BX168="","",(VLOOKUP(BX168,Table_corresp!$J$3:$M$70,2,0)))</f>
        <v>#VALUE!</v>
      </c>
      <c r="BZ168" s="57" t="e">
        <f>IF(BX168="","",(VLOOKUP(BX168,Table_corresp!$J$3:$M$70,3,0)))</f>
        <v>#VALUE!</v>
      </c>
      <c r="CA168" s="57" t="e">
        <f>IF(BX168="","",(VLOOKUP(BX168,Table_corresp!$J$3:$M$70,4,0)))</f>
        <v>#VALUE!</v>
      </c>
      <c r="CB168" s="56" t="e">
        <f>IF(#REF!&gt;0,((((#REF!/BY168)^BZ168)-1)/CA168),"")</f>
        <v>#REF!</v>
      </c>
      <c r="CC168" s="56" t="e">
        <f>IF(CB168="","",BN168-CB168)</f>
        <v>#REF!</v>
      </c>
      <c r="CD168" s="58" t="e">
        <f t="shared" si="54"/>
        <v>#REF!</v>
      </c>
      <c r="CE168" s="59" t="e">
        <f>IF(BR168&lt;&gt;0,((YEAR(BR168)-YEAR(BD168))*12+MONTH(BR168)-MONTH(BD168)),"")</f>
        <v>#VALUE!</v>
      </c>
      <c r="CF168" s="11"/>
      <c r="CG168" s="39"/>
      <c r="CH168" s="11"/>
      <c r="CI168" s="57" t="e">
        <f>IF(CE168="","",(VLOOKUP(CE168,Table_corresp!$E$3:$F$230,2,0)))</f>
        <v>#VALUE!</v>
      </c>
      <c r="CJ168" s="57" t="e">
        <f>IF(CI168="","",(CONCATENATE(AP168," / ",CI168)))</f>
        <v>#VALUE!</v>
      </c>
      <c r="CK168" s="57" t="e">
        <f>IF(CJ168="","",(VLOOKUP(CJ168,Table_corresp!$J$3:$M$70,2,0)))</f>
        <v>#VALUE!</v>
      </c>
      <c r="CL168" s="57" t="e">
        <f>IF(CJ168="","",(VLOOKUP(CJ168,Table_corresp!$J$3:$M$70,3,0)))</f>
        <v>#VALUE!</v>
      </c>
      <c r="CM168" s="57" t="e">
        <f>IF(CJ168="","",(VLOOKUP(CJ168,Table_corresp!$J$3:$M$70,4,0)))</f>
        <v>#VALUE!</v>
      </c>
      <c r="CN168" s="56" t="e">
        <f>IF(#REF!&gt;0,((((#REF!/CK168)^CL168)-1)/CM168),"")</f>
        <v>#REF!</v>
      </c>
      <c r="CO168" s="56" t="e">
        <f>IF(CN168="","",BZ168-CN168)</f>
        <v>#REF!</v>
      </c>
      <c r="CP168" s="58" t="e">
        <f t="shared" si="55"/>
        <v>#REF!</v>
      </c>
      <c r="CQ168" s="59" t="e">
        <f>IF(CD168&lt;&gt;0,((YEAR(CD168)-YEAR(BP168))*12+MONTH(CD168)-MONTH(BP168)),"")</f>
        <v>#REF!</v>
      </c>
      <c r="CR168" s="11"/>
      <c r="CS168" s="39"/>
      <c r="CT168" s="18"/>
      <c r="CU168" s="57" t="e">
        <f>IF(CQ168="","",(VLOOKUP(CQ168,Table_corresp!$E$3:$F$230,2,0)))</f>
        <v>#REF!</v>
      </c>
      <c r="CV168" s="57" t="e">
        <f>IF(CU168="","",(CONCATENATE(BB168," / ",CU168)))</f>
        <v>#REF!</v>
      </c>
      <c r="CW168" s="57" t="e">
        <f>IF(CV168="","",(VLOOKUP(CV168,Table_corresp!$J$3:$M$70,2,0)))</f>
        <v>#REF!</v>
      </c>
      <c r="CX168" s="57" t="e">
        <f>IF(CV168="","",(VLOOKUP(CV168,Table_corresp!$J$3:$M$70,3,0)))</f>
        <v>#REF!</v>
      </c>
      <c r="CY168" s="57" t="e">
        <f>IF(CV168="","",(VLOOKUP(CV168,Table_corresp!$J$3:$M$70,4,0)))</f>
        <v>#REF!</v>
      </c>
      <c r="CZ168" s="56" t="e">
        <f>IF(#REF!&gt;0,((((#REF!/CW168)^CX168)-1)/CY168),"")</f>
        <v>#REF!</v>
      </c>
      <c r="DA168" s="56" t="e">
        <f>IF(CZ168="","",CL168-CZ168)</f>
        <v>#REF!</v>
      </c>
      <c r="DB168" s="58" t="e">
        <f t="shared" si="56"/>
        <v>#REF!</v>
      </c>
      <c r="DC168" s="59" t="e">
        <f>IF(CP168&lt;&gt;0,((YEAR(CP168)-YEAR(CB168))*12+MONTH(CP168)-MONTH(CB168)),"")</f>
        <v>#REF!</v>
      </c>
      <c r="DD168" s="26"/>
      <c r="DE168" s="26"/>
      <c r="DF168" s="26"/>
    </row>
    <row r="169" spans="1:110" x14ac:dyDescent="0.25">
      <c r="A169" s="9">
        <v>167</v>
      </c>
      <c r="B169" s="10">
        <v>2</v>
      </c>
      <c r="C169" s="12"/>
      <c r="D169" s="12"/>
      <c r="E169" s="12"/>
      <c r="F169" s="12">
        <v>20</v>
      </c>
      <c r="G169" s="12">
        <v>1</v>
      </c>
      <c r="H169" s="13">
        <v>20</v>
      </c>
      <c r="I169" s="46">
        <f>VLOOKUP(T169,Table_corresp!$E$3:$F$230,2,0)</f>
        <v>3</v>
      </c>
      <c r="J169" s="46" t="str">
        <f>CONCATENATE(B169," / ",I169)</f>
        <v>2 / 3</v>
      </c>
      <c r="K169" s="54">
        <f>VLOOKUP(J169,Table_corresp!$J$3:$M$70,2,0)</f>
        <v>15.86</v>
      </c>
      <c r="L169" s="54">
        <f>VLOOKUP(J169,Table_corresp!$J$3:$M$70,3,0)</f>
        <v>-0.09</v>
      </c>
      <c r="M169" s="55">
        <f>VLOOKUP(J169,Table_corresp!$J$3:$M$70,4,0)</f>
        <v>-7.0000000000000001E-3</v>
      </c>
      <c r="N169" s="56">
        <f t="shared" si="57"/>
        <v>2.951076228740801</v>
      </c>
      <c r="O169" s="14" t="s">
        <v>36</v>
      </c>
      <c r="P169" s="15">
        <v>42360</v>
      </c>
      <c r="Q169" s="15">
        <v>41250</v>
      </c>
      <c r="R169" s="45" t="str">
        <f t="shared" ca="1" si="40"/>
        <v>4 ans 10 mois</v>
      </c>
      <c r="S169" s="39" t="str">
        <f ca="1">VLOOKUP(R169,Table_corresp!$A$3:$B$230,2,0)</f>
        <v>[3-6[</v>
      </c>
      <c r="T169" s="45" t="str">
        <f>DATEDIF(Q169,P169,"y")&amp;" ans "&amp;DATEDIF(Q169,P169,"ym")&amp;" mois"</f>
        <v>3 ans 0 mois</v>
      </c>
      <c r="U169" s="39" t="str">
        <f>VLOOKUP(T169,Table_corresp!$A$3:$B$230,2,0)</f>
        <v>[3-6[</v>
      </c>
      <c r="V169" s="16"/>
      <c r="W169" s="11"/>
      <c r="X169" s="16">
        <v>42529</v>
      </c>
      <c r="Y169" s="38" t="str">
        <f>IF(X169&lt;&gt;0,(DATEDIF(Q169,X169,"y")&amp;" ans "&amp;DATEDIF(Q169,X169,"ym")&amp;" mois"),"")</f>
        <v>3 ans 6 mois</v>
      </c>
      <c r="Z169" s="11">
        <v>17.7</v>
      </c>
      <c r="AA169" s="57">
        <f>IF(Y169="","",(VLOOKUP(Y169,Table_corresp!$E$3:$F$230,2,0)))</f>
        <v>3.5</v>
      </c>
      <c r="AB169" s="57" t="str">
        <f>IF(AA169="","",(CONCATENATE(B169," / ",AA169)))</f>
        <v>2 / 3,5</v>
      </c>
      <c r="AC169" s="57">
        <f>IF(AB169="","",(VLOOKUP(AB169,Table_corresp!$J$3:$M$70,2,0)))</f>
        <v>15.64</v>
      </c>
      <c r="AD169" s="57">
        <f>IF(AB169="","",(VLOOKUP(AB169,Table_corresp!$J$3:$M$70,3,0)))</f>
        <v>-0.13</v>
      </c>
      <c r="AE169" s="57">
        <f>IF(AB169="","",(VLOOKUP(AB169,Table_corresp!$J$3:$M$70,4,0)))</f>
        <v>-1.01E-2</v>
      </c>
      <c r="AF169" s="56">
        <f t="shared" si="46"/>
        <v>1.5798614220597247</v>
      </c>
      <c r="AG169" s="56">
        <f>IF(AF169="","",N169-AF169)</f>
        <v>1.3712148066810763</v>
      </c>
      <c r="AH169" s="58" t="str">
        <f t="shared" si="41"/>
        <v>ralentissement</v>
      </c>
      <c r="AI169" s="17">
        <f>IF(X169&lt;&gt;0,((YEAR(X169)-YEAR(P169))*12+MONTH(X169)-MONTH(P169)),"")</f>
        <v>6</v>
      </c>
      <c r="AJ169" s="16"/>
      <c r="AK169" s="39" t="str">
        <f>IF(AJ169&lt;&gt;0,(DATEDIF(Q169,AJ169,"y")&amp;" ans "&amp;DATEDIF(Q169,AJ169,"ym")&amp;" mois"),"")</f>
        <v/>
      </c>
      <c r="AL169" s="11"/>
      <c r="AM169" s="57" t="str">
        <f>IF(AK169="","",(VLOOKUP(AK169,Table_corresp!$E$3:$F$230,2,0)))</f>
        <v/>
      </c>
      <c r="AN169" s="57" t="str">
        <f>IF(AM169="","",(CONCATENATE(B169," / ",AM169)))</f>
        <v/>
      </c>
      <c r="AO169" s="57" t="str">
        <f>IF(AN169="","",(VLOOKUP(AN169,Table_corresp!$J$3:$M$70,2,0)))</f>
        <v/>
      </c>
      <c r="AP169" s="57" t="str">
        <f>IF(AN169="","",(VLOOKUP(AN169,Table_corresp!$J$3:$M$70,3,0)))</f>
        <v/>
      </c>
      <c r="AQ169" s="57" t="str">
        <f>IF(AN169="","",(VLOOKUP(AN169,Table_corresp!$J$3:$M$70,4,0)))</f>
        <v/>
      </c>
      <c r="AR169" s="56" t="str">
        <f t="shared" si="47"/>
        <v/>
      </c>
      <c r="AS169" s="56" t="str">
        <f t="shared" si="48"/>
        <v/>
      </c>
      <c r="AT169" s="58" t="str">
        <f t="shared" si="49"/>
        <v/>
      </c>
      <c r="AU169" s="59" t="str">
        <f t="shared" si="42"/>
        <v/>
      </c>
      <c r="AV169" s="16"/>
      <c r="AW169" s="39"/>
      <c r="AX169" s="11"/>
      <c r="AY169" s="57" t="str">
        <f>IF(AU169="","",(VLOOKUP(AU169,Table_corresp!$E$3:$F$230,2,0)))</f>
        <v/>
      </c>
      <c r="AZ169" s="57" t="str">
        <f>IF(AY169="","",(CONCATENATE(L169," / ",AY169)))</f>
        <v/>
      </c>
      <c r="BA169" s="57" t="str">
        <f>IF(AZ169="","",(VLOOKUP(AZ169,Table_corresp!$J$3:$M$70,2,0)))</f>
        <v/>
      </c>
      <c r="BB169" s="57" t="str">
        <f>IF(AZ169="","",(VLOOKUP(AZ169,Table_corresp!$J$3:$M$70,3,0)))</f>
        <v/>
      </c>
      <c r="BC169" s="57" t="str">
        <f>IF(AZ169="","",(VLOOKUP(AZ169,Table_corresp!$J$3:$M$70,4,0)))</f>
        <v/>
      </c>
      <c r="BD169" s="56" t="str">
        <f t="shared" si="50"/>
        <v/>
      </c>
      <c r="BE169" s="56" t="str">
        <f t="shared" si="58"/>
        <v/>
      </c>
      <c r="BF169" s="58" t="str">
        <f t="shared" si="51"/>
        <v/>
      </c>
      <c r="BG169" s="59" t="e">
        <f t="shared" si="43"/>
        <v>#VALUE!</v>
      </c>
      <c r="BH169" s="11"/>
      <c r="BI169" s="39"/>
      <c r="BJ169" s="11"/>
      <c r="BK169" s="57" t="e">
        <f>IF(BG169="","",(VLOOKUP(BG169,Table_corresp!$E$3:$F$230,2,0)))</f>
        <v>#VALUE!</v>
      </c>
      <c r="BL169" s="57" t="e">
        <f>IF(BK169="","",(CONCATENATE(V169," / ",BK169)))</f>
        <v>#VALUE!</v>
      </c>
      <c r="BM169" s="57" t="e">
        <f>IF(BL169="","",(VLOOKUP(BL169,Table_corresp!$J$3:$M$70,2,0)))</f>
        <v>#VALUE!</v>
      </c>
      <c r="BN169" s="57" t="e">
        <f>IF(BL169="","",(VLOOKUP(BL169,Table_corresp!$J$3:$M$70,3,0)))</f>
        <v>#VALUE!</v>
      </c>
      <c r="BO169" s="57" t="e">
        <f>IF(BL169="","",(VLOOKUP(BL169,Table_corresp!$J$3:$M$70,4,0)))</f>
        <v>#VALUE!</v>
      </c>
      <c r="BP169" s="56" t="str">
        <f t="shared" si="52"/>
        <v/>
      </c>
      <c r="BQ169" s="56" t="str">
        <f t="shared" si="59"/>
        <v/>
      </c>
      <c r="BR169" s="58" t="str">
        <f t="shared" si="53"/>
        <v/>
      </c>
      <c r="BS169" s="59" t="e">
        <f t="shared" si="44"/>
        <v>#VALUE!</v>
      </c>
      <c r="BT169" s="11"/>
      <c r="BU169" s="39"/>
      <c r="BV169" s="11"/>
      <c r="BW169" s="57" t="e">
        <f>IF(BS169="","",(VLOOKUP(BS169,Table_corresp!$E$3:$F$230,2,0)))</f>
        <v>#VALUE!</v>
      </c>
      <c r="BX169" s="57" t="e">
        <f>IF(BW169="","",(CONCATENATE(AF169," / ",BW169)))</f>
        <v>#VALUE!</v>
      </c>
      <c r="BY169" s="57" t="e">
        <f>IF(BX169="","",(VLOOKUP(BX169,Table_corresp!$J$3:$M$70,2,0)))</f>
        <v>#VALUE!</v>
      </c>
      <c r="BZ169" s="57" t="e">
        <f>IF(BX169="","",(VLOOKUP(BX169,Table_corresp!$J$3:$M$70,3,0)))</f>
        <v>#VALUE!</v>
      </c>
      <c r="CA169" s="57" t="e">
        <f>IF(BX169="","",(VLOOKUP(BX169,Table_corresp!$J$3:$M$70,4,0)))</f>
        <v>#VALUE!</v>
      </c>
      <c r="CB169" s="56" t="e">
        <f>IF(#REF!&gt;0,((((#REF!/BY169)^BZ169)-1)/CA169),"")</f>
        <v>#REF!</v>
      </c>
      <c r="CC169" s="56" t="e">
        <f>IF(CB169="","",BN169-CB169)</f>
        <v>#REF!</v>
      </c>
      <c r="CD169" s="58" t="e">
        <f t="shared" si="54"/>
        <v>#REF!</v>
      </c>
      <c r="CE169" s="59" t="e">
        <f>IF(BR169&lt;&gt;0,((YEAR(BR169)-YEAR(BD169))*12+MONTH(BR169)-MONTH(BD169)),"")</f>
        <v>#VALUE!</v>
      </c>
      <c r="CF169" s="11"/>
      <c r="CG169" s="39"/>
      <c r="CH169" s="11"/>
      <c r="CI169" s="57" t="e">
        <f>IF(CE169="","",(VLOOKUP(CE169,Table_corresp!$E$3:$F$230,2,0)))</f>
        <v>#VALUE!</v>
      </c>
      <c r="CJ169" s="57" t="e">
        <f>IF(CI169="","",(CONCATENATE(AP169," / ",CI169)))</f>
        <v>#VALUE!</v>
      </c>
      <c r="CK169" s="57" t="e">
        <f>IF(CJ169="","",(VLOOKUP(CJ169,Table_corresp!$J$3:$M$70,2,0)))</f>
        <v>#VALUE!</v>
      </c>
      <c r="CL169" s="57" t="e">
        <f>IF(CJ169="","",(VLOOKUP(CJ169,Table_corresp!$J$3:$M$70,3,0)))</f>
        <v>#VALUE!</v>
      </c>
      <c r="CM169" s="57" t="e">
        <f>IF(CJ169="","",(VLOOKUP(CJ169,Table_corresp!$J$3:$M$70,4,0)))</f>
        <v>#VALUE!</v>
      </c>
      <c r="CN169" s="56" t="e">
        <f>IF(#REF!&gt;0,((((#REF!/CK169)^CL169)-1)/CM169),"")</f>
        <v>#REF!</v>
      </c>
      <c r="CO169" s="56" t="e">
        <f>IF(CN169="","",BZ169-CN169)</f>
        <v>#REF!</v>
      </c>
      <c r="CP169" s="58" t="e">
        <f t="shared" si="55"/>
        <v>#REF!</v>
      </c>
      <c r="CQ169" s="59" t="e">
        <f>IF(CD169&lt;&gt;0,((YEAR(CD169)-YEAR(BP169))*12+MONTH(CD169)-MONTH(BP169)),"")</f>
        <v>#REF!</v>
      </c>
      <c r="CR169" s="11"/>
      <c r="CS169" s="39"/>
      <c r="CT169" s="18"/>
      <c r="CU169" s="57" t="e">
        <f>IF(CQ169="","",(VLOOKUP(CQ169,Table_corresp!$E$3:$F$230,2,0)))</f>
        <v>#REF!</v>
      </c>
      <c r="CV169" s="57" t="e">
        <f>IF(CU169="","",(CONCATENATE(BB169," / ",CU169)))</f>
        <v>#REF!</v>
      </c>
      <c r="CW169" s="57" t="e">
        <f>IF(CV169="","",(VLOOKUP(CV169,Table_corresp!$J$3:$M$70,2,0)))</f>
        <v>#REF!</v>
      </c>
      <c r="CX169" s="57" t="e">
        <f>IF(CV169="","",(VLOOKUP(CV169,Table_corresp!$J$3:$M$70,3,0)))</f>
        <v>#REF!</v>
      </c>
      <c r="CY169" s="57" t="e">
        <f>IF(CV169="","",(VLOOKUP(CV169,Table_corresp!$J$3:$M$70,4,0)))</f>
        <v>#REF!</v>
      </c>
      <c r="CZ169" s="56" t="e">
        <f>IF(#REF!&gt;0,((((#REF!/CW169)^CX169)-1)/CY169),"")</f>
        <v>#REF!</v>
      </c>
      <c r="DA169" s="56" t="e">
        <f>IF(CZ169="","",CL169-CZ169)</f>
        <v>#REF!</v>
      </c>
      <c r="DB169" s="58" t="e">
        <f t="shared" si="56"/>
        <v>#REF!</v>
      </c>
      <c r="DC169" s="59" t="e">
        <f>IF(CP169&lt;&gt;0,((YEAR(CP169)-YEAR(CB169))*12+MONTH(CP169)-MONTH(CB169)),"")</f>
        <v>#REF!</v>
      </c>
      <c r="DD169" s="26"/>
      <c r="DE169" s="26"/>
      <c r="DF169" s="26"/>
    </row>
    <row r="170" spans="1:110" x14ac:dyDescent="0.25">
      <c r="A170" s="10">
        <v>168</v>
      </c>
      <c r="B170" s="10">
        <v>2</v>
      </c>
      <c r="C170" s="12">
        <v>37</v>
      </c>
      <c r="D170" s="12">
        <v>130</v>
      </c>
      <c r="E170" s="12">
        <v>21.89</v>
      </c>
      <c r="F170" s="12">
        <v>37.299999999999997</v>
      </c>
      <c r="G170" s="12">
        <v>131</v>
      </c>
      <c r="H170" s="13">
        <v>21.74</v>
      </c>
      <c r="I170" s="46">
        <f>VLOOKUP(T170,Table_corresp!$E$3:$F$230,2,0)</f>
        <v>10.5</v>
      </c>
      <c r="J170" s="46" t="str">
        <f>CONCATENATE(B170," / ",I170)</f>
        <v>2 / 10,5</v>
      </c>
      <c r="K170" s="54">
        <f>VLOOKUP(J170,Table_corresp!$J$3:$M$70,2,0)</f>
        <v>16.440000000000001</v>
      </c>
      <c r="L170" s="54">
        <f>VLOOKUP(J170,Table_corresp!$J$3:$M$70,3,0)</f>
        <v>-0.69</v>
      </c>
      <c r="M170" s="55">
        <f>VLOOKUP(J170,Table_corresp!$J$3:$M$70,4,0)</f>
        <v>-7.3400000000000007E-2</v>
      </c>
      <c r="N170" s="56">
        <f t="shared" si="57"/>
        <v>2.3891325897026574</v>
      </c>
      <c r="O170" s="14" t="s">
        <v>36</v>
      </c>
      <c r="P170" s="15">
        <v>42375</v>
      </c>
      <c r="Q170" s="15">
        <v>38407</v>
      </c>
      <c r="R170" s="45" t="str">
        <f t="shared" ca="1" si="40"/>
        <v>12 ans 7 mois</v>
      </c>
      <c r="S170" s="39" t="str">
        <f ca="1">VLOOKUP(R170,Table_corresp!$A$3:$B$230,2,0)</f>
        <v>&gt; 12</v>
      </c>
      <c r="T170" s="45" t="str">
        <f>DATEDIF(Q170,P170,"y")&amp;" ans "&amp;DATEDIF(Q170,P170,"ym")&amp;" mois"</f>
        <v>10 ans 10 mois</v>
      </c>
      <c r="U170" s="39" t="str">
        <f>VLOOKUP(T170,Table_corresp!$A$3:$B$230,2,0)</f>
        <v>[9-12[</v>
      </c>
      <c r="V170" s="20"/>
      <c r="W170" s="21"/>
      <c r="X170" s="20">
        <v>42562</v>
      </c>
      <c r="Y170" s="38" t="str">
        <f>IF(X170&lt;&gt;0,(DATEDIF(Q170,X170,"y")&amp;" ans "&amp;DATEDIF(Q170,X170,"ym")&amp;" mois"),"")</f>
        <v>11 ans 4 mois</v>
      </c>
      <c r="Z170" s="21">
        <v>23.1</v>
      </c>
      <c r="AA170" s="57">
        <f>IF(Y170="","",(VLOOKUP(Y170,Table_corresp!$E$3:$F$230,2,0)))</f>
        <v>11</v>
      </c>
      <c r="AB170" s="57" t="str">
        <f>IF(AA170="","",(CONCATENATE(B170," / ",AA170)))</f>
        <v>2 / 11</v>
      </c>
      <c r="AC170" s="57">
        <f>IF(AB170="","",(VLOOKUP(AB170,Table_corresp!$J$3:$M$70,2,0)))</f>
        <v>16.73</v>
      </c>
      <c r="AD170" s="57">
        <f>IF(AB170="","",(VLOOKUP(AB170,Table_corresp!$J$3:$M$70,3,0)))</f>
        <v>-0.71</v>
      </c>
      <c r="AE170" s="57">
        <f>IF(AB170="","",(VLOOKUP(AB170,Table_corresp!$J$3:$M$70,4,0)))</f>
        <v>-7.7700000000000005E-2</v>
      </c>
      <c r="AF170" s="56">
        <f t="shared" si="46"/>
        <v>2.6348067381109188</v>
      </c>
      <c r="AG170" s="56">
        <f>IF(AF170="","",N170-AF170)</f>
        <v>-0.24567414840826141</v>
      </c>
      <c r="AH170" s="58" t="str">
        <f t="shared" si="41"/>
        <v>stable</v>
      </c>
      <c r="AI170" s="17">
        <f>IF(X170&lt;&gt;0,((YEAR(X170)-YEAR(P170))*12+MONTH(X170)-MONTH(P170)),"")</f>
        <v>6</v>
      </c>
      <c r="AJ170" s="20"/>
      <c r="AK170" s="39" t="str">
        <f>IF(AJ170&lt;&gt;0,(DATEDIF(Q170,AJ170,"y")&amp;" ans "&amp;DATEDIF(Q170,AJ170,"ym")&amp;" mois"),"")</f>
        <v/>
      </c>
      <c r="AL170" s="21"/>
      <c r="AM170" s="57" t="str">
        <f>IF(AK170="","",(VLOOKUP(AK170,Table_corresp!$E$3:$F$230,2,0)))</f>
        <v/>
      </c>
      <c r="AN170" s="57" t="str">
        <f>IF(AM170="","",(CONCATENATE(B170," / ",AM170)))</f>
        <v/>
      </c>
      <c r="AO170" s="57" t="str">
        <f>IF(AN170="","",(VLOOKUP(AN170,Table_corresp!$J$3:$M$70,2,0)))</f>
        <v/>
      </c>
      <c r="AP170" s="57" t="str">
        <f>IF(AN170="","",(VLOOKUP(AN170,Table_corresp!$J$3:$M$70,3,0)))</f>
        <v/>
      </c>
      <c r="AQ170" s="57" t="str">
        <f>IF(AN170="","",(VLOOKUP(AN170,Table_corresp!$J$3:$M$70,4,0)))</f>
        <v/>
      </c>
      <c r="AR170" s="56" t="str">
        <f t="shared" si="47"/>
        <v/>
      </c>
      <c r="AS170" s="56" t="str">
        <f t="shared" si="48"/>
        <v/>
      </c>
      <c r="AT170" s="58" t="str">
        <f t="shared" si="49"/>
        <v/>
      </c>
      <c r="AU170" s="59" t="str">
        <f t="shared" si="42"/>
        <v/>
      </c>
      <c r="AV170" s="20"/>
      <c r="AW170" s="39"/>
      <c r="AX170" s="21"/>
      <c r="AY170" s="57" t="str">
        <f>IF(AU170="","",(VLOOKUP(AU170,Table_corresp!$E$3:$F$230,2,0)))</f>
        <v/>
      </c>
      <c r="AZ170" s="57" t="str">
        <f>IF(AY170="","",(CONCATENATE(L170," / ",AY170)))</f>
        <v/>
      </c>
      <c r="BA170" s="57" t="str">
        <f>IF(AZ170="","",(VLOOKUP(AZ170,Table_corresp!$J$3:$M$70,2,0)))</f>
        <v/>
      </c>
      <c r="BB170" s="57" t="str">
        <f>IF(AZ170="","",(VLOOKUP(AZ170,Table_corresp!$J$3:$M$70,3,0)))</f>
        <v/>
      </c>
      <c r="BC170" s="57" t="str">
        <f>IF(AZ170="","",(VLOOKUP(AZ170,Table_corresp!$J$3:$M$70,4,0)))</f>
        <v/>
      </c>
      <c r="BD170" s="56" t="str">
        <f t="shared" si="50"/>
        <v/>
      </c>
      <c r="BE170" s="56" t="str">
        <f t="shared" si="58"/>
        <v/>
      </c>
      <c r="BF170" s="58" t="str">
        <f t="shared" si="51"/>
        <v/>
      </c>
      <c r="BG170" s="59" t="e">
        <f t="shared" si="43"/>
        <v>#VALUE!</v>
      </c>
      <c r="BH170" s="21"/>
      <c r="BI170" s="39"/>
      <c r="BJ170" s="21"/>
      <c r="BK170" s="57" t="e">
        <f>IF(BG170="","",(VLOOKUP(BG170,Table_corresp!$E$3:$F$230,2,0)))</f>
        <v>#VALUE!</v>
      </c>
      <c r="BL170" s="57" t="e">
        <f>IF(BK170="","",(CONCATENATE(V170," / ",BK170)))</f>
        <v>#VALUE!</v>
      </c>
      <c r="BM170" s="57" t="e">
        <f>IF(BL170="","",(VLOOKUP(BL170,Table_corresp!$J$3:$M$70,2,0)))</f>
        <v>#VALUE!</v>
      </c>
      <c r="BN170" s="57" t="e">
        <f>IF(BL170="","",(VLOOKUP(BL170,Table_corresp!$J$3:$M$70,3,0)))</f>
        <v>#VALUE!</v>
      </c>
      <c r="BO170" s="57" t="e">
        <f>IF(BL170="","",(VLOOKUP(BL170,Table_corresp!$J$3:$M$70,4,0)))</f>
        <v>#VALUE!</v>
      </c>
      <c r="BP170" s="56" t="str">
        <f t="shared" si="52"/>
        <v/>
      </c>
      <c r="BQ170" s="56" t="str">
        <f t="shared" si="59"/>
        <v/>
      </c>
      <c r="BR170" s="58" t="str">
        <f t="shared" si="53"/>
        <v/>
      </c>
      <c r="BS170" s="59" t="e">
        <f t="shared" si="44"/>
        <v>#VALUE!</v>
      </c>
      <c r="BT170" s="21"/>
      <c r="BU170" s="39"/>
      <c r="BV170" s="21"/>
      <c r="BW170" s="57" t="e">
        <f>IF(BS170="","",(VLOOKUP(BS170,Table_corresp!$E$3:$F$230,2,0)))</f>
        <v>#VALUE!</v>
      </c>
      <c r="BX170" s="57" t="e">
        <f>IF(BW170="","",(CONCATENATE(AF170," / ",BW170)))</f>
        <v>#VALUE!</v>
      </c>
      <c r="BY170" s="57" t="e">
        <f>IF(BX170="","",(VLOOKUP(BX170,Table_corresp!$J$3:$M$70,2,0)))</f>
        <v>#VALUE!</v>
      </c>
      <c r="BZ170" s="57" t="e">
        <f>IF(BX170="","",(VLOOKUP(BX170,Table_corresp!$J$3:$M$70,3,0)))</f>
        <v>#VALUE!</v>
      </c>
      <c r="CA170" s="57" t="e">
        <f>IF(BX170="","",(VLOOKUP(BX170,Table_corresp!$J$3:$M$70,4,0)))</f>
        <v>#VALUE!</v>
      </c>
      <c r="CB170" s="56" t="e">
        <f>IF(#REF!&gt;0,((((#REF!/BY170)^BZ170)-1)/CA170),"")</f>
        <v>#REF!</v>
      </c>
      <c r="CC170" s="56" t="e">
        <f>IF(CB170="","",BN170-CB170)</f>
        <v>#REF!</v>
      </c>
      <c r="CD170" s="58" t="e">
        <f t="shared" si="54"/>
        <v>#REF!</v>
      </c>
      <c r="CE170" s="59" t="e">
        <f>IF(BR170&lt;&gt;0,((YEAR(BR170)-YEAR(BD170))*12+MONTH(BR170)-MONTH(BD170)),"")</f>
        <v>#VALUE!</v>
      </c>
      <c r="CF170" s="21"/>
      <c r="CG170" s="39"/>
      <c r="CH170" s="21"/>
      <c r="CI170" s="57" t="e">
        <f>IF(CE170="","",(VLOOKUP(CE170,Table_corresp!$E$3:$F$230,2,0)))</f>
        <v>#VALUE!</v>
      </c>
      <c r="CJ170" s="57" t="e">
        <f>IF(CI170="","",(CONCATENATE(AP170," / ",CI170)))</f>
        <v>#VALUE!</v>
      </c>
      <c r="CK170" s="57" t="e">
        <f>IF(CJ170="","",(VLOOKUP(CJ170,Table_corresp!$J$3:$M$70,2,0)))</f>
        <v>#VALUE!</v>
      </c>
      <c r="CL170" s="57" t="e">
        <f>IF(CJ170="","",(VLOOKUP(CJ170,Table_corresp!$J$3:$M$70,3,0)))</f>
        <v>#VALUE!</v>
      </c>
      <c r="CM170" s="57" t="e">
        <f>IF(CJ170="","",(VLOOKUP(CJ170,Table_corresp!$J$3:$M$70,4,0)))</f>
        <v>#VALUE!</v>
      </c>
      <c r="CN170" s="56" t="e">
        <f>IF(#REF!&gt;0,((((#REF!/CK170)^CL170)-1)/CM170),"")</f>
        <v>#REF!</v>
      </c>
      <c r="CO170" s="56" t="e">
        <f>IF(CN170="","",BZ170-CN170)</f>
        <v>#REF!</v>
      </c>
      <c r="CP170" s="58" t="e">
        <f t="shared" si="55"/>
        <v>#REF!</v>
      </c>
      <c r="CQ170" s="59" t="e">
        <f>IF(CD170&lt;&gt;0,((YEAR(CD170)-YEAR(BP170))*12+MONTH(CD170)-MONTH(BP170)),"")</f>
        <v>#REF!</v>
      </c>
      <c r="CR170" s="21"/>
      <c r="CS170" s="39"/>
      <c r="CT170" s="22"/>
      <c r="CU170" s="57" t="e">
        <f>IF(CQ170="","",(VLOOKUP(CQ170,Table_corresp!$E$3:$F$230,2,0)))</f>
        <v>#REF!</v>
      </c>
      <c r="CV170" s="57" t="e">
        <f>IF(CU170="","",(CONCATENATE(BB170," / ",CU170)))</f>
        <v>#REF!</v>
      </c>
      <c r="CW170" s="57" t="e">
        <f>IF(CV170="","",(VLOOKUP(CV170,Table_corresp!$J$3:$M$70,2,0)))</f>
        <v>#REF!</v>
      </c>
      <c r="CX170" s="57" t="e">
        <f>IF(CV170="","",(VLOOKUP(CV170,Table_corresp!$J$3:$M$70,3,0)))</f>
        <v>#REF!</v>
      </c>
      <c r="CY170" s="57" t="e">
        <f>IF(CV170="","",(VLOOKUP(CV170,Table_corresp!$J$3:$M$70,4,0)))</f>
        <v>#REF!</v>
      </c>
      <c r="CZ170" s="56" t="e">
        <f>IF(#REF!&gt;0,((((#REF!/CW170)^CX170)-1)/CY170),"")</f>
        <v>#REF!</v>
      </c>
      <c r="DA170" s="56" t="e">
        <f>IF(CZ170="","",CL170-CZ170)</f>
        <v>#REF!</v>
      </c>
      <c r="DB170" s="58" t="e">
        <f t="shared" si="56"/>
        <v>#REF!</v>
      </c>
      <c r="DC170" s="59" t="e">
        <f>IF(CP170&lt;&gt;0,((YEAR(CP170)-YEAR(CB170))*12+MONTH(CP170)-MONTH(CB170)),"")</f>
        <v>#REF!</v>
      </c>
    </row>
    <row r="171" spans="1:110" x14ac:dyDescent="0.25">
      <c r="A171" s="10">
        <v>169</v>
      </c>
      <c r="B171" s="10">
        <v>2</v>
      </c>
      <c r="C171" s="12">
        <v>42</v>
      </c>
      <c r="D171" s="12">
        <v>134</v>
      </c>
      <c r="E171" s="12">
        <v>23.39</v>
      </c>
      <c r="F171" s="12">
        <v>44</v>
      </c>
      <c r="G171" s="12">
        <v>137</v>
      </c>
      <c r="H171" s="13">
        <v>23.44</v>
      </c>
      <c r="I171" s="46">
        <f>VLOOKUP(T171,Table_corresp!$E$3:$F$230,2,0)</f>
        <v>9</v>
      </c>
      <c r="J171" s="46" t="str">
        <f>CONCATENATE(B171," / ",I171)</f>
        <v>2 / 9</v>
      </c>
      <c r="K171" s="54">
        <f>VLOOKUP(J171,Table_corresp!$J$3:$M$70,2,0)</f>
        <v>15.76</v>
      </c>
      <c r="L171" s="54">
        <f>VLOOKUP(J171,Table_corresp!$J$3:$M$70,3,0)</f>
        <v>-0.61</v>
      </c>
      <c r="M171" s="55">
        <f>VLOOKUP(J171,Table_corresp!$J$3:$M$70,4,0)</f>
        <v>-5.8999999999999997E-2</v>
      </c>
      <c r="N171" s="56">
        <f t="shared" si="57"/>
        <v>3.6451249203724907</v>
      </c>
      <c r="O171" s="14" t="s">
        <v>36</v>
      </c>
      <c r="P171" s="15">
        <v>42380</v>
      </c>
      <c r="Q171" s="15">
        <v>39075</v>
      </c>
      <c r="R171" s="45" t="str">
        <f t="shared" ca="1" si="40"/>
        <v>10 ans 9 mois</v>
      </c>
      <c r="S171" s="39" t="str">
        <f ca="1">VLOOKUP(R171,Table_corresp!$A$3:$B$230,2,0)</f>
        <v>[9-12[</v>
      </c>
      <c r="T171" s="45" t="str">
        <f>DATEDIF(Q171,P171,"y")&amp;" ans "&amp;DATEDIF(Q171,P171,"ym")&amp;" mois"</f>
        <v>9 ans 0 mois</v>
      </c>
      <c r="U171" s="39" t="str">
        <f>VLOOKUP(T171,Table_corresp!$A$3:$B$230,2,0)</f>
        <v>[9-12[</v>
      </c>
      <c r="V171" s="16"/>
      <c r="W171" s="11"/>
      <c r="X171" s="16">
        <v>42543</v>
      </c>
      <c r="Y171" s="38" t="str">
        <f>IF(X171&lt;&gt;0,(DATEDIF(Q171,X171,"y")&amp;" ans "&amp;DATEDIF(Q171,X171,"ym")&amp;" mois"),"")</f>
        <v>9 ans 5 mois</v>
      </c>
      <c r="Z171" s="11">
        <v>23.4</v>
      </c>
      <c r="AA171" s="57">
        <f>IF(Y171="","",(VLOOKUP(Y171,Table_corresp!$E$3:$F$230,2,0)))</f>
        <v>9</v>
      </c>
      <c r="AB171" s="57" t="str">
        <f>IF(AA171="","",(CONCATENATE(B171," / ",AA171)))</f>
        <v>2 / 9</v>
      </c>
      <c r="AC171" s="57">
        <f>IF(AB171="","",(VLOOKUP(AB171,Table_corresp!$J$3:$M$70,2,0)))</f>
        <v>15.76</v>
      </c>
      <c r="AD171" s="57">
        <f>IF(AB171="","",(VLOOKUP(AB171,Table_corresp!$J$3:$M$70,3,0)))</f>
        <v>-0.61</v>
      </c>
      <c r="AE171" s="57">
        <f>IF(AB171="","",(VLOOKUP(AB171,Table_corresp!$J$3:$M$70,4,0)))</f>
        <v>-5.8999999999999997E-2</v>
      </c>
      <c r="AF171" s="56">
        <f t="shared" si="46"/>
        <v>3.6312569650947228</v>
      </c>
      <c r="AG171" s="56">
        <f>IF(AF171="","",N171-AF171)</f>
        <v>1.3867955277767852E-2</v>
      </c>
      <c r="AH171" s="58" t="str">
        <f t="shared" si="41"/>
        <v>stable</v>
      </c>
      <c r="AI171" s="17">
        <f>IF(X171&lt;&gt;0,((YEAR(X171)-YEAR(P171))*12+MONTH(X171)-MONTH(P171)),"")</f>
        <v>5</v>
      </c>
      <c r="AJ171" s="16"/>
      <c r="AK171" s="39" t="str">
        <f>IF(AJ171&lt;&gt;0,(DATEDIF(Q171,AJ171,"y")&amp;" ans "&amp;DATEDIF(Q171,AJ171,"ym")&amp;" mois"),"")</f>
        <v/>
      </c>
      <c r="AL171" s="11"/>
      <c r="AM171" s="57" t="str">
        <f>IF(AK171="","",(VLOOKUP(AK171,Table_corresp!$E$3:$F$230,2,0)))</f>
        <v/>
      </c>
      <c r="AN171" s="57" t="str">
        <f>IF(AM171="","",(CONCATENATE(B171," / ",AM171)))</f>
        <v/>
      </c>
      <c r="AO171" s="57" t="str">
        <f>IF(AN171="","",(VLOOKUP(AN171,Table_corresp!$J$3:$M$70,2,0)))</f>
        <v/>
      </c>
      <c r="AP171" s="57" t="str">
        <f>IF(AN171="","",(VLOOKUP(AN171,Table_corresp!$J$3:$M$70,3,0)))</f>
        <v/>
      </c>
      <c r="AQ171" s="57" t="str">
        <f>IF(AN171="","",(VLOOKUP(AN171,Table_corresp!$J$3:$M$70,4,0)))</f>
        <v/>
      </c>
      <c r="AR171" s="56" t="str">
        <f t="shared" si="47"/>
        <v/>
      </c>
      <c r="AS171" s="56" t="str">
        <f t="shared" si="48"/>
        <v/>
      </c>
      <c r="AT171" s="58" t="str">
        <f t="shared" si="49"/>
        <v/>
      </c>
      <c r="AU171" s="59" t="str">
        <f t="shared" si="42"/>
        <v/>
      </c>
      <c r="AV171" s="16"/>
      <c r="AW171" s="39"/>
      <c r="AX171" s="11"/>
      <c r="AY171" s="57" t="str">
        <f>IF(AU171="","",(VLOOKUP(AU171,Table_corresp!$E$3:$F$230,2,0)))</f>
        <v/>
      </c>
      <c r="AZ171" s="57" t="str">
        <f>IF(AY171="","",(CONCATENATE(L171," / ",AY171)))</f>
        <v/>
      </c>
      <c r="BA171" s="57" t="str">
        <f>IF(AZ171="","",(VLOOKUP(AZ171,Table_corresp!$J$3:$M$70,2,0)))</f>
        <v/>
      </c>
      <c r="BB171" s="57" t="str">
        <f>IF(AZ171="","",(VLOOKUP(AZ171,Table_corresp!$J$3:$M$70,3,0)))</f>
        <v/>
      </c>
      <c r="BC171" s="57" t="str">
        <f>IF(AZ171="","",(VLOOKUP(AZ171,Table_corresp!$J$3:$M$70,4,0)))</f>
        <v/>
      </c>
      <c r="BD171" s="56" t="str">
        <f t="shared" si="50"/>
        <v/>
      </c>
      <c r="BE171" s="56" t="str">
        <f t="shared" si="58"/>
        <v/>
      </c>
      <c r="BF171" s="58" t="str">
        <f t="shared" si="51"/>
        <v/>
      </c>
      <c r="BG171" s="59" t="e">
        <f t="shared" si="43"/>
        <v>#VALUE!</v>
      </c>
      <c r="BH171" s="11"/>
      <c r="BI171" s="39"/>
      <c r="BJ171" s="11"/>
      <c r="BK171" s="57" t="e">
        <f>IF(BG171="","",(VLOOKUP(BG171,Table_corresp!$E$3:$F$230,2,0)))</f>
        <v>#VALUE!</v>
      </c>
      <c r="BL171" s="57" t="e">
        <f>IF(BK171="","",(CONCATENATE(V171," / ",BK171)))</f>
        <v>#VALUE!</v>
      </c>
      <c r="BM171" s="57" t="e">
        <f>IF(BL171="","",(VLOOKUP(BL171,Table_corresp!$J$3:$M$70,2,0)))</f>
        <v>#VALUE!</v>
      </c>
      <c r="BN171" s="57" t="e">
        <f>IF(BL171="","",(VLOOKUP(BL171,Table_corresp!$J$3:$M$70,3,0)))</f>
        <v>#VALUE!</v>
      </c>
      <c r="BO171" s="57" t="e">
        <f>IF(BL171="","",(VLOOKUP(BL171,Table_corresp!$J$3:$M$70,4,0)))</f>
        <v>#VALUE!</v>
      </c>
      <c r="BP171" s="56" t="str">
        <f t="shared" si="52"/>
        <v/>
      </c>
      <c r="BQ171" s="56" t="str">
        <f t="shared" si="59"/>
        <v/>
      </c>
      <c r="BR171" s="58" t="str">
        <f t="shared" si="53"/>
        <v/>
      </c>
      <c r="BS171" s="59" t="e">
        <f t="shared" si="44"/>
        <v>#VALUE!</v>
      </c>
      <c r="BT171" s="11"/>
      <c r="BU171" s="39"/>
      <c r="BV171" s="11"/>
      <c r="BW171" s="57" t="e">
        <f>IF(BS171="","",(VLOOKUP(BS171,Table_corresp!$E$3:$F$230,2,0)))</f>
        <v>#VALUE!</v>
      </c>
      <c r="BX171" s="57" t="e">
        <f>IF(BW171="","",(CONCATENATE(AF171," / ",BW171)))</f>
        <v>#VALUE!</v>
      </c>
      <c r="BY171" s="57" t="e">
        <f>IF(BX171="","",(VLOOKUP(BX171,Table_corresp!$J$3:$M$70,2,0)))</f>
        <v>#VALUE!</v>
      </c>
      <c r="BZ171" s="57" t="e">
        <f>IF(BX171="","",(VLOOKUP(BX171,Table_corresp!$J$3:$M$70,3,0)))</f>
        <v>#VALUE!</v>
      </c>
      <c r="CA171" s="57" t="e">
        <f>IF(BX171="","",(VLOOKUP(BX171,Table_corresp!$J$3:$M$70,4,0)))</f>
        <v>#VALUE!</v>
      </c>
      <c r="CB171" s="56" t="e">
        <f>IF(#REF!&gt;0,((((#REF!/BY171)^BZ171)-1)/CA171),"")</f>
        <v>#REF!</v>
      </c>
      <c r="CC171" s="56" t="e">
        <f>IF(CB171="","",BN171-CB171)</f>
        <v>#REF!</v>
      </c>
      <c r="CD171" s="58" t="e">
        <f t="shared" si="54"/>
        <v>#REF!</v>
      </c>
      <c r="CE171" s="59" t="e">
        <f>IF(BR171&lt;&gt;0,((YEAR(BR171)-YEAR(BD171))*12+MONTH(BR171)-MONTH(BD171)),"")</f>
        <v>#VALUE!</v>
      </c>
      <c r="CF171" s="11"/>
      <c r="CG171" s="39"/>
      <c r="CH171" s="11"/>
      <c r="CI171" s="57" t="e">
        <f>IF(CE171="","",(VLOOKUP(CE171,Table_corresp!$E$3:$F$230,2,0)))</f>
        <v>#VALUE!</v>
      </c>
      <c r="CJ171" s="57" t="e">
        <f>IF(CI171="","",(CONCATENATE(AP171," / ",CI171)))</f>
        <v>#VALUE!</v>
      </c>
      <c r="CK171" s="57" t="e">
        <f>IF(CJ171="","",(VLOOKUP(CJ171,Table_corresp!$J$3:$M$70,2,0)))</f>
        <v>#VALUE!</v>
      </c>
      <c r="CL171" s="57" t="e">
        <f>IF(CJ171="","",(VLOOKUP(CJ171,Table_corresp!$J$3:$M$70,3,0)))</f>
        <v>#VALUE!</v>
      </c>
      <c r="CM171" s="57" t="e">
        <f>IF(CJ171="","",(VLOOKUP(CJ171,Table_corresp!$J$3:$M$70,4,0)))</f>
        <v>#VALUE!</v>
      </c>
      <c r="CN171" s="56" t="e">
        <f>IF(#REF!&gt;0,((((#REF!/CK171)^CL171)-1)/CM171),"")</f>
        <v>#REF!</v>
      </c>
      <c r="CO171" s="56" t="e">
        <f>IF(CN171="","",BZ171-CN171)</f>
        <v>#REF!</v>
      </c>
      <c r="CP171" s="58" t="e">
        <f t="shared" si="55"/>
        <v>#REF!</v>
      </c>
      <c r="CQ171" s="59" t="e">
        <f>IF(CD171&lt;&gt;0,((YEAR(CD171)-YEAR(BP171))*12+MONTH(CD171)-MONTH(BP171)),"")</f>
        <v>#REF!</v>
      </c>
      <c r="CR171" s="11"/>
      <c r="CS171" s="39"/>
      <c r="CT171" s="18"/>
      <c r="CU171" s="57" t="e">
        <f>IF(CQ171="","",(VLOOKUP(CQ171,Table_corresp!$E$3:$F$230,2,0)))</f>
        <v>#REF!</v>
      </c>
      <c r="CV171" s="57" t="e">
        <f>IF(CU171="","",(CONCATENATE(BB171," / ",CU171)))</f>
        <v>#REF!</v>
      </c>
      <c r="CW171" s="57" t="e">
        <f>IF(CV171="","",(VLOOKUP(CV171,Table_corresp!$J$3:$M$70,2,0)))</f>
        <v>#REF!</v>
      </c>
      <c r="CX171" s="57" t="e">
        <f>IF(CV171="","",(VLOOKUP(CV171,Table_corresp!$J$3:$M$70,3,0)))</f>
        <v>#REF!</v>
      </c>
      <c r="CY171" s="57" t="e">
        <f>IF(CV171="","",(VLOOKUP(CV171,Table_corresp!$J$3:$M$70,4,0)))</f>
        <v>#REF!</v>
      </c>
      <c r="CZ171" s="56" t="e">
        <f>IF(#REF!&gt;0,((((#REF!/CW171)^CX171)-1)/CY171),"")</f>
        <v>#REF!</v>
      </c>
      <c r="DA171" s="56" t="e">
        <f>IF(CZ171="","",CL171-CZ171)</f>
        <v>#REF!</v>
      </c>
      <c r="DB171" s="58" t="e">
        <f t="shared" si="56"/>
        <v>#REF!</v>
      </c>
      <c r="DC171" s="59" t="e">
        <f>IF(CP171&lt;&gt;0,((YEAR(CP171)-YEAR(CB171))*12+MONTH(CP171)-MONTH(CB171)),"")</f>
        <v>#REF!</v>
      </c>
    </row>
    <row r="172" spans="1:110" x14ac:dyDescent="0.25">
      <c r="A172" s="9">
        <v>170</v>
      </c>
      <c r="B172" s="10">
        <v>1</v>
      </c>
      <c r="C172" s="12">
        <v>43</v>
      </c>
      <c r="D172" s="12">
        <v>131</v>
      </c>
      <c r="E172" s="12">
        <v>25.01</v>
      </c>
      <c r="F172" s="12">
        <v>44.5</v>
      </c>
      <c r="G172" s="12">
        <v>134</v>
      </c>
      <c r="H172" s="13">
        <v>24.8</v>
      </c>
      <c r="I172" s="46">
        <f>VLOOKUP(T172,Table_corresp!$E$3:$F$230,2,0)</f>
        <v>8.5</v>
      </c>
      <c r="J172" s="46" t="str">
        <f>CONCATENATE(B172," / ",I172)</f>
        <v>1 / 8,5</v>
      </c>
      <c r="K172" s="54">
        <f>VLOOKUP(J172,Table_corresp!$J$3:$M$70,2,0)</f>
        <v>15.89</v>
      </c>
      <c r="L172" s="54">
        <f>VLOOKUP(J172,Table_corresp!$J$3:$M$70,3,0)</f>
        <v>-0.66</v>
      </c>
      <c r="M172" s="55">
        <f>VLOOKUP(J172,Table_corresp!$J$3:$M$70,4,0)</f>
        <v>-5.9499999999999997E-2</v>
      </c>
      <c r="N172" s="56">
        <f t="shared" si="57"/>
        <v>4.278579828327806</v>
      </c>
      <c r="O172" s="14" t="s">
        <v>39</v>
      </c>
      <c r="P172" s="15">
        <v>42382</v>
      </c>
      <c r="Q172" s="15">
        <v>39258</v>
      </c>
      <c r="R172" s="45" t="str">
        <f t="shared" ca="1" si="40"/>
        <v>10 ans 3 mois</v>
      </c>
      <c r="S172" s="39" t="str">
        <f ca="1">VLOOKUP(R172,Table_corresp!$A$3:$B$230,2,0)</f>
        <v>[9-12[</v>
      </c>
      <c r="T172" s="45" t="str">
        <f>DATEDIF(Q172,P172,"y")&amp;" ans "&amp;DATEDIF(Q172,P172,"ym")&amp;" mois"</f>
        <v>8 ans 6 mois</v>
      </c>
      <c r="U172" s="39" t="str">
        <f>VLOOKUP(T172,Table_corresp!$A$3:$B$230,2,0)</f>
        <v>[6-9[</v>
      </c>
      <c r="V172" s="16"/>
      <c r="W172" s="11"/>
      <c r="X172" s="16"/>
      <c r="Y172" s="38" t="str">
        <f>IF(X172&lt;&gt;0,(DATEDIF(Q172,X172,"y")&amp;" ans "&amp;DATEDIF(Q172,X172,"ym")&amp;" mois"),"")</f>
        <v/>
      </c>
      <c r="Z172" s="11"/>
      <c r="AA172" s="57" t="str">
        <f>IF(Y172="","",(VLOOKUP(Y172,Table_corresp!$E$3:$F$230,2,0)))</f>
        <v/>
      </c>
      <c r="AB172" s="57" t="str">
        <f>IF(AA172="","",(CONCATENATE(B172," / ",AA172)))</f>
        <v/>
      </c>
      <c r="AC172" s="57" t="str">
        <f>IF(AB172="","",(VLOOKUP(AB172,Table_corresp!$J$3:$M$70,2,0)))</f>
        <v/>
      </c>
      <c r="AD172" s="57" t="str">
        <f>IF(AB172="","",(VLOOKUP(AB172,Table_corresp!$J$3:$M$70,3,0)))</f>
        <v/>
      </c>
      <c r="AE172" s="57" t="str">
        <f>IF(AB172="","",(VLOOKUP(AB172,Table_corresp!$J$3:$M$70,4,0)))</f>
        <v/>
      </c>
      <c r="AF172" s="56" t="str">
        <f t="shared" si="46"/>
        <v/>
      </c>
      <c r="AG172" s="56" t="str">
        <f>IF(AF172="","",N172-AF172)</f>
        <v/>
      </c>
      <c r="AH172" s="58" t="str">
        <f t="shared" si="41"/>
        <v/>
      </c>
      <c r="AI172" s="17" t="str">
        <f>IF(X172&lt;&gt;0,((YEAR(X172)-YEAR(P172))*12+MONTH(X172)-MONTH(P172)),"")</f>
        <v/>
      </c>
      <c r="AJ172" s="16"/>
      <c r="AK172" s="39" t="str">
        <f>IF(AJ172&lt;&gt;0,(DATEDIF(Q172,AJ172,"y")&amp;" ans "&amp;DATEDIF(Q172,AJ172,"ym")&amp;" mois"),"")</f>
        <v/>
      </c>
      <c r="AL172" s="11"/>
      <c r="AM172" s="57" t="str">
        <f>IF(AK172="","",(VLOOKUP(AK172,Table_corresp!$E$3:$F$230,2,0)))</f>
        <v/>
      </c>
      <c r="AN172" s="57" t="str">
        <f>IF(AM172="","",(CONCATENATE(B172," / ",AM172)))</f>
        <v/>
      </c>
      <c r="AO172" s="57" t="str">
        <f>IF(AN172="","",(VLOOKUP(AN172,Table_corresp!$J$3:$M$70,2,0)))</f>
        <v/>
      </c>
      <c r="AP172" s="57" t="str">
        <f>IF(AN172="","",(VLOOKUP(AN172,Table_corresp!$J$3:$M$70,3,0)))</f>
        <v/>
      </c>
      <c r="AQ172" s="57" t="str">
        <f>IF(AN172="","",(VLOOKUP(AN172,Table_corresp!$J$3:$M$70,4,0)))</f>
        <v/>
      </c>
      <c r="AR172" s="56" t="str">
        <f t="shared" si="47"/>
        <v/>
      </c>
      <c r="AS172" s="56" t="str">
        <f t="shared" si="48"/>
        <v/>
      </c>
      <c r="AT172" s="58" t="str">
        <f t="shared" si="49"/>
        <v/>
      </c>
      <c r="AU172" s="59" t="str">
        <f t="shared" si="42"/>
        <v/>
      </c>
      <c r="AV172" s="16"/>
      <c r="AW172" s="39"/>
      <c r="AX172" s="11"/>
      <c r="AY172" s="57" t="str">
        <f>IF(AU172="","",(VLOOKUP(AU172,Table_corresp!$E$3:$F$230,2,0)))</f>
        <v/>
      </c>
      <c r="AZ172" s="57" t="str">
        <f>IF(AY172="","",(CONCATENATE(L172," / ",AY172)))</f>
        <v/>
      </c>
      <c r="BA172" s="57" t="str">
        <f>IF(AZ172="","",(VLOOKUP(AZ172,Table_corresp!$J$3:$M$70,2,0)))</f>
        <v/>
      </c>
      <c r="BB172" s="57" t="str">
        <f>IF(AZ172="","",(VLOOKUP(AZ172,Table_corresp!$J$3:$M$70,3,0)))</f>
        <v/>
      </c>
      <c r="BC172" s="57" t="str">
        <f>IF(AZ172="","",(VLOOKUP(AZ172,Table_corresp!$J$3:$M$70,4,0)))</f>
        <v/>
      </c>
      <c r="BD172" s="56" t="str">
        <f t="shared" si="50"/>
        <v/>
      </c>
      <c r="BE172" s="56" t="str">
        <f t="shared" si="58"/>
        <v/>
      </c>
      <c r="BF172" s="58" t="str">
        <f t="shared" si="51"/>
        <v/>
      </c>
      <c r="BG172" s="59" t="e">
        <f t="shared" si="43"/>
        <v>#VALUE!</v>
      </c>
      <c r="BH172" s="11"/>
      <c r="BI172" s="39"/>
      <c r="BJ172" s="11"/>
      <c r="BK172" s="57" t="e">
        <f>IF(BG172="","",(VLOOKUP(BG172,Table_corresp!$E$3:$F$230,2,0)))</f>
        <v>#VALUE!</v>
      </c>
      <c r="BL172" s="57" t="e">
        <f>IF(BK172="","",(CONCATENATE(V172," / ",BK172)))</f>
        <v>#VALUE!</v>
      </c>
      <c r="BM172" s="57" t="e">
        <f>IF(BL172="","",(VLOOKUP(BL172,Table_corresp!$J$3:$M$70,2,0)))</f>
        <v>#VALUE!</v>
      </c>
      <c r="BN172" s="57" t="e">
        <f>IF(BL172="","",(VLOOKUP(BL172,Table_corresp!$J$3:$M$70,3,0)))</f>
        <v>#VALUE!</v>
      </c>
      <c r="BO172" s="57" t="e">
        <f>IF(BL172="","",(VLOOKUP(BL172,Table_corresp!$J$3:$M$70,4,0)))</f>
        <v>#VALUE!</v>
      </c>
      <c r="BP172" s="56" t="str">
        <f t="shared" si="52"/>
        <v/>
      </c>
      <c r="BQ172" s="56" t="str">
        <f t="shared" si="59"/>
        <v/>
      </c>
      <c r="BR172" s="58" t="str">
        <f t="shared" si="53"/>
        <v/>
      </c>
      <c r="BS172" s="59" t="e">
        <f t="shared" si="44"/>
        <v>#VALUE!</v>
      </c>
      <c r="BT172" s="11"/>
      <c r="BU172" s="39"/>
      <c r="BV172" s="11"/>
      <c r="BW172" s="57" t="e">
        <f>IF(BS172="","",(VLOOKUP(BS172,Table_corresp!$E$3:$F$230,2,0)))</f>
        <v>#VALUE!</v>
      </c>
      <c r="BX172" s="57" t="e">
        <f>IF(BW172="","",(CONCATENATE(AF172," / ",BW172)))</f>
        <v>#VALUE!</v>
      </c>
      <c r="BY172" s="57" t="e">
        <f>IF(BX172="","",(VLOOKUP(BX172,Table_corresp!$J$3:$M$70,2,0)))</f>
        <v>#VALUE!</v>
      </c>
      <c r="BZ172" s="57" t="e">
        <f>IF(BX172="","",(VLOOKUP(BX172,Table_corresp!$J$3:$M$70,3,0)))</f>
        <v>#VALUE!</v>
      </c>
      <c r="CA172" s="57" t="e">
        <f>IF(BX172="","",(VLOOKUP(BX172,Table_corresp!$J$3:$M$70,4,0)))</f>
        <v>#VALUE!</v>
      </c>
      <c r="CB172" s="56" t="e">
        <f>IF(#REF!&gt;0,((((#REF!/BY172)^BZ172)-1)/CA172),"")</f>
        <v>#REF!</v>
      </c>
      <c r="CC172" s="56" t="e">
        <f>IF(CB172="","",BN172-CB172)</f>
        <v>#REF!</v>
      </c>
      <c r="CD172" s="58" t="e">
        <f t="shared" si="54"/>
        <v>#REF!</v>
      </c>
      <c r="CE172" s="59" t="e">
        <f>IF(BR172&lt;&gt;0,((YEAR(BR172)-YEAR(BD172))*12+MONTH(BR172)-MONTH(BD172)),"")</f>
        <v>#VALUE!</v>
      </c>
      <c r="CF172" s="11"/>
      <c r="CG172" s="39"/>
      <c r="CH172" s="11"/>
      <c r="CI172" s="57" t="e">
        <f>IF(CE172="","",(VLOOKUP(CE172,Table_corresp!$E$3:$F$230,2,0)))</f>
        <v>#VALUE!</v>
      </c>
      <c r="CJ172" s="57" t="e">
        <f>IF(CI172="","",(CONCATENATE(AP172," / ",CI172)))</f>
        <v>#VALUE!</v>
      </c>
      <c r="CK172" s="57" t="e">
        <f>IF(CJ172="","",(VLOOKUP(CJ172,Table_corresp!$J$3:$M$70,2,0)))</f>
        <v>#VALUE!</v>
      </c>
      <c r="CL172" s="57" t="e">
        <f>IF(CJ172="","",(VLOOKUP(CJ172,Table_corresp!$J$3:$M$70,3,0)))</f>
        <v>#VALUE!</v>
      </c>
      <c r="CM172" s="57" t="e">
        <f>IF(CJ172="","",(VLOOKUP(CJ172,Table_corresp!$J$3:$M$70,4,0)))</f>
        <v>#VALUE!</v>
      </c>
      <c r="CN172" s="56" t="e">
        <f>IF(#REF!&gt;0,((((#REF!/CK172)^CL172)-1)/CM172),"")</f>
        <v>#REF!</v>
      </c>
      <c r="CO172" s="56" t="e">
        <f>IF(CN172="","",BZ172-CN172)</f>
        <v>#REF!</v>
      </c>
      <c r="CP172" s="58" t="e">
        <f t="shared" si="55"/>
        <v>#REF!</v>
      </c>
      <c r="CQ172" s="59" t="e">
        <f>IF(CD172&lt;&gt;0,((YEAR(CD172)-YEAR(BP172))*12+MONTH(CD172)-MONTH(BP172)),"")</f>
        <v>#REF!</v>
      </c>
      <c r="CR172" s="11"/>
      <c r="CS172" s="39"/>
      <c r="CT172" s="18"/>
      <c r="CU172" s="57" t="e">
        <f>IF(CQ172="","",(VLOOKUP(CQ172,Table_corresp!$E$3:$F$230,2,0)))</f>
        <v>#REF!</v>
      </c>
      <c r="CV172" s="57" t="e">
        <f>IF(CU172="","",(CONCATENATE(BB172," / ",CU172)))</f>
        <v>#REF!</v>
      </c>
      <c r="CW172" s="57" t="e">
        <f>IF(CV172="","",(VLOOKUP(CV172,Table_corresp!$J$3:$M$70,2,0)))</f>
        <v>#REF!</v>
      </c>
      <c r="CX172" s="57" t="e">
        <f>IF(CV172="","",(VLOOKUP(CV172,Table_corresp!$J$3:$M$70,3,0)))</f>
        <v>#REF!</v>
      </c>
      <c r="CY172" s="57" t="e">
        <f>IF(CV172="","",(VLOOKUP(CV172,Table_corresp!$J$3:$M$70,4,0)))</f>
        <v>#REF!</v>
      </c>
      <c r="CZ172" s="56" t="e">
        <f>IF(#REF!&gt;0,((((#REF!/CW172)^CX172)-1)/CY172),"")</f>
        <v>#REF!</v>
      </c>
      <c r="DA172" s="56" t="e">
        <f>IF(CZ172="","",CL172-CZ172)</f>
        <v>#REF!</v>
      </c>
      <c r="DB172" s="58" t="e">
        <f t="shared" si="56"/>
        <v>#REF!</v>
      </c>
      <c r="DC172" s="59" t="e">
        <f>IF(CP172&lt;&gt;0,((YEAR(CP172)-YEAR(CB172))*12+MONTH(CP172)-MONTH(CB172)),"")</f>
        <v>#REF!</v>
      </c>
    </row>
    <row r="173" spans="1:110" x14ac:dyDescent="0.25">
      <c r="A173" s="10">
        <v>171</v>
      </c>
      <c r="B173" s="10">
        <v>1</v>
      </c>
      <c r="C173" s="12"/>
      <c r="D173" s="12"/>
      <c r="E173" s="12"/>
      <c r="F173" s="12">
        <v>44.2</v>
      </c>
      <c r="G173" s="12">
        <v>141</v>
      </c>
      <c r="H173" s="13">
        <v>22.23</v>
      </c>
      <c r="I173" s="46">
        <f>VLOOKUP(T173,Table_corresp!$E$3:$F$230,2,0)</f>
        <v>10</v>
      </c>
      <c r="J173" s="46" t="str">
        <f>CONCATENATE(B173," / ",I173)</f>
        <v>1 / 10</v>
      </c>
      <c r="K173" s="54">
        <f>VLOOKUP(J173,Table_corresp!$J$3:$M$70,2,0)</f>
        <v>16.36</v>
      </c>
      <c r="L173" s="54">
        <f>VLOOKUP(J173,Table_corresp!$J$3:$M$70,3,0)</f>
        <v>-0.82</v>
      </c>
      <c r="M173" s="55">
        <f>VLOOKUP(J173,Table_corresp!$J$3:$M$70,4,0)</f>
        <v>-0.08</v>
      </c>
      <c r="N173" s="56">
        <f t="shared" si="57"/>
        <v>2.7787534228125783</v>
      </c>
      <c r="O173" s="14" t="s">
        <v>36</v>
      </c>
      <c r="P173" s="15">
        <v>42382</v>
      </c>
      <c r="Q173" s="15">
        <v>38651</v>
      </c>
      <c r="R173" s="45" t="str">
        <f t="shared" ca="1" si="40"/>
        <v>11 ans 11 mois</v>
      </c>
      <c r="S173" s="39" t="str">
        <f ca="1">VLOOKUP(R173,Table_corresp!$A$3:$B$230,2,0)</f>
        <v>[9-12[</v>
      </c>
      <c r="T173" s="45" t="str">
        <f>DATEDIF(Q173,P173,"y")&amp;" ans "&amp;DATEDIF(Q173,P173,"ym")&amp;" mois"</f>
        <v>10 ans 2 mois</v>
      </c>
      <c r="U173" s="39" t="str">
        <f>VLOOKUP(T173,Table_corresp!$A$3:$B$230,2,0)</f>
        <v>[9-12[</v>
      </c>
      <c r="V173" s="20"/>
      <c r="W173" s="21"/>
      <c r="X173" s="20">
        <v>42558</v>
      </c>
      <c r="Y173" s="38" t="str">
        <f>IF(X173&lt;&gt;0,(DATEDIF(Q173,X173,"y")&amp;" ans "&amp;DATEDIF(Q173,X173,"ym")&amp;" mois"),"")</f>
        <v>10 ans 8 mois</v>
      </c>
      <c r="Z173" s="21">
        <v>22.6</v>
      </c>
      <c r="AA173" s="57">
        <f>IF(Y173="","",(VLOOKUP(Y173,Table_corresp!$E$3:$F$230,2,0)))</f>
        <v>10.5</v>
      </c>
      <c r="AB173" s="57" t="str">
        <f>IF(AA173="","",(CONCATENATE(B173," / ",AA173)))</f>
        <v>1 / 10,5</v>
      </c>
      <c r="AC173" s="57">
        <f>IF(AB173="","",(VLOOKUP(AB173,Table_corresp!$J$3:$M$70,2,0)))</f>
        <v>16.53</v>
      </c>
      <c r="AD173" s="57">
        <f>IF(AB173="","",(VLOOKUP(AB173,Table_corresp!$J$3:$M$70,3,0)))</f>
        <v>-0.87</v>
      </c>
      <c r="AE173" s="57">
        <f>IF(AB173="","",(VLOOKUP(AB173,Table_corresp!$J$3:$M$70,4,0)))</f>
        <v>-8.6699999999999999E-2</v>
      </c>
      <c r="AF173" s="56">
        <f t="shared" si="46"/>
        <v>2.7477675505188333</v>
      </c>
      <c r="AG173" s="56">
        <f>IF(AF173="","",N173-AF173)</f>
        <v>3.0985872293745054E-2</v>
      </c>
      <c r="AH173" s="58" t="str">
        <f t="shared" si="41"/>
        <v>stable</v>
      </c>
      <c r="AI173" s="17">
        <f>IF(X173&lt;&gt;0,((YEAR(X173)-YEAR(P173))*12+MONTH(X173)-MONTH(P173)),"")</f>
        <v>6</v>
      </c>
      <c r="AJ173" s="20">
        <v>42760</v>
      </c>
      <c r="AK173" s="39" t="str">
        <f>IF(AJ173&lt;&gt;0,(DATEDIF(Q173,AJ173,"y")&amp;" ans "&amp;DATEDIF(Q173,AJ173,"ym")&amp;" mois"),"")</f>
        <v>11 ans 2 mois</v>
      </c>
      <c r="AL173" s="21">
        <v>24.4</v>
      </c>
      <c r="AM173" s="57">
        <f>IF(AK173="","",(VLOOKUP(AK173,Table_corresp!$E$3:$F$230,2,0)))</f>
        <v>11</v>
      </c>
      <c r="AN173" s="57" t="str">
        <f>IF(AM173="","",(CONCATENATE(B173," / ",AM173)))</f>
        <v>1 / 11</v>
      </c>
      <c r="AO173" s="57">
        <f>IF(AN173="","",(VLOOKUP(AN173,Table_corresp!$J$3:$M$70,2,0)))</f>
        <v>16.73</v>
      </c>
      <c r="AP173" s="57">
        <f>IF(AN173="","",(VLOOKUP(AN173,Table_corresp!$J$3:$M$70,3,0)))</f>
        <v>-0.9</v>
      </c>
      <c r="AQ173" s="57">
        <f>IF(AN173="","",(VLOOKUP(AN173,Table_corresp!$J$3:$M$70,4,0)))</f>
        <v>-9.1499999999999998E-2</v>
      </c>
      <c r="AR173" s="56">
        <f t="shared" si="47"/>
        <v>3.1472630885478434</v>
      </c>
      <c r="AS173" s="56">
        <f t="shared" si="48"/>
        <v>-0.39949553802901017</v>
      </c>
      <c r="AT173" s="58" t="str">
        <f t="shared" si="49"/>
        <v>accélération</v>
      </c>
      <c r="AU173" s="59">
        <f t="shared" si="42"/>
        <v>6</v>
      </c>
      <c r="AV173" s="20"/>
      <c r="AW173" s="39"/>
      <c r="AX173" s="21"/>
      <c r="AY173" s="57" t="e">
        <f>IF(AU173="","",(VLOOKUP(AU173,Table_corresp!$E$3:$F$230,2,0)))</f>
        <v>#N/A</v>
      </c>
      <c r="AZ173" s="57" t="e">
        <f>IF(AY173="","",(CONCATENATE(L173," / ",AY173)))</f>
        <v>#N/A</v>
      </c>
      <c r="BA173" s="57" t="e">
        <f>IF(AZ173="","",(VLOOKUP(AZ173,Table_corresp!$J$3:$M$70,2,0)))</f>
        <v>#N/A</v>
      </c>
      <c r="BB173" s="57" t="e">
        <f>IF(AZ173="","",(VLOOKUP(AZ173,Table_corresp!$J$3:$M$70,3,0)))</f>
        <v>#N/A</v>
      </c>
      <c r="BC173" s="57" t="e">
        <f>IF(AZ173="","",(VLOOKUP(AZ173,Table_corresp!$J$3:$M$70,4,0)))</f>
        <v>#N/A</v>
      </c>
      <c r="BD173" s="56" t="str">
        <f t="shared" si="50"/>
        <v/>
      </c>
      <c r="BE173" s="56" t="str">
        <f t="shared" si="58"/>
        <v/>
      </c>
      <c r="BF173" s="58" t="str">
        <f t="shared" si="51"/>
        <v/>
      </c>
      <c r="BG173" s="59" t="e">
        <f t="shared" si="43"/>
        <v>#VALUE!</v>
      </c>
      <c r="BH173" s="21"/>
      <c r="BI173" s="39"/>
      <c r="BJ173" s="21"/>
      <c r="BK173" s="57" t="e">
        <f>IF(BG173="","",(VLOOKUP(BG173,Table_corresp!$E$3:$F$230,2,0)))</f>
        <v>#VALUE!</v>
      </c>
      <c r="BL173" s="57" t="e">
        <f>IF(BK173="","",(CONCATENATE(V173," / ",BK173)))</f>
        <v>#VALUE!</v>
      </c>
      <c r="BM173" s="57" t="e">
        <f>IF(BL173="","",(VLOOKUP(BL173,Table_corresp!$J$3:$M$70,2,0)))</f>
        <v>#VALUE!</v>
      </c>
      <c r="BN173" s="57" t="e">
        <f>IF(BL173="","",(VLOOKUP(BL173,Table_corresp!$J$3:$M$70,3,0)))</f>
        <v>#VALUE!</v>
      </c>
      <c r="BO173" s="57" t="e">
        <f>IF(BL173="","",(VLOOKUP(BL173,Table_corresp!$J$3:$M$70,4,0)))</f>
        <v>#VALUE!</v>
      </c>
      <c r="BP173" s="56" t="str">
        <f t="shared" si="52"/>
        <v/>
      </c>
      <c r="BQ173" s="56" t="str">
        <f t="shared" si="59"/>
        <v/>
      </c>
      <c r="BR173" s="58" t="str">
        <f t="shared" si="53"/>
        <v/>
      </c>
      <c r="BS173" s="59" t="e">
        <f t="shared" si="44"/>
        <v>#VALUE!</v>
      </c>
      <c r="BT173" s="21"/>
      <c r="BU173" s="39"/>
      <c r="BV173" s="21"/>
      <c r="BW173" s="57" t="e">
        <f>IF(BS173="","",(VLOOKUP(BS173,Table_corresp!$E$3:$F$230,2,0)))</f>
        <v>#VALUE!</v>
      </c>
      <c r="BX173" s="57" t="e">
        <f>IF(BW173="","",(CONCATENATE(AF173," / ",BW173)))</f>
        <v>#VALUE!</v>
      </c>
      <c r="BY173" s="57" t="e">
        <f>IF(BX173="","",(VLOOKUP(BX173,Table_corresp!$J$3:$M$70,2,0)))</f>
        <v>#VALUE!</v>
      </c>
      <c r="BZ173" s="57" t="e">
        <f>IF(BX173="","",(VLOOKUP(BX173,Table_corresp!$J$3:$M$70,3,0)))</f>
        <v>#VALUE!</v>
      </c>
      <c r="CA173" s="57" t="e">
        <f>IF(BX173="","",(VLOOKUP(BX173,Table_corresp!$J$3:$M$70,4,0)))</f>
        <v>#VALUE!</v>
      </c>
      <c r="CB173" s="56" t="e">
        <f>IF(#REF!&gt;0,((((#REF!/BY173)^BZ173)-1)/CA173),"")</f>
        <v>#REF!</v>
      </c>
      <c r="CC173" s="56" t="e">
        <f>IF(CB173="","",BN173-CB173)</f>
        <v>#REF!</v>
      </c>
      <c r="CD173" s="58" t="e">
        <f t="shared" si="54"/>
        <v>#REF!</v>
      </c>
      <c r="CE173" s="59" t="e">
        <f>IF(BR173&lt;&gt;0,((YEAR(BR173)-YEAR(BD173))*12+MONTH(BR173)-MONTH(BD173)),"")</f>
        <v>#VALUE!</v>
      </c>
      <c r="CF173" s="21"/>
      <c r="CG173" s="39"/>
      <c r="CH173" s="21"/>
      <c r="CI173" s="57" t="e">
        <f>IF(CE173="","",(VLOOKUP(CE173,Table_corresp!$E$3:$F$230,2,0)))</f>
        <v>#VALUE!</v>
      </c>
      <c r="CJ173" s="57" t="e">
        <f>IF(CI173="","",(CONCATENATE(AP173," / ",CI173)))</f>
        <v>#VALUE!</v>
      </c>
      <c r="CK173" s="57" t="e">
        <f>IF(CJ173="","",(VLOOKUP(CJ173,Table_corresp!$J$3:$M$70,2,0)))</f>
        <v>#VALUE!</v>
      </c>
      <c r="CL173" s="57" t="e">
        <f>IF(CJ173="","",(VLOOKUP(CJ173,Table_corresp!$J$3:$M$70,3,0)))</f>
        <v>#VALUE!</v>
      </c>
      <c r="CM173" s="57" t="e">
        <f>IF(CJ173="","",(VLOOKUP(CJ173,Table_corresp!$J$3:$M$70,4,0)))</f>
        <v>#VALUE!</v>
      </c>
      <c r="CN173" s="56" t="e">
        <f>IF(#REF!&gt;0,((((#REF!/CK173)^CL173)-1)/CM173),"")</f>
        <v>#REF!</v>
      </c>
      <c r="CO173" s="56" t="e">
        <f>IF(CN173="","",BZ173-CN173)</f>
        <v>#REF!</v>
      </c>
      <c r="CP173" s="58" t="e">
        <f t="shared" si="55"/>
        <v>#REF!</v>
      </c>
      <c r="CQ173" s="59" t="e">
        <f>IF(CD173&lt;&gt;0,((YEAR(CD173)-YEAR(BP173))*12+MONTH(CD173)-MONTH(BP173)),"")</f>
        <v>#REF!</v>
      </c>
      <c r="CR173" s="21"/>
      <c r="CS173" s="39"/>
      <c r="CT173" s="22"/>
      <c r="CU173" s="57" t="e">
        <f>IF(CQ173="","",(VLOOKUP(CQ173,Table_corresp!$E$3:$F$230,2,0)))</f>
        <v>#REF!</v>
      </c>
      <c r="CV173" s="57" t="e">
        <f>IF(CU173="","",(CONCATENATE(BB173," / ",CU173)))</f>
        <v>#REF!</v>
      </c>
      <c r="CW173" s="57" t="e">
        <f>IF(CV173="","",(VLOOKUP(CV173,Table_corresp!$J$3:$M$70,2,0)))</f>
        <v>#REF!</v>
      </c>
      <c r="CX173" s="57" t="e">
        <f>IF(CV173="","",(VLOOKUP(CV173,Table_corresp!$J$3:$M$70,3,0)))</f>
        <v>#REF!</v>
      </c>
      <c r="CY173" s="57" t="e">
        <f>IF(CV173="","",(VLOOKUP(CV173,Table_corresp!$J$3:$M$70,4,0)))</f>
        <v>#REF!</v>
      </c>
      <c r="CZ173" s="56" t="e">
        <f>IF(#REF!&gt;0,((((#REF!/CW173)^CX173)-1)/CY173),"")</f>
        <v>#REF!</v>
      </c>
      <c r="DA173" s="56" t="e">
        <f>IF(CZ173="","",CL173-CZ173)</f>
        <v>#REF!</v>
      </c>
      <c r="DB173" s="58" t="e">
        <f t="shared" si="56"/>
        <v>#REF!</v>
      </c>
      <c r="DC173" s="59" t="e">
        <f>IF(CP173&lt;&gt;0,((YEAR(CP173)-YEAR(CB173))*12+MONTH(CP173)-MONTH(CB173)),"")</f>
        <v>#REF!</v>
      </c>
    </row>
    <row r="174" spans="1:110" x14ac:dyDescent="0.25">
      <c r="A174" s="30">
        <v>172</v>
      </c>
      <c r="B174" s="31">
        <v>2</v>
      </c>
      <c r="C174" s="12"/>
      <c r="D174" s="12"/>
      <c r="E174" s="12"/>
      <c r="F174" s="12">
        <v>73.2</v>
      </c>
      <c r="G174" s="12">
        <v>1.57</v>
      </c>
      <c r="H174" s="13">
        <v>29.696945109335065</v>
      </c>
      <c r="I174" s="46">
        <f>VLOOKUP(T174,Table_corresp!$E$3:$F$230,2,0)</f>
        <v>13.5</v>
      </c>
      <c r="J174" s="46" t="str">
        <f>CONCATENATE(B174," / ",I174)</f>
        <v>2 / 13,5</v>
      </c>
      <c r="K174" s="54">
        <f>VLOOKUP(J174,Table_corresp!$J$3:$M$70,2,0)</f>
        <v>18.489999999999998</v>
      </c>
      <c r="L174" s="54">
        <f>VLOOKUP(J174,Table_corresp!$J$3:$M$70,3,0)</f>
        <v>-0.81</v>
      </c>
      <c r="M174" s="55">
        <f>VLOOKUP(J174,Table_corresp!$J$3:$M$70,4,0)</f>
        <v>-9.6600000000000005E-2</v>
      </c>
      <c r="N174" s="56">
        <f t="shared" si="57"/>
        <v>3.2994321540013054</v>
      </c>
      <c r="O174" s="14" t="s">
        <v>39</v>
      </c>
      <c r="P174" s="15">
        <v>42074</v>
      </c>
      <c r="Q174" s="15">
        <v>37007</v>
      </c>
      <c r="R174" s="45" t="str">
        <f t="shared" ca="1" si="40"/>
        <v>16 ans 5 mois</v>
      </c>
      <c r="S174" s="39" t="str">
        <f ca="1">VLOOKUP(R174,Table_corresp!$A$3:$B$230,2,0)</f>
        <v>&gt; 12</v>
      </c>
      <c r="T174" s="45" t="str">
        <f>DATEDIF(Q174,P174,"y")&amp;" ans "&amp;DATEDIF(Q174,P174,"ym")&amp;" mois"</f>
        <v>13 ans 10 mois</v>
      </c>
      <c r="U174" s="39" t="str">
        <f>VLOOKUP(T174,Table_corresp!$A$3:$B$230,2,0)</f>
        <v>&gt; 12</v>
      </c>
      <c r="V174" s="16"/>
      <c r="W174" s="11"/>
      <c r="X174" s="16"/>
      <c r="Y174" s="38" t="str">
        <f>IF(X174&lt;&gt;0,(DATEDIF(Q174,X174,"y")&amp;" ans "&amp;DATEDIF(Q174,X174,"ym")&amp;" mois"),"")</f>
        <v/>
      </c>
      <c r="Z174" s="11"/>
      <c r="AA174" s="57" t="str">
        <f>IF(Y174="","",(VLOOKUP(Y174,Table_corresp!$E$3:$F$230,2,0)))</f>
        <v/>
      </c>
      <c r="AB174" s="57" t="str">
        <f>IF(AA174="","",(CONCATENATE(B174," / ",AA174)))</f>
        <v/>
      </c>
      <c r="AC174" s="57" t="str">
        <f>IF(AB174="","",(VLOOKUP(AB174,Table_corresp!$J$3:$M$70,2,0)))</f>
        <v/>
      </c>
      <c r="AD174" s="57" t="str">
        <f>IF(AB174="","",(VLOOKUP(AB174,Table_corresp!$J$3:$M$70,3,0)))</f>
        <v/>
      </c>
      <c r="AE174" s="57" t="str">
        <f>IF(AB174="","",(VLOOKUP(AB174,Table_corresp!$J$3:$M$70,4,0)))</f>
        <v/>
      </c>
      <c r="AF174" s="56" t="str">
        <f t="shared" si="46"/>
        <v/>
      </c>
      <c r="AG174" s="56" t="str">
        <f>IF(AF174="","",N174-AF174)</f>
        <v/>
      </c>
      <c r="AH174" s="58" t="str">
        <f t="shared" si="41"/>
        <v/>
      </c>
      <c r="AI174" s="17" t="str">
        <f>IF(X174&lt;&gt;0,((YEAR(X174)-YEAR(P174))*12+MONTH(X174)-MONTH(P174)),"")</f>
        <v/>
      </c>
      <c r="AJ174" s="16"/>
      <c r="AK174" s="39" t="str">
        <f>IF(AJ174&lt;&gt;0,(DATEDIF(Q174,AJ174,"y")&amp;" ans "&amp;DATEDIF(Q174,AJ174,"ym")&amp;" mois"),"")</f>
        <v/>
      </c>
      <c r="AL174" s="11"/>
      <c r="AM174" s="57" t="str">
        <f>IF(AK174="","",(VLOOKUP(AK174,Table_corresp!$E$3:$F$230,2,0)))</f>
        <v/>
      </c>
      <c r="AN174" s="57" t="str">
        <f>IF(AM174="","",(CONCATENATE(B174," / ",AM174)))</f>
        <v/>
      </c>
      <c r="AO174" s="57" t="str">
        <f>IF(AN174="","",(VLOOKUP(AN174,Table_corresp!$J$3:$M$70,2,0)))</f>
        <v/>
      </c>
      <c r="AP174" s="57" t="str">
        <f>IF(AN174="","",(VLOOKUP(AN174,Table_corresp!$J$3:$M$70,3,0)))</f>
        <v/>
      </c>
      <c r="AQ174" s="57" t="str">
        <f>IF(AN174="","",(VLOOKUP(AN174,Table_corresp!$J$3:$M$70,4,0)))</f>
        <v/>
      </c>
      <c r="AR174" s="56" t="str">
        <f t="shared" si="47"/>
        <v/>
      </c>
      <c r="AS174" s="56" t="str">
        <f t="shared" si="48"/>
        <v/>
      </c>
      <c r="AT174" s="58" t="str">
        <f t="shared" si="49"/>
        <v/>
      </c>
      <c r="AU174" s="59" t="str">
        <f t="shared" si="42"/>
        <v/>
      </c>
      <c r="AV174" s="16"/>
      <c r="AW174" s="39"/>
      <c r="AX174" s="11"/>
      <c r="AY174" s="57" t="str">
        <f>IF(AU174="","",(VLOOKUP(AU174,Table_corresp!$E$3:$F$230,2,0)))</f>
        <v/>
      </c>
      <c r="AZ174" s="57" t="str">
        <f>IF(AY174="","",(CONCATENATE(L174," / ",AY174)))</f>
        <v/>
      </c>
      <c r="BA174" s="57" t="str">
        <f>IF(AZ174="","",(VLOOKUP(AZ174,Table_corresp!$J$3:$M$70,2,0)))</f>
        <v/>
      </c>
      <c r="BB174" s="57" t="str">
        <f>IF(AZ174="","",(VLOOKUP(AZ174,Table_corresp!$J$3:$M$70,3,0)))</f>
        <v/>
      </c>
      <c r="BC174" s="57" t="str">
        <f>IF(AZ174="","",(VLOOKUP(AZ174,Table_corresp!$J$3:$M$70,4,0)))</f>
        <v/>
      </c>
      <c r="BD174" s="56" t="str">
        <f t="shared" si="50"/>
        <v/>
      </c>
      <c r="BE174" s="56" t="str">
        <f t="shared" si="58"/>
        <v/>
      </c>
      <c r="BF174" s="58" t="str">
        <f t="shared" si="51"/>
        <v/>
      </c>
      <c r="BG174" s="59" t="e">
        <f t="shared" si="43"/>
        <v>#VALUE!</v>
      </c>
      <c r="BH174" s="11"/>
      <c r="BI174" s="39"/>
      <c r="BJ174" s="11"/>
      <c r="BK174" s="57" t="e">
        <f>IF(BG174="","",(VLOOKUP(BG174,Table_corresp!$E$3:$F$230,2,0)))</f>
        <v>#VALUE!</v>
      </c>
      <c r="BL174" s="57" t="e">
        <f>IF(BK174="","",(CONCATENATE(V174," / ",BK174)))</f>
        <v>#VALUE!</v>
      </c>
      <c r="BM174" s="57" t="e">
        <f>IF(BL174="","",(VLOOKUP(BL174,Table_corresp!$J$3:$M$70,2,0)))</f>
        <v>#VALUE!</v>
      </c>
      <c r="BN174" s="57" t="e">
        <f>IF(BL174="","",(VLOOKUP(BL174,Table_corresp!$J$3:$M$70,3,0)))</f>
        <v>#VALUE!</v>
      </c>
      <c r="BO174" s="57" t="e">
        <f>IF(BL174="","",(VLOOKUP(BL174,Table_corresp!$J$3:$M$70,4,0)))</f>
        <v>#VALUE!</v>
      </c>
      <c r="BP174" s="56" t="str">
        <f t="shared" si="52"/>
        <v/>
      </c>
      <c r="BQ174" s="56" t="str">
        <f t="shared" si="59"/>
        <v/>
      </c>
      <c r="BR174" s="58" t="str">
        <f t="shared" si="53"/>
        <v/>
      </c>
      <c r="BS174" s="59" t="e">
        <f t="shared" si="44"/>
        <v>#VALUE!</v>
      </c>
      <c r="BT174" s="11"/>
      <c r="BU174" s="39"/>
      <c r="BV174" s="11"/>
      <c r="BW174" s="57" t="e">
        <f>IF(BS174="","",(VLOOKUP(BS174,Table_corresp!$E$3:$F$230,2,0)))</f>
        <v>#VALUE!</v>
      </c>
      <c r="BX174" s="57" t="e">
        <f>IF(BW174="","",(CONCATENATE(AF174," / ",BW174)))</f>
        <v>#VALUE!</v>
      </c>
      <c r="BY174" s="57" t="e">
        <f>IF(BX174="","",(VLOOKUP(BX174,Table_corresp!$J$3:$M$70,2,0)))</f>
        <v>#VALUE!</v>
      </c>
      <c r="BZ174" s="57" t="e">
        <f>IF(BX174="","",(VLOOKUP(BX174,Table_corresp!$J$3:$M$70,3,0)))</f>
        <v>#VALUE!</v>
      </c>
      <c r="CA174" s="57" t="e">
        <f>IF(BX174="","",(VLOOKUP(BX174,Table_corresp!$J$3:$M$70,4,0)))</f>
        <v>#VALUE!</v>
      </c>
      <c r="CB174" s="56" t="e">
        <f>IF(#REF!&gt;0,((((#REF!/BY174)^BZ174)-1)/CA174),"")</f>
        <v>#REF!</v>
      </c>
      <c r="CC174" s="56" t="e">
        <f>IF(CB174="","",BN174-CB174)</f>
        <v>#REF!</v>
      </c>
      <c r="CD174" s="58" t="e">
        <f t="shared" si="54"/>
        <v>#REF!</v>
      </c>
      <c r="CE174" s="59" t="e">
        <f>IF(BR174&lt;&gt;0,((YEAR(BR174)-YEAR(BD174))*12+MONTH(BR174)-MONTH(BD174)),"")</f>
        <v>#VALUE!</v>
      </c>
      <c r="CF174" s="11"/>
      <c r="CG174" s="39"/>
      <c r="CH174" s="11"/>
      <c r="CI174" s="57" t="e">
        <f>IF(CE174="","",(VLOOKUP(CE174,Table_corresp!$E$3:$F$230,2,0)))</f>
        <v>#VALUE!</v>
      </c>
      <c r="CJ174" s="57" t="e">
        <f>IF(CI174="","",(CONCATENATE(AP174," / ",CI174)))</f>
        <v>#VALUE!</v>
      </c>
      <c r="CK174" s="57" t="e">
        <f>IF(CJ174="","",(VLOOKUP(CJ174,Table_corresp!$J$3:$M$70,2,0)))</f>
        <v>#VALUE!</v>
      </c>
      <c r="CL174" s="57" t="e">
        <f>IF(CJ174="","",(VLOOKUP(CJ174,Table_corresp!$J$3:$M$70,3,0)))</f>
        <v>#VALUE!</v>
      </c>
      <c r="CM174" s="57" t="e">
        <f>IF(CJ174="","",(VLOOKUP(CJ174,Table_corresp!$J$3:$M$70,4,0)))</f>
        <v>#VALUE!</v>
      </c>
      <c r="CN174" s="56" t="e">
        <f>IF(#REF!&gt;0,((((#REF!/CK174)^CL174)-1)/CM174),"")</f>
        <v>#REF!</v>
      </c>
      <c r="CO174" s="56" t="e">
        <f>IF(CN174="","",BZ174-CN174)</f>
        <v>#REF!</v>
      </c>
      <c r="CP174" s="58" t="e">
        <f t="shared" si="55"/>
        <v>#REF!</v>
      </c>
      <c r="CQ174" s="59" t="e">
        <f>IF(CD174&lt;&gt;0,((YEAR(CD174)-YEAR(BP174))*12+MONTH(CD174)-MONTH(BP174)),"")</f>
        <v>#REF!</v>
      </c>
      <c r="CR174" s="11"/>
      <c r="CS174" s="39"/>
      <c r="CT174" s="18"/>
      <c r="CU174" s="57" t="e">
        <f>IF(CQ174="","",(VLOOKUP(CQ174,Table_corresp!$E$3:$F$230,2,0)))</f>
        <v>#REF!</v>
      </c>
      <c r="CV174" s="57" t="e">
        <f>IF(CU174="","",(CONCATENATE(BB174," / ",CU174)))</f>
        <v>#REF!</v>
      </c>
      <c r="CW174" s="57" t="e">
        <f>IF(CV174="","",(VLOOKUP(CV174,Table_corresp!$J$3:$M$70,2,0)))</f>
        <v>#REF!</v>
      </c>
      <c r="CX174" s="57" t="e">
        <f>IF(CV174="","",(VLOOKUP(CV174,Table_corresp!$J$3:$M$70,3,0)))</f>
        <v>#REF!</v>
      </c>
      <c r="CY174" s="57" t="e">
        <f>IF(CV174="","",(VLOOKUP(CV174,Table_corresp!$J$3:$M$70,4,0)))</f>
        <v>#REF!</v>
      </c>
      <c r="CZ174" s="56" t="e">
        <f>IF(#REF!&gt;0,((((#REF!/CW174)^CX174)-1)/CY174),"")</f>
        <v>#REF!</v>
      </c>
      <c r="DA174" s="56" t="e">
        <f>IF(CZ174="","",CL174-CZ174)</f>
        <v>#REF!</v>
      </c>
      <c r="DB174" s="58" t="e">
        <f t="shared" si="56"/>
        <v>#REF!</v>
      </c>
      <c r="DC174" s="59" t="e">
        <f>IF(CP174&lt;&gt;0,((YEAR(CP174)-YEAR(CB174))*12+MONTH(CP174)-MONTH(CB174)),"")</f>
        <v>#REF!</v>
      </c>
    </row>
    <row r="175" spans="1:110" x14ac:dyDescent="0.25">
      <c r="A175" s="10">
        <v>173</v>
      </c>
      <c r="B175" s="10">
        <v>2</v>
      </c>
      <c r="C175" s="12">
        <v>35</v>
      </c>
      <c r="D175" s="12">
        <v>132</v>
      </c>
      <c r="E175" s="12">
        <v>20.09</v>
      </c>
      <c r="F175" s="12">
        <v>33</v>
      </c>
      <c r="G175" s="12">
        <v>132</v>
      </c>
      <c r="H175" s="13">
        <v>18.66</v>
      </c>
      <c r="I175" s="46">
        <f>VLOOKUP(T175,Table_corresp!$E$3:$F$230,2,0)</f>
        <v>9</v>
      </c>
      <c r="J175" s="46" t="str">
        <f>CONCATENATE(B175," / ",I175)</f>
        <v>2 / 9</v>
      </c>
      <c r="K175" s="54">
        <f>VLOOKUP(J175,Table_corresp!$J$3:$M$70,2,0)</f>
        <v>15.76</v>
      </c>
      <c r="L175" s="54">
        <f>VLOOKUP(J175,Table_corresp!$J$3:$M$70,3,0)</f>
        <v>-0.61</v>
      </c>
      <c r="M175" s="55">
        <f>VLOOKUP(J175,Table_corresp!$J$3:$M$70,4,0)</f>
        <v>-5.8999999999999997E-2</v>
      </c>
      <c r="N175" s="56">
        <f t="shared" si="57"/>
        <v>1.6593745908271798</v>
      </c>
      <c r="O175" s="14" t="s">
        <v>36</v>
      </c>
      <c r="P175" s="15">
        <v>42396</v>
      </c>
      <c r="Q175" s="15">
        <v>39095</v>
      </c>
      <c r="R175" s="45" t="str">
        <f t="shared" ca="1" si="40"/>
        <v>10 ans 9 mois</v>
      </c>
      <c r="S175" s="39" t="str">
        <f ca="1">VLOOKUP(R175,Table_corresp!$A$3:$B$230,2,0)</f>
        <v>[9-12[</v>
      </c>
      <c r="T175" s="45" t="str">
        <f>DATEDIF(Q175,P175,"y")&amp;" ans "&amp;DATEDIF(Q175,P175,"ym")&amp;" mois"</f>
        <v>9 ans 0 mois</v>
      </c>
      <c r="U175" s="39" t="str">
        <f>VLOOKUP(T175,Table_corresp!$A$3:$B$230,2,0)</f>
        <v>[9-12[</v>
      </c>
      <c r="V175" s="16"/>
      <c r="W175" s="11"/>
      <c r="X175" s="16"/>
      <c r="Y175" s="38" t="str">
        <f>IF(X175&lt;&gt;0,(DATEDIF(Q175,X175,"y")&amp;" ans "&amp;DATEDIF(Q175,X175,"ym")&amp;" mois"),"")</f>
        <v/>
      </c>
      <c r="Z175" s="11"/>
      <c r="AA175" s="57" t="str">
        <f>IF(Y175="","",(VLOOKUP(Y175,Table_corresp!$E$3:$F$230,2,0)))</f>
        <v/>
      </c>
      <c r="AB175" s="57" t="str">
        <f>IF(AA175="","",(CONCATENATE(B175," / ",AA175)))</f>
        <v/>
      </c>
      <c r="AC175" s="57" t="str">
        <f>IF(AB175="","",(VLOOKUP(AB175,Table_corresp!$J$3:$M$70,2,0)))</f>
        <v/>
      </c>
      <c r="AD175" s="57" t="str">
        <f>IF(AB175="","",(VLOOKUP(AB175,Table_corresp!$J$3:$M$70,3,0)))</f>
        <v/>
      </c>
      <c r="AE175" s="57" t="str">
        <f>IF(AB175="","",(VLOOKUP(AB175,Table_corresp!$J$3:$M$70,4,0)))</f>
        <v/>
      </c>
      <c r="AF175" s="56" t="str">
        <f t="shared" si="46"/>
        <v/>
      </c>
      <c r="AG175" s="56" t="str">
        <f>IF(AF175="","",N175-AF175)</f>
        <v/>
      </c>
      <c r="AH175" s="58" t="str">
        <f t="shared" si="41"/>
        <v/>
      </c>
      <c r="AI175" s="17" t="str">
        <f>IF(X175&lt;&gt;0,((YEAR(X175)-YEAR(P175))*12+MONTH(X175)-MONTH(P175)),"")</f>
        <v/>
      </c>
      <c r="AJ175" s="16"/>
      <c r="AK175" s="39" t="str">
        <f>IF(AJ175&lt;&gt;0,(DATEDIF(Q175,AJ175,"y")&amp;" ans "&amp;DATEDIF(Q175,AJ175,"ym")&amp;" mois"),"")</f>
        <v/>
      </c>
      <c r="AL175" s="11"/>
      <c r="AM175" s="57" t="str">
        <f>IF(AK175="","",(VLOOKUP(AK175,Table_corresp!$E$3:$F$230,2,0)))</f>
        <v/>
      </c>
      <c r="AN175" s="57" t="str">
        <f>IF(AM175="","",(CONCATENATE(B175," / ",AM175)))</f>
        <v/>
      </c>
      <c r="AO175" s="57" t="str">
        <f>IF(AN175="","",(VLOOKUP(AN175,Table_corresp!$J$3:$M$70,2,0)))</f>
        <v/>
      </c>
      <c r="AP175" s="57" t="str">
        <f>IF(AN175="","",(VLOOKUP(AN175,Table_corresp!$J$3:$M$70,3,0)))</f>
        <v/>
      </c>
      <c r="AQ175" s="57" t="str">
        <f>IF(AN175="","",(VLOOKUP(AN175,Table_corresp!$J$3:$M$70,4,0)))</f>
        <v/>
      </c>
      <c r="AR175" s="56" t="str">
        <f t="shared" si="47"/>
        <v/>
      </c>
      <c r="AS175" s="56" t="str">
        <f t="shared" si="48"/>
        <v/>
      </c>
      <c r="AT175" s="58" t="str">
        <f t="shared" si="49"/>
        <v/>
      </c>
      <c r="AU175" s="59" t="str">
        <f t="shared" si="42"/>
        <v/>
      </c>
      <c r="AV175" s="16"/>
      <c r="AW175" s="39"/>
      <c r="AX175" s="11"/>
      <c r="AY175" s="57" t="str">
        <f>IF(AU175="","",(VLOOKUP(AU175,Table_corresp!$E$3:$F$230,2,0)))</f>
        <v/>
      </c>
      <c r="AZ175" s="57" t="str">
        <f>IF(AY175="","",(CONCATENATE(L175," / ",AY175)))</f>
        <v/>
      </c>
      <c r="BA175" s="57" t="str">
        <f>IF(AZ175="","",(VLOOKUP(AZ175,Table_corresp!$J$3:$M$70,2,0)))</f>
        <v/>
      </c>
      <c r="BB175" s="57" t="str">
        <f>IF(AZ175="","",(VLOOKUP(AZ175,Table_corresp!$J$3:$M$70,3,0)))</f>
        <v/>
      </c>
      <c r="BC175" s="57" t="str">
        <f>IF(AZ175="","",(VLOOKUP(AZ175,Table_corresp!$J$3:$M$70,4,0)))</f>
        <v/>
      </c>
      <c r="BD175" s="56" t="str">
        <f t="shared" si="50"/>
        <v/>
      </c>
      <c r="BE175" s="56" t="str">
        <f t="shared" si="58"/>
        <v/>
      </c>
      <c r="BF175" s="58" t="str">
        <f t="shared" si="51"/>
        <v/>
      </c>
      <c r="BG175" s="59" t="e">
        <f t="shared" si="43"/>
        <v>#VALUE!</v>
      </c>
      <c r="BH175" s="11"/>
      <c r="BI175" s="39"/>
      <c r="BJ175" s="11"/>
      <c r="BK175" s="57" t="e">
        <f>IF(BG175="","",(VLOOKUP(BG175,Table_corresp!$E$3:$F$230,2,0)))</f>
        <v>#VALUE!</v>
      </c>
      <c r="BL175" s="57" t="e">
        <f>IF(BK175="","",(CONCATENATE(V175," / ",BK175)))</f>
        <v>#VALUE!</v>
      </c>
      <c r="BM175" s="57" t="e">
        <f>IF(BL175="","",(VLOOKUP(BL175,Table_corresp!$J$3:$M$70,2,0)))</f>
        <v>#VALUE!</v>
      </c>
      <c r="BN175" s="57" t="e">
        <f>IF(BL175="","",(VLOOKUP(BL175,Table_corresp!$J$3:$M$70,3,0)))</f>
        <v>#VALUE!</v>
      </c>
      <c r="BO175" s="57" t="e">
        <f>IF(BL175="","",(VLOOKUP(BL175,Table_corresp!$J$3:$M$70,4,0)))</f>
        <v>#VALUE!</v>
      </c>
      <c r="BP175" s="56" t="str">
        <f t="shared" si="52"/>
        <v/>
      </c>
      <c r="BQ175" s="56" t="str">
        <f t="shared" si="59"/>
        <v/>
      </c>
      <c r="BR175" s="58" t="str">
        <f t="shared" si="53"/>
        <v/>
      </c>
      <c r="BS175" s="59" t="e">
        <f t="shared" si="44"/>
        <v>#VALUE!</v>
      </c>
      <c r="BT175" s="11"/>
      <c r="BU175" s="39"/>
      <c r="BV175" s="11"/>
      <c r="BW175" s="57" t="e">
        <f>IF(BS175="","",(VLOOKUP(BS175,Table_corresp!$E$3:$F$230,2,0)))</f>
        <v>#VALUE!</v>
      </c>
      <c r="BX175" s="57" t="e">
        <f>IF(BW175="","",(CONCATENATE(AF175," / ",BW175)))</f>
        <v>#VALUE!</v>
      </c>
      <c r="BY175" s="57" t="e">
        <f>IF(BX175="","",(VLOOKUP(BX175,Table_corresp!$J$3:$M$70,2,0)))</f>
        <v>#VALUE!</v>
      </c>
      <c r="BZ175" s="57" t="e">
        <f>IF(BX175="","",(VLOOKUP(BX175,Table_corresp!$J$3:$M$70,3,0)))</f>
        <v>#VALUE!</v>
      </c>
      <c r="CA175" s="57" t="e">
        <f>IF(BX175="","",(VLOOKUP(BX175,Table_corresp!$J$3:$M$70,4,0)))</f>
        <v>#VALUE!</v>
      </c>
      <c r="CB175" s="56" t="e">
        <f>IF(#REF!&gt;0,((((#REF!/BY175)^BZ175)-1)/CA175),"")</f>
        <v>#REF!</v>
      </c>
      <c r="CC175" s="56" t="e">
        <f>IF(CB175="","",BN175-CB175)</f>
        <v>#REF!</v>
      </c>
      <c r="CD175" s="58" t="e">
        <f t="shared" si="54"/>
        <v>#REF!</v>
      </c>
      <c r="CE175" s="59" t="e">
        <f>IF(BR175&lt;&gt;0,((YEAR(BR175)-YEAR(BD175))*12+MONTH(BR175)-MONTH(BD175)),"")</f>
        <v>#VALUE!</v>
      </c>
      <c r="CF175" s="11"/>
      <c r="CG175" s="39"/>
      <c r="CH175" s="11"/>
      <c r="CI175" s="57" t="e">
        <f>IF(CE175="","",(VLOOKUP(CE175,Table_corresp!$E$3:$F$230,2,0)))</f>
        <v>#VALUE!</v>
      </c>
      <c r="CJ175" s="57" t="e">
        <f>IF(CI175="","",(CONCATENATE(AP175," / ",CI175)))</f>
        <v>#VALUE!</v>
      </c>
      <c r="CK175" s="57" t="e">
        <f>IF(CJ175="","",(VLOOKUP(CJ175,Table_corresp!$J$3:$M$70,2,0)))</f>
        <v>#VALUE!</v>
      </c>
      <c r="CL175" s="57" t="e">
        <f>IF(CJ175="","",(VLOOKUP(CJ175,Table_corresp!$J$3:$M$70,3,0)))</f>
        <v>#VALUE!</v>
      </c>
      <c r="CM175" s="57" t="e">
        <f>IF(CJ175="","",(VLOOKUP(CJ175,Table_corresp!$J$3:$M$70,4,0)))</f>
        <v>#VALUE!</v>
      </c>
      <c r="CN175" s="56" t="e">
        <f>IF(#REF!&gt;0,((((#REF!/CK175)^CL175)-1)/CM175),"")</f>
        <v>#REF!</v>
      </c>
      <c r="CO175" s="56" t="e">
        <f>IF(CN175="","",BZ175-CN175)</f>
        <v>#REF!</v>
      </c>
      <c r="CP175" s="58" t="e">
        <f t="shared" si="55"/>
        <v>#REF!</v>
      </c>
      <c r="CQ175" s="59" t="e">
        <f>IF(CD175&lt;&gt;0,((YEAR(CD175)-YEAR(BP175))*12+MONTH(CD175)-MONTH(BP175)),"")</f>
        <v>#REF!</v>
      </c>
      <c r="CR175" s="11"/>
      <c r="CS175" s="39"/>
      <c r="CT175" s="18"/>
      <c r="CU175" s="57" t="e">
        <f>IF(CQ175="","",(VLOOKUP(CQ175,Table_corresp!$E$3:$F$230,2,0)))</f>
        <v>#REF!</v>
      </c>
      <c r="CV175" s="57" t="e">
        <f>IF(CU175="","",(CONCATENATE(BB175," / ",CU175)))</f>
        <v>#REF!</v>
      </c>
      <c r="CW175" s="57" t="e">
        <f>IF(CV175="","",(VLOOKUP(CV175,Table_corresp!$J$3:$M$70,2,0)))</f>
        <v>#REF!</v>
      </c>
      <c r="CX175" s="57" t="e">
        <f>IF(CV175="","",(VLOOKUP(CV175,Table_corresp!$J$3:$M$70,3,0)))</f>
        <v>#REF!</v>
      </c>
      <c r="CY175" s="57" t="e">
        <f>IF(CV175="","",(VLOOKUP(CV175,Table_corresp!$J$3:$M$70,4,0)))</f>
        <v>#REF!</v>
      </c>
      <c r="CZ175" s="56" t="e">
        <f>IF(#REF!&gt;0,((((#REF!/CW175)^CX175)-1)/CY175),"")</f>
        <v>#REF!</v>
      </c>
      <c r="DA175" s="56" t="e">
        <f>IF(CZ175="","",CL175-CZ175)</f>
        <v>#REF!</v>
      </c>
      <c r="DB175" s="58" t="e">
        <f t="shared" si="56"/>
        <v>#REF!</v>
      </c>
      <c r="DC175" s="59" t="e">
        <f>IF(CP175&lt;&gt;0,((YEAR(CP175)-YEAR(CB175))*12+MONTH(CP175)-MONTH(CB175)),"")</f>
        <v>#REF!</v>
      </c>
    </row>
    <row r="176" spans="1:110" x14ac:dyDescent="0.25">
      <c r="A176" s="30">
        <v>174</v>
      </c>
      <c r="B176" s="31">
        <v>2</v>
      </c>
      <c r="C176" s="12"/>
      <c r="D176" s="12"/>
      <c r="E176" s="12"/>
      <c r="F176" s="12">
        <v>70.8</v>
      </c>
      <c r="G176" s="12">
        <v>1.655</v>
      </c>
      <c r="H176" s="13">
        <v>25.848614014110858</v>
      </c>
      <c r="I176" s="46">
        <f>VLOOKUP(T176,Table_corresp!$E$3:$F$230,2,0)</f>
        <v>13</v>
      </c>
      <c r="J176" s="46" t="str">
        <f>CONCATENATE(B176," / ",I176)</f>
        <v>2 / 13</v>
      </c>
      <c r="K176" s="54">
        <f>VLOOKUP(J176,Table_corresp!$J$3:$M$70,2,0)</f>
        <v>18.12</v>
      </c>
      <c r="L176" s="54">
        <f>VLOOKUP(J176,Table_corresp!$J$3:$M$70,3,0)</f>
        <v>-0.79</v>
      </c>
      <c r="M176" s="55">
        <f>VLOOKUP(J176,Table_corresp!$J$3:$M$70,4,0)</f>
        <v>-9.3299999999999994E-2</v>
      </c>
      <c r="N176" s="56">
        <f t="shared" si="57"/>
        <v>2.6227214411846105</v>
      </c>
      <c r="O176" s="14" t="s">
        <v>36</v>
      </c>
      <c r="P176" s="15">
        <v>42396</v>
      </c>
      <c r="Q176" s="15">
        <v>37467</v>
      </c>
      <c r="R176" s="45" t="str">
        <f t="shared" ca="1" si="40"/>
        <v>15 ans 2 mois</v>
      </c>
      <c r="S176" s="39" t="str">
        <f ca="1">VLOOKUP(R176,Table_corresp!$A$3:$B$230,2,0)</f>
        <v>&gt; 12</v>
      </c>
      <c r="T176" s="45" t="str">
        <f>DATEDIF(Q176,P176,"y")&amp;" ans "&amp;DATEDIF(Q176,P176,"ym")&amp;" mois"</f>
        <v>13 ans 5 mois</v>
      </c>
      <c r="U176" s="39" t="str">
        <f>VLOOKUP(T176,Table_corresp!$A$3:$B$230,2,0)</f>
        <v>&gt; 12</v>
      </c>
      <c r="V176" s="20"/>
      <c r="W176" s="21"/>
      <c r="X176" s="20"/>
      <c r="Y176" s="38" t="str">
        <f>IF(X176&lt;&gt;0,(DATEDIF(Q176,X176,"y")&amp;" ans "&amp;DATEDIF(Q176,X176,"ym")&amp;" mois"),"")</f>
        <v/>
      </c>
      <c r="Z176" s="21"/>
      <c r="AA176" s="57" t="str">
        <f>IF(Y176="","",(VLOOKUP(Y176,Table_corresp!$E$3:$F$230,2,0)))</f>
        <v/>
      </c>
      <c r="AB176" s="57" t="str">
        <f>IF(AA176="","",(CONCATENATE(B176," / ",AA176)))</f>
        <v/>
      </c>
      <c r="AC176" s="57" t="str">
        <f>IF(AB176="","",(VLOOKUP(AB176,Table_corresp!$J$3:$M$70,2,0)))</f>
        <v/>
      </c>
      <c r="AD176" s="57" t="str">
        <f>IF(AB176="","",(VLOOKUP(AB176,Table_corresp!$J$3:$M$70,3,0)))</f>
        <v/>
      </c>
      <c r="AE176" s="57" t="str">
        <f>IF(AB176="","",(VLOOKUP(AB176,Table_corresp!$J$3:$M$70,4,0)))</f>
        <v/>
      </c>
      <c r="AF176" s="56" t="str">
        <f t="shared" si="46"/>
        <v/>
      </c>
      <c r="AG176" s="56" t="str">
        <f>IF(AF176="","",N176-AF176)</f>
        <v/>
      </c>
      <c r="AH176" s="58" t="str">
        <f t="shared" si="41"/>
        <v/>
      </c>
      <c r="AI176" s="17" t="str">
        <f>IF(X176&lt;&gt;0,((YEAR(X176)-YEAR(P176))*12+MONTH(X176)-MONTH(P176)),"")</f>
        <v/>
      </c>
      <c r="AJ176" s="20"/>
      <c r="AK176" s="39" t="str">
        <f>IF(AJ176&lt;&gt;0,(DATEDIF(Q176,AJ176,"y")&amp;" ans "&amp;DATEDIF(Q176,AJ176,"ym")&amp;" mois"),"")</f>
        <v/>
      </c>
      <c r="AL176" s="21"/>
      <c r="AM176" s="57" t="str">
        <f>IF(AK176="","",(VLOOKUP(AK176,Table_corresp!$E$3:$F$230,2,0)))</f>
        <v/>
      </c>
      <c r="AN176" s="57" t="str">
        <f>IF(AM176="","",(CONCATENATE(B176," / ",AM176)))</f>
        <v/>
      </c>
      <c r="AO176" s="57" t="str">
        <f>IF(AN176="","",(VLOOKUP(AN176,Table_corresp!$J$3:$M$70,2,0)))</f>
        <v/>
      </c>
      <c r="AP176" s="57" t="str">
        <f>IF(AN176="","",(VLOOKUP(AN176,Table_corresp!$J$3:$M$70,3,0)))</f>
        <v/>
      </c>
      <c r="AQ176" s="57" t="str">
        <f>IF(AN176="","",(VLOOKUP(AN176,Table_corresp!$J$3:$M$70,4,0)))</f>
        <v/>
      </c>
      <c r="AR176" s="56" t="str">
        <f t="shared" si="47"/>
        <v/>
      </c>
      <c r="AS176" s="56" t="str">
        <f t="shared" si="48"/>
        <v/>
      </c>
      <c r="AT176" s="58" t="str">
        <f t="shared" si="49"/>
        <v/>
      </c>
      <c r="AU176" s="59" t="str">
        <f t="shared" si="42"/>
        <v/>
      </c>
      <c r="AV176" s="20"/>
      <c r="AW176" s="39"/>
      <c r="AX176" s="21"/>
      <c r="AY176" s="57" t="str">
        <f>IF(AU176="","",(VLOOKUP(AU176,Table_corresp!$E$3:$F$230,2,0)))</f>
        <v/>
      </c>
      <c r="AZ176" s="57" t="str">
        <f>IF(AY176="","",(CONCATENATE(L176," / ",AY176)))</f>
        <v/>
      </c>
      <c r="BA176" s="57" t="str">
        <f>IF(AZ176="","",(VLOOKUP(AZ176,Table_corresp!$J$3:$M$70,2,0)))</f>
        <v/>
      </c>
      <c r="BB176" s="57" t="str">
        <f>IF(AZ176="","",(VLOOKUP(AZ176,Table_corresp!$J$3:$M$70,3,0)))</f>
        <v/>
      </c>
      <c r="BC176" s="57" t="str">
        <f>IF(AZ176="","",(VLOOKUP(AZ176,Table_corresp!$J$3:$M$70,4,0)))</f>
        <v/>
      </c>
      <c r="BD176" s="56" t="str">
        <f t="shared" si="50"/>
        <v/>
      </c>
      <c r="BE176" s="56" t="str">
        <f t="shared" si="58"/>
        <v/>
      </c>
      <c r="BF176" s="58" t="str">
        <f t="shared" si="51"/>
        <v/>
      </c>
      <c r="BG176" s="59" t="e">
        <f t="shared" si="43"/>
        <v>#VALUE!</v>
      </c>
      <c r="BH176" s="21"/>
      <c r="BI176" s="39"/>
      <c r="BJ176" s="21"/>
      <c r="BK176" s="57" t="e">
        <f>IF(BG176="","",(VLOOKUP(BG176,Table_corresp!$E$3:$F$230,2,0)))</f>
        <v>#VALUE!</v>
      </c>
      <c r="BL176" s="57" t="e">
        <f>IF(BK176="","",(CONCATENATE(V176," / ",BK176)))</f>
        <v>#VALUE!</v>
      </c>
      <c r="BM176" s="57" t="e">
        <f>IF(BL176="","",(VLOOKUP(BL176,Table_corresp!$J$3:$M$70,2,0)))</f>
        <v>#VALUE!</v>
      </c>
      <c r="BN176" s="57" t="e">
        <f>IF(BL176="","",(VLOOKUP(BL176,Table_corresp!$J$3:$M$70,3,0)))</f>
        <v>#VALUE!</v>
      </c>
      <c r="BO176" s="57" t="e">
        <f>IF(BL176="","",(VLOOKUP(BL176,Table_corresp!$J$3:$M$70,4,0)))</f>
        <v>#VALUE!</v>
      </c>
      <c r="BP176" s="56" t="str">
        <f t="shared" si="52"/>
        <v/>
      </c>
      <c r="BQ176" s="56" t="str">
        <f t="shared" si="59"/>
        <v/>
      </c>
      <c r="BR176" s="58" t="str">
        <f t="shared" si="53"/>
        <v/>
      </c>
      <c r="BS176" s="59" t="e">
        <f t="shared" si="44"/>
        <v>#VALUE!</v>
      </c>
      <c r="BT176" s="21"/>
      <c r="BU176" s="39"/>
      <c r="BV176" s="21"/>
      <c r="BW176" s="57" t="e">
        <f>IF(BS176="","",(VLOOKUP(BS176,Table_corresp!$E$3:$F$230,2,0)))</f>
        <v>#VALUE!</v>
      </c>
      <c r="BX176" s="57" t="e">
        <f>IF(BW176="","",(CONCATENATE(AF176," / ",BW176)))</f>
        <v>#VALUE!</v>
      </c>
      <c r="BY176" s="57" t="e">
        <f>IF(BX176="","",(VLOOKUP(BX176,Table_corresp!$J$3:$M$70,2,0)))</f>
        <v>#VALUE!</v>
      </c>
      <c r="BZ176" s="57" t="e">
        <f>IF(BX176="","",(VLOOKUP(BX176,Table_corresp!$J$3:$M$70,3,0)))</f>
        <v>#VALUE!</v>
      </c>
      <c r="CA176" s="57" t="e">
        <f>IF(BX176="","",(VLOOKUP(BX176,Table_corresp!$J$3:$M$70,4,0)))</f>
        <v>#VALUE!</v>
      </c>
      <c r="CB176" s="56" t="e">
        <f>IF(#REF!&gt;0,((((#REF!/BY176)^BZ176)-1)/CA176),"")</f>
        <v>#REF!</v>
      </c>
      <c r="CC176" s="56" t="e">
        <f>IF(CB176="","",BN176-CB176)</f>
        <v>#REF!</v>
      </c>
      <c r="CD176" s="58" t="e">
        <f t="shared" si="54"/>
        <v>#REF!</v>
      </c>
      <c r="CE176" s="59" t="e">
        <f>IF(BR176&lt;&gt;0,((YEAR(BR176)-YEAR(BD176))*12+MONTH(BR176)-MONTH(BD176)),"")</f>
        <v>#VALUE!</v>
      </c>
      <c r="CF176" s="21"/>
      <c r="CG176" s="39"/>
      <c r="CH176" s="21"/>
      <c r="CI176" s="57" t="e">
        <f>IF(CE176="","",(VLOOKUP(CE176,Table_corresp!$E$3:$F$230,2,0)))</f>
        <v>#VALUE!</v>
      </c>
      <c r="CJ176" s="57" t="e">
        <f>IF(CI176="","",(CONCATENATE(AP176," / ",CI176)))</f>
        <v>#VALUE!</v>
      </c>
      <c r="CK176" s="57" t="e">
        <f>IF(CJ176="","",(VLOOKUP(CJ176,Table_corresp!$J$3:$M$70,2,0)))</f>
        <v>#VALUE!</v>
      </c>
      <c r="CL176" s="57" t="e">
        <f>IF(CJ176="","",(VLOOKUP(CJ176,Table_corresp!$J$3:$M$70,3,0)))</f>
        <v>#VALUE!</v>
      </c>
      <c r="CM176" s="57" t="e">
        <f>IF(CJ176="","",(VLOOKUP(CJ176,Table_corresp!$J$3:$M$70,4,0)))</f>
        <v>#VALUE!</v>
      </c>
      <c r="CN176" s="56" t="e">
        <f>IF(#REF!&gt;0,((((#REF!/CK176)^CL176)-1)/CM176),"")</f>
        <v>#REF!</v>
      </c>
      <c r="CO176" s="56" t="e">
        <f>IF(CN176="","",BZ176-CN176)</f>
        <v>#REF!</v>
      </c>
      <c r="CP176" s="58" t="e">
        <f t="shared" si="55"/>
        <v>#REF!</v>
      </c>
      <c r="CQ176" s="59" t="e">
        <f>IF(CD176&lt;&gt;0,((YEAR(CD176)-YEAR(BP176))*12+MONTH(CD176)-MONTH(BP176)),"")</f>
        <v>#REF!</v>
      </c>
      <c r="CR176" s="21"/>
      <c r="CS176" s="39"/>
      <c r="CT176" s="22"/>
      <c r="CU176" s="57" t="e">
        <f>IF(CQ176="","",(VLOOKUP(CQ176,Table_corresp!$E$3:$F$230,2,0)))</f>
        <v>#REF!</v>
      </c>
      <c r="CV176" s="57" t="e">
        <f>IF(CU176="","",(CONCATENATE(BB176," / ",CU176)))</f>
        <v>#REF!</v>
      </c>
      <c r="CW176" s="57" t="e">
        <f>IF(CV176="","",(VLOOKUP(CV176,Table_corresp!$J$3:$M$70,2,0)))</f>
        <v>#REF!</v>
      </c>
      <c r="CX176" s="57" t="e">
        <f>IF(CV176="","",(VLOOKUP(CV176,Table_corresp!$J$3:$M$70,3,0)))</f>
        <v>#REF!</v>
      </c>
      <c r="CY176" s="57" t="e">
        <f>IF(CV176="","",(VLOOKUP(CV176,Table_corresp!$J$3:$M$70,4,0)))</f>
        <v>#REF!</v>
      </c>
      <c r="CZ176" s="56" t="e">
        <f>IF(#REF!&gt;0,((((#REF!/CW176)^CX176)-1)/CY176),"")</f>
        <v>#REF!</v>
      </c>
      <c r="DA176" s="56" t="e">
        <f>IF(CZ176="","",CL176-CZ176)</f>
        <v>#REF!</v>
      </c>
      <c r="DB176" s="58" t="e">
        <f t="shared" si="56"/>
        <v>#REF!</v>
      </c>
      <c r="DC176" s="59" t="e">
        <f>IF(CP176&lt;&gt;0,((YEAR(CP176)-YEAR(CB176))*12+MONTH(CP176)-MONTH(CB176)),"")</f>
        <v>#REF!</v>
      </c>
    </row>
    <row r="177" spans="1:107" x14ac:dyDescent="0.25">
      <c r="A177" s="10">
        <v>175</v>
      </c>
      <c r="B177" s="10">
        <v>2</v>
      </c>
      <c r="C177" s="12">
        <v>54.6</v>
      </c>
      <c r="D177" s="12">
        <v>143</v>
      </c>
      <c r="E177" s="12">
        <v>26.7</v>
      </c>
      <c r="F177" s="12">
        <v>56</v>
      </c>
      <c r="G177" s="12">
        <v>147</v>
      </c>
      <c r="H177" s="13">
        <v>25.6</v>
      </c>
      <c r="I177" s="46">
        <f>VLOOKUP(T177,Table_corresp!$E$3:$F$230,2,0)</f>
        <v>10.5</v>
      </c>
      <c r="J177" s="46" t="str">
        <f>CONCATENATE(B177," / ",I177)</f>
        <v>2 / 10,5</v>
      </c>
      <c r="K177" s="54">
        <f>VLOOKUP(J177,Table_corresp!$J$3:$M$70,2,0)</f>
        <v>16.440000000000001</v>
      </c>
      <c r="L177" s="54">
        <f>VLOOKUP(J177,Table_corresp!$J$3:$M$70,3,0)</f>
        <v>-0.69</v>
      </c>
      <c r="M177" s="55">
        <f>VLOOKUP(J177,Table_corresp!$J$3:$M$70,4,0)</f>
        <v>-7.3400000000000007E-2</v>
      </c>
      <c r="N177" s="56">
        <f t="shared" si="57"/>
        <v>3.5872857823091282</v>
      </c>
      <c r="O177" s="14" t="s">
        <v>39</v>
      </c>
      <c r="P177" s="15">
        <v>42401</v>
      </c>
      <c r="Q177" s="15">
        <v>38512</v>
      </c>
      <c r="R177" s="45" t="str">
        <f t="shared" ca="1" si="40"/>
        <v>12 ans 4 mois</v>
      </c>
      <c r="S177" s="39" t="str">
        <f ca="1">VLOOKUP(R177,Table_corresp!$A$3:$B$230,2,0)</f>
        <v>&gt; 12</v>
      </c>
      <c r="T177" s="45" t="str">
        <f>DATEDIF(Q177,P177,"y")&amp;" ans "&amp;DATEDIF(Q177,P177,"ym")&amp;" mois"</f>
        <v>10 ans 7 mois</v>
      </c>
      <c r="U177" s="39" t="str">
        <f>VLOOKUP(T177,Table_corresp!$A$3:$B$230,2,0)</f>
        <v>[9-12[</v>
      </c>
      <c r="V177" s="16"/>
      <c r="W177" s="11"/>
      <c r="X177" s="16"/>
      <c r="Y177" s="38" t="str">
        <f>IF(X177&lt;&gt;0,(DATEDIF(Q177,X177,"y")&amp;" ans "&amp;DATEDIF(Q177,X177,"ym")&amp;" mois"),"")</f>
        <v/>
      </c>
      <c r="Z177" s="11"/>
      <c r="AA177" s="57" t="str">
        <f>IF(Y177="","",(VLOOKUP(Y177,Table_corresp!$E$3:$F$230,2,0)))</f>
        <v/>
      </c>
      <c r="AB177" s="57" t="str">
        <f>IF(AA177="","",(CONCATENATE(B177," / ",AA177)))</f>
        <v/>
      </c>
      <c r="AC177" s="57" t="str">
        <f>IF(AB177="","",(VLOOKUP(AB177,Table_corresp!$J$3:$M$70,2,0)))</f>
        <v/>
      </c>
      <c r="AD177" s="57" t="str">
        <f>IF(AB177="","",(VLOOKUP(AB177,Table_corresp!$J$3:$M$70,3,0)))</f>
        <v/>
      </c>
      <c r="AE177" s="57" t="str">
        <f>IF(AB177="","",(VLOOKUP(AB177,Table_corresp!$J$3:$M$70,4,0)))</f>
        <v/>
      </c>
      <c r="AF177" s="56" t="str">
        <f t="shared" si="46"/>
        <v/>
      </c>
      <c r="AG177" s="56" t="str">
        <f>IF(AF177="","",N177-AF177)</f>
        <v/>
      </c>
      <c r="AH177" s="58" t="str">
        <f t="shared" si="41"/>
        <v/>
      </c>
      <c r="AI177" s="17" t="str">
        <f>IF(X177&lt;&gt;0,((YEAR(X177)-YEAR(P177))*12+MONTH(X177)-MONTH(P177)),"")</f>
        <v/>
      </c>
      <c r="AJ177" s="16"/>
      <c r="AK177" s="39" t="str">
        <f>IF(AJ177&lt;&gt;0,(DATEDIF(Q177,AJ177,"y")&amp;" ans "&amp;DATEDIF(Q177,AJ177,"ym")&amp;" mois"),"")</f>
        <v/>
      </c>
      <c r="AL177" s="11"/>
      <c r="AM177" s="57" t="str">
        <f>IF(AK177="","",(VLOOKUP(AK177,Table_corresp!$E$3:$F$230,2,0)))</f>
        <v/>
      </c>
      <c r="AN177" s="57" t="str">
        <f>IF(AM177="","",(CONCATENATE(B177," / ",AM177)))</f>
        <v/>
      </c>
      <c r="AO177" s="57" t="str">
        <f>IF(AN177="","",(VLOOKUP(AN177,Table_corresp!$J$3:$M$70,2,0)))</f>
        <v/>
      </c>
      <c r="AP177" s="57" t="str">
        <f>IF(AN177="","",(VLOOKUP(AN177,Table_corresp!$J$3:$M$70,3,0)))</f>
        <v/>
      </c>
      <c r="AQ177" s="57" t="str">
        <f>IF(AN177="","",(VLOOKUP(AN177,Table_corresp!$J$3:$M$70,4,0)))</f>
        <v/>
      </c>
      <c r="AR177" s="56" t="str">
        <f t="shared" si="47"/>
        <v/>
      </c>
      <c r="AS177" s="56" t="str">
        <f t="shared" si="48"/>
        <v/>
      </c>
      <c r="AT177" s="58" t="str">
        <f t="shared" si="49"/>
        <v/>
      </c>
      <c r="AU177" s="59" t="str">
        <f t="shared" si="42"/>
        <v/>
      </c>
      <c r="AV177" s="16"/>
      <c r="AW177" s="39"/>
      <c r="AX177" s="11"/>
      <c r="AY177" s="57" t="str">
        <f>IF(AU177="","",(VLOOKUP(AU177,Table_corresp!$E$3:$F$230,2,0)))</f>
        <v/>
      </c>
      <c r="AZ177" s="57" t="str">
        <f>IF(AY177="","",(CONCATENATE(L177," / ",AY177)))</f>
        <v/>
      </c>
      <c r="BA177" s="57" t="str">
        <f>IF(AZ177="","",(VLOOKUP(AZ177,Table_corresp!$J$3:$M$70,2,0)))</f>
        <v/>
      </c>
      <c r="BB177" s="57" t="str">
        <f>IF(AZ177="","",(VLOOKUP(AZ177,Table_corresp!$J$3:$M$70,3,0)))</f>
        <v/>
      </c>
      <c r="BC177" s="57" t="str">
        <f>IF(AZ177="","",(VLOOKUP(AZ177,Table_corresp!$J$3:$M$70,4,0)))</f>
        <v/>
      </c>
      <c r="BD177" s="56" t="str">
        <f t="shared" si="50"/>
        <v/>
      </c>
      <c r="BE177" s="56" t="str">
        <f t="shared" si="58"/>
        <v/>
      </c>
      <c r="BF177" s="58" t="str">
        <f t="shared" si="51"/>
        <v/>
      </c>
      <c r="BG177" s="59" t="e">
        <f t="shared" si="43"/>
        <v>#VALUE!</v>
      </c>
      <c r="BH177" s="11"/>
      <c r="BI177" s="39"/>
      <c r="BJ177" s="11"/>
      <c r="BK177" s="57" t="e">
        <f>IF(BG177="","",(VLOOKUP(BG177,Table_corresp!$E$3:$F$230,2,0)))</f>
        <v>#VALUE!</v>
      </c>
      <c r="BL177" s="57" t="e">
        <f>IF(BK177="","",(CONCATENATE(V177," / ",BK177)))</f>
        <v>#VALUE!</v>
      </c>
      <c r="BM177" s="57" t="e">
        <f>IF(BL177="","",(VLOOKUP(BL177,Table_corresp!$J$3:$M$70,2,0)))</f>
        <v>#VALUE!</v>
      </c>
      <c r="BN177" s="57" t="e">
        <f>IF(BL177="","",(VLOOKUP(BL177,Table_corresp!$J$3:$M$70,3,0)))</f>
        <v>#VALUE!</v>
      </c>
      <c r="BO177" s="57" t="e">
        <f>IF(BL177="","",(VLOOKUP(BL177,Table_corresp!$J$3:$M$70,4,0)))</f>
        <v>#VALUE!</v>
      </c>
      <c r="BP177" s="56" t="str">
        <f t="shared" si="52"/>
        <v/>
      </c>
      <c r="BQ177" s="56" t="str">
        <f t="shared" si="59"/>
        <v/>
      </c>
      <c r="BR177" s="58" t="str">
        <f t="shared" si="53"/>
        <v/>
      </c>
      <c r="BS177" s="59" t="e">
        <f t="shared" si="44"/>
        <v>#VALUE!</v>
      </c>
      <c r="BT177" s="11"/>
      <c r="BU177" s="39"/>
      <c r="BV177" s="11"/>
      <c r="BW177" s="57" t="e">
        <f>IF(BS177="","",(VLOOKUP(BS177,Table_corresp!$E$3:$F$230,2,0)))</f>
        <v>#VALUE!</v>
      </c>
      <c r="BX177" s="57" t="e">
        <f>IF(BW177="","",(CONCATENATE(AF177," / ",BW177)))</f>
        <v>#VALUE!</v>
      </c>
      <c r="BY177" s="57" t="e">
        <f>IF(BX177="","",(VLOOKUP(BX177,Table_corresp!$J$3:$M$70,2,0)))</f>
        <v>#VALUE!</v>
      </c>
      <c r="BZ177" s="57" t="e">
        <f>IF(BX177="","",(VLOOKUP(BX177,Table_corresp!$J$3:$M$70,3,0)))</f>
        <v>#VALUE!</v>
      </c>
      <c r="CA177" s="57" t="e">
        <f>IF(BX177="","",(VLOOKUP(BX177,Table_corresp!$J$3:$M$70,4,0)))</f>
        <v>#VALUE!</v>
      </c>
      <c r="CB177" s="56" t="e">
        <f>IF(#REF!&gt;0,((((#REF!/BY177)^BZ177)-1)/CA177),"")</f>
        <v>#REF!</v>
      </c>
      <c r="CC177" s="56" t="e">
        <f>IF(CB177="","",BN177-CB177)</f>
        <v>#REF!</v>
      </c>
      <c r="CD177" s="58" t="e">
        <f t="shared" si="54"/>
        <v>#REF!</v>
      </c>
      <c r="CE177" s="59" t="e">
        <f>IF(BR177&lt;&gt;0,((YEAR(BR177)-YEAR(BD177))*12+MONTH(BR177)-MONTH(BD177)),"")</f>
        <v>#VALUE!</v>
      </c>
      <c r="CF177" s="11"/>
      <c r="CG177" s="39"/>
      <c r="CH177" s="11"/>
      <c r="CI177" s="57" t="e">
        <f>IF(CE177="","",(VLOOKUP(CE177,Table_corresp!$E$3:$F$230,2,0)))</f>
        <v>#VALUE!</v>
      </c>
      <c r="CJ177" s="57" t="e">
        <f>IF(CI177="","",(CONCATENATE(AP177," / ",CI177)))</f>
        <v>#VALUE!</v>
      </c>
      <c r="CK177" s="57" t="e">
        <f>IF(CJ177="","",(VLOOKUP(CJ177,Table_corresp!$J$3:$M$70,2,0)))</f>
        <v>#VALUE!</v>
      </c>
      <c r="CL177" s="57" t="e">
        <f>IF(CJ177="","",(VLOOKUP(CJ177,Table_corresp!$J$3:$M$70,3,0)))</f>
        <v>#VALUE!</v>
      </c>
      <c r="CM177" s="57" t="e">
        <f>IF(CJ177="","",(VLOOKUP(CJ177,Table_corresp!$J$3:$M$70,4,0)))</f>
        <v>#VALUE!</v>
      </c>
      <c r="CN177" s="56" t="e">
        <f>IF(#REF!&gt;0,((((#REF!/CK177)^CL177)-1)/CM177),"")</f>
        <v>#REF!</v>
      </c>
      <c r="CO177" s="56" t="e">
        <f>IF(CN177="","",BZ177-CN177)</f>
        <v>#REF!</v>
      </c>
      <c r="CP177" s="58" t="e">
        <f t="shared" si="55"/>
        <v>#REF!</v>
      </c>
      <c r="CQ177" s="59" t="e">
        <f>IF(CD177&lt;&gt;0,((YEAR(CD177)-YEAR(BP177))*12+MONTH(CD177)-MONTH(BP177)),"")</f>
        <v>#REF!</v>
      </c>
      <c r="CR177" s="11"/>
      <c r="CS177" s="39"/>
      <c r="CT177" s="18"/>
      <c r="CU177" s="57" t="e">
        <f>IF(CQ177="","",(VLOOKUP(CQ177,Table_corresp!$E$3:$F$230,2,0)))</f>
        <v>#REF!</v>
      </c>
      <c r="CV177" s="57" t="e">
        <f>IF(CU177="","",(CONCATENATE(BB177," / ",CU177)))</f>
        <v>#REF!</v>
      </c>
      <c r="CW177" s="57" t="e">
        <f>IF(CV177="","",(VLOOKUP(CV177,Table_corresp!$J$3:$M$70,2,0)))</f>
        <v>#REF!</v>
      </c>
      <c r="CX177" s="57" t="e">
        <f>IF(CV177="","",(VLOOKUP(CV177,Table_corresp!$J$3:$M$70,3,0)))</f>
        <v>#REF!</v>
      </c>
      <c r="CY177" s="57" t="e">
        <f>IF(CV177="","",(VLOOKUP(CV177,Table_corresp!$J$3:$M$70,4,0)))</f>
        <v>#REF!</v>
      </c>
      <c r="CZ177" s="56" t="e">
        <f>IF(#REF!&gt;0,((((#REF!/CW177)^CX177)-1)/CY177),"")</f>
        <v>#REF!</v>
      </c>
      <c r="DA177" s="56" t="e">
        <f>IF(CZ177="","",CL177-CZ177)</f>
        <v>#REF!</v>
      </c>
      <c r="DB177" s="58" t="e">
        <f t="shared" si="56"/>
        <v>#REF!</v>
      </c>
      <c r="DC177" s="59" t="e">
        <f>IF(CP177&lt;&gt;0,((YEAR(CP177)-YEAR(CB177))*12+MONTH(CP177)-MONTH(CB177)),"")</f>
        <v>#REF!</v>
      </c>
    </row>
    <row r="178" spans="1:107" x14ac:dyDescent="0.25">
      <c r="A178" s="10">
        <v>176</v>
      </c>
      <c r="B178" s="10">
        <v>1</v>
      </c>
      <c r="C178" s="12">
        <v>47</v>
      </c>
      <c r="D178" s="12">
        <v>133</v>
      </c>
      <c r="E178" s="12">
        <v>26.57</v>
      </c>
      <c r="F178" s="12">
        <v>49.4</v>
      </c>
      <c r="G178" s="12">
        <v>133</v>
      </c>
      <c r="H178" s="13">
        <v>27.9</v>
      </c>
      <c r="I178" s="46">
        <f>VLOOKUP(T178,Table_corresp!$E$3:$F$230,2,0)</f>
        <v>8</v>
      </c>
      <c r="J178" s="46" t="str">
        <f>CONCATENATE(B178," / ",I178)</f>
        <v>1 / 8</v>
      </c>
      <c r="K178" s="54">
        <f>VLOOKUP(J178,Table_corresp!$J$3:$M$70,2,0)</f>
        <v>15.75</v>
      </c>
      <c r="L178" s="54">
        <f>VLOOKUP(J178,Table_corresp!$J$3:$M$70,3,0)</f>
        <v>-0.59</v>
      </c>
      <c r="M178" s="55">
        <f>VLOOKUP(J178,Table_corresp!$J$3:$M$70,4,0)</f>
        <v>-5.1700000000000003E-2</v>
      </c>
      <c r="N178" s="56">
        <f t="shared" si="57"/>
        <v>5.5385645993154036</v>
      </c>
      <c r="O178" s="14" t="s">
        <v>39</v>
      </c>
      <c r="P178" s="15">
        <v>42402</v>
      </c>
      <c r="Q178" s="15">
        <v>39373</v>
      </c>
      <c r="R178" s="45" t="str">
        <f t="shared" ca="1" si="40"/>
        <v>10 ans 0 mois</v>
      </c>
      <c r="S178" s="39" t="str">
        <f ca="1">VLOOKUP(R178,Table_corresp!$A$3:$B$230,2,0)</f>
        <v>[9-12[</v>
      </c>
      <c r="T178" s="45" t="str">
        <f>DATEDIF(Q178,P178,"y")&amp;" ans "&amp;DATEDIF(Q178,P178,"ym")&amp;" mois"</f>
        <v>8 ans 3 mois</v>
      </c>
      <c r="U178" s="39" t="str">
        <f>VLOOKUP(T178,Table_corresp!$A$3:$B$230,2,0)</f>
        <v>[6-9[</v>
      </c>
      <c r="V178" s="16"/>
      <c r="W178" s="11"/>
      <c r="X178" s="16">
        <v>42557</v>
      </c>
      <c r="Y178" s="38" t="str">
        <f>IF(X178&lt;&gt;0,(DATEDIF(Q178,X178,"y")&amp;" ans "&amp;DATEDIF(Q178,X178,"ym")&amp;" mois"),"")</f>
        <v>8 ans 8 mois</v>
      </c>
      <c r="Z178" s="11">
        <v>26.3</v>
      </c>
      <c r="AA178" s="57">
        <f>IF(Y178="","",(VLOOKUP(Y178,Table_corresp!$E$3:$F$230,2,0)))</f>
        <v>8.5</v>
      </c>
      <c r="AB178" s="57" t="str">
        <f>IF(AA178="","",(CONCATENATE(B178," / ",AA178)))</f>
        <v>1 / 8,5</v>
      </c>
      <c r="AC178" s="57">
        <f>IF(AB178="","",(VLOOKUP(AB178,Table_corresp!$J$3:$M$70,2,0)))</f>
        <v>15.89</v>
      </c>
      <c r="AD178" s="57">
        <f>IF(AB178="","",(VLOOKUP(AB178,Table_corresp!$J$3:$M$70,3,0)))</f>
        <v>-0.66</v>
      </c>
      <c r="AE178" s="57">
        <f>IF(AB178="","",(VLOOKUP(AB178,Table_corresp!$J$3:$M$70,4,0)))</f>
        <v>-5.9499999999999997E-2</v>
      </c>
      <c r="AF178" s="56">
        <f t="shared" si="46"/>
        <v>4.754864510593058</v>
      </c>
      <c r="AG178" s="56">
        <f>IF(AF178="","",N178-AF178)</f>
        <v>0.78370008872234553</v>
      </c>
      <c r="AH178" s="58" t="str">
        <f t="shared" si="41"/>
        <v>ralentissement</v>
      </c>
      <c r="AI178" s="17">
        <f>IF(X178&lt;&gt;0,((YEAR(X178)-YEAR(P178))*12+MONTH(X178)-MONTH(P178)),"")</f>
        <v>5</v>
      </c>
      <c r="AJ178" s="16">
        <v>42753</v>
      </c>
      <c r="AK178" s="39" t="str">
        <f>IF(AJ178&lt;&gt;0,(DATEDIF(Q178,AJ178,"y")&amp;" ans "&amp;DATEDIF(Q178,AJ178,"ym")&amp;" mois"),"")</f>
        <v>9 ans 3 mois</v>
      </c>
      <c r="AL178" s="11">
        <v>26.8</v>
      </c>
      <c r="AM178" s="57">
        <f>IF(AK178="","",(VLOOKUP(AK178,Table_corresp!$E$3:$F$230,2,0)))</f>
        <v>9</v>
      </c>
      <c r="AN178" s="57" t="str">
        <f>IF(AM178="","",(CONCATENATE(B178," / ",AM178)))</f>
        <v>1 / 9</v>
      </c>
      <c r="AO178" s="57">
        <f>IF(AN178="","",(VLOOKUP(AN178,Table_corresp!$J$3:$M$70,2,0)))</f>
        <v>16.04</v>
      </c>
      <c r="AP178" s="57">
        <f>IF(AN178="","",(VLOOKUP(AN178,Table_corresp!$J$3:$M$70,3,0)))</f>
        <v>-0.72</v>
      </c>
      <c r="AQ178" s="57">
        <f>IF(AN178="","",(VLOOKUP(AN178,Table_corresp!$J$3:$M$70,4,0)))</f>
        <v>-6.6799999999999998E-2</v>
      </c>
      <c r="AR178" s="56">
        <f t="shared" si="47"/>
        <v>4.6254616516969325</v>
      </c>
      <c r="AS178" s="56">
        <f t="shared" si="48"/>
        <v>0.12940285889612557</v>
      </c>
      <c r="AT178" s="58" t="str">
        <f t="shared" si="49"/>
        <v>stable</v>
      </c>
      <c r="AU178" s="59">
        <f t="shared" si="42"/>
        <v>6</v>
      </c>
      <c r="AV178" s="16"/>
      <c r="AW178" s="39"/>
      <c r="AX178" s="11"/>
      <c r="AY178" s="57" t="e">
        <f>IF(AU178="","",(VLOOKUP(AU178,Table_corresp!$E$3:$F$230,2,0)))</f>
        <v>#N/A</v>
      </c>
      <c r="AZ178" s="57" t="e">
        <f>IF(AY178="","",(CONCATENATE(L178," / ",AY178)))</f>
        <v>#N/A</v>
      </c>
      <c r="BA178" s="57" t="e">
        <f>IF(AZ178="","",(VLOOKUP(AZ178,Table_corresp!$J$3:$M$70,2,0)))</f>
        <v>#N/A</v>
      </c>
      <c r="BB178" s="57" t="e">
        <f>IF(AZ178="","",(VLOOKUP(AZ178,Table_corresp!$J$3:$M$70,3,0)))</f>
        <v>#N/A</v>
      </c>
      <c r="BC178" s="57" t="e">
        <f>IF(AZ178="","",(VLOOKUP(AZ178,Table_corresp!$J$3:$M$70,4,0)))</f>
        <v>#N/A</v>
      </c>
      <c r="BD178" s="56" t="str">
        <f t="shared" si="50"/>
        <v/>
      </c>
      <c r="BE178" s="56" t="str">
        <f t="shared" si="58"/>
        <v/>
      </c>
      <c r="BF178" s="58" t="str">
        <f t="shared" si="51"/>
        <v/>
      </c>
      <c r="BG178" s="59" t="e">
        <f t="shared" si="43"/>
        <v>#VALUE!</v>
      </c>
      <c r="BH178" s="11"/>
      <c r="BI178" s="39"/>
      <c r="BJ178" s="11"/>
      <c r="BK178" s="57" t="e">
        <f>IF(BG178="","",(VLOOKUP(BG178,Table_corresp!$E$3:$F$230,2,0)))</f>
        <v>#VALUE!</v>
      </c>
      <c r="BL178" s="57" t="e">
        <f>IF(BK178="","",(CONCATENATE(V178," / ",BK178)))</f>
        <v>#VALUE!</v>
      </c>
      <c r="BM178" s="57" t="e">
        <f>IF(BL178="","",(VLOOKUP(BL178,Table_corresp!$J$3:$M$70,2,0)))</f>
        <v>#VALUE!</v>
      </c>
      <c r="BN178" s="57" t="e">
        <f>IF(BL178="","",(VLOOKUP(BL178,Table_corresp!$J$3:$M$70,3,0)))</f>
        <v>#VALUE!</v>
      </c>
      <c r="BO178" s="57" t="e">
        <f>IF(BL178="","",(VLOOKUP(BL178,Table_corresp!$J$3:$M$70,4,0)))</f>
        <v>#VALUE!</v>
      </c>
      <c r="BP178" s="56" t="str">
        <f t="shared" si="52"/>
        <v/>
      </c>
      <c r="BQ178" s="56" t="str">
        <f t="shared" si="59"/>
        <v/>
      </c>
      <c r="BR178" s="58" t="str">
        <f t="shared" si="53"/>
        <v/>
      </c>
      <c r="BS178" s="59" t="e">
        <f t="shared" si="44"/>
        <v>#VALUE!</v>
      </c>
      <c r="BT178" s="11"/>
      <c r="BU178" s="39"/>
      <c r="BV178" s="11"/>
      <c r="BW178" s="57" t="e">
        <f>IF(BS178="","",(VLOOKUP(BS178,Table_corresp!$E$3:$F$230,2,0)))</f>
        <v>#VALUE!</v>
      </c>
      <c r="BX178" s="57" t="e">
        <f>IF(BW178="","",(CONCATENATE(AF178," / ",BW178)))</f>
        <v>#VALUE!</v>
      </c>
      <c r="BY178" s="57" t="e">
        <f>IF(BX178="","",(VLOOKUP(BX178,Table_corresp!$J$3:$M$70,2,0)))</f>
        <v>#VALUE!</v>
      </c>
      <c r="BZ178" s="57" t="e">
        <f>IF(BX178="","",(VLOOKUP(BX178,Table_corresp!$J$3:$M$70,3,0)))</f>
        <v>#VALUE!</v>
      </c>
      <c r="CA178" s="57" t="e">
        <f>IF(BX178="","",(VLOOKUP(BX178,Table_corresp!$J$3:$M$70,4,0)))</f>
        <v>#VALUE!</v>
      </c>
      <c r="CB178" s="56" t="e">
        <f>IF(#REF!&gt;0,((((#REF!/BY178)^BZ178)-1)/CA178),"")</f>
        <v>#REF!</v>
      </c>
      <c r="CC178" s="56" t="e">
        <f>IF(CB178="","",BN178-CB178)</f>
        <v>#REF!</v>
      </c>
      <c r="CD178" s="58" t="e">
        <f t="shared" si="54"/>
        <v>#REF!</v>
      </c>
      <c r="CE178" s="59" t="e">
        <f>IF(BR178&lt;&gt;0,((YEAR(BR178)-YEAR(BD178))*12+MONTH(BR178)-MONTH(BD178)),"")</f>
        <v>#VALUE!</v>
      </c>
      <c r="CF178" s="11"/>
      <c r="CG178" s="39"/>
      <c r="CH178" s="11"/>
      <c r="CI178" s="57" t="e">
        <f>IF(CE178="","",(VLOOKUP(CE178,Table_corresp!$E$3:$F$230,2,0)))</f>
        <v>#VALUE!</v>
      </c>
      <c r="CJ178" s="57" t="e">
        <f>IF(CI178="","",(CONCATENATE(AP178," / ",CI178)))</f>
        <v>#VALUE!</v>
      </c>
      <c r="CK178" s="57" t="e">
        <f>IF(CJ178="","",(VLOOKUP(CJ178,Table_corresp!$J$3:$M$70,2,0)))</f>
        <v>#VALUE!</v>
      </c>
      <c r="CL178" s="57" t="e">
        <f>IF(CJ178="","",(VLOOKUP(CJ178,Table_corresp!$J$3:$M$70,3,0)))</f>
        <v>#VALUE!</v>
      </c>
      <c r="CM178" s="57" t="e">
        <f>IF(CJ178="","",(VLOOKUP(CJ178,Table_corresp!$J$3:$M$70,4,0)))</f>
        <v>#VALUE!</v>
      </c>
      <c r="CN178" s="56" t="e">
        <f>IF(#REF!&gt;0,((((#REF!/CK178)^CL178)-1)/CM178),"")</f>
        <v>#REF!</v>
      </c>
      <c r="CO178" s="56" t="e">
        <f>IF(CN178="","",BZ178-CN178)</f>
        <v>#REF!</v>
      </c>
      <c r="CP178" s="58" t="e">
        <f t="shared" si="55"/>
        <v>#REF!</v>
      </c>
      <c r="CQ178" s="59" t="e">
        <f>IF(CD178&lt;&gt;0,((YEAR(CD178)-YEAR(BP178))*12+MONTH(CD178)-MONTH(BP178)),"")</f>
        <v>#REF!</v>
      </c>
      <c r="CR178" s="11"/>
      <c r="CS178" s="39"/>
      <c r="CT178" s="18"/>
      <c r="CU178" s="57" t="e">
        <f>IF(CQ178="","",(VLOOKUP(CQ178,Table_corresp!$E$3:$F$230,2,0)))</f>
        <v>#REF!</v>
      </c>
      <c r="CV178" s="57" t="e">
        <f>IF(CU178="","",(CONCATENATE(BB178," / ",CU178)))</f>
        <v>#REF!</v>
      </c>
      <c r="CW178" s="57" t="e">
        <f>IF(CV178="","",(VLOOKUP(CV178,Table_corresp!$J$3:$M$70,2,0)))</f>
        <v>#REF!</v>
      </c>
      <c r="CX178" s="57" t="e">
        <f>IF(CV178="","",(VLOOKUP(CV178,Table_corresp!$J$3:$M$70,3,0)))</f>
        <v>#REF!</v>
      </c>
      <c r="CY178" s="57" t="e">
        <f>IF(CV178="","",(VLOOKUP(CV178,Table_corresp!$J$3:$M$70,4,0)))</f>
        <v>#REF!</v>
      </c>
      <c r="CZ178" s="56" t="e">
        <f>IF(#REF!&gt;0,((((#REF!/CW178)^CX178)-1)/CY178),"")</f>
        <v>#REF!</v>
      </c>
      <c r="DA178" s="56" t="e">
        <f>IF(CZ178="","",CL178-CZ178)</f>
        <v>#REF!</v>
      </c>
      <c r="DB178" s="58" t="e">
        <f t="shared" si="56"/>
        <v>#REF!</v>
      </c>
      <c r="DC178" s="59" t="e">
        <f>IF(CP178&lt;&gt;0,((YEAR(CP178)-YEAR(CB178))*12+MONTH(CP178)-MONTH(CB178)),"")</f>
        <v>#REF!</v>
      </c>
    </row>
    <row r="179" spans="1:107" x14ac:dyDescent="0.25">
      <c r="A179" s="10">
        <v>180</v>
      </c>
      <c r="B179" s="10">
        <v>2</v>
      </c>
      <c r="C179" s="12">
        <v>45</v>
      </c>
      <c r="D179" s="12">
        <v>133</v>
      </c>
      <c r="E179" s="12">
        <v>25.44</v>
      </c>
      <c r="F179" s="12">
        <v>47.1</v>
      </c>
      <c r="G179" s="12">
        <v>133</v>
      </c>
      <c r="H179" s="13">
        <v>26.4</v>
      </c>
      <c r="I179" s="46">
        <f>VLOOKUP(T179,Table_corresp!$E$3:$F$230,2,0)</f>
        <v>9</v>
      </c>
      <c r="J179" s="46" t="str">
        <f>CONCATENATE(B179," / ",I179)</f>
        <v>2 / 9</v>
      </c>
      <c r="K179" s="54">
        <f>VLOOKUP(J179,Table_corresp!$J$3:$M$70,2,0)</f>
        <v>15.76</v>
      </c>
      <c r="L179" s="54">
        <f>VLOOKUP(J179,Table_corresp!$J$3:$M$70,3,0)</f>
        <v>-0.61</v>
      </c>
      <c r="M179" s="55">
        <f>VLOOKUP(J179,Table_corresp!$J$3:$M$70,4,0)</f>
        <v>-5.8999999999999997E-2</v>
      </c>
      <c r="N179" s="56">
        <f t="shared" si="57"/>
        <v>4.5760422841752666</v>
      </c>
      <c r="O179" s="14" t="s">
        <v>39</v>
      </c>
      <c r="P179" s="15">
        <v>42404</v>
      </c>
      <c r="Q179" s="15">
        <v>39026</v>
      </c>
      <c r="R179" s="45" t="str">
        <f t="shared" ca="1" si="40"/>
        <v>10 ans 11 mois</v>
      </c>
      <c r="S179" s="39" t="str">
        <f ca="1">VLOOKUP(R179,Table_corresp!$A$3:$B$230,2,0)</f>
        <v>[9-12[</v>
      </c>
      <c r="T179" s="45" t="str">
        <f>DATEDIF(Q179,P179,"y")&amp;" ans "&amp;DATEDIF(Q179,P179,"ym")&amp;" mois"</f>
        <v>9 ans 2 mois</v>
      </c>
      <c r="U179" s="39" t="str">
        <f>VLOOKUP(T179,Table_corresp!$A$3:$B$230,2,0)</f>
        <v>[9-12[</v>
      </c>
      <c r="V179" s="20"/>
      <c r="W179" s="21"/>
      <c r="X179" s="20">
        <v>42417</v>
      </c>
      <c r="Y179" s="38" t="str">
        <f>IF(X179&lt;&gt;0,(DATEDIF(Q179,X179,"y")&amp;" ans "&amp;DATEDIF(Q179,X179,"ym")&amp;" mois"),"")</f>
        <v>9 ans 3 mois</v>
      </c>
      <c r="Z179" s="21">
        <v>25.8</v>
      </c>
      <c r="AA179" s="57">
        <f>IF(Y179="","",(VLOOKUP(Y179,Table_corresp!$E$3:$F$230,2,0)))</f>
        <v>9</v>
      </c>
      <c r="AB179" s="57" t="str">
        <f>IF(AA179="","",(CONCATENATE(B179," / ",AA179)))</f>
        <v>2 / 9</v>
      </c>
      <c r="AC179" s="57">
        <f>IF(AB179="","",(VLOOKUP(AB179,Table_corresp!$J$3:$M$70,2,0)))</f>
        <v>15.76</v>
      </c>
      <c r="AD179" s="57">
        <f>IF(AB179="","",(VLOOKUP(AB179,Table_corresp!$J$3:$M$70,3,0)))</f>
        <v>-0.61</v>
      </c>
      <c r="AE179" s="57">
        <f>IF(AB179="","",(VLOOKUP(AB179,Table_corresp!$J$3:$M$70,4,0)))</f>
        <v>-5.8999999999999997E-2</v>
      </c>
      <c r="AF179" s="56">
        <f t="shared" si="46"/>
        <v>4.4013042947800756</v>
      </c>
      <c r="AG179" s="56">
        <f>IF(AF179="","",N179-AF179)</f>
        <v>0.17473798939519103</v>
      </c>
      <c r="AH179" s="58" t="str">
        <f t="shared" si="41"/>
        <v>stable</v>
      </c>
      <c r="AI179" s="17">
        <f>IF(X179&lt;&gt;0,((YEAR(X179)-YEAR(P179))*12+MONTH(X179)-MONTH(P179)),"")</f>
        <v>0</v>
      </c>
      <c r="AJ179" s="20"/>
      <c r="AK179" s="39" t="str">
        <f>IF(AJ179&lt;&gt;0,(DATEDIF(Q179,AJ179,"y")&amp;" ans "&amp;DATEDIF(Q179,AJ179,"ym")&amp;" mois"),"")</f>
        <v/>
      </c>
      <c r="AL179" s="21"/>
      <c r="AM179" s="57" t="str">
        <f>IF(AK179="","",(VLOOKUP(AK179,Table_corresp!$E$3:$F$230,2,0)))</f>
        <v/>
      </c>
      <c r="AN179" s="57" t="str">
        <f>IF(AM179="","",(CONCATENATE(B179," / ",AM179)))</f>
        <v/>
      </c>
      <c r="AO179" s="57" t="str">
        <f>IF(AN179="","",(VLOOKUP(AN179,Table_corresp!$J$3:$M$70,2,0)))</f>
        <v/>
      </c>
      <c r="AP179" s="57" t="str">
        <f>IF(AN179="","",(VLOOKUP(AN179,Table_corresp!$J$3:$M$70,3,0)))</f>
        <v/>
      </c>
      <c r="AQ179" s="57" t="str">
        <f>IF(AN179="","",(VLOOKUP(AN179,Table_corresp!$J$3:$M$70,4,0)))</f>
        <v/>
      </c>
      <c r="AR179" s="56" t="str">
        <f t="shared" si="47"/>
        <v/>
      </c>
      <c r="AS179" s="56" t="str">
        <f t="shared" si="48"/>
        <v/>
      </c>
      <c r="AT179" s="58" t="str">
        <f t="shared" si="49"/>
        <v/>
      </c>
      <c r="AU179" s="59" t="str">
        <f t="shared" si="42"/>
        <v/>
      </c>
      <c r="AV179" s="20"/>
      <c r="AW179" s="39"/>
      <c r="AX179" s="21"/>
      <c r="AY179" s="57" t="str">
        <f>IF(AU179="","",(VLOOKUP(AU179,Table_corresp!$E$3:$F$230,2,0)))</f>
        <v/>
      </c>
      <c r="AZ179" s="57" t="str">
        <f>IF(AY179="","",(CONCATENATE(L179," / ",AY179)))</f>
        <v/>
      </c>
      <c r="BA179" s="57" t="str">
        <f>IF(AZ179="","",(VLOOKUP(AZ179,Table_corresp!$J$3:$M$70,2,0)))</f>
        <v/>
      </c>
      <c r="BB179" s="57" t="str">
        <f>IF(AZ179="","",(VLOOKUP(AZ179,Table_corresp!$J$3:$M$70,3,0)))</f>
        <v/>
      </c>
      <c r="BC179" s="57" t="str">
        <f>IF(AZ179="","",(VLOOKUP(AZ179,Table_corresp!$J$3:$M$70,4,0)))</f>
        <v/>
      </c>
      <c r="BD179" s="56" t="str">
        <f t="shared" si="50"/>
        <v/>
      </c>
      <c r="BE179" s="56" t="str">
        <f t="shared" si="58"/>
        <v/>
      </c>
      <c r="BF179" s="58" t="str">
        <f t="shared" si="51"/>
        <v/>
      </c>
      <c r="BG179" s="59" t="e">
        <f t="shared" si="43"/>
        <v>#VALUE!</v>
      </c>
      <c r="BH179" s="21"/>
      <c r="BI179" s="39"/>
      <c r="BJ179" s="21"/>
      <c r="BK179" s="57" t="e">
        <f>IF(BG179="","",(VLOOKUP(BG179,Table_corresp!$E$3:$F$230,2,0)))</f>
        <v>#VALUE!</v>
      </c>
      <c r="BL179" s="57" t="e">
        <f>IF(BK179="","",(CONCATENATE(V179," / ",BK179)))</f>
        <v>#VALUE!</v>
      </c>
      <c r="BM179" s="57" t="e">
        <f>IF(BL179="","",(VLOOKUP(BL179,Table_corresp!$J$3:$M$70,2,0)))</f>
        <v>#VALUE!</v>
      </c>
      <c r="BN179" s="57" t="e">
        <f>IF(BL179="","",(VLOOKUP(BL179,Table_corresp!$J$3:$M$70,3,0)))</f>
        <v>#VALUE!</v>
      </c>
      <c r="BO179" s="57" t="e">
        <f>IF(BL179="","",(VLOOKUP(BL179,Table_corresp!$J$3:$M$70,4,0)))</f>
        <v>#VALUE!</v>
      </c>
      <c r="BP179" s="56" t="str">
        <f t="shared" si="52"/>
        <v/>
      </c>
      <c r="BQ179" s="56" t="str">
        <f t="shared" si="59"/>
        <v/>
      </c>
      <c r="BR179" s="58" t="str">
        <f t="shared" si="53"/>
        <v/>
      </c>
      <c r="BS179" s="59" t="e">
        <f t="shared" si="44"/>
        <v>#VALUE!</v>
      </c>
      <c r="BT179" s="21"/>
      <c r="BU179" s="39"/>
      <c r="BV179" s="21"/>
      <c r="BW179" s="57" t="e">
        <f>IF(BS179="","",(VLOOKUP(BS179,Table_corresp!$E$3:$F$230,2,0)))</f>
        <v>#VALUE!</v>
      </c>
      <c r="BX179" s="57" t="e">
        <f>IF(BW179="","",(CONCATENATE(AF179," / ",BW179)))</f>
        <v>#VALUE!</v>
      </c>
      <c r="BY179" s="57" t="e">
        <f>IF(BX179="","",(VLOOKUP(BX179,Table_corresp!$J$3:$M$70,2,0)))</f>
        <v>#VALUE!</v>
      </c>
      <c r="BZ179" s="57" t="e">
        <f>IF(BX179="","",(VLOOKUP(BX179,Table_corresp!$J$3:$M$70,3,0)))</f>
        <v>#VALUE!</v>
      </c>
      <c r="CA179" s="57" t="e">
        <f>IF(BX179="","",(VLOOKUP(BX179,Table_corresp!$J$3:$M$70,4,0)))</f>
        <v>#VALUE!</v>
      </c>
      <c r="CB179" s="56" t="e">
        <f>IF(#REF!&gt;0,((((#REF!/BY179)^BZ179)-1)/CA179),"")</f>
        <v>#REF!</v>
      </c>
      <c r="CC179" s="56" t="e">
        <f>IF(CB179="","",BN179-CB179)</f>
        <v>#REF!</v>
      </c>
      <c r="CD179" s="58" t="e">
        <f t="shared" si="54"/>
        <v>#REF!</v>
      </c>
      <c r="CE179" s="59" t="e">
        <f>IF(BR179&lt;&gt;0,((YEAR(BR179)-YEAR(BD179))*12+MONTH(BR179)-MONTH(BD179)),"")</f>
        <v>#VALUE!</v>
      </c>
      <c r="CF179" s="21"/>
      <c r="CG179" s="39"/>
      <c r="CH179" s="21"/>
      <c r="CI179" s="57" t="e">
        <f>IF(CE179="","",(VLOOKUP(CE179,Table_corresp!$E$3:$F$230,2,0)))</f>
        <v>#VALUE!</v>
      </c>
      <c r="CJ179" s="57" t="e">
        <f>IF(CI179="","",(CONCATENATE(AP179," / ",CI179)))</f>
        <v>#VALUE!</v>
      </c>
      <c r="CK179" s="57" t="e">
        <f>IF(CJ179="","",(VLOOKUP(CJ179,Table_corresp!$J$3:$M$70,2,0)))</f>
        <v>#VALUE!</v>
      </c>
      <c r="CL179" s="57" t="e">
        <f>IF(CJ179="","",(VLOOKUP(CJ179,Table_corresp!$J$3:$M$70,3,0)))</f>
        <v>#VALUE!</v>
      </c>
      <c r="CM179" s="57" t="e">
        <f>IF(CJ179="","",(VLOOKUP(CJ179,Table_corresp!$J$3:$M$70,4,0)))</f>
        <v>#VALUE!</v>
      </c>
      <c r="CN179" s="56" t="e">
        <f>IF(#REF!&gt;0,((((#REF!/CK179)^CL179)-1)/CM179),"")</f>
        <v>#REF!</v>
      </c>
      <c r="CO179" s="56" t="e">
        <f>IF(CN179="","",BZ179-CN179)</f>
        <v>#REF!</v>
      </c>
      <c r="CP179" s="58" t="e">
        <f t="shared" si="55"/>
        <v>#REF!</v>
      </c>
      <c r="CQ179" s="59" t="e">
        <f>IF(CD179&lt;&gt;0,((YEAR(CD179)-YEAR(BP179))*12+MONTH(CD179)-MONTH(BP179)),"")</f>
        <v>#REF!</v>
      </c>
      <c r="CR179" s="21"/>
      <c r="CS179" s="39"/>
      <c r="CT179" s="22"/>
      <c r="CU179" s="57" t="e">
        <f>IF(CQ179="","",(VLOOKUP(CQ179,Table_corresp!$E$3:$F$230,2,0)))</f>
        <v>#REF!</v>
      </c>
      <c r="CV179" s="57" t="e">
        <f>IF(CU179="","",(CONCATENATE(BB179," / ",CU179)))</f>
        <v>#REF!</v>
      </c>
      <c r="CW179" s="57" t="e">
        <f>IF(CV179="","",(VLOOKUP(CV179,Table_corresp!$J$3:$M$70,2,0)))</f>
        <v>#REF!</v>
      </c>
      <c r="CX179" s="57" t="e">
        <f>IF(CV179="","",(VLOOKUP(CV179,Table_corresp!$J$3:$M$70,3,0)))</f>
        <v>#REF!</v>
      </c>
      <c r="CY179" s="57" t="e">
        <f>IF(CV179="","",(VLOOKUP(CV179,Table_corresp!$J$3:$M$70,4,0)))</f>
        <v>#REF!</v>
      </c>
      <c r="CZ179" s="56" t="e">
        <f>IF(#REF!&gt;0,((((#REF!/CW179)^CX179)-1)/CY179),"")</f>
        <v>#REF!</v>
      </c>
      <c r="DA179" s="56" t="e">
        <f>IF(CZ179="","",CL179-CZ179)</f>
        <v>#REF!</v>
      </c>
      <c r="DB179" s="58" t="e">
        <f t="shared" si="56"/>
        <v>#REF!</v>
      </c>
      <c r="DC179" s="59" t="e">
        <f>IF(CP179&lt;&gt;0,((YEAR(CP179)-YEAR(CB179))*12+MONTH(CP179)-MONTH(CB179)),"")</f>
        <v>#REF!</v>
      </c>
    </row>
    <row r="180" spans="1:107" x14ac:dyDescent="0.25">
      <c r="A180" s="32">
        <v>181</v>
      </c>
      <c r="B180" s="33">
        <v>1</v>
      </c>
      <c r="C180" s="12">
        <v>30.7</v>
      </c>
      <c r="D180" s="12">
        <v>124.5</v>
      </c>
      <c r="E180" s="12">
        <v>19.8</v>
      </c>
      <c r="F180" s="12">
        <v>30.5</v>
      </c>
      <c r="G180" s="12">
        <v>130.5</v>
      </c>
      <c r="H180" s="13">
        <v>17.77</v>
      </c>
      <c r="I180" s="46">
        <f>VLOOKUP(T180,Table_corresp!$E$3:$F$230,2,0)</f>
        <v>6.5</v>
      </c>
      <c r="J180" s="46" t="str">
        <f>CONCATENATE(B180," / ",I180)</f>
        <v>1 / 6,5</v>
      </c>
      <c r="K180" s="54">
        <f>VLOOKUP(J180,Table_corresp!$J$3:$M$70,2,0)</f>
        <v>15.47</v>
      </c>
      <c r="L180" s="54">
        <f>VLOOKUP(J180,Table_corresp!$J$3:$M$70,3,0)</f>
        <v>-0.41</v>
      </c>
      <c r="M180" s="55">
        <f>VLOOKUP(J180,Table_corresp!$J$3:$M$70,4,0)</f>
        <v>-3.2899999999999999E-2</v>
      </c>
      <c r="N180" s="56">
        <f t="shared" si="57"/>
        <v>1.6791803779262255</v>
      </c>
      <c r="O180" s="14" t="s">
        <v>36</v>
      </c>
      <c r="P180" s="15">
        <v>42416</v>
      </c>
      <c r="Q180" s="15">
        <v>39899</v>
      </c>
      <c r="R180" s="45" t="str">
        <f t="shared" ca="1" si="40"/>
        <v>8 ans 6 mois</v>
      </c>
      <c r="S180" s="39" t="str">
        <f ca="1">VLOOKUP(R180,Table_corresp!$A$3:$B$230,2,0)</f>
        <v>[6-9[</v>
      </c>
      <c r="T180" s="45" t="str">
        <f>DATEDIF(Q180,P180,"y")&amp;" ans "&amp;DATEDIF(Q180,P180,"ym")&amp;" mois"</f>
        <v>6 ans 10 mois</v>
      </c>
      <c r="U180" s="39" t="str">
        <f>VLOOKUP(T180,Table_corresp!$A$3:$B$230,2,0)</f>
        <v>[6-9[</v>
      </c>
      <c r="V180" s="16"/>
      <c r="W180" s="11"/>
      <c r="X180" s="16"/>
      <c r="Y180" s="38" t="str">
        <f>IF(X180&lt;&gt;0,(DATEDIF(Q180,X180,"y")&amp;" ans "&amp;DATEDIF(Q180,X180,"ym")&amp;" mois"),"")</f>
        <v/>
      </c>
      <c r="Z180" s="11"/>
      <c r="AA180" s="57" t="str">
        <f>IF(Y180="","",(VLOOKUP(Y180,Table_corresp!$E$3:$F$230,2,0)))</f>
        <v/>
      </c>
      <c r="AB180" s="57" t="str">
        <f>IF(AA180="","",(CONCATENATE(B180," / ",AA180)))</f>
        <v/>
      </c>
      <c r="AC180" s="57" t="str">
        <f>IF(AB180="","",(VLOOKUP(AB180,Table_corresp!$J$3:$M$70,2,0)))</f>
        <v/>
      </c>
      <c r="AD180" s="57" t="str">
        <f>IF(AB180="","",(VLOOKUP(AB180,Table_corresp!$J$3:$M$70,3,0)))</f>
        <v/>
      </c>
      <c r="AE180" s="57" t="str">
        <f>IF(AB180="","",(VLOOKUP(AB180,Table_corresp!$J$3:$M$70,4,0)))</f>
        <v/>
      </c>
      <c r="AF180" s="56" t="str">
        <f t="shared" si="46"/>
        <v/>
      </c>
      <c r="AG180" s="56" t="str">
        <f>IF(AF180="","",N180-AF180)</f>
        <v/>
      </c>
      <c r="AH180" s="58" t="str">
        <f t="shared" si="41"/>
        <v/>
      </c>
      <c r="AI180" s="17" t="str">
        <f>IF(X180&lt;&gt;0,((YEAR(X180)-YEAR(P180))*12+MONTH(X180)-MONTH(P180)),"")</f>
        <v/>
      </c>
      <c r="AJ180" s="16"/>
      <c r="AK180" s="39" t="str">
        <f>IF(AJ180&lt;&gt;0,(DATEDIF(Q180,AJ180,"y")&amp;" ans "&amp;DATEDIF(Q180,AJ180,"ym")&amp;" mois"),"")</f>
        <v/>
      </c>
      <c r="AL180" s="11"/>
      <c r="AM180" s="57" t="str">
        <f>IF(AK180="","",(VLOOKUP(AK180,Table_corresp!$E$3:$F$230,2,0)))</f>
        <v/>
      </c>
      <c r="AN180" s="57" t="str">
        <f>IF(AM180="","",(CONCATENATE(B180," / ",AM180)))</f>
        <v/>
      </c>
      <c r="AO180" s="57" t="str">
        <f>IF(AN180="","",(VLOOKUP(AN180,Table_corresp!$J$3:$M$70,2,0)))</f>
        <v/>
      </c>
      <c r="AP180" s="57" t="str">
        <f>IF(AN180="","",(VLOOKUP(AN180,Table_corresp!$J$3:$M$70,3,0)))</f>
        <v/>
      </c>
      <c r="AQ180" s="57" t="str">
        <f>IF(AN180="","",(VLOOKUP(AN180,Table_corresp!$J$3:$M$70,4,0)))</f>
        <v/>
      </c>
      <c r="AR180" s="56" t="str">
        <f t="shared" si="47"/>
        <v/>
      </c>
      <c r="AS180" s="56" t="str">
        <f t="shared" si="48"/>
        <v/>
      </c>
      <c r="AT180" s="58" t="str">
        <f t="shared" si="49"/>
        <v/>
      </c>
      <c r="AU180" s="59" t="str">
        <f t="shared" si="42"/>
        <v/>
      </c>
      <c r="AV180" s="16"/>
      <c r="AW180" s="39"/>
      <c r="AX180" s="11"/>
      <c r="AY180" s="57" t="str">
        <f>IF(AU180="","",(VLOOKUP(AU180,Table_corresp!$E$3:$F$230,2,0)))</f>
        <v/>
      </c>
      <c r="AZ180" s="57" t="str">
        <f>IF(AY180="","",(CONCATENATE(L180," / ",AY180)))</f>
        <v/>
      </c>
      <c r="BA180" s="57" t="str">
        <f>IF(AZ180="","",(VLOOKUP(AZ180,Table_corresp!$J$3:$M$70,2,0)))</f>
        <v/>
      </c>
      <c r="BB180" s="57" t="str">
        <f>IF(AZ180="","",(VLOOKUP(AZ180,Table_corresp!$J$3:$M$70,3,0)))</f>
        <v/>
      </c>
      <c r="BC180" s="57" t="str">
        <f>IF(AZ180="","",(VLOOKUP(AZ180,Table_corresp!$J$3:$M$70,4,0)))</f>
        <v/>
      </c>
      <c r="BD180" s="56" t="str">
        <f t="shared" si="50"/>
        <v/>
      </c>
      <c r="BE180" s="56" t="str">
        <f t="shared" si="58"/>
        <v/>
      </c>
      <c r="BF180" s="58" t="str">
        <f t="shared" si="51"/>
        <v/>
      </c>
      <c r="BG180" s="59" t="e">
        <f t="shared" si="43"/>
        <v>#VALUE!</v>
      </c>
      <c r="BH180" s="11"/>
      <c r="BI180" s="39"/>
      <c r="BJ180" s="11"/>
      <c r="BK180" s="57" t="e">
        <f>IF(BG180="","",(VLOOKUP(BG180,Table_corresp!$E$3:$F$230,2,0)))</f>
        <v>#VALUE!</v>
      </c>
      <c r="BL180" s="57" t="e">
        <f>IF(BK180="","",(CONCATENATE(V180," / ",BK180)))</f>
        <v>#VALUE!</v>
      </c>
      <c r="BM180" s="57" t="e">
        <f>IF(BL180="","",(VLOOKUP(BL180,Table_corresp!$J$3:$M$70,2,0)))</f>
        <v>#VALUE!</v>
      </c>
      <c r="BN180" s="57" t="e">
        <f>IF(BL180="","",(VLOOKUP(BL180,Table_corresp!$J$3:$M$70,3,0)))</f>
        <v>#VALUE!</v>
      </c>
      <c r="BO180" s="57" t="e">
        <f>IF(BL180="","",(VLOOKUP(BL180,Table_corresp!$J$3:$M$70,4,0)))</f>
        <v>#VALUE!</v>
      </c>
      <c r="BP180" s="56" t="str">
        <f t="shared" si="52"/>
        <v/>
      </c>
      <c r="BQ180" s="56" t="str">
        <f t="shared" si="59"/>
        <v/>
      </c>
      <c r="BR180" s="58" t="str">
        <f t="shared" si="53"/>
        <v/>
      </c>
      <c r="BS180" s="59" t="e">
        <f t="shared" si="44"/>
        <v>#VALUE!</v>
      </c>
      <c r="BT180" s="11"/>
      <c r="BU180" s="39"/>
      <c r="BV180" s="11"/>
      <c r="BW180" s="57" t="e">
        <f>IF(BS180="","",(VLOOKUP(BS180,Table_corresp!$E$3:$F$230,2,0)))</f>
        <v>#VALUE!</v>
      </c>
      <c r="BX180" s="57" t="e">
        <f>IF(BW180="","",(CONCATENATE(AF180," / ",BW180)))</f>
        <v>#VALUE!</v>
      </c>
      <c r="BY180" s="57" t="e">
        <f>IF(BX180="","",(VLOOKUP(BX180,Table_corresp!$J$3:$M$70,2,0)))</f>
        <v>#VALUE!</v>
      </c>
      <c r="BZ180" s="57" t="e">
        <f>IF(BX180="","",(VLOOKUP(BX180,Table_corresp!$J$3:$M$70,3,0)))</f>
        <v>#VALUE!</v>
      </c>
      <c r="CA180" s="57" t="e">
        <f>IF(BX180="","",(VLOOKUP(BX180,Table_corresp!$J$3:$M$70,4,0)))</f>
        <v>#VALUE!</v>
      </c>
      <c r="CB180" s="56" t="e">
        <f>IF(#REF!&gt;0,((((#REF!/BY180)^BZ180)-1)/CA180),"")</f>
        <v>#REF!</v>
      </c>
      <c r="CC180" s="56" t="e">
        <f>IF(CB180="","",BN180-CB180)</f>
        <v>#REF!</v>
      </c>
      <c r="CD180" s="58" t="e">
        <f t="shared" si="54"/>
        <v>#REF!</v>
      </c>
      <c r="CE180" s="59" t="e">
        <f>IF(BR180&lt;&gt;0,((YEAR(BR180)-YEAR(BD180))*12+MONTH(BR180)-MONTH(BD180)),"")</f>
        <v>#VALUE!</v>
      </c>
      <c r="CF180" s="11"/>
      <c r="CG180" s="39"/>
      <c r="CH180" s="11"/>
      <c r="CI180" s="57" t="e">
        <f>IF(CE180="","",(VLOOKUP(CE180,Table_corresp!$E$3:$F$230,2,0)))</f>
        <v>#VALUE!</v>
      </c>
      <c r="CJ180" s="57" t="e">
        <f>IF(CI180="","",(CONCATENATE(AP180," / ",CI180)))</f>
        <v>#VALUE!</v>
      </c>
      <c r="CK180" s="57" t="e">
        <f>IF(CJ180="","",(VLOOKUP(CJ180,Table_corresp!$J$3:$M$70,2,0)))</f>
        <v>#VALUE!</v>
      </c>
      <c r="CL180" s="57" t="e">
        <f>IF(CJ180="","",(VLOOKUP(CJ180,Table_corresp!$J$3:$M$70,3,0)))</f>
        <v>#VALUE!</v>
      </c>
      <c r="CM180" s="57" t="e">
        <f>IF(CJ180="","",(VLOOKUP(CJ180,Table_corresp!$J$3:$M$70,4,0)))</f>
        <v>#VALUE!</v>
      </c>
      <c r="CN180" s="56" t="e">
        <f>IF(#REF!&gt;0,((((#REF!/CK180)^CL180)-1)/CM180),"")</f>
        <v>#REF!</v>
      </c>
      <c r="CO180" s="56" t="e">
        <f>IF(CN180="","",BZ180-CN180)</f>
        <v>#REF!</v>
      </c>
      <c r="CP180" s="58" t="e">
        <f t="shared" si="55"/>
        <v>#REF!</v>
      </c>
      <c r="CQ180" s="59" t="e">
        <f>IF(CD180&lt;&gt;0,((YEAR(CD180)-YEAR(BP180))*12+MONTH(CD180)-MONTH(BP180)),"")</f>
        <v>#REF!</v>
      </c>
      <c r="CR180" s="11"/>
      <c r="CS180" s="39"/>
      <c r="CT180" s="18"/>
      <c r="CU180" s="57" t="e">
        <f>IF(CQ180="","",(VLOOKUP(CQ180,Table_corresp!$E$3:$F$230,2,0)))</f>
        <v>#REF!</v>
      </c>
      <c r="CV180" s="57" t="e">
        <f>IF(CU180="","",(CONCATENATE(BB180," / ",CU180)))</f>
        <v>#REF!</v>
      </c>
      <c r="CW180" s="57" t="e">
        <f>IF(CV180="","",(VLOOKUP(CV180,Table_corresp!$J$3:$M$70,2,0)))</f>
        <v>#REF!</v>
      </c>
      <c r="CX180" s="57" t="e">
        <f>IF(CV180="","",(VLOOKUP(CV180,Table_corresp!$J$3:$M$70,3,0)))</f>
        <v>#REF!</v>
      </c>
      <c r="CY180" s="57" t="e">
        <f>IF(CV180="","",(VLOOKUP(CV180,Table_corresp!$J$3:$M$70,4,0)))</f>
        <v>#REF!</v>
      </c>
      <c r="CZ180" s="56" t="e">
        <f>IF(#REF!&gt;0,((((#REF!/CW180)^CX180)-1)/CY180),"")</f>
        <v>#REF!</v>
      </c>
      <c r="DA180" s="56" t="e">
        <f>IF(CZ180="","",CL180-CZ180)</f>
        <v>#REF!</v>
      </c>
      <c r="DB180" s="58" t="e">
        <f t="shared" si="56"/>
        <v>#REF!</v>
      </c>
      <c r="DC180" s="59" t="e">
        <f>IF(CP180&lt;&gt;0,((YEAR(CP180)-YEAR(CB180))*12+MONTH(CP180)-MONTH(CB180)),"")</f>
        <v>#REF!</v>
      </c>
    </row>
    <row r="181" spans="1:107" x14ac:dyDescent="0.25">
      <c r="A181" s="10">
        <v>182</v>
      </c>
      <c r="B181" s="10">
        <v>2</v>
      </c>
      <c r="C181" s="12"/>
      <c r="D181" s="12"/>
      <c r="E181" s="12"/>
      <c r="F181" s="12">
        <v>33.200000000000003</v>
      </c>
      <c r="G181" s="12">
        <v>114.5</v>
      </c>
      <c r="H181" s="13">
        <v>25.55</v>
      </c>
      <c r="I181" s="46">
        <f>VLOOKUP(T181,Table_corresp!$E$3:$F$230,2,0)</f>
        <v>4</v>
      </c>
      <c r="J181" s="46" t="str">
        <f>CONCATENATE(B181," / ",I181)</f>
        <v>2 / 4</v>
      </c>
      <c r="K181" s="54">
        <f>VLOOKUP(J181,Table_corresp!$J$3:$M$70,2,0)</f>
        <v>15.45</v>
      </c>
      <c r="L181" s="54">
        <f>VLOOKUP(J181,Table_corresp!$J$3:$M$70,3,0)</f>
        <v>-0.17</v>
      </c>
      <c r="M181" s="55">
        <f>VLOOKUP(J181,Table_corresp!$J$3:$M$70,4,0)</f>
        <v>-1.3299999999999999E-2</v>
      </c>
      <c r="N181" s="56">
        <f t="shared" si="57"/>
        <v>6.1624403163057213</v>
      </c>
      <c r="O181" s="14" t="s">
        <v>39</v>
      </c>
      <c r="P181" s="15">
        <v>42416</v>
      </c>
      <c r="Q181" s="15">
        <v>40857</v>
      </c>
      <c r="R181" s="45" t="str">
        <f t="shared" ca="1" si="40"/>
        <v>5 ans 11 mois</v>
      </c>
      <c r="S181" s="39" t="str">
        <f ca="1">VLOOKUP(R181,Table_corresp!$A$3:$B$230,2,0)</f>
        <v>[3-6[</v>
      </c>
      <c r="T181" s="45" t="str">
        <f>DATEDIF(Q181,P181,"y")&amp;" ans "&amp;DATEDIF(Q181,P181,"ym")&amp;" mois"</f>
        <v>4 ans 3 mois</v>
      </c>
      <c r="U181" s="39" t="str">
        <f>VLOOKUP(T181,Table_corresp!$A$3:$B$230,2,0)</f>
        <v>[3-6[</v>
      </c>
      <c r="V181" s="16"/>
      <c r="W181" s="11"/>
      <c r="X181" s="16">
        <v>42605</v>
      </c>
      <c r="Y181" s="38" t="str">
        <f>IF(X181&lt;&gt;0,(DATEDIF(Q181,X181,"y")&amp;" ans "&amp;DATEDIF(Q181,X181,"ym")&amp;" mois"),"")</f>
        <v>4 ans 9 mois</v>
      </c>
      <c r="Z181" s="11">
        <v>25</v>
      </c>
      <c r="AA181" s="57">
        <f>IF(Y181="","",(VLOOKUP(Y181,Table_corresp!$E$3:$F$230,2,0)))</f>
        <v>4.5</v>
      </c>
      <c r="AB181" s="57" t="str">
        <f>IF(AA181="","",(CONCATENATE(B181," / ",AA181)))</f>
        <v>2 / 4,5</v>
      </c>
      <c r="AC181" s="57">
        <f>IF(AB181="","",(VLOOKUP(AB181,Table_corresp!$J$3:$M$70,2,0)))</f>
        <v>15.31</v>
      </c>
      <c r="AD181" s="57">
        <f>IF(AB181="","",(VLOOKUP(AB181,Table_corresp!$J$3:$M$70,3,0)))</f>
        <v>-0.22</v>
      </c>
      <c r="AE181" s="57">
        <f>IF(AB181="","",(VLOOKUP(AB181,Table_corresp!$J$3:$M$70,4,0)))</f>
        <v>-1.7299999999999999E-2</v>
      </c>
      <c r="AF181" s="56">
        <f t="shared" si="46"/>
        <v>5.9113215389901201</v>
      </c>
      <c r="AG181" s="56">
        <f>IF(AF181="","",N181-AF181)</f>
        <v>0.25111877731560117</v>
      </c>
      <c r="AH181" s="58" t="str">
        <f t="shared" si="41"/>
        <v>ralentissement</v>
      </c>
      <c r="AI181" s="17">
        <f>IF(X181&lt;&gt;0,((YEAR(X181)-YEAR(P181))*12+MONTH(X181)-MONTH(P181)),"")</f>
        <v>6</v>
      </c>
      <c r="AJ181" s="16"/>
      <c r="AK181" s="39" t="str">
        <f>IF(AJ181&lt;&gt;0,(DATEDIF(Q181,AJ181,"y")&amp;" ans "&amp;DATEDIF(Q181,AJ181,"ym")&amp;" mois"),"")</f>
        <v/>
      </c>
      <c r="AL181" s="11"/>
      <c r="AM181" s="57" t="str">
        <f>IF(AK181="","",(VLOOKUP(AK181,Table_corresp!$E$3:$F$230,2,0)))</f>
        <v/>
      </c>
      <c r="AN181" s="57" t="str">
        <f>IF(AM181="","",(CONCATENATE(B181," / ",AM181)))</f>
        <v/>
      </c>
      <c r="AO181" s="57" t="str">
        <f>IF(AN181="","",(VLOOKUP(AN181,Table_corresp!$J$3:$M$70,2,0)))</f>
        <v/>
      </c>
      <c r="AP181" s="57" t="str">
        <f>IF(AN181="","",(VLOOKUP(AN181,Table_corresp!$J$3:$M$70,3,0)))</f>
        <v/>
      </c>
      <c r="AQ181" s="57" t="str">
        <f>IF(AN181="","",(VLOOKUP(AN181,Table_corresp!$J$3:$M$70,4,0)))</f>
        <v/>
      </c>
      <c r="AR181" s="56" t="str">
        <f t="shared" si="47"/>
        <v/>
      </c>
      <c r="AS181" s="56" t="str">
        <f t="shared" si="48"/>
        <v/>
      </c>
      <c r="AT181" s="58" t="str">
        <f t="shared" si="49"/>
        <v/>
      </c>
      <c r="AU181" s="59" t="str">
        <f t="shared" si="42"/>
        <v/>
      </c>
      <c r="AV181" s="16"/>
      <c r="AW181" s="39"/>
      <c r="AX181" s="11"/>
      <c r="AY181" s="57" t="str">
        <f>IF(AU181="","",(VLOOKUP(AU181,Table_corresp!$E$3:$F$230,2,0)))</f>
        <v/>
      </c>
      <c r="AZ181" s="57" t="str">
        <f>IF(AY181="","",(CONCATENATE(L181," / ",AY181)))</f>
        <v/>
      </c>
      <c r="BA181" s="57" t="str">
        <f>IF(AZ181="","",(VLOOKUP(AZ181,Table_corresp!$J$3:$M$70,2,0)))</f>
        <v/>
      </c>
      <c r="BB181" s="57" t="str">
        <f>IF(AZ181="","",(VLOOKUP(AZ181,Table_corresp!$J$3:$M$70,3,0)))</f>
        <v/>
      </c>
      <c r="BC181" s="57" t="str">
        <f>IF(AZ181="","",(VLOOKUP(AZ181,Table_corresp!$J$3:$M$70,4,0)))</f>
        <v/>
      </c>
      <c r="BD181" s="56" t="str">
        <f t="shared" si="50"/>
        <v/>
      </c>
      <c r="BE181" s="56" t="str">
        <f t="shared" si="58"/>
        <v/>
      </c>
      <c r="BF181" s="58" t="str">
        <f t="shared" si="51"/>
        <v/>
      </c>
      <c r="BG181" s="59" t="e">
        <f t="shared" si="43"/>
        <v>#VALUE!</v>
      </c>
      <c r="BH181" s="11"/>
      <c r="BI181" s="39"/>
      <c r="BJ181" s="11"/>
      <c r="BK181" s="57" t="e">
        <f>IF(BG181="","",(VLOOKUP(BG181,Table_corresp!$E$3:$F$230,2,0)))</f>
        <v>#VALUE!</v>
      </c>
      <c r="BL181" s="57" t="e">
        <f>IF(BK181="","",(CONCATENATE(V181," / ",BK181)))</f>
        <v>#VALUE!</v>
      </c>
      <c r="BM181" s="57" t="e">
        <f>IF(BL181="","",(VLOOKUP(BL181,Table_corresp!$J$3:$M$70,2,0)))</f>
        <v>#VALUE!</v>
      </c>
      <c r="BN181" s="57" t="e">
        <f>IF(BL181="","",(VLOOKUP(BL181,Table_corresp!$J$3:$M$70,3,0)))</f>
        <v>#VALUE!</v>
      </c>
      <c r="BO181" s="57" t="e">
        <f>IF(BL181="","",(VLOOKUP(BL181,Table_corresp!$J$3:$M$70,4,0)))</f>
        <v>#VALUE!</v>
      </c>
      <c r="BP181" s="56" t="str">
        <f t="shared" si="52"/>
        <v/>
      </c>
      <c r="BQ181" s="56" t="str">
        <f t="shared" si="59"/>
        <v/>
      </c>
      <c r="BR181" s="58" t="str">
        <f t="shared" si="53"/>
        <v/>
      </c>
      <c r="BS181" s="59" t="e">
        <f t="shared" si="44"/>
        <v>#VALUE!</v>
      </c>
      <c r="BT181" s="11"/>
      <c r="BU181" s="39"/>
      <c r="BV181" s="11"/>
      <c r="BW181" s="57" t="e">
        <f>IF(BS181="","",(VLOOKUP(BS181,Table_corresp!$E$3:$F$230,2,0)))</f>
        <v>#VALUE!</v>
      </c>
      <c r="BX181" s="57" t="e">
        <f>IF(BW181="","",(CONCATENATE(AF181," / ",BW181)))</f>
        <v>#VALUE!</v>
      </c>
      <c r="BY181" s="57" t="e">
        <f>IF(BX181="","",(VLOOKUP(BX181,Table_corresp!$J$3:$M$70,2,0)))</f>
        <v>#VALUE!</v>
      </c>
      <c r="BZ181" s="57" t="e">
        <f>IF(BX181="","",(VLOOKUP(BX181,Table_corresp!$J$3:$M$70,3,0)))</f>
        <v>#VALUE!</v>
      </c>
      <c r="CA181" s="57" t="e">
        <f>IF(BX181="","",(VLOOKUP(BX181,Table_corresp!$J$3:$M$70,4,0)))</f>
        <v>#VALUE!</v>
      </c>
      <c r="CB181" s="56" t="e">
        <f>IF(#REF!&gt;0,((((#REF!/BY181)^BZ181)-1)/CA181),"")</f>
        <v>#REF!</v>
      </c>
      <c r="CC181" s="56" t="e">
        <f>IF(CB181="","",BN181-CB181)</f>
        <v>#REF!</v>
      </c>
      <c r="CD181" s="58" t="e">
        <f t="shared" si="54"/>
        <v>#REF!</v>
      </c>
      <c r="CE181" s="59" t="e">
        <f>IF(BR181&lt;&gt;0,((YEAR(BR181)-YEAR(BD181))*12+MONTH(BR181)-MONTH(BD181)),"")</f>
        <v>#VALUE!</v>
      </c>
      <c r="CF181" s="11"/>
      <c r="CG181" s="39"/>
      <c r="CH181" s="11"/>
      <c r="CI181" s="57" t="e">
        <f>IF(CE181="","",(VLOOKUP(CE181,Table_corresp!$E$3:$F$230,2,0)))</f>
        <v>#VALUE!</v>
      </c>
      <c r="CJ181" s="57" t="e">
        <f>IF(CI181="","",(CONCATENATE(AP181," / ",CI181)))</f>
        <v>#VALUE!</v>
      </c>
      <c r="CK181" s="57" t="e">
        <f>IF(CJ181="","",(VLOOKUP(CJ181,Table_corresp!$J$3:$M$70,2,0)))</f>
        <v>#VALUE!</v>
      </c>
      <c r="CL181" s="57" t="e">
        <f>IF(CJ181="","",(VLOOKUP(CJ181,Table_corresp!$J$3:$M$70,3,0)))</f>
        <v>#VALUE!</v>
      </c>
      <c r="CM181" s="57" t="e">
        <f>IF(CJ181="","",(VLOOKUP(CJ181,Table_corresp!$J$3:$M$70,4,0)))</f>
        <v>#VALUE!</v>
      </c>
      <c r="CN181" s="56" t="e">
        <f>IF(#REF!&gt;0,((((#REF!/CK181)^CL181)-1)/CM181),"")</f>
        <v>#REF!</v>
      </c>
      <c r="CO181" s="56" t="e">
        <f>IF(CN181="","",BZ181-CN181)</f>
        <v>#REF!</v>
      </c>
      <c r="CP181" s="58" t="e">
        <f t="shared" si="55"/>
        <v>#REF!</v>
      </c>
      <c r="CQ181" s="59" t="e">
        <f>IF(CD181&lt;&gt;0,((YEAR(CD181)-YEAR(BP181))*12+MONTH(CD181)-MONTH(BP181)),"")</f>
        <v>#REF!</v>
      </c>
      <c r="CR181" s="11"/>
      <c r="CS181" s="39"/>
      <c r="CT181" s="18"/>
      <c r="CU181" s="57" t="e">
        <f>IF(CQ181="","",(VLOOKUP(CQ181,Table_corresp!$E$3:$F$230,2,0)))</f>
        <v>#REF!</v>
      </c>
      <c r="CV181" s="57" t="e">
        <f>IF(CU181="","",(CONCATENATE(BB181," / ",CU181)))</f>
        <v>#REF!</v>
      </c>
      <c r="CW181" s="57" t="e">
        <f>IF(CV181="","",(VLOOKUP(CV181,Table_corresp!$J$3:$M$70,2,0)))</f>
        <v>#REF!</v>
      </c>
      <c r="CX181" s="57" t="e">
        <f>IF(CV181="","",(VLOOKUP(CV181,Table_corresp!$J$3:$M$70,3,0)))</f>
        <v>#REF!</v>
      </c>
      <c r="CY181" s="57" t="e">
        <f>IF(CV181="","",(VLOOKUP(CV181,Table_corresp!$J$3:$M$70,4,0)))</f>
        <v>#REF!</v>
      </c>
      <c r="CZ181" s="56" t="e">
        <f>IF(#REF!&gt;0,((((#REF!/CW181)^CX181)-1)/CY181),"")</f>
        <v>#REF!</v>
      </c>
      <c r="DA181" s="56" t="e">
        <f>IF(CZ181="","",CL181-CZ181)</f>
        <v>#REF!</v>
      </c>
      <c r="DB181" s="58" t="e">
        <f t="shared" si="56"/>
        <v>#REF!</v>
      </c>
      <c r="DC181" s="59" t="e">
        <f>IF(CP181&lt;&gt;0,((YEAR(CP181)-YEAR(CB181))*12+MONTH(CP181)-MONTH(CB181)),"")</f>
        <v>#REF!</v>
      </c>
    </row>
    <row r="182" spans="1:107" x14ac:dyDescent="0.25">
      <c r="A182" s="10">
        <v>183</v>
      </c>
      <c r="B182" s="10">
        <v>2</v>
      </c>
      <c r="C182" s="12"/>
      <c r="D182" s="12"/>
      <c r="E182" s="12"/>
      <c r="F182" s="12">
        <v>80</v>
      </c>
      <c r="G182" s="12">
        <v>167</v>
      </c>
      <c r="H182" s="13">
        <v>28.34</v>
      </c>
      <c r="I182" s="46">
        <f>VLOOKUP(T182,Table_corresp!$E$3:$F$230,2,0)</f>
        <v>12.5</v>
      </c>
      <c r="J182" s="46" t="str">
        <f>CONCATENATE(B182," / ",I182)</f>
        <v>2 / 12,5</v>
      </c>
      <c r="K182" s="54">
        <f>VLOOKUP(J182,Table_corresp!$J$3:$M$70,2,0)</f>
        <v>17.739999999999998</v>
      </c>
      <c r="L182" s="54">
        <f>VLOOKUP(J182,Table_corresp!$J$3:$M$70,3,0)</f>
        <v>-0.77</v>
      </c>
      <c r="M182" s="55">
        <f>VLOOKUP(J182,Table_corresp!$J$3:$M$70,4,0)</f>
        <v>-8.9599999999999999E-2</v>
      </c>
      <c r="N182" s="56">
        <f t="shared" si="57"/>
        <v>3.3796609375713915</v>
      </c>
      <c r="O182" s="14" t="s">
        <v>39</v>
      </c>
      <c r="P182" s="15">
        <v>42417</v>
      </c>
      <c r="Q182" s="15">
        <v>37697</v>
      </c>
      <c r="R182" s="45" t="str">
        <f t="shared" ca="1" si="40"/>
        <v>14 ans 7 mois</v>
      </c>
      <c r="S182" s="39" t="str">
        <f ca="1">VLOOKUP(R182,Table_corresp!$A$3:$B$230,2,0)</f>
        <v>&gt; 12</v>
      </c>
      <c r="T182" s="45" t="str">
        <f>DATEDIF(Q182,P182,"y")&amp;" ans "&amp;DATEDIF(Q182,P182,"ym")&amp;" mois"</f>
        <v>12 ans 11 mois</v>
      </c>
      <c r="U182" s="39" t="str">
        <f>VLOOKUP(T182,Table_corresp!$A$3:$B$230,2,0)</f>
        <v>&gt; 12</v>
      </c>
      <c r="V182" s="20"/>
      <c r="W182" s="21"/>
      <c r="X182" s="20"/>
      <c r="Y182" s="38" t="str">
        <f>IF(X182&lt;&gt;0,(DATEDIF(Q182,X182,"y")&amp;" ans "&amp;DATEDIF(Q182,X182,"ym")&amp;" mois"),"")</f>
        <v/>
      </c>
      <c r="Z182" s="21"/>
      <c r="AA182" s="57" t="str">
        <f>IF(Y182="","",(VLOOKUP(Y182,Table_corresp!$E$3:$F$230,2,0)))</f>
        <v/>
      </c>
      <c r="AB182" s="57" t="str">
        <f>IF(AA182="","",(CONCATENATE(B182," / ",AA182)))</f>
        <v/>
      </c>
      <c r="AC182" s="57" t="str">
        <f>IF(AB182="","",(VLOOKUP(AB182,Table_corresp!$J$3:$M$70,2,0)))</f>
        <v/>
      </c>
      <c r="AD182" s="57" t="str">
        <f>IF(AB182="","",(VLOOKUP(AB182,Table_corresp!$J$3:$M$70,3,0)))</f>
        <v/>
      </c>
      <c r="AE182" s="57" t="str">
        <f>IF(AB182="","",(VLOOKUP(AB182,Table_corresp!$J$3:$M$70,4,0)))</f>
        <v/>
      </c>
      <c r="AF182" s="56" t="str">
        <f t="shared" si="46"/>
        <v/>
      </c>
      <c r="AG182" s="56" t="str">
        <f>IF(AF182="","",N182-AF182)</f>
        <v/>
      </c>
      <c r="AH182" s="58" t="str">
        <f t="shared" si="41"/>
        <v/>
      </c>
      <c r="AI182" s="17" t="str">
        <f>IF(X182&lt;&gt;0,((YEAR(X182)-YEAR(P182))*12+MONTH(X182)-MONTH(P182)),"")</f>
        <v/>
      </c>
      <c r="AJ182" s="20"/>
      <c r="AK182" s="39" t="str">
        <f>IF(AJ182&lt;&gt;0,(DATEDIF(Q182,AJ182,"y")&amp;" ans "&amp;DATEDIF(Q182,AJ182,"ym")&amp;" mois"),"")</f>
        <v/>
      </c>
      <c r="AL182" s="21"/>
      <c r="AM182" s="57" t="str">
        <f>IF(AK182="","",(VLOOKUP(AK182,Table_corresp!$E$3:$F$230,2,0)))</f>
        <v/>
      </c>
      <c r="AN182" s="57" t="str">
        <f>IF(AM182="","",(CONCATENATE(B182," / ",AM182)))</f>
        <v/>
      </c>
      <c r="AO182" s="57" t="str">
        <f>IF(AN182="","",(VLOOKUP(AN182,Table_corresp!$J$3:$M$70,2,0)))</f>
        <v/>
      </c>
      <c r="AP182" s="57" t="str">
        <f>IF(AN182="","",(VLOOKUP(AN182,Table_corresp!$J$3:$M$70,3,0)))</f>
        <v/>
      </c>
      <c r="AQ182" s="57" t="str">
        <f>IF(AN182="","",(VLOOKUP(AN182,Table_corresp!$J$3:$M$70,4,0)))</f>
        <v/>
      </c>
      <c r="AR182" s="56" t="str">
        <f t="shared" si="47"/>
        <v/>
      </c>
      <c r="AS182" s="56" t="str">
        <f t="shared" si="48"/>
        <v/>
      </c>
      <c r="AT182" s="58" t="str">
        <f t="shared" si="49"/>
        <v/>
      </c>
      <c r="AU182" s="59" t="str">
        <f t="shared" si="42"/>
        <v/>
      </c>
      <c r="AV182" s="20"/>
      <c r="AW182" s="39"/>
      <c r="AX182" s="21"/>
      <c r="AY182" s="57" t="str">
        <f>IF(AU182="","",(VLOOKUP(AU182,Table_corresp!$E$3:$F$230,2,0)))</f>
        <v/>
      </c>
      <c r="AZ182" s="57" t="str">
        <f>IF(AY182="","",(CONCATENATE(L182," / ",AY182)))</f>
        <v/>
      </c>
      <c r="BA182" s="57" t="str">
        <f>IF(AZ182="","",(VLOOKUP(AZ182,Table_corresp!$J$3:$M$70,2,0)))</f>
        <v/>
      </c>
      <c r="BB182" s="57" t="str">
        <f>IF(AZ182="","",(VLOOKUP(AZ182,Table_corresp!$J$3:$M$70,3,0)))</f>
        <v/>
      </c>
      <c r="BC182" s="57" t="str">
        <f>IF(AZ182="","",(VLOOKUP(AZ182,Table_corresp!$J$3:$M$70,4,0)))</f>
        <v/>
      </c>
      <c r="BD182" s="56" t="str">
        <f t="shared" si="50"/>
        <v/>
      </c>
      <c r="BE182" s="56" t="str">
        <f t="shared" si="58"/>
        <v/>
      </c>
      <c r="BF182" s="58" t="str">
        <f t="shared" si="51"/>
        <v/>
      </c>
      <c r="BG182" s="59" t="e">
        <f t="shared" si="43"/>
        <v>#VALUE!</v>
      </c>
      <c r="BH182" s="21"/>
      <c r="BI182" s="39"/>
      <c r="BJ182" s="21"/>
      <c r="BK182" s="57" t="e">
        <f>IF(BG182="","",(VLOOKUP(BG182,Table_corresp!$E$3:$F$230,2,0)))</f>
        <v>#VALUE!</v>
      </c>
      <c r="BL182" s="57" t="e">
        <f>IF(BK182="","",(CONCATENATE(V182," / ",BK182)))</f>
        <v>#VALUE!</v>
      </c>
      <c r="BM182" s="57" t="e">
        <f>IF(BL182="","",(VLOOKUP(BL182,Table_corresp!$J$3:$M$70,2,0)))</f>
        <v>#VALUE!</v>
      </c>
      <c r="BN182" s="57" t="e">
        <f>IF(BL182="","",(VLOOKUP(BL182,Table_corresp!$J$3:$M$70,3,0)))</f>
        <v>#VALUE!</v>
      </c>
      <c r="BO182" s="57" t="e">
        <f>IF(BL182="","",(VLOOKUP(BL182,Table_corresp!$J$3:$M$70,4,0)))</f>
        <v>#VALUE!</v>
      </c>
      <c r="BP182" s="56" t="str">
        <f t="shared" si="52"/>
        <v/>
      </c>
      <c r="BQ182" s="56" t="str">
        <f t="shared" si="59"/>
        <v/>
      </c>
      <c r="BR182" s="58" t="str">
        <f t="shared" si="53"/>
        <v/>
      </c>
      <c r="BS182" s="59" t="e">
        <f t="shared" si="44"/>
        <v>#VALUE!</v>
      </c>
      <c r="BT182" s="21"/>
      <c r="BU182" s="39"/>
      <c r="BV182" s="21"/>
      <c r="BW182" s="57" t="e">
        <f>IF(BS182="","",(VLOOKUP(BS182,Table_corresp!$E$3:$F$230,2,0)))</f>
        <v>#VALUE!</v>
      </c>
      <c r="BX182" s="57" t="e">
        <f>IF(BW182="","",(CONCATENATE(AF182," / ",BW182)))</f>
        <v>#VALUE!</v>
      </c>
      <c r="BY182" s="57" t="e">
        <f>IF(BX182="","",(VLOOKUP(BX182,Table_corresp!$J$3:$M$70,2,0)))</f>
        <v>#VALUE!</v>
      </c>
      <c r="BZ182" s="57" t="e">
        <f>IF(BX182="","",(VLOOKUP(BX182,Table_corresp!$J$3:$M$70,3,0)))</f>
        <v>#VALUE!</v>
      </c>
      <c r="CA182" s="57" t="e">
        <f>IF(BX182="","",(VLOOKUP(BX182,Table_corresp!$J$3:$M$70,4,0)))</f>
        <v>#VALUE!</v>
      </c>
      <c r="CB182" s="56" t="e">
        <f>IF(#REF!&gt;0,((((#REF!/BY182)^BZ182)-1)/CA182),"")</f>
        <v>#REF!</v>
      </c>
      <c r="CC182" s="56" t="e">
        <f>IF(CB182="","",BN182-CB182)</f>
        <v>#REF!</v>
      </c>
      <c r="CD182" s="58" t="e">
        <f t="shared" si="54"/>
        <v>#REF!</v>
      </c>
      <c r="CE182" s="59" t="e">
        <f>IF(BR182&lt;&gt;0,((YEAR(BR182)-YEAR(BD182))*12+MONTH(BR182)-MONTH(BD182)),"")</f>
        <v>#VALUE!</v>
      </c>
      <c r="CF182" s="21"/>
      <c r="CG182" s="39"/>
      <c r="CH182" s="21"/>
      <c r="CI182" s="57" t="e">
        <f>IF(CE182="","",(VLOOKUP(CE182,Table_corresp!$E$3:$F$230,2,0)))</f>
        <v>#VALUE!</v>
      </c>
      <c r="CJ182" s="57" t="e">
        <f>IF(CI182="","",(CONCATENATE(AP182," / ",CI182)))</f>
        <v>#VALUE!</v>
      </c>
      <c r="CK182" s="57" t="e">
        <f>IF(CJ182="","",(VLOOKUP(CJ182,Table_corresp!$J$3:$M$70,2,0)))</f>
        <v>#VALUE!</v>
      </c>
      <c r="CL182" s="57" t="e">
        <f>IF(CJ182="","",(VLOOKUP(CJ182,Table_corresp!$J$3:$M$70,3,0)))</f>
        <v>#VALUE!</v>
      </c>
      <c r="CM182" s="57" t="e">
        <f>IF(CJ182="","",(VLOOKUP(CJ182,Table_corresp!$J$3:$M$70,4,0)))</f>
        <v>#VALUE!</v>
      </c>
      <c r="CN182" s="56" t="e">
        <f>IF(#REF!&gt;0,((((#REF!/CK182)^CL182)-1)/CM182),"")</f>
        <v>#REF!</v>
      </c>
      <c r="CO182" s="56" t="e">
        <f>IF(CN182="","",BZ182-CN182)</f>
        <v>#REF!</v>
      </c>
      <c r="CP182" s="58" t="e">
        <f t="shared" si="55"/>
        <v>#REF!</v>
      </c>
      <c r="CQ182" s="59" t="e">
        <f>IF(CD182&lt;&gt;0,((YEAR(CD182)-YEAR(BP182))*12+MONTH(CD182)-MONTH(BP182)),"")</f>
        <v>#REF!</v>
      </c>
      <c r="CR182" s="21"/>
      <c r="CS182" s="39"/>
      <c r="CT182" s="22"/>
      <c r="CU182" s="57" t="e">
        <f>IF(CQ182="","",(VLOOKUP(CQ182,Table_corresp!$E$3:$F$230,2,0)))</f>
        <v>#REF!</v>
      </c>
      <c r="CV182" s="57" t="e">
        <f>IF(CU182="","",(CONCATENATE(BB182," / ",CU182)))</f>
        <v>#REF!</v>
      </c>
      <c r="CW182" s="57" t="e">
        <f>IF(CV182="","",(VLOOKUP(CV182,Table_corresp!$J$3:$M$70,2,0)))</f>
        <v>#REF!</v>
      </c>
      <c r="CX182" s="57" t="e">
        <f>IF(CV182="","",(VLOOKUP(CV182,Table_corresp!$J$3:$M$70,3,0)))</f>
        <v>#REF!</v>
      </c>
      <c r="CY182" s="57" t="e">
        <f>IF(CV182="","",(VLOOKUP(CV182,Table_corresp!$J$3:$M$70,4,0)))</f>
        <v>#REF!</v>
      </c>
      <c r="CZ182" s="56" t="e">
        <f>IF(#REF!&gt;0,((((#REF!/CW182)^CX182)-1)/CY182),"")</f>
        <v>#REF!</v>
      </c>
      <c r="DA182" s="56" t="e">
        <f>IF(CZ182="","",CL182-CZ182)</f>
        <v>#REF!</v>
      </c>
      <c r="DB182" s="58" t="e">
        <f t="shared" si="56"/>
        <v>#REF!</v>
      </c>
      <c r="DC182" s="59" t="e">
        <f>IF(CP182&lt;&gt;0,((YEAR(CP182)-YEAR(CB182))*12+MONTH(CP182)-MONTH(CB182)),"")</f>
        <v>#REF!</v>
      </c>
    </row>
    <row r="183" spans="1:107" x14ac:dyDescent="0.25">
      <c r="A183" s="10">
        <v>184</v>
      </c>
      <c r="B183" s="10">
        <v>1</v>
      </c>
      <c r="C183" s="12">
        <v>47</v>
      </c>
      <c r="D183" s="12">
        <v>138</v>
      </c>
      <c r="E183" s="12">
        <v>24.68</v>
      </c>
      <c r="F183" s="12">
        <v>46.4</v>
      </c>
      <c r="G183" s="12">
        <v>139</v>
      </c>
      <c r="H183" s="13">
        <v>24.02</v>
      </c>
      <c r="I183" s="46">
        <f>VLOOKUP(T183,Table_corresp!$E$3:$F$230,2,0)</f>
        <v>9.5</v>
      </c>
      <c r="J183" s="46" t="str">
        <f>CONCATENATE(B183," / ",I183)</f>
        <v>1 / 9,5</v>
      </c>
      <c r="K183" s="54">
        <f>VLOOKUP(J183,Table_corresp!$J$3:$M$70,2,0)</f>
        <v>16.2</v>
      </c>
      <c r="L183" s="54">
        <f>VLOOKUP(J183,Table_corresp!$J$3:$M$70,3,0)</f>
        <v>-0.77</v>
      </c>
      <c r="M183" s="55">
        <f>VLOOKUP(J183,Table_corresp!$J$3:$M$70,4,0)</f>
        <v>-7.3300000000000004E-2</v>
      </c>
      <c r="N183" s="56">
        <f t="shared" si="57"/>
        <v>3.5690419915492129</v>
      </c>
      <c r="O183" s="14" t="s">
        <v>36</v>
      </c>
      <c r="P183" s="15">
        <v>42417</v>
      </c>
      <c r="Q183" s="15">
        <v>38799</v>
      </c>
      <c r="R183" s="45" t="str">
        <f t="shared" ca="1" si="40"/>
        <v>11 ans 6 mois</v>
      </c>
      <c r="S183" s="39" t="str">
        <f ca="1">VLOOKUP(R183,Table_corresp!$A$3:$B$230,2,0)</f>
        <v>[9-12[</v>
      </c>
      <c r="T183" s="45" t="str">
        <f>DATEDIF(Q183,P183,"y")&amp;" ans "&amp;DATEDIF(Q183,P183,"ym")&amp;" mois"</f>
        <v>9 ans 10 mois</v>
      </c>
      <c r="U183" s="39" t="str">
        <f>VLOOKUP(T183,Table_corresp!$A$3:$B$230,2,0)</f>
        <v>[9-12[</v>
      </c>
      <c r="V183" s="16"/>
      <c r="W183" s="11"/>
      <c r="X183" s="16"/>
      <c r="Y183" s="38" t="str">
        <f>IF(X183&lt;&gt;0,(DATEDIF(Q183,X183,"y")&amp;" ans "&amp;DATEDIF(Q183,X183,"ym")&amp;" mois"),"")</f>
        <v/>
      </c>
      <c r="Z183" s="11"/>
      <c r="AA183" s="57" t="str">
        <f>IF(Y183="","",(VLOOKUP(Y183,Table_corresp!$E$3:$F$230,2,0)))</f>
        <v/>
      </c>
      <c r="AB183" s="57" t="str">
        <f>IF(AA183="","",(CONCATENATE(B183," / ",AA183)))</f>
        <v/>
      </c>
      <c r="AC183" s="57" t="str">
        <f>IF(AB183="","",(VLOOKUP(AB183,Table_corresp!$J$3:$M$70,2,0)))</f>
        <v/>
      </c>
      <c r="AD183" s="57" t="str">
        <f>IF(AB183="","",(VLOOKUP(AB183,Table_corresp!$J$3:$M$70,3,0)))</f>
        <v/>
      </c>
      <c r="AE183" s="57" t="str">
        <f>IF(AB183="","",(VLOOKUP(AB183,Table_corresp!$J$3:$M$70,4,0)))</f>
        <v/>
      </c>
      <c r="AF183" s="56" t="str">
        <f t="shared" si="46"/>
        <v/>
      </c>
      <c r="AG183" s="56" t="str">
        <f>IF(AF183="","",N183-AF183)</f>
        <v/>
      </c>
      <c r="AH183" s="58" t="str">
        <f t="shared" si="41"/>
        <v/>
      </c>
      <c r="AI183" s="17" t="str">
        <f>IF(X183&lt;&gt;0,((YEAR(X183)-YEAR(P183))*12+MONTH(X183)-MONTH(P183)),"")</f>
        <v/>
      </c>
      <c r="AJ183" s="16"/>
      <c r="AK183" s="39" t="str">
        <f>IF(AJ183&lt;&gt;0,(DATEDIF(Q183,AJ183,"y")&amp;" ans "&amp;DATEDIF(Q183,AJ183,"ym")&amp;" mois"),"")</f>
        <v/>
      </c>
      <c r="AL183" s="11"/>
      <c r="AM183" s="57" t="str">
        <f>IF(AK183="","",(VLOOKUP(AK183,Table_corresp!$E$3:$F$230,2,0)))</f>
        <v/>
      </c>
      <c r="AN183" s="57" t="str">
        <f>IF(AM183="","",(CONCATENATE(B183," / ",AM183)))</f>
        <v/>
      </c>
      <c r="AO183" s="57" t="str">
        <f>IF(AN183="","",(VLOOKUP(AN183,Table_corresp!$J$3:$M$70,2,0)))</f>
        <v/>
      </c>
      <c r="AP183" s="57" t="str">
        <f>IF(AN183="","",(VLOOKUP(AN183,Table_corresp!$J$3:$M$70,3,0)))</f>
        <v/>
      </c>
      <c r="AQ183" s="57" t="str">
        <f>IF(AN183="","",(VLOOKUP(AN183,Table_corresp!$J$3:$M$70,4,0)))</f>
        <v/>
      </c>
      <c r="AR183" s="56" t="str">
        <f t="shared" si="47"/>
        <v/>
      </c>
      <c r="AS183" s="56" t="str">
        <f t="shared" si="48"/>
        <v/>
      </c>
      <c r="AT183" s="58" t="str">
        <f t="shared" si="49"/>
        <v/>
      </c>
      <c r="AU183" s="59" t="str">
        <f t="shared" si="42"/>
        <v/>
      </c>
      <c r="AV183" s="16"/>
      <c r="AW183" s="39"/>
      <c r="AX183" s="11"/>
      <c r="AY183" s="57" t="str">
        <f>IF(AU183="","",(VLOOKUP(AU183,Table_corresp!$E$3:$F$230,2,0)))</f>
        <v/>
      </c>
      <c r="AZ183" s="57" t="str">
        <f>IF(AY183="","",(CONCATENATE(L183," / ",AY183)))</f>
        <v/>
      </c>
      <c r="BA183" s="57" t="str">
        <f>IF(AZ183="","",(VLOOKUP(AZ183,Table_corresp!$J$3:$M$70,2,0)))</f>
        <v/>
      </c>
      <c r="BB183" s="57" t="str">
        <f>IF(AZ183="","",(VLOOKUP(AZ183,Table_corresp!$J$3:$M$70,3,0)))</f>
        <v/>
      </c>
      <c r="BC183" s="57" t="str">
        <f>IF(AZ183="","",(VLOOKUP(AZ183,Table_corresp!$J$3:$M$70,4,0)))</f>
        <v/>
      </c>
      <c r="BD183" s="56" t="str">
        <f t="shared" si="50"/>
        <v/>
      </c>
      <c r="BE183" s="56" t="str">
        <f t="shared" si="58"/>
        <v/>
      </c>
      <c r="BF183" s="58" t="str">
        <f t="shared" si="51"/>
        <v/>
      </c>
      <c r="BG183" s="59" t="e">
        <f t="shared" si="43"/>
        <v>#VALUE!</v>
      </c>
      <c r="BH183" s="11"/>
      <c r="BI183" s="39"/>
      <c r="BJ183" s="11"/>
      <c r="BK183" s="57" t="e">
        <f>IF(BG183="","",(VLOOKUP(BG183,Table_corresp!$E$3:$F$230,2,0)))</f>
        <v>#VALUE!</v>
      </c>
      <c r="BL183" s="57" t="e">
        <f>IF(BK183="","",(CONCATENATE(V183," / ",BK183)))</f>
        <v>#VALUE!</v>
      </c>
      <c r="BM183" s="57" t="e">
        <f>IF(BL183="","",(VLOOKUP(BL183,Table_corresp!$J$3:$M$70,2,0)))</f>
        <v>#VALUE!</v>
      </c>
      <c r="BN183" s="57" t="e">
        <f>IF(BL183="","",(VLOOKUP(BL183,Table_corresp!$J$3:$M$70,3,0)))</f>
        <v>#VALUE!</v>
      </c>
      <c r="BO183" s="57" t="e">
        <f>IF(BL183="","",(VLOOKUP(BL183,Table_corresp!$J$3:$M$70,4,0)))</f>
        <v>#VALUE!</v>
      </c>
      <c r="BP183" s="56" t="str">
        <f t="shared" si="52"/>
        <v/>
      </c>
      <c r="BQ183" s="56" t="str">
        <f t="shared" si="59"/>
        <v/>
      </c>
      <c r="BR183" s="58" t="str">
        <f t="shared" si="53"/>
        <v/>
      </c>
      <c r="BS183" s="59" t="e">
        <f t="shared" si="44"/>
        <v>#VALUE!</v>
      </c>
      <c r="BT183" s="11"/>
      <c r="BU183" s="39"/>
      <c r="BV183" s="11"/>
      <c r="BW183" s="57" t="e">
        <f>IF(BS183="","",(VLOOKUP(BS183,Table_corresp!$E$3:$F$230,2,0)))</f>
        <v>#VALUE!</v>
      </c>
      <c r="BX183" s="57" t="e">
        <f>IF(BW183="","",(CONCATENATE(AF183," / ",BW183)))</f>
        <v>#VALUE!</v>
      </c>
      <c r="BY183" s="57" t="e">
        <f>IF(BX183="","",(VLOOKUP(BX183,Table_corresp!$J$3:$M$70,2,0)))</f>
        <v>#VALUE!</v>
      </c>
      <c r="BZ183" s="57" t="e">
        <f>IF(BX183="","",(VLOOKUP(BX183,Table_corresp!$J$3:$M$70,3,0)))</f>
        <v>#VALUE!</v>
      </c>
      <c r="CA183" s="57" t="e">
        <f>IF(BX183="","",(VLOOKUP(BX183,Table_corresp!$J$3:$M$70,4,0)))</f>
        <v>#VALUE!</v>
      </c>
      <c r="CB183" s="56" t="e">
        <f>IF(#REF!&gt;0,((((#REF!/BY183)^BZ183)-1)/CA183),"")</f>
        <v>#REF!</v>
      </c>
      <c r="CC183" s="56" t="e">
        <f>IF(CB183="","",BN183-CB183)</f>
        <v>#REF!</v>
      </c>
      <c r="CD183" s="58" t="e">
        <f t="shared" si="54"/>
        <v>#REF!</v>
      </c>
      <c r="CE183" s="59" t="e">
        <f>IF(BR183&lt;&gt;0,((YEAR(BR183)-YEAR(BD183))*12+MONTH(BR183)-MONTH(BD183)),"")</f>
        <v>#VALUE!</v>
      </c>
      <c r="CF183" s="11"/>
      <c r="CG183" s="39"/>
      <c r="CH183" s="11"/>
      <c r="CI183" s="57" t="e">
        <f>IF(CE183="","",(VLOOKUP(CE183,Table_corresp!$E$3:$F$230,2,0)))</f>
        <v>#VALUE!</v>
      </c>
      <c r="CJ183" s="57" t="e">
        <f>IF(CI183="","",(CONCATENATE(AP183," / ",CI183)))</f>
        <v>#VALUE!</v>
      </c>
      <c r="CK183" s="57" t="e">
        <f>IF(CJ183="","",(VLOOKUP(CJ183,Table_corresp!$J$3:$M$70,2,0)))</f>
        <v>#VALUE!</v>
      </c>
      <c r="CL183" s="57" t="e">
        <f>IF(CJ183="","",(VLOOKUP(CJ183,Table_corresp!$J$3:$M$70,3,0)))</f>
        <v>#VALUE!</v>
      </c>
      <c r="CM183" s="57" t="e">
        <f>IF(CJ183="","",(VLOOKUP(CJ183,Table_corresp!$J$3:$M$70,4,0)))</f>
        <v>#VALUE!</v>
      </c>
      <c r="CN183" s="56" t="e">
        <f>IF(#REF!&gt;0,((((#REF!/CK183)^CL183)-1)/CM183),"")</f>
        <v>#REF!</v>
      </c>
      <c r="CO183" s="56" t="e">
        <f>IF(CN183="","",BZ183-CN183)</f>
        <v>#REF!</v>
      </c>
      <c r="CP183" s="58" t="e">
        <f t="shared" si="55"/>
        <v>#REF!</v>
      </c>
      <c r="CQ183" s="59" t="e">
        <f>IF(CD183&lt;&gt;0,((YEAR(CD183)-YEAR(BP183))*12+MONTH(CD183)-MONTH(BP183)),"")</f>
        <v>#REF!</v>
      </c>
      <c r="CR183" s="11"/>
      <c r="CS183" s="39"/>
      <c r="CT183" s="18"/>
      <c r="CU183" s="57" t="e">
        <f>IF(CQ183="","",(VLOOKUP(CQ183,Table_corresp!$E$3:$F$230,2,0)))</f>
        <v>#REF!</v>
      </c>
      <c r="CV183" s="57" t="e">
        <f>IF(CU183="","",(CONCATENATE(BB183," / ",CU183)))</f>
        <v>#REF!</v>
      </c>
      <c r="CW183" s="57" t="e">
        <f>IF(CV183="","",(VLOOKUP(CV183,Table_corresp!$J$3:$M$70,2,0)))</f>
        <v>#REF!</v>
      </c>
      <c r="CX183" s="57" t="e">
        <f>IF(CV183="","",(VLOOKUP(CV183,Table_corresp!$J$3:$M$70,3,0)))</f>
        <v>#REF!</v>
      </c>
      <c r="CY183" s="57" t="e">
        <f>IF(CV183="","",(VLOOKUP(CV183,Table_corresp!$J$3:$M$70,4,0)))</f>
        <v>#REF!</v>
      </c>
      <c r="CZ183" s="56" t="e">
        <f>IF(#REF!&gt;0,((((#REF!/CW183)^CX183)-1)/CY183),"")</f>
        <v>#REF!</v>
      </c>
      <c r="DA183" s="56" t="e">
        <f>IF(CZ183="","",CL183-CZ183)</f>
        <v>#REF!</v>
      </c>
      <c r="DB183" s="58" t="e">
        <f t="shared" si="56"/>
        <v>#REF!</v>
      </c>
      <c r="DC183" s="59" t="e">
        <f>IF(CP183&lt;&gt;0,((YEAR(CP183)-YEAR(CB183))*12+MONTH(CP183)-MONTH(CB183)),"")</f>
        <v>#REF!</v>
      </c>
    </row>
    <row r="184" spans="1:107" x14ac:dyDescent="0.25">
      <c r="A184" s="10">
        <v>185</v>
      </c>
      <c r="B184" s="10">
        <v>1</v>
      </c>
      <c r="C184" s="12">
        <v>45.5</v>
      </c>
      <c r="D184" s="12">
        <v>139</v>
      </c>
      <c r="E184" s="12">
        <v>23.55</v>
      </c>
      <c r="F184" s="12">
        <v>48</v>
      </c>
      <c r="G184" s="12">
        <v>140</v>
      </c>
      <c r="H184" s="13">
        <v>24.49</v>
      </c>
      <c r="I184" s="46">
        <f>VLOOKUP(T184,Table_corresp!$E$3:$F$230,2,0)</f>
        <v>9</v>
      </c>
      <c r="J184" s="46" t="str">
        <f>CONCATENATE(B184," / ",I184)</f>
        <v>1 / 9</v>
      </c>
      <c r="K184" s="54">
        <f>VLOOKUP(J184,Table_corresp!$J$3:$M$70,2,0)</f>
        <v>16.04</v>
      </c>
      <c r="L184" s="54">
        <f>VLOOKUP(J184,Table_corresp!$J$3:$M$70,3,0)</f>
        <v>-0.72</v>
      </c>
      <c r="M184" s="55">
        <f>VLOOKUP(J184,Table_corresp!$J$3:$M$70,4,0)</f>
        <v>-6.6799999999999998E-2</v>
      </c>
      <c r="N184" s="56">
        <f t="shared" si="57"/>
        <v>3.9318472853881548</v>
      </c>
      <c r="O184" s="14" t="s">
        <v>39</v>
      </c>
      <c r="P184" s="15">
        <v>42418</v>
      </c>
      <c r="Q184" s="15">
        <v>39097</v>
      </c>
      <c r="R184" s="45" t="str">
        <f t="shared" ca="1" si="40"/>
        <v>10 ans 9 mois</v>
      </c>
      <c r="S184" s="39" t="str">
        <f ca="1">VLOOKUP(R184,Table_corresp!$A$3:$B$230,2,0)</f>
        <v>[9-12[</v>
      </c>
      <c r="T184" s="45" t="str">
        <f>DATEDIF(Q184,P184,"y")&amp;" ans "&amp;DATEDIF(Q184,P184,"ym")&amp;" mois"</f>
        <v>9 ans 1 mois</v>
      </c>
      <c r="U184" s="39" t="str">
        <f>VLOOKUP(T184,Table_corresp!$A$3:$B$230,2,0)</f>
        <v>[9-12[</v>
      </c>
      <c r="V184" s="16"/>
      <c r="W184" s="11"/>
      <c r="X184" s="16"/>
      <c r="Y184" s="38" t="str">
        <f>IF(X184&lt;&gt;0,(DATEDIF(Q184,X184,"y")&amp;" ans "&amp;DATEDIF(Q184,X184,"ym")&amp;" mois"),"")</f>
        <v/>
      </c>
      <c r="Z184" s="11"/>
      <c r="AA184" s="57" t="str">
        <f>IF(Y184="","",(VLOOKUP(Y184,Table_corresp!$E$3:$F$230,2,0)))</f>
        <v/>
      </c>
      <c r="AB184" s="57" t="str">
        <f>IF(AA184="","",(CONCATENATE(B184," / ",AA184)))</f>
        <v/>
      </c>
      <c r="AC184" s="57" t="str">
        <f>IF(AB184="","",(VLOOKUP(AB184,Table_corresp!$J$3:$M$70,2,0)))</f>
        <v/>
      </c>
      <c r="AD184" s="57" t="str">
        <f>IF(AB184="","",(VLOOKUP(AB184,Table_corresp!$J$3:$M$70,3,0)))</f>
        <v/>
      </c>
      <c r="AE184" s="57" t="str">
        <f>IF(AB184="","",(VLOOKUP(AB184,Table_corresp!$J$3:$M$70,4,0)))</f>
        <v/>
      </c>
      <c r="AF184" s="56" t="str">
        <f t="shared" si="46"/>
        <v/>
      </c>
      <c r="AG184" s="56" t="str">
        <f>IF(AF184="","",N184-AF184)</f>
        <v/>
      </c>
      <c r="AH184" s="58" t="str">
        <f t="shared" si="41"/>
        <v/>
      </c>
      <c r="AI184" s="17" t="str">
        <f>IF(X184&lt;&gt;0,((YEAR(X184)-YEAR(P184))*12+MONTH(X184)-MONTH(P184)),"")</f>
        <v/>
      </c>
      <c r="AJ184" s="16"/>
      <c r="AK184" s="39" t="str">
        <f>IF(AJ184&lt;&gt;0,(DATEDIF(Q184,AJ184,"y")&amp;" ans "&amp;DATEDIF(Q184,AJ184,"ym")&amp;" mois"),"")</f>
        <v/>
      </c>
      <c r="AL184" s="11"/>
      <c r="AM184" s="57" t="str">
        <f>IF(AK184="","",(VLOOKUP(AK184,Table_corresp!$E$3:$F$230,2,0)))</f>
        <v/>
      </c>
      <c r="AN184" s="57" t="str">
        <f>IF(AM184="","",(CONCATENATE(B184," / ",AM184)))</f>
        <v/>
      </c>
      <c r="AO184" s="57" t="str">
        <f>IF(AN184="","",(VLOOKUP(AN184,Table_corresp!$J$3:$M$70,2,0)))</f>
        <v/>
      </c>
      <c r="AP184" s="57" t="str">
        <f>IF(AN184="","",(VLOOKUP(AN184,Table_corresp!$J$3:$M$70,3,0)))</f>
        <v/>
      </c>
      <c r="AQ184" s="57" t="str">
        <f>IF(AN184="","",(VLOOKUP(AN184,Table_corresp!$J$3:$M$70,4,0)))</f>
        <v/>
      </c>
      <c r="AR184" s="56" t="str">
        <f t="shared" si="47"/>
        <v/>
      </c>
      <c r="AS184" s="56" t="str">
        <f t="shared" si="48"/>
        <v/>
      </c>
      <c r="AT184" s="58" t="str">
        <f t="shared" si="49"/>
        <v/>
      </c>
      <c r="AU184" s="59" t="str">
        <f t="shared" si="42"/>
        <v/>
      </c>
      <c r="AV184" s="16"/>
      <c r="AW184" s="39"/>
      <c r="AX184" s="11"/>
      <c r="AY184" s="57" t="str">
        <f>IF(AU184="","",(VLOOKUP(AU184,Table_corresp!$E$3:$F$230,2,0)))</f>
        <v/>
      </c>
      <c r="AZ184" s="57" t="str">
        <f>IF(AY184="","",(CONCATENATE(L184," / ",AY184)))</f>
        <v/>
      </c>
      <c r="BA184" s="57" t="str">
        <f>IF(AZ184="","",(VLOOKUP(AZ184,Table_corresp!$J$3:$M$70,2,0)))</f>
        <v/>
      </c>
      <c r="BB184" s="57" t="str">
        <f>IF(AZ184="","",(VLOOKUP(AZ184,Table_corresp!$J$3:$M$70,3,0)))</f>
        <v/>
      </c>
      <c r="BC184" s="57" t="str">
        <f>IF(AZ184="","",(VLOOKUP(AZ184,Table_corresp!$J$3:$M$70,4,0)))</f>
        <v/>
      </c>
      <c r="BD184" s="56" t="str">
        <f t="shared" si="50"/>
        <v/>
      </c>
      <c r="BE184" s="56" t="str">
        <f t="shared" si="58"/>
        <v/>
      </c>
      <c r="BF184" s="58" t="str">
        <f t="shared" si="51"/>
        <v/>
      </c>
      <c r="BG184" s="59" t="e">
        <f t="shared" si="43"/>
        <v>#VALUE!</v>
      </c>
      <c r="BH184" s="11"/>
      <c r="BI184" s="39"/>
      <c r="BJ184" s="11"/>
      <c r="BK184" s="57" t="e">
        <f>IF(BG184="","",(VLOOKUP(BG184,Table_corresp!$E$3:$F$230,2,0)))</f>
        <v>#VALUE!</v>
      </c>
      <c r="BL184" s="57" t="e">
        <f>IF(BK184="","",(CONCATENATE(V184," / ",BK184)))</f>
        <v>#VALUE!</v>
      </c>
      <c r="BM184" s="57" t="e">
        <f>IF(BL184="","",(VLOOKUP(BL184,Table_corresp!$J$3:$M$70,2,0)))</f>
        <v>#VALUE!</v>
      </c>
      <c r="BN184" s="57" t="e">
        <f>IF(BL184="","",(VLOOKUP(BL184,Table_corresp!$J$3:$M$70,3,0)))</f>
        <v>#VALUE!</v>
      </c>
      <c r="BO184" s="57" t="e">
        <f>IF(BL184="","",(VLOOKUP(BL184,Table_corresp!$J$3:$M$70,4,0)))</f>
        <v>#VALUE!</v>
      </c>
      <c r="BP184" s="56" t="str">
        <f t="shared" si="52"/>
        <v/>
      </c>
      <c r="BQ184" s="56" t="str">
        <f t="shared" si="59"/>
        <v/>
      </c>
      <c r="BR184" s="58" t="str">
        <f t="shared" si="53"/>
        <v/>
      </c>
      <c r="BS184" s="59" t="e">
        <f t="shared" si="44"/>
        <v>#VALUE!</v>
      </c>
      <c r="BT184" s="11"/>
      <c r="BU184" s="39"/>
      <c r="BV184" s="11"/>
      <c r="BW184" s="57" t="e">
        <f>IF(BS184="","",(VLOOKUP(BS184,Table_corresp!$E$3:$F$230,2,0)))</f>
        <v>#VALUE!</v>
      </c>
      <c r="BX184" s="57" t="e">
        <f>IF(BW184="","",(CONCATENATE(AF184," / ",BW184)))</f>
        <v>#VALUE!</v>
      </c>
      <c r="BY184" s="57" t="e">
        <f>IF(BX184="","",(VLOOKUP(BX184,Table_corresp!$J$3:$M$70,2,0)))</f>
        <v>#VALUE!</v>
      </c>
      <c r="BZ184" s="57" t="e">
        <f>IF(BX184="","",(VLOOKUP(BX184,Table_corresp!$J$3:$M$70,3,0)))</f>
        <v>#VALUE!</v>
      </c>
      <c r="CA184" s="57" t="e">
        <f>IF(BX184="","",(VLOOKUP(BX184,Table_corresp!$J$3:$M$70,4,0)))</f>
        <v>#VALUE!</v>
      </c>
      <c r="CB184" s="56" t="e">
        <f>IF(#REF!&gt;0,((((#REF!/BY184)^BZ184)-1)/CA184),"")</f>
        <v>#REF!</v>
      </c>
      <c r="CC184" s="56" t="e">
        <f>IF(CB184="","",BN184-CB184)</f>
        <v>#REF!</v>
      </c>
      <c r="CD184" s="58" t="e">
        <f t="shared" si="54"/>
        <v>#REF!</v>
      </c>
      <c r="CE184" s="59" t="e">
        <f>IF(BR184&lt;&gt;0,((YEAR(BR184)-YEAR(BD184))*12+MONTH(BR184)-MONTH(BD184)),"")</f>
        <v>#VALUE!</v>
      </c>
      <c r="CF184" s="11"/>
      <c r="CG184" s="39"/>
      <c r="CH184" s="11"/>
      <c r="CI184" s="57" t="e">
        <f>IF(CE184="","",(VLOOKUP(CE184,Table_corresp!$E$3:$F$230,2,0)))</f>
        <v>#VALUE!</v>
      </c>
      <c r="CJ184" s="57" t="e">
        <f>IF(CI184="","",(CONCATENATE(AP184," / ",CI184)))</f>
        <v>#VALUE!</v>
      </c>
      <c r="CK184" s="57" t="e">
        <f>IF(CJ184="","",(VLOOKUP(CJ184,Table_corresp!$J$3:$M$70,2,0)))</f>
        <v>#VALUE!</v>
      </c>
      <c r="CL184" s="57" t="e">
        <f>IF(CJ184="","",(VLOOKUP(CJ184,Table_corresp!$J$3:$M$70,3,0)))</f>
        <v>#VALUE!</v>
      </c>
      <c r="CM184" s="57" t="e">
        <f>IF(CJ184="","",(VLOOKUP(CJ184,Table_corresp!$J$3:$M$70,4,0)))</f>
        <v>#VALUE!</v>
      </c>
      <c r="CN184" s="56" t="e">
        <f>IF(#REF!&gt;0,((((#REF!/CK184)^CL184)-1)/CM184),"")</f>
        <v>#REF!</v>
      </c>
      <c r="CO184" s="56" t="e">
        <f>IF(CN184="","",BZ184-CN184)</f>
        <v>#REF!</v>
      </c>
      <c r="CP184" s="58" t="e">
        <f t="shared" si="55"/>
        <v>#REF!</v>
      </c>
      <c r="CQ184" s="59" t="e">
        <f>IF(CD184&lt;&gt;0,((YEAR(CD184)-YEAR(BP184))*12+MONTH(CD184)-MONTH(BP184)),"")</f>
        <v>#REF!</v>
      </c>
      <c r="CR184" s="11"/>
      <c r="CS184" s="39"/>
      <c r="CT184" s="18"/>
      <c r="CU184" s="57" t="e">
        <f>IF(CQ184="","",(VLOOKUP(CQ184,Table_corresp!$E$3:$F$230,2,0)))</f>
        <v>#REF!</v>
      </c>
      <c r="CV184" s="57" t="e">
        <f>IF(CU184="","",(CONCATENATE(BB184," / ",CU184)))</f>
        <v>#REF!</v>
      </c>
      <c r="CW184" s="57" t="e">
        <f>IF(CV184="","",(VLOOKUP(CV184,Table_corresp!$J$3:$M$70,2,0)))</f>
        <v>#REF!</v>
      </c>
      <c r="CX184" s="57" t="e">
        <f>IF(CV184="","",(VLOOKUP(CV184,Table_corresp!$J$3:$M$70,3,0)))</f>
        <v>#REF!</v>
      </c>
      <c r="CY184" s="57" t="e">
        <f>IF(CV184="","",(VLOOKUP(CV184,Table_corresp!$J$3:$M$70,4,0)))</f>
        <v>#REF!</v>
      </c>
      <c r="CZ184" s="56" t="e">
        <f>IF(#REF!&gt;0,((((#REF!/CW184)^CX184)-1)/CY184),"")</f>
        <v>#REF!</v>
      </c>
      <c r="DA184" s="56" t="e">
        <f>IF(CZ184="","",CL184-CZ184)</f>
        <v>#REF!</v>
      </c>
      <c r="DB184" s="58" t="e">
        <f t="shared" si="56"/>
        <v>#REF!</v>
      </c>
      <c r="DC184" s="59" t="e">
        <f>IF(CP184&lt;&gt;0,((YEAR(CP184)-YEAR(CB184))*12+MONTH(CP184)-MONTH(CB184)),"")</f>
        <v>#REF!</v>
      </c>
    </row>
    <row r="185" spans="1:107" x14ac:dyDescent="0.25">
      <c r="A185" s="10">
        <v>186</v>
      </c>
      <c r="B185" s="10">
        <v>1</v>
      </c>
      <c r="C185" s="12"/>
      <c r="D185" s="12"/>
      <c r="E185" s="12"/>
      <c r="F185" s="12">
        <v>57.5</v>
      </c>
      <c r="G185" s="12">
        <v>154</v>
      </c>
      <c r="H185" s="13">
        <v>24.25</v>
      </c>
      <c r="I185" s="46">
        <f>VLOOKUP(T185,Table_corresp!$E$3:$F$230,2,0)</f>
        <v>10.5</v>
      </c>
      <c r="J185" s="46" t="str">
        <f>CONCATENATE(B185," / ",I185)</f>
        <v>1 / 10,5</v>
      </c>
      <c r="K185" s="54">
        <f>VLOOKUP(J185,Table_corresp!$J$3:$M$70,2,0)</f>
        <v>16.53</v>
      </c>
      <c r="L185" s="54">
        <f>VLOOKUP(J185,Table_corresp!$J$3:$M$70,3,0)</f>
        <v>-0.87</v>
      </c>
      <c r="M185" s="55">
        <f>VLOOKUP(J185,Table_corresp!$J$3:$M$70,4,0)</f>
        <v>-8.6699999999999999E-2</v>
      </c>
      <c r="N185" s="56">
        <f t="shared" si="57"/>
        <v>3.2702392481326905</v>
      </c>
      <c r="O185" s="14" t="s">
        <v>39</v>
      </c>
      <c r="P185" s="15">
        <v>42419</v>
      </c>
      <c r="Q185" s="15">
        <v>38474</v>
      </c>
      <c r="R185" s="45" t="str">
        <f t="shared" ca="1" si="40"/>
        <v>12 ans 5 mois</v>
      </c>
      <c r="S185" s="39" t="str">
        <f ca="1">VLOOKUP(R185,Table_corresp!$A$3:$B$230,2,0)</f>
        <v>&gt; 12</v>
      </c>
      <c r="T185" s="45" t="str">
        <f>DATEDIF(Q185,P185,"y")&amp;" ans "&amp;DATEDIF(Q185,P185,"ym")&amp;" mois"</f>
        <v>10 ans 9 mois</v>
      </c>
      <c r="U185" s="39" t="str">
        <f>VLOOKUP(T185,Table_corresp!$A$3:$B$230,2,0)</f>
        <v>[9-12[</v>
      </c>
      <c r="V185" s="20"/>
      <c r="W185" s="21"/>
      <c r="X185" s="20"/>
      <c r="Y185" s="38" t="str">
        <f>IF(X185&lt;&gt;0,(DATEDIF(Q185,X185,"y")&amp;" ans "&amp;DATEDIF(Q185,X185,"ym")&amp;" mois"),"")</f>
        <v/>
      </c>
      <c r="Z185" s="21"/>
      <c r="AA185" s="57" t="str">
        <f>IF(Y185="","",(VLOOKUP(Y185,Table_corresp!$E$3:$F$230,2,0)))</f>
        <v/>
      </c>
      <c r="AB185" s="57" t="str">
        <f>IF(AA185="","",(CONCATENATE(B185," / ",AA185)))</f>
        <v/>
      </c>
      <c r="AC185" s="57" t="str">
        <f>IF(AB185="","",(VLOOKUP(AB185,Table_corresp!$J$3:$M$70,2,0)))</f>
        <v/>
      </c>
      <c r="AD185" s="57" t="str">
        <f>IF(AB185="","",(VLOOKUP(AB185,Table_corresp!$J$3:$M$70,3,0)))</f>
        <v/>
      </c>
      <c r="AE185" s="57" t="str">
        <f>IF(AB185="","",(VLOOKUP(AB185,Table_corresp!$J$3:$M$70,4,0)))</f>
        <v/>
      </c>
      <c r="AF185" s="56" t="str">
        <f t="shared" si="46"/>
        <v/>
      </c>
      <c r="AG185" s="56" t="str">
        <f>IF(AF185="","",N185-AF185)</f>
        <v/>
      </c>
      <c r="AH185" s="58" t="str">
        <f t="shared" si="41"/>
        <v/>
      </c>
      <c r="AI185" s="17" t="str">
        <f>IF(X185&lt;&gt;0,((YEAR(X185)-YEAR(P185))*12+MONTH(X185)-MONTH(P185)),"")</f>
        <v/>
      </c>
      <c r="AJ185" s="20"/>
      <c r="AK185" s="39" t="str">
        <f>IF(AJ185&lt;&gt;0,(DATEDIF(Q185,AJ185,"y")&amp;" ans "&amp;DATEDIF(Q185,AJ185,"ym")&amp;" mois"),"")</f>
        <v/>
      </c>
      <c r="AL185" s="21"/>
      <c r="AM185" s="57" t="str">
        <f>IF(AK185="","",(VLOOKUP(AK185,Table_corresp!$E$3:$F$230,2,0)))</f>
        <v/>
      </c>
      <c r="AN185" s="57" t="str">
        <f>IF(AM185="","",(CONCATENATE(B185," / ",AM185)))</f>
        <v/>
      </c>
      <c r="AO185" s="57" t="str">
        <f>IF(AN185="","",(VLOOKUP(AN185,Table_corresp!$J$3:$M$70,2,0)))</f>
        <v/>
      </c>
      <c r="AP185" s="57" t="str">
        <f>IF(AN185="","",(VLOOKUP(AN185,Table_corresp!$J$3:$M$70,3,0)))</f>
        <v/>
      </c>
      <c r="AQ185" s="57" t="str">
        <f>IF(AN185="","",(VLOOKUP(AN185,Table_corresp!$J$3:$M$70,4,0)))</f>
        <v/>
      </c>
      <c r="AR185" s="56" t="str">
        <f t="shared" si="47"/>
        <v/>
      </c>
      <c r="AS185" s="56" t="str">
        <f t="shared" si="48"/>
        <v/>
      </c>
      <c r="AT185" s="58" t="str">
        <f t="shared" si="49"/>
        <v/>
      </c>
      <c r="AU185" s="59" t="str">
        <f t="shared" si="42"/>
        <v/>
      </c>
      <c r="AV185" s="20"/>
      <c r="AW185" s="39"/>
      <c r="AX185" s="21"/>
      <c r="AY185" s="57" t="str">
        <f>IF(AU185="","",(VLOOKUP(AU185,Table_corresp!$E$3:$F$230,2,0)))</f>
        <v/>
      </c>
      <c r="AZ185" s="57" t="str">
        <f>IF(AY185="","",(CONCATENATE(L185," / ",AY185)))</f>
        <v/>
      </c>
      <c r="BA185" s="57" t="str">
        <f>IF(AZ185="","",(VLOOKUP(AZ185,Table_corresp!$J$3:$M$70,2,0)))</f>
        <v/>
      </c>
      <c r="BB185" s="57" t="str">
        <f>IF(AZ185="","",(VLOOKUP(AZ185,Table_corresp!$J$3:$M$70,3,0)))</f>
        <v/>
      </c>
      <c r="BC185" s="57" t="str">
        <f>IF(AZ185="","",(VLOOKUP(AZ185,Table_corresp!$J$3:$M$70,4,0)))</f>
        <v/>
      </c>
      <c r="BD185" s="56" t="str">
        <f t="shared" si="50"/>
        <v/>
      </c>
      <c r="BE185" s="56" t="str">
        <f t="shared" si="58"/>
        <v/>
      </c>
      <c r="BF185" s="58" t="str">
        <f t="shared" si="51"/>
        <v/>
      </c>
      <c r="BG185" s="59" t="e">
        <f t="shared" si="43"/>
        <v>#VALUE!</v>
      </c>
      <c r="BH185" s="21"/>
      <c r="BI185" s="39"/>
      <c r="BJ185" s="21"/>
      <c r="BK185" s="57" t="e">
        <f>IF(BG185="","",(VLOOKUP(BG185,Table_corresp!$E$3:$F$230,2,0)))</f>
        <v>#VALUE!</v>
      </c>
      <c r="BL185" s="57" t="e">
        <f>IF(BK185="","",(CONCATENATE(V185," / ",BK185)))</f>
        <v>#VALUE!</v>
      </c>
      <c r="BM185" s="57" t="e">
        <f>IF(BL185="","",(VLOOKUP(BL185,Table_corresp!$J$3:$M$70,2,0)))</f>
        <v>#VALUE!</v>
      </c>
      <c r="BN185" s="57" t="e">
        <f>IF(BL185="","",(VLOOKUP(BL185,Table_corresp!$J$3:$M$70,3,0)))</f>
        <v>#VALUE!</v>
      </c>
      <c r="BO185" s="57" t="e">
        <f>IF(BL185="","",(VLOOKUP(BL185,Table_corresp!$J$3:$M$70,4,0)))</f>
        <v>#VALUE!</v>
      </c>
      <c r="BP185" s="56" t="str">
        <f t="shared" si="52"/>
        <v/>
      </c>
      <c r="BQ185" s="56" t="str">
        <f t="shared" si="59"/>
        <v/>
      </c>
      <c r="BR185" s="58" t="str">
        <f t="shared" si="53"/>
        <v/>
      </c>
      <c r="BS185" s="59" t="e">
        <f t="shared" si="44"/>
        <v>#VALUE!</v>
      </c>
      <c r="BT185" s="21"/>
      <c r="BU185" s="39"/>
      <c r="BV185" s="21"/>
      <c r="BW185" s="57" t="e">
        <f>IF(BS185="","",(VLOOKUP(BS185,Table_corresp!$E$3:$F$230,2,0)))</f>
        <v>#VALUE!</v>
      </c>
      <c r="BX185" s="57" t="e">
        <f>IF(BW185="","",(CONCATENATE(AF185," / ",BW185)))</f>
        <v>#VALUE!</v>
      </c>
      <c r="BY185" s="57" t="e">
        <f>IF(BX185="","",(VLOOKUP(BX185,Table_corresp!$J$3:$M$70,2,0)))</f>
        <v>#VALUE!</v>
      </c>
      <c r="BZ185" s="57" t="e">
        <f>IF(BX185="","",(VLOOKUP(BX185,Table_corresp!$J$3:$M$70,3,0)))</f>
        <v>#VALUE!</v>
      </c>
      <c r="CA185" s="57" t="e">
        <f>IF(BX185="","",(VLOOKUP(BX185,Table_corresp!$J$3:$M$70,4,0)))</f>
        <v>#VALUE!</v>
      </c>
      <c r="CB185" s="56" t="e">
        <f>IF(#REF!&gt;0,((((#REF!/BY185)^BZ185)-1)/CA185),"")</f>
        <v>#REF!</v>
      </c>
      <c r="CC185" s="56" t="e">
        <f>IF(CB185="","",BN185-CB185)</f>
        <v>#REF!</v>
      </c>
      <c r="CD185" s="58" t="e">
        <f t="shared" si="54"/>
        <v>#REF!</v>
      </c>
      <c r="CE185" s="59" t="e">
        <f>IF(BR185&lt;&gt;0,((YEAR(BR185)-YEAR(BD185))*12+MONTH(BR185)-MONTH(BD185)),"")</f>
        <v>#VALUE!</v>
      </c>
      <c r="CF185" s="21"/>
      <c r="CG185" s="39"/>
      <c r="CH185" s="21"/>
      <c r="CI185" s="57" t="e">
        <f>IF(CE185="","",(VLOOKUP(CE185,Table_corresp!$E$3:$F$230,2,0)))</f>
        <v>#VALUE!</v>
      </c>
      <c r="CJ185" s="57" t="e">
        <f>IF(CI185="","",(CONCATENATE(AP185," / ",CI185)))</f>
        <v>#VALUE!</v>
      </c>
      <c r="CK185" s="57" t="e">
        <f>IF(CJ185="","",(VLOOKUP(CJ185,Table_corresp!$J$3:$M$70,2,0)))</f>
        <v>#VALUE!</v>
      </c>
      <c r="CL185" s="57" t="e">
        <f>IF(CJ185="","",(VLOOKUP(CJ185,Table_corresp!$J$3:$M$70,3,0)))</f>
        <v>#VALUE!</v>
      </c>
      <c r="CM185" s="57" t="e">
        <f>IF(CJ185="","",(VLOOKUP(CJ185,Table_corresp!$J$3:$M$70,4,0)))</f>
        <v>#VALUE!</v>
      </c>
      <c r="CN185" s="56" t="e">
        <f>IF(#REF!&gt;0,((((#REF!/CK185)^CL185)-1)/CM185),"")</f>
        <v>#REF!</v>
      </c>
      <c r="CO185" s="56" t="e">
        <f>IF(CN185="","",BZ185-CN185)</f>
        <v>#REF!</v>
      </c>
      <c r="CP185" s="58" t="e">
        <f t="shared" si="55"/>
        <v>#REF!</v>
      </c>
      <c r="CQ185" s="59" t="e">
        <f>IF(CD185&lt;&gt;0,((YEAR(CD185)-YEAR(BP185))*12+MONTH(CD185)-MONTH(BP185)),"")</f>
        <v>#REF!</v>
      </c>
      <c r="CR185" s="21"/>
      <c r="CS185" s="39"/>
      <c r="CT185" s="22"/>
      <c r="CU185" s="57" t="e">
        <f>IF(CQ185="","",(VLOOKUP(CQ185,Table_corresp!$E$3:$F$230,2,0)))</f>
        <v>#REF!</v>
      </c>
      <c r="CV185" s="57" t="e">
        <f>IF(CU185="","",(CONCATENATE(BB185," / ",CU185)))</f>
        <v>#REF!</v>
      </c>
      <c r="CW185" s="57" t="e">
        <f>IF(CV185="","",(VLOOKUP(CV185,Table_corresp!$J$3:$M$70,2,0)))</f>
        <v>#REF!</v>
      </c>
      <c r="CX185" s="57" t="e">
        <f>IF(CV185="","",(VLOOKUP(CV185,Table_corresp!$J$3:$M$70,3,0)))</f>
        <v>#REF!</v>
      </c>
      <c r="CY185" s="57" t="e">
        <f>IF(CV185="","",(VLOOKUP(CV185,Table_corresp!$J$3:$M$70,4,0)))</f>
        <v>#REF!</v>
      </c>
      <c r="CZ185" s="56" t="e">
        <f>IF(#REF!&gt;0,((((#REF!/CW185)^CX185)-1)/CY185),"")</f>
        <v>#REF!</v>
      </c>
      <c r="DA185" s="56" t="e">
        <f>IF(CZ185="","",CL185-CZ185)</f>
        <v>#REF!</v>
      </c>
      <c r="DB185" s="58" t="e">
        <f t="shared" si="56"/>
        <v>#REF!</v>
      </c>
      <c r="DC185" s="59" t="e">
        <f>IF(CP185&lt;&gt;0,((YEAR(CP185)-YEAR(CB185))*12+MONTH(CP185)-MONTH(CB185)),"")</f>
        <v>#REF!</v>
      </c>
    </row>
    <row r="186" spans="1:107" x14ac:dyDescent="0.25">
      <c r="A186" s="34">
        <v>187</v>
      </c>
      <c r="B186" s="33">
        <v>1</v>
      </c>
      <c r="C186" s="12">
        <v>58</v>
      </c>
      <c r="D186" s="12">
        <v>138.5</v>
      </c>
      <c r="E186" s="12">
        <v>30.23</v>
      </c>
      <c r="F186" s="12">
        <v>60</v>
      </c>
      <c r="G186" s="12">
        <v>139</v>
      </c>
      <c r="H186" s="13">
        <v>31.05</v>
      </c>
      <c r="I186" s="46">
        <f>VLOOKUP(T186,Table_corresp!$E$3:$F$230,2,0)</f>
        <v>9</v>
      </c>
      <c r="J186" s="46" t="str">
        <f>CONCATENATE(B186," / ",I186)</f>
        <v>1 / 9</v>
      </c>
      <c r="K186" s="54">
        <f>VLOOKUP(J186,Table_corresp!$J$3:$M$70,2,0)</f>
        <v>16.04</v>
      </c>
      <c r="L186" s="54">
        <f>VLOOKUP(J186,Table_corresp!$J$3:$M$70,3,0)</f>
        <v>-0.72</v>
      </c>
      <c r="M186" s="55">
        <f>VLOOKUP(J186,Table_corresp!$J$3:$M$70,4,0)</f>
        <v>-6.6799999999999998E-2</v>
      </c>
      <c r="N186" s="56">
        <f t="shared" si="57"/>
        <v>5.6657037633308258</v>
      </c>
      <c r="O186" s="14" t="s">
        <v>39</v>
      </c>
      <c r="P186" s="15">
        <v>42419</v>
      </c>
      <c r="Q186" s="15">
        <v>38978</v>
      </c>
      <c r="R186" s="45" t="str">
        <f t="shared" ca="1" si="40"/>
        <v>11 ans 1 mois</v>
      </c>
      <c r="S186" s="39" t="str">
        <f ca="1">VLOOKUP(R186,Table_corresp!$A$3:$B$230,2,0)</f>
        <v>[9-12[</v>
      </c>
      <c r="T186" s="45" t="str">
        <f>DATEDIF(Q186,P186,"y")&amp;" ans "&amp;DATEDIF(Q186,P186,"ym")&amp;" mois"</f>
        <v>9 ans 5 mois</v>
      </c>
      <c r="U186" s="39" t="str">
        <f>VLOOKUP(T186,Table_corresp!$A$3:$B$230,2,0)</f>
        <v>[9-12[</v>
      </c>
      <c r="V186" s="16"/>
      <c r="W186" s="11"/>
      <c r="X186" s="16"/>
      <c r="Y186" s="38" t="str">
        <f>IF(X186&lt;&gt;0,(DATEDIF(Q186,X186,"y")&amp;" ans "&amp;DATEDIF(Q186,X186,"ym")&amp;" mois"),"")</f>
        <v/>
      </c>
      <c r="Z186" s="11"/>
      <c r="AA186" s="57" t="str">
        <f>IF(Y186="","",(VLOOKUP(Y186,Table_corresp!$E$3:$F$230,2,0)))</f>
        <v/>
      </c>
      <c r="AB186" s="57" t="str">
        <f>IF(AA186="","",(CONCATENATE(B186," / ",AA186)))</f>
        <v/>
      </c>
      <c r="AC186" s="57" t="str">
        <f>IF(AB186="","",(VLOOKUP(AB186,Table_corresp!$J$3:$M$70,2,0)))</f>
        <v/>
      </c>
      <c r="AD186" s="57" t="str">
        <f>IF(AB186="","",(VLOOKUP(AB186,Table_corresp!$J$3:$M$70,3,0)))</f>
        <v/>
      </c>
      <c r="AE186" s="57" t="str">
        <f>IF(AB186="","",(VLOOKUP(AB186,Table_corresp!$J$3:$M$70,4,0)))</f>
        <v/>
      </c>
      <c r="AF186" s="56" t="str">
        <f t="shared" si="46"/>
        <v/>
      </c>
      <c r="AG186" s="56" t="str">
        <f>IF(AF186="","",N186-AF186)</f>
        <v/>
      </c>
      <c r="AH186" s="58" t="str">
        <f t="shared" si="41"/>
        <v/>
      </c>
      <c r="AI186" s="17" t="str">
        <f>IF(X186&lt;&gt;0,((YEAR(X186)-YEAR(P186))*12+MONTH(X186)-MONTH(P186)),"")</f>
        <v/>
      </c>
      <c r="AJ186" s="16"/>
      <c r="AK186" s="39" t="str">
        <f>IF(AJ186&lt;&gt;0,(DATEDIF(Q186,AJ186,"y")&amp;" ans "&amp;DATEDIF(Q186,AJ186,"ym")&amp;" mois"),"")</f>
        <v/>
      </c>
      <c r="AL186" s="11"/>
      <c r="AM186" s="57" t="str">
        <f>IF(AK186="","",(VLOOKUP(AK186,Table_corresp!$E$3:$F$230,2,0)))</f>
        <v/>
      </c>
      <c r="AN186" s="57" t="str">
        <f>IF(AM186="","",(CONCATENATE(B186," / ",AM186)))</f>
        <v/>
      </c>
      <c r="AO186" s="57" t="str">
        <f>IF(AN186="","",(VLOOKUP(AN186,Table_corresp!$J$3:$M$70,2,0)))</f>
        <v/>
      </c>
      <c r="AP186" s="57" t="str">
        <f>IF(AN186="","",(VLOOKUP(AN186,Table_corresp!$J$3:$M$70,3,0)))</f>
        <v/>
      </c>
      <c r="AQ186" s="57" t="str">
        <f>IF(AN186="","",(VLOOKUP(AN186,Table_corresp!$J$3:$M$70,4,0)))</f>
        <v/>
      </c>
      <c r="AR186" s="56" t="str">
        <f t="shared" si="47"/>
        <v/>
      </c>
      <c r="AS186" s="56" t="str">
        <f t="shared" si="48"/>
        <v/>
      </c>
      <c r="AT186" s="58" t="str">
        <f t="shared" si="49"/>
        <v/>
      </c>
      <c r="AU186" s="59" t="str">
        <f t="shared" si="42"/>
        <v/>
      </c>
      <c r="AV186" s="16"/>
      <c r="AW186" s="39"/>
      <c r="AX186" s="11"/>
      <c r="AY186" s="57" t="str">
        <f>IF(AU186="","",(VLOOKUP(AU186,Table_corresp!$E$3:$F$230,2,0)))</f>
        <v/>
      </c>
      <c r="AZ186" s="57" t="str">
        <f>IF(AY186="","",(CONCATENATE(L186," / ",AY186)))</f>
        <v/>
      </c>
      <c r="BA186" s="57" t="str">
        <f>IF(AZ186="","",(VLOOKUP(AZ186,Table_corresp!$J$3:$M$70,2,0)))</f>
        <v/>
      </c>
      <c r="BB186" s="57" t="str">
        <f>IF(AZ186="","",(VLOOKUP(AZ186,Table_corresp!$J$3:$M$70,3,0)))</f>
        <v/>
      </c>
      <c r="BC186" s="57" t="str">
        <f>IF(AZ186="","",(VLOOKUP(AZ186,Table_corresp!$J$3:$M$70,4,0)))</f>
        <v/>
      </c>
      <c r="BD186" s="56" t="str">
        <f t="shared" si="50"/>
        <v/>
      </c>
      <c r="BE186" s="56" t="str">
        <f t="shared" si="58"/>
        <v/>
      </c>
      <c r="BF186" s="58" t="str">
        <f t="shared" si="51"/>
        <v/>
      </c>
      <c r="BG186" s="59" t="e">
        <f t="shared" si="43"/>
        <v>#VALUE!</v>
      </c>
      <c r="BH186" s="11"/>
      <c r="BI186" s="39"/>
      <c r="BJ186" s="11"/>
      <c r="BK186" s="57" t="e">
        <f>IF(BG186="","",(VLOOKUP(BG186,Table_corresp!$E$3:$F$230,2,0)))</f>
        <v>#VALUE!</v>
      </c>
      <c r="BL186" s="57" t="e">
        <f>IF(BK186="","",(CONCATENATE(V186," / ",BK186)))</f>
        <v>#VALUE!</v>
      </c>
      <c r="BM186" s="57" t="e">
        <f>IF(BL186="","",(VLOOKUP(BL186,Table_corresp!$J$3:$M$70,2,0)))</f>
        <v>#VALUE!</v>
      </c>
      <c r="BN186" s="57" t="e">
        <f>IF(BL186="","",(VLOOKUP(BL186,Table_corresp!$J$3:$M$70,3,0)))</f>
        <v>#VALUE!</v>
      </c>
      <c r="BO186" s="57" t="e">
        <f>IF(BL186="","",(VLOOKUP(BL186,Table_corresp!$J$3:$M$70,4,0)))</f>
        <v>#VALUE!</v>
      </c>
      <c r="BP186" s="56" t="str">
        <f t="shared" si="52"/>
        <v/>
      </c>
      <c r="BQ186" s="56" t="str">
        <f t="shared" si="59"/>
        <v/>
      </c>
      <c r="BR186" s="58" t="str">
        <f t="shared" si="53"/>
        <v/>
      </c>
      <c r="BS186" s="59" t="e">
        <f t="shared" si="44"/>
        <v>#VALUE!</v>
      </c>
      <c r="BT186" s="11"/>
      <c r="BU186" s="39"/>
      <c r="BV186" s="11"/>
      <c r="BW186" s="57" t="e">
        <f>IF(BS186="","",(VLOOKUP(BS186,Table_corresp!$E$3:$F$230,2,0)))</f>
        <v>#VALUE!</v>
      </c>
      <c r="BX186" s="57" t="e">
        <f>IF(BW186="","",(CONCATENATE(AF186," / ",BW186)))</f>
        <v>#VALUE!</v>
      </c>
      <c r="BY186" s="57" t="e">
        <f>IF(BX186="","",(VLOOKUP(BX186,Table_corresp!$J$3:$M$70,2,0)))</f>
        <v>#VALUE!</v>
      </c>
      <c r="BZ186" s="57" t="e">
        <f>IF(BX186="","",(VLOOKUP(BX186,Table_corresp!$J$3:$M$70,3,0)))</f>
        <v>#VALUE!</v>
      </c>
      <c r="CA186" s="57" t="e">
        <f>IF(BX186="","",(VLOOKUP(BX186,Table_corresp!$J$3:$M$70,4,0)))</f>
        <v>#VALUE!</v>
      </c>
      <c r="CB186" s="56" t="e">
        <f>IF(#REF!&gt;0,((((#REF!/BY186)^BZ186)-1)/CA186),"")</f>
        <v>#REF!</v>
      </c>
      <c r="CC186" s="56" t="e">
        <f>IF(CB186="","",BN186-CB186)</f>
        <v>#REF!</v>
      </c>
      <c r="CD186" s="58" t="e">
        <f t="shared" si="54"/>
        <v>#REF!</v>
      </c>
      <c r="CE186" s="59" t="e">
        <f>IF(BR186&lt;&gt;0,((YEAR(BR186)-YEAR(BD186))*12+MONTH(BR186)-MONTH(BD186)),"")</f>
        <v>#VALUE!</v>
      </c>
      <c r="CF186" s="11"/>
      <c r="CG186" s="39"/>
      <c r="CH186" s="11"/>
      <c r="CI186" s="57" t="e">
        <f>IF(CE186="","",(VLOOKUP(CE186,Table_corresp!$E$3:$F$230,2,0)))</f>
        <v>#VALUE!</v>
      </c>
      <c r="CJ186" s="57" t="e">
        <f>IF(CI186="","",(CONCATENATE(AP186," / ",CI186)))</f>
        <v>#VALUE!</v>
      </c>
      <c r="CK186" s="57" t="e">
        <f>IF(CJ186="","",(VLOOKUP(CJ186,Table_corresp!$J$3:$M$70,2,0)))</f>
        <v>#VALUE!</v>
      </c>
      <c r="CL186" s="57" t="e">
        <f>IF(CJ186="","",(VLOOKUP(CJ186,Table_corresp!$J$3:$M$70,3,0)))</f>
        <v>#VALUE!</v>
      </c>
      <c r="CM186" s="57" t="e">
        <f>IF(CJ186="","",(VLOOKUP(CJ186,Table_corresp!$J$3:$M$70,4,0)))</f>
        <v>#VALUE!</v>
      </c>
      <c r="CN186" s="56" t="e">
        <f>IF(#REF!&gt;0,((((#REF!/CK186)^CL186)-1)/CM186),"")</f>
        <v>#REF!</v>
      </c>
      <c r="CO186" s="56" t="e">
        <f>IF(CN186="","",BZ186-CN186)</f>
        <v>#REF!</v>
      </c>
      <c r="CP186" s="58" t="e">
        <f t="shared" si="55"/>
        <v>#REF!</v>
      </c>
      <c r="CQ186" s="59" t="e">
        <f>IF(CD186&lt;&gt;0,((YEAR(CD186)-YEAR(BP186))*12+MONTH(CD186)-MONTH(BP186)),"")</f>
        <v>#REF!</v>
      </c>
      <c r="CR186" s="11"/>
      <c r="CS186" s="39"/>
      <c r="CT186" s="18"/>
      <c r="CU186" s="57" t="e">
        <f>IF(CQ186="","",(VLOOKUP(CQ186,Table_corresp!$E$3:$F$230,2,0)))</f>
        <v>#REF!</v>
      </c>
      <c r="CV186" s="57" t="e">
        <f>IF(CU186="","",(CONCATENATE(BB186," / ",CU186)))</f>
        <v>#REF!</v>
      </c>
      <c r="CW186" s="57" t="e">
        <f>IF(CV186="","",(VLOOKUP(CV186,Table_corresp!$J$3:$M$70,2,0)))</f>
        <v>#REF!</v>
      </c>
      <c r="CX186" s="57" t="e">
        <f>IF(CV186="","",(VLOOKUP(CV186,Table_corresp!$J$3:$M$70,3,0)))</f>
        <v>#REF!</v>
      </c>
      <c r="CY186" s="57" t="e">
        <f>IF(CV186="","",(VLOOKUP(CV186,Table_corresp!$J$3:$M$70,4,0)))</f>
        <v>#REF!</v>
      </c>
      <c r="CZ186" s="56" t="e">
        <f>IF(#REF!&gt;0,((((#REF!/CW186)^CX186)-1)/CY186),"")</f>
        <v>#REF!</v>
      </c>
      <c r="DA186" s="56" t="e">
        <f>IF(CZ186="","",CL186-CZ186)</f>
        <v>#REF!</v>
      </c>
      <c r="DB186" s="58" t="e">
        <f t="shared" si="56"/>
        <v>#REF!</v>
      </c>
      <c r="DC186" s="59" t="e">
        <f>IF(CP186&lt;&gt;0,((YEAR(CP186)-YEAR(CB186))*12+MONTH(CP186)-MONTH(CB186)),"")</f>
        <v>#REF!</v>
      </c>
    </row>
    <row r="187" spans="1:107" x14ac:dyDescent="0.25">
      <c r="A187" s="10">
        <v>188</v>
      </c>
      <c r="B187" s="10">
        <v>2</v>
      </c>
      <c r="C187" s="12"/>
      <c r="D187" s="12"/>
      <c r="E187" s="12"/>
      <c r="F187" s="12">
        <v>25.2</v>
      </c>
      <c r="G187" s="12">
        <v>106.2</v>
      </c>
      <c r="H187" s="13">
        <v>22.22</v>
      </c>
      <c r="I187" s="46">
        <f>VLOOKUP(T187,Table_corresp!$E$3:$F$230,2,0)</f>
        <v>4</v>
      </c>
      <c r="J187" s="46" t="str">
        <f>CONCATENATE(B187," / ",I187)</f>
        <v>2 / 4</v>
      </c>
      <c r="K187" s="54">
        <f>VLOOKUP(J187,Table_corresp!$J$3:$M$70,2,0)</f>
        <v>15.45</v>
      </c>
      <c r="L187" s="54">
        <f>VLOOKUP(J187,Table_corresp!$J$3:$M$70,3,0)</f>
        <v>-0.17</v>
      </c>
      <c r="M187" s="55">
        <f>VLOOKUP(J187,Table_corresp!$J$3:$M$70,4,0)</f>
        <v>-1.3299999999999999E-2</v>
      </c>
      <c r="N187" s="56">
        <f t="shared" si="57"/>
        <v>4.5041987949142852</v>
      </c>
      <c r="O187" s="14" t="s">
        <v>39</v>
      </c>
      <c r="P187" s="15">
        <v>42423</v>
      </c>
      <c r="Q187" s="15">
        <v>40842</v>
      </c>
      <c r="R187" s="45" t="str">
        <f t="shared" ca="1" si="40"/>
        <v>5 ans 11 mois</v>
      </c>
      <c r="S187" s="39" t="str">
        <f ca="1">VLOOKUP(R187,Table_corresp!$A$3:$B$230,2,0)</f>
        <v>[3-6[</v>
      </c>
      <c r="T187" s="45" t="str">
        <f>DATEDIF(Q187,P187,"y")&amp;" ans "&amp;DATEDIF(Q187,P187,"ym")&amp;" mois"</f>
        <v>4 ans 3 mois</v>
      </c>
      <c r="U187" s="39" t="str">
        <f>VLOOKUP(T187,Table_corresp!$A$3:$B$230,2,0)</f>
        <v>[3-6[</v>
      </c>
      <c r="V187" s="16"/>
      <c r="W187" s="11"/>
      <c r="X187" s="16"/>
      <c r="Y187" s="38" t="str">
        <f>IF(X187&lt;&gt;0,(DATEDIF(Q187,X187,"y")&amp;" ans "&amp;DATEDIF(Q187,X187,"ym")&amp;" mois"),"")</f>
        <v/>
      </c>
      <c r="Z187" s="11"/>
      <c r="AA187" s="57" t="str">
        <f>IF(Y187="","",(VLOOKUP(Y187,Table_corresp!$E$3:$F$230,2,0)))</f>
        <v/>
      </c>
      <c r="AB187" s="57" t="str">
        <f>IF(AA187="","",(CONCATENATE(B187," / ",AA187)))</f>
        <v/>
      </c>
      <c r="AC187" s="57" t="str">
        <f>IF(AB187="","",(VLOOKUP(AB187,Table_corresp!$J$3:$M$70,2,0)))</f>
        <v/>
      </c>
      <c r="AD187" s="57" t="str">
        <f>IF(AB187="","",(VLOOKUP(AB187,Table_corresp!$J$3:$M$70,3,0)))</f>
        <v/>
      </c>
      <c r="AE187" s="57" t="str">
        <f>IF(AB187="","",(VLOOKUP(AB187,Table_corresp!$J$3:$M$70,4,0)))</f>
        <v/>
      </c>
      <c r="AF187" s="56" t="str">
        <f t="shared" si="46"/>
        <v/>
      </c>
      <c r="AG187" s="56" t="str">
        <f>IF(AF187="","",N187-AF187)</f>
        <v/>
      </c>
      <c r="AH187" s="58" t="str">
        <f t="shared" si="41"/>
        <v/>
      </c>
      <c r="AI187" s="17" t="str">
        <f>IF(X187&lt;&gt;0,((YEAR(X187)-YEAR(P187))*12+MONTH(X187)-MONTH(P187)),"")</f>
        <v/>
      </c>
      <c r="AJ187" s="16"/>
      <c r="AK187" s="39" t="str">
        <f>IF(AJ187&lt;&gt;0,(DATEDIF(Q187,AJ187,"y")&amp;" ans "&amp;DATEDIF(Q187,AJ187,"ym")&amp;" mois"),"")</f>
        <v/>
      </c>
      <c r="AL187" s="11"/>
      <c r="AM187" s="57" t="str">
        <f>IF(AK187="","",(VLOOKUP(AK187,Table_corresp!$E$3:$F$230,2,0)))</f>
        <v/>
      </c>
      <c r="AN187" s="57" t="str">
        <f>IF(AM187="","",(CONCATENATE(B187," / ",AM187)))</f>
        <v/>
      </c>
      <c r="AO187" s="57" t="str">
        <f>IF(AN187="","",(VLOOKUP(AN187,Table_corresp!$J$3:$M$70,2,0)))</f>
        <v/>
      </c>
      <c r="AP187" s="57" t="str">
        <f>IF(AN187="","",(VLOOKUP(AN187,Table_corresp!$J$3:$M$70,3,0)))</f>
        <v/>
      </c>
      <c r="AQ187" s="57" t="str">
        <f>IF(AN187="","",(VLOOKUP(AN187,Table_corresp!$J$3:$M$70,4,0)))</f>
        <v/>
      </c>
      <c r="AR187" s="56" t="str">
        <f t="shared" si="47"/>
        <v/>
      </c>
      <c r="AS187" s="56" t="str">
        <f t="shared" si="48"/>
        <v/>
      </c>
      <c r="AT187" s="58" t="str">
        <f t="shared" si="49"/>
        <v/>
      </c>
      <c r="AU187" s="59" t="str">
        <f t="shared" si="42"/>
        <v/>
      </c>
      <c r="AV187" s="16"/>
      <c r="AW187" s="39"/>
      <c r="AX187" s="11"/>
      <c r="AY187" s="57" t="str">
        <f>IF(AU187="","",(VLOOKUP(AU187,Table_corresp!$E$3:$F$230,2,0)))</f>
        <v/>
      </c>
      <c r="AZ187" s="57" t="str">
        <f>IF(AY187="","",(CONCATENATE(L187," / ",AY187)))</f>
        <v/>
      </c>
      <c r="BA187" s="57" t="str">
        <f>IF(AZ187="","",(VLOOKUP(AZ187,Table_corresp!$J$3:$M$70,2,0)))</f>
        <v/>
      </c>
      <c r="BB187" s="57" t="str">
        <f>IF(AZ187="","",(VLOOKUP(AZ187,Table_corresp!$J$3:$M$70,3,0)))</f>
        <v/>
      </c>
      <c r="BC187" s="57" t="str">
        <f>IF(AZ187="","",(VLOOKUP(AZ187,Table_corresp!$J$3:$M$70,4,0)))</f>
        <v/>
      </c>
      <c r="BD187" s="56" t="str">
        <f t="shared" si="50"/>
        <v/>
      </c>
      <c r="BE187" s="56" t="str">
        <f t="shared" si="58"/>
        <v/>
      </c>
      <c r="BF187" s="58" t="str">
        <f t="shared" si="51"/>
        <v/>
      </c>
      <c r="BG187" s="59" t="e">
        <f t="shared" si="43"/>
        <v>#VALUE!</v>
      </c>
      <c r="BH187" s="11"/>
      <c r="BI187" s="39"/>
      <c r="BJ187" s="11"/>
      <c r="BK187" s="57" t="e">
        <f>IF(BG187="","",(VLOOKUP(BG187,Table_corresp!$E$3:$F$230,2,0)))</f>
        <v>#VALUE!</v>
      </c>
      <c r="BL187" s="57" t="e">
        <f>IF(BK187="","",(CONCATENATE(V187," / ",BK187)))</f>
        <v>#VALUE!</v>
      </c>
      <c r="BM187" s="57" t="e">
        <f>IF(BL187="","",(VLOOKUP(BL187,Table_corresp!$J$3:$M$70,2,0)))</f>
        <v>#VALUE!</v>
      </c>
      <c r="BN187" s="57" t="e">
        <f>IF(BL187="","",(VLOOKUP(BL187,Table_corresp!$J$3:$M$70,3,0)))</f>
        <v>#VALUE!</v>
      </c>
      <c r="BO187" s="57" t="e">
        <f>IF(BL187="","",(VLOOKUP(BL187,Table_corresp!$J$3:$M$70,4,0)))</f>
        <v>#VALUE!</v>
      </c>
      <c r="BP187" s="56" t="str">
        <f t="shared" si="52"/>
        <v/>
      </c>
      <c r="BQ187" s="56" t="str">
        <f t="shared" si="59"/>
        <v/>
      </c>
      <c r="BR187" s="58" t="str">
        <f t="shared" si="53"/>
        <v/>
      </c>
      <c r="BS187" s="59" t="e">
        <f t="shared" si="44"/>
        <v>#VALUE!</v>
      </c>
      <c r="BT187" s="11"/>
      <c r="BU187" s="39"/>
      <c r="BV187" s="11"/>
      <c r="BW187" s="57" t="e">
        <f>IF(BS187="","",(VLOOKUP(BS187,Table_corresp!$E$3:$F$230,2,0)))</f>
        <v>#VALUE!</v>
      </c>
      <c r="BX187" s="57" t="e">
        <f>IF(BW187="","",(CONCATENATE(AF187," / ",BW187)))</f>
        <v>#VALUE!</v>
      </c>
      <c r="BY187" s="57" t="e">
        <f>IF(BX187="","",(VLOOKUP(BX187,Table_corresp!$J$3:$M$70,2,0)))</f>
        <v>#VALUE!</v>
      </c>
      <c r="BZ187" s="57" t="e">
        <f>IF(BX187="","",(VLOOKUP(BX187,Table_corresp!$J$3:$M$70,3,0)))</f>
        <v>#VALUE!</v>
      </c>
      <c r="CA187" s="57" t="e">
        <f>IF(BX187="","",(VLOOKUP(BX187,Table_corresp!$J$3:$M$70,4,0)))</f>
        <v>#VALUE!</v>
      </c>
      <c r="CB187" s="56" t="e">
        <f>IF(#REF!&gt;0,((((#REF!/BY187)^BZ187)-1)/CA187),"")</f>
        <v>#REF!</v>
      </c>
      <c r="CC187" s="56" t="e">
        <f>IF(CB187="","",BN187-CB187)</f>
        <v>#REF!</v>
      </c>
      <c r="CD187" s="58" t="e">
        <f t="shared" si="54"/>
        <v>#REF!</v>
      </c>
      <c r="CE187" s="59" t="e">
        <f>IF(BR187&lt;&gt;0,((YEAR(BR187)-YEAR(BD187))*12+MONTH(BR187)-MONTH(BD187)),"")</f>
        <v>#VALUE!</v>
      </c>
      <c r="CF187" s="11"/>
      <c r="CG187" s="39"/>
      <c r="CH187" s="11"/>
      <c r="CI187" s="57" t="e">
        <f>IF(CE187="","",(VLOOKUP(CE187,Table_corresp!$E$3:$F$230,2,0)))</f>
        <v>#VALUE!</v>
      </c>
      <c r="CJ187" s="57" t="e">
        <f>IF(CI187="","",(CONCATENATE(AP187," / ",CI187)))</f>
        <v>#VALUE!</v>
      </c>
      <c r="CK187" s="57" t="e">
        <f>IF(CJ187="","",(VLOOKUP(CJ187,Table_corresp!$J$3:$M$70,2,0)))</f>
        <v>#VALUE!</v>
      </c>
      <c r="CL187" s="57" t="e">
        <f>IF(CJ187="","",(VLOOKUP(CJ187,Table_corresp!$J$3:$M$70,3,0)))</f>
        <v>#VALUE!</v>
      </c>
      <c r="CM187" s="57" t="e">
        <f>IF(CJ187="","",(VLOOKUP(CJ187,Table_corresp!$J$3:$M$70,4,0)))</f>
        <v>#VALUE!</v>
      </c>
      <c r="CN187" s="56" t="e">
        <f>IF(#REF!&gt;0,((((#REF!/CK187)^CL187)-1)/CM187),"")</f>
        <v>#REF!</v>
      </c>
      <c r="CO187" s="56" t="e">
        <f>IF(CN187="","",BZ187-CN187)</f>
        <v>#REF!</v>
      </c>
      <c r="CP187" s="58" t="e">
        <f t="shared" si="55"/>
        <v>#REF!</v>
      </c>
      <c r="CQ187" s="59" t="e">
        <f>IF(CD187&lt;&gt;0,((YEAR(CD187)-YEAR(BP187))*12+MONTH(CD187)-MONTH(BP187)),"")</f>
        <v>#REF!</v>
      </c>
      <c r="CR187" s="11"/>
      <c r="CS187" s="39"/>
      <c r="CT187" s="18"/>
      <c r="CU187" s="57" t="e">
        <f>IF(CQ187="","",(VLOOKUP(CQ187,Table_corresp!$E$3:$F$230,2,0)))</f>
        <v>#REF!</v>
      </c>
      <c r="CV187" s="57" t="e">
        <f>IF(CU187="","",(CONCATENATE(BB187," / ",CU187)))</f>
        <v>#REF!</v>
      </c>
      <c r="CW187" s="57" t="e">
        <f>IF(CV187="","",(VLOOKUP(CV187,Table_corresp!$J$3:$M$70,2,0)))</f>
        <v>#REF!</v>
      </c>
      <c r="CX187" s="57" t="e">
        <f>IF(CV187="","",(VLOOKUP(CV187,Table_corresp!$J$3:$M$70,3,0)))</f>
        <v>#REF!</v>
      </c>
      <c r="CY187" s="57" t="e">
        <f>IF(CV187="","",(VLOOKUP(CV187,Table_corresp!$J$3:$M$70,4,0)))</f>
        <v>#REF!</v>
      </c>
      <c r="CZ187" s="56" t="e">
        <f>IF(#REF!&gt;0,((((#REF!/CW187)^CX187)-1)/CY187),"")</f>
        <v>#REF!</v>
      </c>
      <c r="DA187" s="56" t="e">
        <f>IF(CZ187="","",CL187-CZ187)</f>
        <v>#REF!</v>
      </c>
      <c r="DB187" s="58" t="e">
        <f t="shared" si="56"/>
        <v>#REF!</v>
      </c>
      <c r="DC187" s="59" t="e">
        <f>IF(CP187&lt;&gt;0,((YEAR(CP187)-YEAR(CB187))*12+MONTH(CP187)-MONTH(CB187)),"")</f>
        <v>#REF!</v>
      </c>
    </row>
    <row r="188" spans="1:107" x14ac:dyDescent="0.25">
      <c r="A188" s="32">
        <v>189</v>
      </c>
      <c r="B188" s="33">
        <v>2</v>
      </c>
      <c r="C188" s="12">
        <v>31</v>
      </c>
      <c r="D188" s="12">
        <v>128</v>
      </c>
      <c r="E188" s="12">
        <v>18.920000000000002</v>
      </c>
      <c r="F188" s="12">
        <v>32.799999999999997</v>
      </c>
      <c r="G188" s="12">
        <v>129</v>
      </c>
      <c r="H188" s="13">
        <v>19.71</v>
      </c>
      <c r="I188" s="46">
        <f>VLOOKUP(T188,Table_corresp!$E$3:$F$230,2,0)</f>
        <v>8</v>
      </c>
      <c r="J188" s="46" t="str">
        <f>CONCATENATE(B188," / ",I188)</f>
        <v>2 / 8</v>
      </c>
      <c r="K188" s="54">
        <f>VLOOKUP(J188,Table_corresp!$J$3:$M$70,2,0)</f>
        <v>15.44</v>
      </c>
      <c r="L188" s="54">
        <f>VLOOKUP(J188,Table_corresp!$J$3:$M$70,3,0)</f>
        <v>-0.54</v>
      </c>
      <c r="M188" s="55">
        <f>VLOOKUP(J188,Table_corresp!$J$3:$M$70,4,0)</f>
        <v>-4.9000000000000002E-2</v>
      </c>
      <c r="N188" s="56">
        <f t="shared" si="57"/>
        <v>2.5209500954686628</v>
      </c>
      <c r="O188" s="14" t="s">
        <v>36</v>
      </c>
      <c r="P188" s="15">
        <v>42423</v>
      </c>
      <c r="Q188" s="15">
        <v>39414</v>
      </c>
      <c r="R188" s="45" t="str">
        <f t="shared" ca="1" si="40"/>
        <v>9 ans 10 mois</v>
      </c>
      <c r="S188" s="39" t="str">
        <f ca="1">VLOOKUP(R188,Table_corresp!$A$3:$B$230,2,0)</f>
        <v>[9-12[</v>
      </c>
      <c r="T188" s="45" t="str">
        <f>DATEDIF(Q188,P188,"y")&amp;" ans "&amp;DATEDIF(Q188,P188,"ym")&amp;" mois"</f>
        <v>8 ans 2 mois</v>
      </c>
      <c r="U188" s="39" t="str">
        <f>VLOOKUP(T188,Table_corresp!$A$3:$B$230,2,0)</f>
        <v>[6-9[</v>
      </c>
      <c r="V188" s="20"/>
      <c r="W188" s="21"/>
      <c r="X188" s="20"/>
      <c r="Y188" s="38" t="str">
        <f>IF(X188&lt;&gt;0,(DATEDIF(Q188,X188,"y")&amp;" ans "&amp;DATEDIF(Q188,X188,"ym")&amp;" mois"),"")</f>
        <v/>
      </c>
      <c r="Z188" s="21"/>
      <c r="AA188" s="57" t="str">
        <f>IF(Y188="","",(VLOOKUP(Y188,Table_corresp!$E$3:$F$230,2,0)))</f>
        <v/>
      </c>
      <c r="AB188" s="57" t="str">
        <f>IF(AA188="","",(CONCATENATE(B188," / ",AA188)))</f>
        <v/>
      </c>
      <c r="AC188" s="57" t="str">
        <f>IF(AB188="","",(VLOOKUP(AB188,Table_corresp!$J$3:$M$70,2,0)))</f>
        <v/>
      </c>
      <c r="AD188" s="57" t="str">
        <f>IF(AB188="","",(VLOOKUP(AB188,Table_corresp!$J$3:$M$70,3,0)))</f>
        <v/>
      </c>
      <c r="AE188" s="57" t="str">
        <f>IF(AB188="","",(VLOOKUP(AB188,Table_corresp!$J$3:$M$70,4,0)))</f>
        <v/>
      </c>
      <c r="AF188" s="56" t="str">
        <f t="shared" si="46"/>
        <v/>
      </c>
      <c r="AG188" s="56" t="str">
        <f>IF(AF188="","",N188-AF188)</f>
        <v/>
      </c>
      <c r="AH188" s="58" t="str">
        <f t="shared" si="41"/>
        <v/>
      </c>
      <c r="AI188" s="17" t="str">
        <f>IF(X188&lt;&gt;0,((YEAR(X188)-YEAR(P188))*12+MONTH(X188)-MONTH(P188)),"")</f>
        <v/>
      </c>
      <c r="AJ188" s="20"/>
      <c r="AK188" s="39" t="str">
        <f>IF(AJ188&lt;&gt;0,(DATEDIF(Q188,AJ188,"y")&amp;" ans "&amp;DATEDIF(Q188,AJ188,"ym")&amp;" mois"),"")</f>
        <v/>
      </c>
      <c r="AL188" s="21"/>
      <c r="AM188" s="57" t="str">
        <f>IF(AK188="","",(VLOOKUP(AK188,Table_corresp!$E$3:$F$230,2,0)))</f>
        <v/>
      </c>
      <c r="AN188" s="57" t="str">
        <f>IF(AM188="","",(CONCATENATE(B188," / ",AM188)))</f>
        <v/>
      </c>
      <c r="AO188" s="57" t="str">
        <f>IF(AN188="","",(VLOOKUP(AN188,Table_corresp!$J$3:$M$70,2,0)))</f>
        <v/>
      </c>
      <c r="AP188" s="57" t="str">
        <f>IF(AN188="","",(VLOOKUP(AN188,Table_corresp!$J$3:$M$70,3,0)))</f>
        <v/>
      </c>
      <c r="AQ188" s="57" t="str">
        <f>IF(AN188="","",(VLOOKUP(AN188,Table_corresp!$J$3:$M$70,4,0)))</f>
        <v/>
      </c>
      <c r="AR188" s="56" t="str">
        <f t="shared" si="47"/>
        <v/>
      </c>
      <c r="AS188" s="56" t="str">
        <f t="shared" si="48"/>
        <v/>
      </c>
      <c r="AT188" s="58" t="str">
        <f t="shared" si="49"/>
        <v/>
      </c>
      <c r="AU188" s="59" t="str">
        <f t="shared" si="42"/>
        <v/>
      </c>
      <c r="AV188" s="20"/>
      <c r="AW188" s="39"/>
      <c r="AX188" s="21"/>
      <c r="AY188" s="57" t="str">
        <f>IF(AU188="","",(VLOOKUP(AU188,Table_corresp!$E$3:$F$230,2,0)))</f>
        <v/>
      </c>
      <c r="AZ188" s="57" t="str">
        <f>IF(AY188="","",(CONCATENATE(L188," / ",AY188)))</f>
        <v/>
      </c>
      <c r="BA188" s="57" t="str">
        <f>IF(AZ188="","",(VLOOKUP(AZ188,Table_corresp!$J$3:$M$70,2,0)))</f>
        <v/>
      </c>
      <c r="BB188" s="57" t="str">
        <f>IF(AZ188="","",(VLOOKUP(AZ188,Table_corresp!$J$3:$M$70,3,0)))</f>
        <v/>
      </c>
      <c r="BC188" s="57" t="str">
        <f>IF(AZ188="","",(VLOOKUP(AZ188,Table_corresp!$J$3:$M$70,4,0)))</f>
        <v/>
      </c>
      <c r="BD188" s="56" t="str">
        <f t="shared" si="50"/>
        <v/>
      </c>
      <c r="BE188" s="56" t="str">
        <f t="shared" si="58"/>
        <v/>
      </c>
      <c r="BF188" s="58" t="str">
        <f t="shared" si="51"/>
        <v/>
      </c>
      <c r="BG188" s="59" t="e">
        <f t="shared" si="43"/>
        <v>#VALUE!</v>
      </c>
      <c r="BH188" s="21"/>
      <c r="BI188" s="39"/>
      <c r="BJ188" s="21"/>
      <c r="BK188" s="57" t="e">
        <f>IF(BG188="","",(VLOOKUP(BG188,Table_corresp!$E$3:$F$230,2,0)))</f>
        <v>#VALUE!</v>
      </c>
      <c r="BL188" s="57" t="e">
        <f>IF(BK188="","",(CONCATENATE(V188," / ",BK188)))</f>
        <v>#VALUE!</v>
      </c>
      <c r="BM188" s="57" t="e">
        <f>IF(BL188="","",(VLOOKUP(BL188,Table_corresp!$J$3:$M$70,2,0)))</f>
        <v>#VALUE!</v>
      </c>
      <c r="BN188" s="57" t="e">
        <f>IF(BL188="","",(VLOOKUP(BL188,Table_corresp!$J$3:$M$70,3,0)))</f>
        <v>#VALUE!</v>
      </c>
      <c r="BO188" s="57" t="e">
        <f>IF(BL188="","",(VLOOKUP(BL188,Table_corresp!$J$3:$M$70,4,0)))</f>
        <v>#VALUE!</v>
      </c>
      <c r="BP188" s="56" t="str">
        <f t="shared" si="52"/>
        <v/>
      </c>
      <c r="BQ188" s="56" t="str">
        <f t="shared" si="59"/>
        <v/>
      </c>
      <c r="BR188" s="58" t="str">
        <f t="shared" si="53"/>
        <v/>
      </c>
      <c r="BS188" s="59" t="e">
        <f t="shared" si="44"/>
        <v>#VALUE!</v>
      </c>
      <c r="BT188" s="21"/>
      <c r="BU188" s="39"/>
      <c r="BV188" s="21"/>
      <c r="BW188" s="57" t="e">
        <f>IF(BS188="","",(VLOOKUP(BS188,Table_corresp!$E$3:$F$230,2,0)))</f>
        <v>#VALUE!</v>
      </c>
      <c r="BX188" s="57" t="e">
        <f>IF(BW188="","",(CONCATENATE(AF188," / ",BW188)))</f>
        <v>#VALUE!</v>
      </c>
      <c r="BY188" s="57" t="e">
        <f>IF(BX188="","",(VLOOKUP(BX188,Table_corresp!$J$3:$M$70,2,0)))</f>
        <v>#VALUE!</v>
      </c>
      <c r="BZ188" s="57" t="e">
        <f>IF(BX188="","",(VLOOKUP(BX188,Table_corresp!$J$3:$M$70,3,0)))</f>
        <v>#VALUE!</v>
      </c>
      <c r="CA188" s="57" t="e">
        <f>IF(BX188="","",(VLOOKUP(BX188,Table_corresp!$J$3:$M$70,4,0)))</f>
        <v>#VALUE!</v>
      </c>
      <c r="CB188" s="56" t="e">
        <f>IF(#REF!&gt;0,((((#REF!/BY188)^BZ188)-1)/CA188),"")</f>
        <v>#REF!</v>
      </c>
      <c r="CC188" s="56" t="e">
        <f>IF(CB188="","",BN188-CB188)</f>
        <v>#REF!</v>
      </c>
      <c r="CD188" s="58" t="e">
        <f t="shared" si="54"/>
        <v>#REF!</v>
      </c>
      <c r="CE188" s="59" t="e">
        <f>IF(BR188&lt;&gt;0,((YEAR(BR188)-YEAR(BD188))*12+MONTH(BR188)-MONTH(BD188)),"")</f>
        <v>#VALUE!</v>
      </c>
      <c r="CF188" s="21"/>
      <c r="CG188" s="39"/>
      <c r="CH188" s="21"/>
      <c r="CI188" s="57" t="e">
        <f>IF(CE188="","",(VLOOKUP(CE188,Table_corresp!$E$3:$F$230,2,0)))</f>
        <v>#VALUE!</v>
      </c>
      <c r="CJ188" s="57" t="e">
        <f>IF(CI188="","",(CONCATENATE(AP188," / ",CI188)))</f>
        <v>#VALUE!</v>
      </c>
      <c r="CK188" s="57" t="e">
        <f>IF(CJ188="","",(VLOOKUP(CJ188,Table_corresp!$J$3:$M$70,2,0)))</f>
        <v>#VALUE!</v>
      </c>
      <c r="CL188" s="57" t="e">
        <f>IF(CJ188="","",(VLOOKUP(CJ188,Table_corresp!$J$3:$M$70,3,0)))</f>
        <v>#VALUE!</v>
      </c>
      <c r="CM188" s="57" t="e">
        <f>IF(CJ188="","",(VLOOKUP(CJ188,Table_corresp!$J$3:$M$70,4,0)))</f>
        <v>#VALUE!</v>
      </c>
      <c r="CN188" s="56" t="e">
        <f>IF(#REF!&gt;0,((((#REF!/CK188)^CL188)-1)/CM188),"")</f>
        <v>#REF!</v>
      </c>
      <c r="CO188" s="56" t="e">
        <f>IF(CN188="","",BZ188-CN188)</f>
        <v>#REF!</v>
      </c>
      <c r="CP188" s="58" t="e">
        <f t="shared" si="55"/>
        <v>#REF!</v>
      </c>
      <c r="CQ188" s="59" t="e">
        <f>IF(CD188&lt;&gt;0,((YEAR(CD188)-YEAR(BP188))*12+MONTH(CD188)-MONTH(BP188)),"")</f>
        <v>#REF!</v>
      </c>
      <c r="CR188" s="21"/>
      <c r="CS188" s="39"/>
      <c r="CT188" s="22"/>
      <c r="CU188" s="57" t="e">
        <f>IF(CQ188="","",(VLOOKUP(CQ188,Table_corresp!$E$3:$F$230,2,0)))</f>
        <v>#REF!</v>
      </c>
      <c r="CV188" s="57" t="e">
        <f>IF(CU188="","",(CONCATENATE(BB188," / ",CU188)))</f>
        <v>#REF!</v>
      </c>
      <c r="CW188" s="57" t="e">
        <f>IF(CV188="","",(VLOOKUP(CV188,Table_corresp!$J$3:$M$70,2,0)))</f>
        <v>#REF!</v>
      </c>
      <c r="CX188" s="57" t="e">
        <f>IF(CV188="","",(VLOOKUP(CV188,Table_corresp!$J$3:$M$70,3,0)))</f>
        <v>#REF!</v>
      </c>
      <c r="CY188" s="57" t="e">
        <f>IF(CV188="","",(VLOOKUP(CV188,Table_corresp!$J$3:$M$70,4,0)))</f>
        <v>#REF!</v>
      </c>
      <c r="CZ188" s="56" t="e">
        <f>IF(#REF!&gt;0,((((#REF!/CW188)^CX188)-1)/CY188),"")</f>
        <v>#REF!</v>
      </c>
      <c r="DA188" s="56" t="e">
        <f>IF(CZ188="","",CL188-CZ188)</f>
        <v>#REF!</v>
      </c>
      <c r="DB188" s="58" t="e">
        <f t="shared" si="56"/>
        <v>#REF!</v>
      </c>
      <c r="DC188" s="59" t="e">
        <f>IF(CP188&lt;&gt;0,((YEAR(CP188)-YEAR(CB188))*12+MONTH(CP188)-MONTH(CB188)),"")</f>
        <v>#REF!</v>
      </c>
    </row>
    <row r="189" spans="1:107" x14ac:dyDescent="0.25">
      <c r="A189" s="10">
        <v>190</v>
      </c>
      <c r="B189" s="10">
        <v>1</v>
      </c>
      <c r="C189" s="12"/>
      <c r="D189" s="12"/>
      <c r="E189" s="12"/>
      <c r="F189" s="12">
        <v>53.5</v>
      </c>
      <c r="G189" s="12">
        <v>146</v>
      </c>
      <c r="H189" s="13">
        <v>25.1</v>
      </c>
      <c r="I189" s="46">
        <f>VLOOKUP(T189,Table_corresp!$E$3:$F$230,2,0)</f>
        <v>7.5</v>
      </c>
      <c r="J189" s="46" t="str">
        <f>CONCATENATE(B189," / ",I189)</f>
        <v>1 / 7,5</v>
      </c>
      <c r="K189" s="54">
        <f>VLOOKUP(J189,Table_corresp!$J$3:$M$70,2,0)</f>
        <v>15.62</v>
      </c>
      <c r="L189" s="54">
        <f>VLOOKUP(J189,Table_corresp!$J$3:$M$70,3,0)</f>
        <v>-0.53</v>
      </c>
      <c r="M189" s="55">
        <f>VLOOKUP(J189,Table_corresp!$J$3:$M$70,4,0)</f>
        <v>-4.5100000000000001E-2</v>
      </c>
      <c r="N189" s="56">
        <f t="shared" si="57"/>
        <v>4.9285790510990859</v>
      </c>
      <c r="O189" s="14" t="s">
        <v>39</v>
      </c>
      <c r="P189" s="15">
        <v>42423</v>
      </c>
      <c r="Q189" s="15">
        <v>39611</v>
      </c>
      <c r="R189" s="45" t="str">
        <f t="shared" ca="1" si="40"/>
        <v>9 ans 4 mois</v>
      </c>
      <c r="S189" s="39" t="str">
        <f ca="1">VLOOKUP(R189,Table_corresp!$A$3:$B$230,2,0)</f>
        <v>[9-12[</v>
      </c>
      <c r="T189" s="45" t="str">
        <f>DATEDIF(Q189,P189,"y")&amp;" ans "&amp;DATEDIF(Q189,P189,"ym")&amp;" mois"</f>
        <v>7 ans 8 mois</v>
      </c>
      <c r="U189" s="39" t="str">
        <f>VLOOKUP(T189,Table_corresp!$A$3:$B$230,2,0)</f>
        <v>[6-9[</v>
      </c>
      <c r="V189" s="16"/>
      <c r="W189" s="11"/>
      <c r="X189" s="16"/>
      <c r="Y189" s="38" t="str">
        <f>IF(X189&lt;&gt;0,(DATEDIF(Q189,X189,"y")&amp;" ans "&amp;DATEDIF(Q189,X189,"ym")&amp;" mois"),"")</f>
        <v/>
      </c>
      <c r="Z189" s="11"/>
      <c r="AA189" s="57" t="str">
        <f>IF(Y189="","",(VLOOKUP(Y189,Table_corresp!$E$3:$F$230,2,0)))</f>
        <v/>
      </c>
      <c r="AB189" s="57" t="str">
        <f>IF(AA189="","",(CONCATENATE(B189," / ",AA189)))</f>
        <v/>
      </c>
      <c r="AC189" s="57" t="str">
        <f>IF(AB189="","",(VLOOKUP(AB189,Table_corresp!$J$3:$M$70,2,0)))</f>
        <v/>
      </c>
      <c r="AD189" s="57" t="str">
        <f>IF(AB189="","",(VLOOKUP(AB189,Table_corresp!$J$3:$M$70,3,0)))</f>
        <v/>
      </c>
      <c r="AE189" s="57" t="str">
        <f>IF(AB189="","",(VLOOKUP(AB189,Table_corresp!$J$3:$M$70,4,0)))</f>
        <v/>
      </c>
      <c r="AF189" s="56" t="str">
        <f t="shared" si="46"/>
        <v/>
      </c>
      <c r="AG189" s="56" t="str">
        <f>IF(AF189="","",N189-AF189)</f>
        <v/>
      </c>
      <c r="AH189" s="58" t="str">
        <f t="shared" si="41"/>
        <v/>
      </c>
      <c r="AI189" s="17" t="str">
        <f>IF(X189&lt;&gt;0,((YEAR(X189)-YEAR(P189))*12+MONTH(X189)-MONTH(P189)),"")</f>
        <v/>
      </c>
      <c r="AJ189" s="16"/>
      <c r="AK189" s="39" t="str">
        <f>IF(AJ189&lt;&gt;0,(DATEDIF(Q189,AJ189,"y")&amp;" ans "&amp;DATEDIF(Q189,AJ189,"ym")&amp;" mois"),"")</f>
        <v/>
      </c>
      <c r="AL189" s="11"/>
      <c r="AM189" s="57" t="str">
        <f>IF(AK189="","",(VLOOKUP(AK189,Table_corresp!$E$3:$F$230,2,0)))</f>
        <v/>
      </c>
      <c r="AN189" s="57" t="str">
        <f>IF(AM189="","",(CONCATENATE(B189," / ",AM189)))</f>
        <v/>
      </c>
      <c r="AO189" s="57" t="str">
        <f>IF(AN189="","",(VLOOKUP(AN189,Table_corresp!$J$3:$M$70,2,0)))</f>
        <v/>
      </c>
      <c r="AP189" s="57" t="str">
        <f>IF(AN189="","",(VLOOKUP(AN189,Table_corresp!$J$3:$M$70,3,0)))</f>
        <v/>
      </c>
      <c r="AQ189" s="57" t="str">
        <f>IF(AN189="","",(VLOOKUP(AN189,Table_corresp!$J$3:$M$70,4,0)))</f>
        <v/>
      </c>
      <c r="AR189" s="56" t="str">
        <f t="shared" si="47"/>
        <v/>
      </c>
      <c r="AS189" s="56" t="str">
        <f t="shared" si="48"/>
        <v/>
      </c>
      <c r="AT189" s="58" t="str">
        <f t="shared" si="49"/>
        <v/>
      </c>
      <c r="AU189" s="59" t="str">
        <f t="shared" si="42"/>
        <v/>
      </c>
      <c r="AV189" s="16"/>
      <c r="AW189" s="39"/>
      <c r="AX189" s="11"/>
      <c r="AY189" s="57" t="str">
        <f>IF(AU189="","",(VLOOKUP(AU189,Table_corresp!$E$3:$F$230,2,0)))</f>
        <v/>
      </c>
      <c r="AZ189" s="57" t="str">
        <f>IF(AY189="","",(CONCATENATE(L189," / ",AY189)))</f>
        <v/>
      </c>
      <c r="BA189" s="57" t="str">
        <f>IF(AZ189="","",(VLOOKUP(AZ189,Table_corresp!$J$3:$M$70,2,0)))</f>
        <v/>
      </c>
      <c r="BB189" s="57" t="str">
        <f>IF(AZ189="","",(VLOOKUP(AZ189,Table_corresp!$J$3:$M$70,3,0)))</f>
        <v/>
      </c>
      <c r="BC189" s="57" t="str">
        <f>IF(AZ189="","",(VLOOKUP(AZ189,Table_corresp!$J$3:$M$70,4,0)))</f>
        <v/>
      </c>
      <c r="BD189" s="56" t="str">
        <f t="shared" si="50"/>
        <v/>
      </c>
      <c r="BE189" s="56" t="str">
        <f t="shared" si="58"/>
        <v/>
      </c>
      <c r="BF189" s="58" t="str">
        <f t="shared" si="51"/>
        <v/>
      </c>
      <c r="BG189" s="59" t="e">
        <f t="shared" si="43"/>
        <v>#VALUE!</v>
      </c>
      <c r="BH189" s="11"/>
      <c r="BI189" s="39"/>
      <c r="BJ189" s="11"/>
      <c r="BK189" s="57" t="e">
        <f>IF(BG189="","",(VLOOKUP(BG189,Table_corresp!$E$3:$F$230,2,0)))</f>
        <v>#VALUE!</v>
      </c>
      <c r="BL189" s="57" t="e">
        <f>IF(BK189="","",(CONCATENATE(V189," / ",BK189)))</f>
        <v>#VALUE!</v>
      </c>
      <c r="BM189" s="57" t="e">
        <f>IF(BL189="","",(VLOOKUP(BL189,Table_corresp!$J$3:$M$70,2,0)))</f>
        <v>#VALUE!</v>
      </c>
      <c r="BN189" s="57" t="e">
        <f>IF(BL189="","",(VLOOKUP(BL189,Table_corresp!$J$3:$M$70,3,0)))</f>
        <v>#VALUE!</v>
      </c>
      <c r="BO189" s="57" t="e">
        <f>IF(BL189="","",(VLOOKUP(BL189,Table_corresp!$J$3:$M$70,4,0)))</f>
        <v>#VALUE!</v>
      </c>
      <c r="BP189" s="56" t="str">
        <f t="shared" si="52"/>
        <v/>
      </c>
      <c r="BQ189" s="56" t="str">
        <f t="shared" si="59"/>
        <v/>
      </c>
      <c r="BR189" s="58" t="str">
        <f t="shared" si="53"/>
        <v/>
      </c>
      <c r="BS189" s="59" t="e">
        <f t="shared" si="44"/>
        <v>#VALUE!</v>
      </c>
      <c r="BT189" s="11"/>
      <c r="BU189" s="39"/>
      <c r="BV189" s="11"/>
      <c r="BW189" s="57" t="e">
        <f>IF(BS189="","",(VLOOKUP(BS189,Table_corresp!$E$3:$F$230,2,0)))</f>
        <v>#VALUE!</v>
      </c>
      <c r="BX189" s="57" t="e">
        <f>IF(BW189="","",(CONCATENATE(AF189," / ",BW189)))</f>
        <v>#VALUE!</v>
      </c>
      <c r="BY189" s="57" t="e">
        <f>IF(BX189="","",(VLOOKUP(BX189,Table_corresp!$J$3:$M$70,2,0)))</f>
        <v>#VALUE!</v>
      </c>
      <c r="BZ189" s="57" t="e">
        <f>IF(BX189="","",(VLOOKUP(BX189,Table_corresp!$J$3:$M$70,3,0)))</f>
        <v>#VALUE!</v>
      </c>
      <c r="CA189" s="57" t="e">
        <f>IF(BX189="","",(VLOOKUP(BX189,Table_corresp!$J$3:$M$70,4,0)))</f>
        <v>#VALUE!</v>
      </c>
      <c r="CB189" s="56" t="e">
        <f>IF(#REF!&gt;0,((((#REF!/BY189)^BZ189)-1)/CA189),"")</f>
        <v>#REF!</v>
      </c>
      <c r="CC189" s="56" t="e">
        <f>IF(CB189="","",BN189-CB189)</f>
        <v>#REF!</v>
      </c>
      <c r="CD189" s="58" t="e">
        <f t="shared" si="54"/>
        <v>#REF!</v>
      </c>
      <c r="CE189" s="59" t="e">
        <f>IF(BR189&lt;&gt;0,((YEAR(BR189)-YEAR(BD189))*12+MONTH(BR189)-MONTH(BD189)),"")</f>
        <v>#VALUE!</v>
      </c>
      <c r="CF189" s="11"/>
      <c r="CG189" s="39"/>
      <c r="CH189" s="11"/>
      <c r="CI189" s="57" t="e">
        <f>IF(CE189="","",(VLOOKUP(CE189,Table_corresp!$E$3:$F$230,2,0)))</f>
        <v>#VALUE!</v>
      </c>
      <c r="CJ189" s="57" t="e">
        <f>IF(CI189="","",(CONCATENATE(AP189," / ",CI189)))</f>
        <v>#VALUE!</v>
      </c>
      <c r="CK189" s="57" t="e">
        <f>IF(CJ189="","",(VLOOKUP(CJ189,Table_corresp!$J$3:$M$70,2,0)))</f>
        <v>#VALUE!</v>
      </c>
      <c r="CL189" s="57" t="e">
        <f>IF(CJ189="","",(VLOOKUP(CJ189,Table_corresp!$J$3:$M$70,3,0)))</f>
        <v>#VALUE!</v>
      </c>
      <c r="CM189" s="57" t="e">
        <f>IF(CJ189="","",(VLOOKUP(CJ189,Table_corresp!$J$3:$M$70,4,0)))</f>
        <v>#VALUE!</v>
      </c>
      <c r="CN189" s="56" t="e">
        <f>IF(#REF!&gt;0,((((#REF!/CK189)^CL189)-1)/CM189),"")</f>
        <v>#REF!</v>
      </c>
      <c r="CO189" s="56" t="e">
        <f>IF(CN189="","",BZ189-CN189)</f>
        <v>#REF!</v>
      </c>
      <c r="CP189" s="58" t="e">
        <f t="shared" si="55"/>
        <v>#REF!</v>
      </c>
      <c r="CQ189" s="59" t="e">
        <f>IF(CD189&lt;&gt;0,((YEAR(CD189)-YEAR(BP189))*12+MONTH(CD189)-MONTH(BP189)),"")</f>
        <v>#REF!</v>
      </c>
      <c r="CR189" s="11"/>
      <c r="CS189" s="39"/>
      <c r="CT189" s="18"/>
      <c r="CU189" s="57" t="e">
        <f>IF(CQ189="","",(VLOOKUP(CQ189,Table_corresp!$E$3:$F$230,2,0)))</f>
        <v>#REF!</v>
      </c>
      <c r="CV189" s="57" t="e">
        <f>IF(CU189="","",(CONCATENATE(BB189," / ",CU189)))</f>
        <v>#REF!</v>
      </c>
      <c r="CW189" s="57" t="e">
        <f>IF(CV189="","",(VLOOKUP(CV189,Table_corresp!$J$3:$M$70,2,0)))</f>
        <v>#REF!</v>
      </c>
      <c r="CX189" s="57" t="e">
        <f>IF(CV189="","",(VLOOKUP(CV189,Table_corresp!$J$3:$M$70,3,0)))</f>
        <v>#REF!</v>
      </c>
      <c r="CY189" s="57" t="e">
        <f>IF(CV189="","",(VLOOKUP(CV189,Table_corresp!$J$3:$M$70,4,0)))</f>
        <v>#REF!</v>
      </c>
      <c r="CZ189" s="56" t="e">
        <f>IF(#REF!&gt;0,((((#REF!/CW189)^CX189)-1)/CY189),"")</f>
        <v>#REF!</v>
      </c>
      <c r="DA189" s="56" t="e">
        <f>IF(CZ189="","",CL189-CZ189)</f>
        <v>#REF!</v>
      </c>
      <c r="DB189" s="58" t="e">
        <f t="shared" si="56"/>
        <v>#REF!</v>
      </c>
      <c r="DC189" s="59" t="e">
        <f>IF(CP189&lt;&gt;0,((YEAR(CP189)-YEAR(CB189))*12+MONTH(CP189)-MONTH(CB189)),"")</f>
        <v>#REF!</v>
      </c>
    </row>
    <row r="190" spans="1:107" x14ac:dyDescent="0.25">
      <c r="A190" s="10">
        <v>191</v>
      </c>
      <c r="B190" s="10">
        <v>1</v>
      </c>
      <c r="C190" s="12"/>
      <c r="D190" s="12"/>
      <c r="E190" s="12"/>
      <c r="F190" s="12">
        <v>50.8</v>
      </c>
      <c r="G190" s="12">
        <v>127</v>
      </c>
      <c r="H190" s="13">
        <v>31.5</v>
      </c>
      <c r="I190" s="46">
        <f>VLOOKUP(T190,Table_corresp!$E$3:$F$230,2,0)</f>
        <v>6</v>
      </c>
      <c r="J190" s="46" t="str">
        <f>CONCATENATE(B190," / ",I190)</f>
        <v>1 / 6</v>
      </c>
      <c r="K190" s="54">
        <f>VLOOKUP(J190,Table_corresp!$J$3:$M$70,2,0)</f>
        <v>15.44</v>
      </c>
      <c r="L190" s="54">
        <f>VLOOKUP(J190,Table_corresp!$J$3:$M$70,3,0)</f>
        <v>-0.37</v>
      </c>
      <c r="M190" s="55">
        <f>VLOOKUP(J190,Table_corresp!$J$3:$M$70,4,0)</f>
        <v>-2.8799999999999999E-2</v>
      </c>
      <c r="N190" s="56">
        <f t="shared" si="57"/>
        <v>8.0516639282180513</v>
      </c>
      <c r="O190" s="14" t="s">
        <v>39</v>
      </c>
      <c r="P190" s="15">
        <v>42426</v>
      </c>
      <c r="Q190" s="15">
        <v>40126</v>
      </c>
      <c r="R190" s="45" t="str">
        <f t="shared" ca="1" si="40"/>
        <v>7 ans 11 mois</v>
      </c>
      <c r="S190" s="39" t="str">
        <f ca="1">VLOOKUP(R190,Table_corresp!$A$3:$B$230,2,0)</f>
        <v>[6-9[</v>
      </c>
      <c r="T190" s="45" t="str">
        <f>DATEDIF(Q190,P190,"y")&amp;" ans "&amp;DATEDIF(Q190,P190,"ym")&amp;" mois"</f>
        <v>6 ans 3 mois</v>
      </c>
      <c r="U190" s="39" t="str">
        <f>VLOOKUP(T190,Table_corresp!$A$3:$B$230,2,0)</f>
        <v>[6-9[</v>
      </c>
      <c r="V190" s="16"/>
      <c r="W190" s="11"/>
      <c r="X190" s="16"/>
      <c r="Y190" s="38" t="str">
        <f>IF(X190&lt;&gt;0,(DATEDIF(Q190,X190,"y")&amp;" ans "&amp;DATEDIF(Q190,X190,"ym")&amp;" mois"),"")</f>
        <v/>
      </c>
      <c r="Z190" s="11"/>
      <c r="AA190" s="57" t="str">
        <f>IF(Y190="","",(VLOOKUP(Y190,Table_corresp!$E$3:$F$230,2,0)))</f>
        <v/>
      </c>
      <c r="AB190" s="57" t="str">
        <f>IF(AA190="","",(CONCATENATE(B190," / ",AA190)))</f>
        <v/>
      </c>
      <c r="AC190" s="57" t="str">
        <f>IF(AB190="","",(VLOOKUP(AB190,Table_corresp!$J$3:$M$70,2,0)))</f>
        <v/>
      </c>
      <c r="AD190" s="57" t="str">
        <f>IF(AB190="","",(VLOOKUP(AB190,Table_corresp!$J$3:$M$70,3,0)))</f>
        <v/>
      </c>
      <c r="AE190" s="57" t="str">
        <f>IF(AB190="","",(VLOOKUP(AB190,Table_corresp!$J$3:$M$70,4,0)))</f>
        <v/>
      </c>
      <c r="AF190" s="56" t="str">
        <f t="shared" si="46"/>
        <v/>
      </c>
      <c r="AG190" s="56" t="str">
        <f>IF(AF190="","",N190-AF190)</f>
        <v/>
      </c>
      <c r="AH190" s="58" t="str">
        <f t="shared" si="41"/>
        <v/>
      </c>
      <c r="AI190" s="17" t="str">
        <f>IF(X190&lt;&gt;0,((YEAR(X190)-YEAR(P190))*12+MONTH(X190)-MONTH(P190)),"")</f>
        <v/>
      </c>
      <c r="AJ190" s="16"/>
      <c r="AK190" s="39" t="str">
        <f>IF(AJ190&lt;&gt;0,(DATEDIF(Q190,AJ190,"y")&amp;" ans "&amp;DATEDIF(Q190,AJ190,"ym")&amp;" mois"),"")</f>
        <v/>
      </c>
      <c r="AL190" s="11"/>
      <c r="AM190" s="57" t="str">
        <f>IF(AK190="","",(VLOOKUP(AK190,Table_corresp!$E$3:$F$230,2,0)))</f>
        <v/>
      </c>
      <c r="AN190" s="57" t="str">
        <f>IF(AM190="","",(CONCATENATE(B190," / ",AM190)))</f>
        <v/>
      </c>
      <c r="AO190" s="57" t="str">
        <f>IF(AN190="","",(VLOOKUP(AN190,Table_corresp!$J$3:$M$70,2,0)))</f>
        <v/>
      </c>
      <c r="AP190" s="57" t="str">
        <f>IF(AN190="","",(VLOOKUP(AN190,Table_corresp!$J$3:$M$70,3,0)))</f>
        <v/>
      </c>
      <c r="AQ190" s="57" t="str">
        <f>IF(AN190="","",(VLOOKUP(AN190,Table_corresp!$J$3:$M$70,4,0)))</f>
        <v/>
      </c>
      <c r="AR190" s="56" t="str">
        <f t="shared" si="47"/>
        <v/>
      </c>
      <c r="AS190" s="56" t="str">
        <f t="shared" si="48"/>
        <v/>
      </c>
      <c r="AT190" s="58" t="str">
        <f t="shared" si="49"/>
        <v/>
      </c>
      <c r="AU190" s="59" t="str">
        <f t="shared" si="42"/>
        <v/>
      </c>
      <c r="AV190" s="16"/>
      <c r="AW190" s="39"/>
      <c r="AX190" s="11"/>
      <c r="AY190" s="57" t="str">
        <f>IF(AU190="","",(VLOOKUP(AU190,Table_corresp!$E$3:$F$230,2,0)))</f>
        <v/>
      </c>
      <c r="AZ190" s="57" t="str">
        <f>IF(AY190="","",(CONCATENATE(L190," / ",AY190)))</f>
        <v/>
      </c>
      <c r="BA190" s="57" t="str">
        <f>IF(AZ190="","",(VLOOKUP(AZ190,Table_corresp!$J$3:$M$70,2,0)))</f>
        <v/>
      </c>
      <c r="BB190" s="57" t="str">
        <f>IF(AZ190="","",(VLOOKUP(AZ190,Table_corresp!$J$3:$M$70,3,0)))</f>
        <v/>
      </c>
      <c r="BC190" s="57" t="str">
        <f>IF(AZ190="","",(VLOOKUP(AZ190,Table_corresp!$J$3:$M$70,4,0)))</f>
        <v/>
      </c>
      <c r="BD190" s="56" t="str">
        <f t="shared" si="50"/>
        <v/>
      </c>
      <c r="BE190" s="56" t="str">
        <f t="shared" si="58"/>
        <v/>
      </c>
      <c r="BF190" s="58" t="str">
        <f t="shared" si="51"/>
        <v/>
      </c>
      <c r="BG190" s="59" t="e">
        <f t="shared" si="43"/>
        <v>#VALUE!</v>
      </c>
      <c r="BH190" s="11"/>
      <c r="BI190" s="39"/>
      <c r="BJ190" s="11"/>
      <c r="BK190" s="57" t="e">
        <f>IF(BG190="","",(VLOOKUP(BG190,Table_corresp!$E$3:$F$230,2,0)))</f>
        <v>#VALUE!</v>
      </c>
      <c r="BL190" s="57" t="e">
        <f>IF(BK190="","",(CONCATENATE(V190," / ",BK190)))</f>
        <v>#VALUE!</v>
      </c>
      <c r="BM190" s="57" t="e">
        <f>IF(BL190="","",(VLOOKUP(BL190,Table_corresp!$J$3:$M$70,2,0)))</f>
        <v>#VALUE!</v>
      </c>
      <c r="BN190" s="57" t="e">
        <f>IF(BL190="","",(VLOOKUP(BL190,Table_corresp!$J$3:$M$70,3,0)))</f>
        <v>#VALUE!</v>
      </c>
      <c r="BO190" s="57" t="e">
        <f>IF(BL190="","",(VLOOKUP(BL190,Table_corresp!$J$3:$M$70,4,0)))</f>
        <v>#VALUE!</v>
      </c>
      <c r="BP190" s="56" t="str">
        <f t="shared" si="52"/>
        <v/>
      </c>
      <c r="BQ190" s="56" t="str">
        <f t="shared" si="59"/>
        <v/>
      </c>
      <c r="BR190" s="58" t="str">
        <f t="shared" si="53"/>
        <v/>
      </c>
      <c r="BS190" s="59" t="e">
        <f t="shared" si="44"/>
        <v>#VALUE!</v>
      </c>
      <c r="BT190" s="11"/>
      <c r="BU190" s="39"/>
      <c r="BV190" s="11"/>
      <c r="BW190" s="57" t="e">
        <f>IF(BS190="","",(VLOOKUP(BS190,Table_corresp!$E$3:$F$230,2,0)))</f>
        <v>#VALUE!</v>
      </c>
      <c r="BX190" s="57" t="e">
        <f>IF(BW190="","",(CONCATENATE(AF190," / ",BW190)))</f>
        <v>#VALUE!</v>
      </c>
      <c r="BY190" s="57" t="e">
        <f>IF(BX190="","",(VLOOKUP(BX190,Table_corresp!$J$3:$M$70,2,0)))</f>
        <v>#VALUE!</v>
      </c>
      <c r="BZ190" s="57" t="e">
        <f>IF(BX190="","",(VLOOKUP(BX190,Table_corresp!$J$3:$M$70,3,0)))</f>
        <v>#VALUE!</v>
      </c>
      <c r="CA190" s="57" t="e">
        <f>IF(BX190="","",(VLOOKUP(BX190,Table_corresp!$J$3:$M$70,4,0)))</f>
        <v>#VALUE!</v>
      </c>
      <c r="CB190" s="56" t="e">
        <f>IF(#REF!&gt;0,((((#REF!/BY190)^BZ190)-1)/CA190),"")</f>
        <v>#REF!</v>
      </c>
      <c r="CC190" s="56" t="e">
        <f>IF(CB190="","",BN190-CB190)</f>
        <v>#REF!</v>
      </c>
      <c r="CD190" s="58" t="e">
        <f t="shared" si="54"/>
        <v>#REF!</v>
      </c>
      <c r="CE190" s="59" t="e">
        <f>IF(BR190&lt;&gt;0,((YEAR(BR190)-YEAR(BD190))*12+MONTH(BR190)-MONTH(BD190)),"")</f>
        <v>#VALUE!</v>
      </c>
      <c r="CF190" s="11"/>
      <c r="CG190" s="39"/>
      <c r="CH190" s="11"/>
      <c r="CI190" s="57" t="e">
        <f>IF(CE190="","",(VLOOKUP(CE190,Table_corresp!$E$3:$F$230,2,0)))</f>
        <v>#VALUE!</v>
      </c>
      <c r="CJ190" s="57" t="e">
        <f>IF(CI190="","",(CONCATENATE(AP190," / ",CI190)))</f>
        <v>#VALUE!</v>
      </c>
      <c r="CK190" s="57" t="e">
        <f>IF(CJ190="","",(VLOOKUP(CJ190,Table_corresp!$J$3:$M$70,2,0)))</f>
        <v>#VALUE!</v>
      </c>
      <c r="CL190" s="57" t="e">
        <f>IF(CJ190="","",(VLOOKUP(CJ190,Table_corresp!$J$3:$M$70,3,0)))</f>
        <v>#VALUE!</v>
      </c>
      <c r="CM190" s="57" t="e">
        <f>IF(CJ190="","",(VLOOKUP(CJ190,Table_corresp!$J$3:$M$70,4,0)))</f>
        <v>#VALUE!</v>
      </c>
      <c r="CN190" s="56" t="e">
        <f>IF(#REF!&gt;0,((((#REF!/CK190)^CL190)-1)/CM190),"")</f>
        <v>#REF!</v>
      </c>
      <c r="CO190" s="56" t="e">
        <f>IF(CN190="","",BZ190-CN190)</f>
        <v>#REF!</v>
      </c>
      <c r="CP190" s="58" t="e">
        <f t="shared" si="55"/>
        <v>#REF!</v>
      </c>
      <c r="CQ190" s="59" t="e">
        <f>IF(CD190&lt;&gt;0,((YEAR(CD190)-YEAR(BP190))*12+MONTH(CD190)-MONTH(BP190)),"")</f>
        <v>#REF!</v>
      </c>
      <c r="CR190" s="11"/>
      <c r="CS190" s="39"/>
      <c r="CT190" s="18"/>
      <c r="CU190" s="57" t="e">
        <f>IF(CQ190="","",(VLOOKUP(CQ190,Table_corresp!$E$3:$F$230,2,0)))</f>
        <v>#REF!</v>
      </c>
      <c r="CV190" s="57" t="e">
        <f>IF(CU190="","",(CONCATENATE(BB190," / ",CU190)))</f>
        <v>#REF!</v>
      </c>
      <c r="CW190" s="57" t="e">
        <f>IF(CV190="","",(VLOOKUP(CV190,Table_corresp!$J$3:$M$70,2,0)))</f>
        <v>#REF!</v>
      </c>
      <c r="CX190" s="57" t="e">
        <f>IF(CV190="","",(VLOOKUP(CV190,Table_corresp!$J$3:$M$70,3,0)))</f>
        <v>#REF!</v>
      </c>
      <c r="CY190" s="57" t="e">
        <f>IF(CV190="","",(VLOOKUP(CV190,Table_corresp!$J$3:$M$70,4,0)))</f>
        <v>#REF!</v>
      </c>
      <c r="CZ190" s="56" t="e">
        <f>IF(#REF!&gt;0,((((#REF!/CW190)^CX190)-1)/CY190),"")</f>
        <v>#REF!</v>
      </c>
      <c r="DA190" s="56" t="e">
        <f>IF(CZ190="","",CL190-CZ190)</f>
        <v>#REF!</v>
      </c>
      <c r="DB190" s="58" t="e">
        <f t="shared" si="56"/>
        <v>#REF!</v>
      </c>
      <c r="DC190" s="59" t="e">
        <f>IF(CP190&lt;&gt;0,((YEAR(CP190)-YEAR(CB190))*12+MONTH(CP190)-MONTH(CB190)),"")</f>
        <v>#REF!</v>
      </c>
    </row>
    <row r="191" spans="1:107" x14ac:dyDescent="0.25">
      <c r="A191" s="32">
        <v>192</v>
      </c>
      <c r="B191" s="33">
        <v>2</v>
      </c>
      <c r="C191" s="12">
        <v>29</v>
      </c>
      <c r="D191" s="12">
        <v>119</v>
      </c>
      <c r="E191" s="12">
        <v>20.48</v>
      </c>
      <c r="F191" s="12">
        <v>29</v>
      </c>
      <c r="G191" s="12">
        <v>121</v>
      </c>
      <c r="H191" s="13">
        <v>19.809999999999999</v>
      </c>
      <c r="I191" s="46">
        <f>VLOOKUP(T191,Table_corresp!$E$3:$F$230,2,0)</f>
        <v>5.5</v>
      </c>
      <c r="J191" s="46" t="str">
        <f>CONCATENATE(B191," / ",I191)</f>
        <v>2 / 5,5</v>
      </c>
      <c r="K191" s="54">
        <f>VLOOKUP(J191,Table_corresp!$J$3:$M$70,2,0)</f>
        <v>15.14</v>
      </c>
      <c r="L191" s="54">
        <f>VLOOKUP(J191,Table_corresp!$J$3:$M$70,3,0)</f>
        <v>-0.31</v>
      </c>
      <c r="M191" s="55">
        <f>VLOOKUP(J191,Table_corresp!$J$3:$M$70,4,0)</f>
        <v>-2.4899999999999999E-2</v>
      </c>
      <c r="N191" s="56">
        <f t="shared" si="57"/>
        <v>3.2114045386769936</v>
      </c>
      <c r="O191" s="14" t="s">
        <v>39</v>
      </c>
      <c r="P191" s="15">
        <v>42426</v>
      </c>
      <c r="Q191" s="15">
        <v>40393</v>
      </c>
      <c r="R191" s="45" t="str">
        <f t="shared" ca="1" si="40"/>
        <v>7 ans 2 mois</v>
      </c>
      <c r="S191" s="39" t="str">
        <f ca="1">VLOOKUP(R191,Table_corresp!$A$3:$B$230,2,0)</f>
        <v>[6-9[</v>
      </c>
      <c r="T191" s="45" t="str">
        <f>DATEDIF(Q191,P191,"y")&amp;" ans "&amp;DATEDIF(Q191,P191,"ym")&amp;" mois"</f>
        <v>5 ans 6 mois</v>
      </c>
      <c r="U191" s="39" t="str">
        <f>VLOOKUP(T191,Table_corresp!$A$3:$B$230,2,0)</f>
        <v>[3-6[</v>
      </c>
      <c r="V191" s="20"/>
      <c r="W191" s="21"/>
      <c r="X191" s="20"/>
      <c r="Y191" s="38" t="str">
        <f>IF(X191&lt;&gt;0,(DATEDIF(Q191,X191,"y")&amp;" ans "&amp;DATEDIF(Q191,X191,"ym")&amp;" mois"),"")</f>
        <v/>
      </c>
      <c r="Z191" s="21"/>
      <c r="AA191" s="57" t="str">
        <f>IF(Y191="","",(VLOOKUP(Y191,Table_corresp!$E$3:$F$230,2,0)))</f>
        <v/>
      </c>
      <c r="AB191" s="57" t="str">
        <f>IF(AA191="","",(CONCATENATE(B191," / ",AA191)))</f>
        <v/>
      </c>
      <c r="AC191" s="57" t="str">
        <f>IF(AB191="","",(VLOOKUP(AB191,Table_corresp!$J$3:$M$70,2,0)))</f>
        <v/>
      </c>
      <c r="AD191" s="57" t="str">
        <f>IF(AB191="","",(VLOOKUP(AB191,Table_corresp!$J$3:$M$70,3,0)))</f>
        <v/>
      </c>
      <c r="AE191" s="57" t="str">
        <f>IF(AB191="","",(VLOOKUP(AB191,Table_corresp!$J$3:$M$70,4,0)))</f>
        <v/>
      </c>
      <c r="AF191" s="56" t="str">
        <f t="shared" si="46"/>
        <v/>
      </c>
      <c r="AG191" s="56" t="str">
        <f>IF(AF191="","",N191-AF191)</f>
        <v/>
      </c>
      <c r="AH191" s="58" t="str">
        <f t="shared" si="41"/>
        <v/>
      </c>
      <c r="AI191" s="17" t="str">
        <f>IF(X191&lt;&gt;0,((YEAR(X191)-YEAR(P191))*12+MONTH(X191)-MONTH(P191)),"")</f>
        <v/>
      </c>
      <c r="AJ191" s="20"/>
      <c r="AK191" s="39" t="str">
        <f>IF(AJ191&lt;&gt;0,(DATEDIF(Q191,AJ191,"y")&amp;" ans "&amp;DATEDIF(Q191,AJ191,"ym")&amp;" mois"),"")</f>
        <v/>
      </c>
      <c r="AL191" s="21"/>
      <c r="AM191" s="57" t="str">
        <f>IF(AK191="","",(VLOOKUP(AK191,Table_corresp!$E$3:$F$230,2,0)))</f>
        <v/>
      </c>
      <c r="AN191" s="57" t="str">
        <f>IF(AM191="","",(CONCATENATE(B191," / ",AM191)))</f>
        <v/>
      </c>
      <c r="AO191" s="57" t="str">
        <f>IF(AN191="","",(VLOOKUP(AN191,Table_corresp!$J$3:$M$70,2,0)))</f>
        <v/>
      </c>
      <c r="AP191" s="57" t="str">
        <f>IF(AN191="","",(VLOOKUP(AN191,Table_corresp!$J$3:$M$70,3,0)))</f>
        <v/>
      </c>
      <c r="AQ191" s="57" t="str">
        <f>IF(AN191="","",(VLOOKUP(AN191,Table_corresp!$J$3:$M$70,4,0)))</f>
        <v/>
      </c>
      <c r="AR191" s="56" t="str">
        <f t="shared" si="47"/>
        <v/>
      </c>
      <c r="AS191" s="56" t="str">
        <f t="shared" si="48"/>
        <v/>
      </c>
      <c r="AT191" s="58" t="str">
        <f t="shared" si="49"/>
        <v/>
      </c>
      <c r="AU191" s="59" t="str">
        <f t="shared" si="42"/>
        <v/>
      </c>
      <c r="AV191" s="20"/>
      <c r="AW191" s="39"/>
      <c r="AX191" s="21"/>
      <c r="AY191" s="57" t="str">
        <f>IF(AU191="","",(VLOOKUP(AU191,Table_corresp!$E$3:$F$230,2,0)))</f>
        <v/>
      </c>
      <c r="AZ191" s="57" t="str">
        <f>IF(AY191="","",(CONCATENATE(L191," / ",AY191)))</f>
        <v/>
      </c>
      <c r="BA191" s="57" t="str">
        <f>IF(AZ191="","",(VLOOKUP(AZ191,Table_corresp!$J$3:$M$70,2,0)))</f>
        <v/>
      </c>
      <c r="BB191" s="57" t="str">
        <f>IF(AZ191="","",(VLOOKUP(AZ191,Table_corresp!$J$3:$M$70,3,0)))</f>
        <v/>
      </c>
      <c r="BC191" s="57" t="str">
        <f>IF(AZ191="","",(VLOOKUP(AZ191,Table_corresp!$J$3:$M$70,4,0)))</f>
        <v/>
      </c>
      <c r="BD191" s="56" t="str">
        <f t="shared" si="50"/>
        <v/>
      </c>
      <c r="BE191" s="56" t="str">
        <f t="shared" si="58"/>
        <v/>
      </c>
      <c r="BF191" s="58" t="str">
        <f t="shared" si="51"/>
        <v/>
      </c>
      <c r="BG191" s="59" t="e">
        <f t="shared" si="43"/>
        <v>#VALUE!</v>
      </c>
      <c r="BH191" s="21"/>
      <c r="BI191" s="39"/>
      <c r="BJ191" s="21"/>
      <c r="BK191" s="57" t="e">
        <f>IF(BG191="","",(VLOOKUP(BG191,Table_corresp!$E$3:$F$230,2,0)))</f>
        <v>#VALUE!</v>
      </c>
      <c r="BL191" s="57" t="e">
        <f>IF(BK191="","",(CONCATENATE(V191," / ",BK191)))</f>
        <v>#VALUE!</v>
      </c>
      <c r="BM191" s="57" t="e">
        <f>IF(BL191="","",(VLOOKUP(BL191,Table_corresp!$J$3:$M$70,2,0)))</f>
        <v>#VALUE!</v>
      </c>
      <c r="BN191" s="57" t="e">
        <f>IF(BL191="","",(VLOOKUP(BL191,Table_corresp!$J$3:$M$70,3,0)))</f>
        <v>#VALUE!</v>
      </c>
      <c r="BO191" s="57" t="e">
        <f>IF(BL191="","",(VLOOKUP(BL191,Table_corresp!$J$3:$M$70,4,0)))</f>
        <v>#VALUE!</v>
      </c>
      <c r="BP191" s="56" t="str">
        <f t="shared" si="52"/>
        <v/>
      </c>
      <c r="BQ191" s="56" t="str">
        <f t="shared" si="59"/>
        <v/>
      </c>
      <c r="BR191" s="58" t="str">
        <f t="shared" si="53"/>
        <v/>
      </c>
      <c r="BS191" s="59" t="e">
        <f t="shared" si="44"/>
        <v>#VALUE!</v>
      </c>
      <c r="BT191" s="21"/>
      <c r="BU191" s="39"/>
      <c r="BV191" s="21"/>
      <c r="BW191" s="57" t="e">
        <f>IF(BS191="","",(VLOOKUP(BS191,Table_corresp!$E$3:$F$230,2,0)))</f>
        <v>#VALUE!</v>
      </c>
      <c r="BX191" s="57" t="e">
        <f>IF(BW191="","",(CONCATENATE(AF191," / ",BW191)))</f>
        <v>#VALUE!</v>
      </c>
      <c r="BY191" s="57" t="e">
        <f>IF(BX191="","",(VLOOKUP(BX191,Table_corresp!$J$3:$M$70,2,0)))</f>
        <v>#VALUE!</v>
      </c>
      <c r="BZ191" s="57" t="e">
        <f>IF(BX191="","",(VLOOKUP(BX191,Table_corresp!$J$3:$M$70,3,0)))</f>
        <v>#VALUE!</v>
      </c>
      <c r="CA191" s="57" t="e">
        <f>IF(BX191="","",(VLOOKUP(BX191,Table_corresp!$J$3:$M$70,4,0)))</f>
        <v>#VALUE!</v>
      </c>
      <c r="CB191" s="56" t="e">
        <f>IF(#REF!&gt;0,((((#REF!/BY191)^BZ191)-1)/CA191),"")</f>
        <v>#REF!</v>
      </c>
      <c r="CC191" s="56" t="e">
        <f>IF(CB191="","",BN191-CB191)</f>
        <v>#REF!</v>
      </c>
      <c r="CD191" s="58" t="e">
        <f t="shared" si="54"/>
        <v>#REF!</v>
      </c>
      <c r="CE191" s="59" t="e">
        <f>IF(BR191&lt;&gt;0,((YEAR(BR191)-YEAR(BD191))*12+MONTH(BR191)-MONTH(BD191)),"")</f>
        <v>#VALUE!</v>
      </c>
      <c r="CF191" s="21"/>
      <c r="CG191" s="39"/>
      <c r="CH191" s="21"/>
      <c r="CI191" s="57" t="e">
        <f>IF(CE191="","",(VLOOKUP(CE191,Table_corresp!$E$3:$F$230,2,0)))</f>
        <v>#VALUE!</v>
      </c>
      <c r="CJ191" s="57" t="e">
        <f>IF(CI191="","",(CONCATENATE(AP191," / ",CI191)))</f>
        <v>#VALUE!</v>
      </c>
      <c r="CK191" s="57" t="e">
        <f>IF(CJ191="","",(VLOOKUP(CJ191,Table_corresp!$J$3:$M$70,2,0)))</f>
        <v>#VALUE!</v>
      </c>
      <c r="CL191" s="57" t="e">
        <f>IF(CJ191="","",(VLOOKUP(CJ191,Table_corresp!$J$3:$M$70,3,0)))</f>
        <v>#VALUE!</v>
      </c>
      <c r="CM191" s="57" t="e">
        <f>IF(CJ191="","",(VLOOKUP(CJ191,Table_corresp!$J$3:$M$70,4,0)))</f>
        <v>#VALUE!</v>
      </c>
      <c r="CN191" s="56" t="e">
        <f>IF(#REF!&gt;0,((((#REF!/CK191)^CL191)-1)/CM191),"")</f>
        <v>#REF!</v>
      </c>
      <c r="CO191" s="56" t="e">
        <f>IF(CN191="","",BZ191-CN191)</f>
        <v>#REF!</v>
      </c>
      <c r="CP191" s="58" t="e">
        <f t="shared" si="55"/>
        <v>#REF!</v>
      </c>
      <c r="CQ191" s="59" t="e">
        <f>IF(CD191&lt;&gt;0,((YEAR(CD191)-YEAR(BP191))*12+MONTH(CD191)-MONTH(BP191)),"")</f>
        <v>#REF!</v>
      </c>
      <c r="CR191" s="21"/>
      <c r="CS191" s="39"/>
      <c r="CT191" s="22"/>
      <c r="CU191" s="57" t="e">
        <f>IF(CQ191="","",(VLOOKUP(CQ191,Table_corresp!$E$3:$F$230,2,0)))</f>
        <v>#REF!</v>
      </c>
      <c r="CV191" s="57" t="e">
        <f>IF(CU191="","",(CONCATENATE(BB191," / ",CU191)))</f>
        <v>#REF!</v>
      </c>
      <c r="CW191" s="57" t="e">
        <f>IF(CV191="","",(VLOOKUP(CV191,Table_corresp!$J$3:$M$70,2,0)))</f>
        <v>#REF!</v>
      </c>
      <c r="CX191" s="57" t="e">
        <f>IF(CV191="","",(VLOOKUP(CV191,Table_corresp!$J$3:$M$70,3,0)))</f>
        <v>#REF!</v>
      </c>
      <c r="CY191" s="57" t="e">
        <f>IF(CV191="","",(VLOOKUP(CV191,Table_corresp!$J$3:$M$70,4,0)))</f>
        <v>#REF!</v>
      </c>
      <c r="CZ191" s="56" t="e">
        <f>IF(#REF!&gt;0,((((#REF!/CW191)^CX191)-1)/CY191),"")</f>
        <v>#REF!</v>
      </c>
      <c r="DA191" s="56" t="e">
        <f>IF(CZ191="","",CL191-CZ191)</f>
        <v>#REF!</v>
      </c>
      <c r="DB191" s="58" t="e">
        <f t="shared" si="56"/>
        <v>#REF!</v>
      </c>
      <c r="DC191" s="59" t="e">
        <f>IF(CP191&lt;&gt;0,((YEAR(CP191)-YEAR(CB191))*12+MONTH(CP191)-MONTH(CB191)),"")</f>
        <v>#REF!</v>
      </c>
    </row>
    <row r="192" spans="1:107" x14ac:dyDescent="0.25">
      <c r="A192" s="10">
        <v>193</v>
      </c>
      <c r="B192" s="10">
        <v>2</v>
      </c>
      <c r="C192" s="12">
        <v>25.4</v>
      </c>
      <c r="D192" s="12">
        <v>113.5</v>
      </c>
      <c r="E192" s="12">
        <v>19.72</v>
      </c>
      <c r="F192" s="12">
        <v>24.5</v>
      </c>
      <c r="G192" s="12">
        <v>114</v>
      </c>
      <c r="H192" s="13">
        <v>18.850000000000001</v>
      </c>
      <c r="I192" s="46">
        <f>VLOOKUP(T192,Table_corresp!$E$3:$F$230,2,0)</f>
        <v>5</v>
      </c>
      <c r="J192" s="46" t="str">
        <f>CONCATENATE(B192," / ",I192)</f>
        <v>2 / 5</v>
      </c>
      <c r="K192" s="54">
        <f>VLOOKUP(J192,Table_corresp!$J$3:$M$70,2,0)</f>
        <v>15.2</v>
      </c>
      <c r="L192" s="54">
        <f>VLOOKUP(J192,Table_corresp!$J$3:$M$70,3,0)</f>
        <v>-0.27</v>
      </c>
      <c r="M192" s="55">
        <f>VLOOKUP(J192,Table_corresp!$J$3:$M$70,4,0)</f>
        <v>-2.1399999999999999E-2</v>
      </c>
      <c r="N192" s="56">
        <f t="shared" si="57"/>
        <v>2.6379739145081071</v>
      </c>
      <c r="O192" s="14" t="s">
        <v>36</v>
      </c>
      <c r="P192" s="15">
        <v>42430</v>
      </c>
      <c r="Q192" s="15">
        <v>40487</v>
      </c>
      <c r="R192" s="45" t="str">
        <f t="shared" ca="1" si="40"/>
        <v>6 ans 11 mois</v>
      </c>
      <c r="S192" s="39" t="str">
        <f ca="1">VLOOKUP(R192,Table_corresp!$A$3:$B$230,2,0)</f>
        <v>[6-9[</v>
      </c>
      <c r="T192" s="45" t="str">
        <f>DATEDIF(Q192,P192,"y")&amp;" ans "&amp;DATEDIF(Q192,P192,"ym")&amp;" mois"</f>
        <v>5 ans 3 mois</v>
      </c>
      <c r="U192" s="39" t="str">
        <f>VLOOKUP(T192,Table_corresp!$A$3:$B$230,2,0)</f>
        <v>[3-6[</v>
      </c>
      <c r="V192" s="16"/>
      <c r="W192" s="11"/>
      <c r="X192" s="16"/>
      <c r="Y192" s="38" t="str">
        <f>IF(X192&lt;&gt;0,(DATEDIF(Q192,X192,"y")&amp;" ans "&amp;DATEDIF(Q192,X192,"ym")&amp;" mois"),"")</f>
        <v/>
      </c>
      <c r="Z192" s="11"/>
      <c r="AA192" s="57" t="str">
        <f>IF(Y192="","",(VLOOKUP(Y192,Table_corresp!$E$3:$F$230,2,0)))</f>
        <v/>
      </c>
      <c r="AB192" s="57" t="str">
        <f>IF(AA192="","",(CONCATENATE(B192," / ",AA192)))</f>
        <v/>
      </c>
      <c r="AC192" s="57" t="str">
        <f>IF(AB192="","",(VLOOKUP(AB192,Table_corresp!$J$3:$M$70,2,0)))</f>
        <v/>
      </c>
      <c r="AD192" s="57" t="str">
        <f>IF(AB192="","",(VLOOKUP(AB192,Table_corresp!$J$3:$M$70,3,0)))</f>
        <v/>
      </c>
      <c r="AE192" s="57" t="str">
        <f>IF(AB192="","",(VLOOKUP(AB192,Table_corresp!$J$3:$M$70,4,0)))</f>
        <v/>
      </c>
      <c r="AF192" s="56" t="str">
        <f t="shared" si="46"/>
        <v/>
      </c>
      <c r="AG192" s="56" t="str">
        <f>IF(AF192="","",N192-AF192)</f>
        <v/>
      </c>
      <c r="AH192" s="58" t="str">
        <f t="shared" si="41"/>
        <v/>
      </c>
      <c r="AI192" s="17" t="str">
        <f>IF(X192&lt;&gt;0,((YEAR(X192)-YEAR(P192))*12+MONTH(X192)-MONTH(P192)),"")</f>
        <v/>
      </c>
      <c r="AJ192" s="16"/>
      <c r="AK192" s="39" t="str">
        <f>IF(AJ192&lt;&gt;0,(DATEDIF(Q192,AJ192,"y")&amp;" ans "&amp;DATEDIF(Q192,AJ192,"ym")&amp;" mois"),"")</f>
        <v/>
      </c>
      <c r="AL192" s="11"/>
      <c r="AM192" s="57" t="str">
        <f>IF(AK192="","",(VLOOKUP(AK192,Table_corresp!$E$3:$F$230,2,0)))</f>
        <v/>
      </c>
      <c r="AN192" s="57" t="str">
        <f>IF(AM192="","",(CONCATENATE(B192," / ",AM192)))</f>
        <v/>
      </c>
      <c r="AO192" s="57" t="str">
        <f>IF(AN192="","",(VLOOKUP(AN192,Table_corresp!$J$3:$M$70,2,0)))</f>
        <v/>
      </c>
      <c r="AP192" s="57" t="str">
        <f>IF(AN192="","",(VLOOKUP(AN192,Table_corresp!$J$3:$M$70,3,0)))</f>
        <v/>
      </c>
      <c r="AQ192" s="57" t="str">
        <f>IF(AN192="","",(VLOOKUP(AN192,Table_corresp!$J$3:$M$70,4,0)))</f>
        <v/>
      </c>
      <c r="AR192" s="56" t="str">
        <f t="shared" si="47"/>
        <v/>
      </c>
      <c r="AS192" s="56" t="str">
        <f t="shared" si="48"/>
        <v/>
      </c>
      <c r="AT192" s="58" t="str">
        <f t="shared" si="49"/>
        <v/>
      </c>
      <c r="AU192" s="59" t="str">
        <f t="shared" si="42"/>
        <v/>
      </c>
      <c r="AV192" s="16"/>
      <c r="AW192" s="39"/>
      <c r="AX192" s="11"/>
      <c r="AY192" s="57" t="str">
        <f>IF(AU192="","",(VLOOKUP(AU192,Table_corresp!$E$3:$F$230,2,0)))</f>
        <v/>
      </c>
      <c r="AZ192" s="57" t="str">
        <f>IF(AY192="","",(CONCATENATE(L192," / ",AY192)))</f>
        <v/>
      </c>
      <c r="BA192" s="57" t="str">
        <f>IF(AZ192="","",(VLOOKUP(AZ192,Table_corresp!$J$3:$M$70,2,0)))</f>
        <v/>
      </c>
      <c r="BB192" s="57" t="str">
        <f>IF(AZ192="","",(VLOOKUP(AZ192,Table_corresp!$J$3:$M$70,3,0)))</f>
        <v/>
      </c>
      <c r="BC192" s="57" t="str">
        <f>IF(AZ192="","",(VLOOKUP(AZ192,Table_corresp!$J$3:$M$70,4,0)))</f>
        <v/>
      </c>
      <c r="BD192" s="56" t="str">
        <f t="shared" si="50"/>
        <v/>
      </c>
      <c r="BE192" s="56" t="str">
        <f t="shared" si="58"/>
        <v/>
      </c>
      <c r="BF192" s="58" t="str">
        <f t="shared" si="51"/>
        <v/>
      </c>
      <c r="BG192" s="59" t="e">
        <f t="shared" si="43"/>
        <v>#VALUE!</v>
      </c>
      <c r="BH192" s="11"/>
      <c r="BI192" s="39"/>
      <c r="BJ192" s="11"/>
      <c r="BK192" s="57" t="e">
        <f>IF(BG192="","",(VLOOKUP(BG192,Table_corresp!$E$3:$F$230,2,0)))</f>
        <v>#VALUE!</v>
      </c>
      <c r="BL192" s="57" t="e">
        <f>IF(BK192="","",(CONCATENATE(V192," / ",BK192)))</f>
        <v>#VALUE!</v>
      </c>
      <c r="BM192" s="57" t="e">
        <f>IF(BL192="","",(VLOOKUP(BL192,Table_corresp!$J$3:$M$70,2,0)))</f>
        <v>#VALUE!</v>
      </c>
      <c r="BN192" s="57" t="e">
        <f>IF(BL192="","",(VLOOKUP(BL192,Table_corresp!$J$3:$M$70,3,0)))</f>
        <v>#VALUE!</v>
      </c>
      <c r="BO192" s="57" t="e">
        <f>IF(BL192="","",(VLOOKUP(BL192,Table_corresp!$J$3:$M$70,4,0)))</f>
        <v>#VALUE!</v>
      </c>
      <c r="BP192" s="56" t="str">
        <f t="shared" si="52"/>
        <v/>
      </c>
      <c r="BQ192" s="56" t="str">
        <f t="shared" si="59"/>
        <v/>
      </c>
      <c r="BR192" s="58" t="str">
        <f t="shared" si="53"/>
        <v/>
      </c>
      <c r="BS192" s="59" t="e">
        <f t="shared" si="44"/>
        <v>#VALUE!</v>
      </c>
      <c r="BT192" s="11"/>
      <c r="BU192" s="39"/>
      <c r="BV192" s="11"/>
      <c r="BW192" s="57" t="e">
        <f>IF(BS192="","",(VLOOKUP(BS192,Table_corresp!$E$3:$F$230,2,0)))</f>
        <v>#VALUE!</v>
      </c>
      <c r="BX192" s="57" t="e">
        <f>IF(BW192="","",(CONCATENATE(AF192," / ",BW192)))</f>
        <v>#VALUE!</v>
      </c>
      <c r="BY192" s="57" t="e">
        <f>IF(BX192="","",(VLOOKUP(BX192,Table_corresp!$J$3:$M$70,2,0)))</f>
        <v>#VALUE!</v>
      </c>
      <c r="BZ192" s="57" t="e">
        <f>IF(BX192="","",(VLOOKUP(BX192,Table_corresp!$J$3:$M$70,3,0)))</f>
        <v>#VALUE!</v>
      </c>
      <c r="CA192" s="57" t="e">
        <f>IF(BX192="","",(VLOOKUP(BX192,Table_corresp!$J$3:$M$70,4,0)))</f>
        <v>#VALUE!</v>
      </c>
      <c r="CB192" s="56" t="e">
        <f>IF(#REF!&gt;0,((((#REF!/BY192)^BZ192)-1)/CA192),"")</f>
        <v>#REF!</v>
      </c>
      <c r="CC192" s="56" t="e">
        <f>IF(CB192="","",BN192-CB192)</f>
        <v>#REF!</v>
      </c>
      <c r="CD192" s="58" t="e">
        <f t="shared" si="54"/>
        <v>#REF!</v>
      </c>
      <c r="CE192" s="59" t="e">
        <f>IF(BR192&lt;&gt;0,((YEAR(BR192)-YEAR(BD192))*12+MONTH(BR192)-MONTH(BD192)),"")</f>
        <v>#VALUE!</v>
      </c>
      <c r="CF192" s="11"/>
      <c r="CG192" s="39"/>
      <c r="CH192" s="11"/>
      <c r="CI192" s="57" t="e">
        <f>IF(CE192="","",(VLOOKUP(CE192,Table_corresp!$E$3:$F$230,2,0)))</f>
        <v>#VALUE!</v>
      </c>
      <c r="CJ192" s="57" t="e">
        <f>IF(CI192="","",(CONCATENATE(AP192," / ",CI192)))</f>
        <v>#VALUE!</v>
      </c>
      <c r="CK192" s="57" t="e">
        <f>IF(CJ192="","",(VLOOKUP(CJ192,Table_corresp!$J$3:$M$70,2,0)))</f>
        <v>#VALUE!</v>
      </c>
      <c r="CL192" s="57" t="e">
        <f>IF(CJ192="","",(VLOOKUP(CJ192,Table_corresp!$J$3:$M$70,3,0)))</f>
        <v>#VALUE!</v>
      </c>
      <c r="CM192" s="57" t="e">
        <f>IF(CJ192="","",(VLOOKUP(CJ192,Table_corresp!$J$3:$M$70,4,0)))</f>
        <v>#VALUE!</v>
      </c>
      <c r="CN192" s="56" t="e">
        <f>IF(#REF!&gt;0,((((#REF!/CK192)^CL192)-1)/CM192),"")</f>
        <v>#REF!</v>
      </c>
      <c r="CO192" s="56" t="e">
        <f>IF(CN192="","",BZ192-CN192)</f>
        <v>#REF!</v>
      </c>
      <c r="CP192" s="58" t="e">
        <f t="shared" si="55"/>
        <v>#REF!</v>
      </c>
      <c r="CQ192" s="59" t="e">
        <f>IF(CD192&lt;&gt;0,((YEAR(CD192)-YEAR(BP192))*12+MONTH(CD192)-MONTH(BP192)),"")</f>
        <v>#REF!</v>
      </c>
      <c r="CR192" s="11"/>
      <c r="CS192" s="39"/>
      <c r="CT192" s="18"/>
      <c r="CU192" s="57" t="e">
        <f>IF(CQ192="","",(VLOOKUP(CQ192,Table_corresp!$E$3:$F$230,2,0)))</f>
        <v>#REF!</v>
      </c>
      <c r="CV192" s="57" t="e">
        <f>IF(CU192="","",(CONCATENATE(BB192," / ",CU192)))</f>
        <v>#REF!</v>
      </c>
      <c r="CW192" s="57" t="e">
        <f>IF(CV192="","",(VLOOKUP(CV192,Table_corresp!$J$3:$M$70,2,0)))</f>
        <v>#REF!</v>
      </c>
      <c r="CX192" s="57" t="e">
        <f>IF(CV192="","",(VLOOKUP(CV192,Table_corresp!$J$3:$M$70,3,0)))</f>
        <v>#REF!</v>
      </c>
      <c r="CY192" s="57" t="e">
        <f>IF(CV192="","",(VLOOKUP(CV192,Table_corresp!$J$3:$M$70,4,0)))</f>
        <v>#REF!</v>
      </c>
      <c r="CZ192" s="56" t="e">
        <f>IF(#REF!&gt;0,((((#REF!/CW192)^CX192)-1)/CY192),"")</f>
        <v>#REF!</v>
      </c>
      <c r="DA192" s="56" t="e">
        <f>IF(CZ192="","",CL192-CZ192)</f>
        <v>#REF!</v>
      </c>
      <c r="DB192" s="58" t="e">
        <f t="shared" si="56"/>
        <v>#REF!</v>
      </c>
      <c r="DC192" s="59" t="e">
        <f>IF(CP192&lt;&gt;0,((YEAR(CP192)-YEAR(CB192))*12+MONTH(CP192)-MONTH(CB192)),"")</f>
        <v>#REF!</v>
      </c>
    </row>
    <row r="193" spans="1:107" x14ac:dyDescent="0.25">
      <c r="A193" s="10">
        <v>194</v>
      </c>
      <c r="B193" s="10">
        <v>2</v>
      </c>
      <c r="C193" s="12">
        <v>49.5</v>
      </c>
      <c r="D193" s="12">
        <v>146</v>
      </c>
      <c r="E193" s="12">
        <v>23.22</v>
      </c>
      <c r="F193" s="12">
        <v>49</v>
      </c>
      <c r="G193" s="12">
        <v>146</v>
      </c>
      <c r="H193" s="13">
        <v>22.98</v>
      </c>
      <c r="I193" s="46">
        <f>VLOOKUP(T193,Table_corresp!$E$3:$F$230,2,0)</f>
        <v>9</v>
      </c>
      <c r="J193" s="46" t="str">
        <f>CONCATENATE(B193," / ",I193)</f>
        <v>2 / 9</v>
      </c>
      <c r="K193" s="54">
        <f>VLOOKUP(J193,Table_corresp!$J$3:$M$70,2,0)</f>
        <v>15.76</v>
      </c>
      <c r="L193" s="54">
        <f>VLOOKUP(J193,Table_corresp!$J$3:$M$70,3,0)</f>
        <v>-0.61</v>
      </c>
      <c r="M193" s="55">
        <f>VLOOKUP(J193,Table_corresp!$J$3:$M$70,4,0)</f>
        <v>-5.8999999999999997E-2</v>
      </c>
      <c r="N193" s="56">
        <f t="shared" si="57"/>
        <v>3.4833028183387782</v>
      </c>
      <c r="O193" s="14" t="s">
        <v>36</v>
      </c>
      <c r="P193" s="15">
        <v>42436</v>
      </c>
      <c r="Q193" s="15">
        <v>39125</v>
      </c>
      <c r="R193" s="45" t="str">
        <f t="shared" ca="1" si="40"/>
        <v>10 ans 8 mois</v>
      </c>
      <c r="S193" s="39" t="str">
        <f ca="1">VLOOKUP(R193,Table_corresp!$A$3:$B$230,2,0)</f>
        <v>[9-12[</v>
      </c>
      <c r="T193" s="45" t="str">
        <f>DATEDIF(Q193,P193,"y")&amp;" ans "&amp;DATEDIF(Q193,P193,"ym")&amp;" mois"</f>
        <v>9 ans 0 mois</v>
      </c>
      <c r="U193" s="39" t="str">
        <f>VLOOKUP(T193,Table_corresp!$A$3:$B$230,2,0)</f>
        <v>[9-12[</v>
      </c>
      <c r="V193" s="16"/>
      <c r="W193" s="11"/>
      <c r="X193" s="16">
        <v>42734</v>
      </c>
      <c r="Y193" s="38" t="str">
        <f>IF(X193&lt;&gt;0,(DATEDIF(Q193,X193,"y")&amp;" ans "&amp;DATEDIF(Q193,X193,"ym")&amp;" mois"),"")</f>
        <v>9 ans 10 mois</v>
      </c>
      <c r="Z193" s="11">
        <v>23</v>
      </c>
      <c r="AA193" s="57">
        <f>IF(Y193="","",(VLOOKUP(Y193,Table_corresp!$E$3:$F$230,2,0)))</f>
        <v>9.5</v>
      </c>
      <c r="AB193" s="57" t="str">
        <f>IF(AA193="","",(CONCATENATE(B193," / ",AA193)))</f>
        <v>2 / 9,5</v>
      </c>
      <c r="AC193" s="57">
        <f>IF(AB193="","",(VLOOKUP(AB193,Table_corresp!$J$3:$M$70,2,0)))</f>
        <v>15.96</v>
      </c>
      <c r="AD193" s="57">
        <f>IF(AB193="","",(VLOOKUP(AB193,Table_corresp!$J$3:$M$70,3,0)))</f>
        <v>-0.64</v>
      </c>
      <c r="AE193" s="57">
        <f>IF(AB193="","",(VLOOKUP(AB193,Table_corresp!$J$3:$M$70,4,0)))</f>
        <v>-6.4100000000000004E-2</v>
      </c>
      <c r="AF193" s="56">
        <f t="shared" si="46"/>
        <v>3.2531761026293138</v>
      </c>
      <c r="AG193" s="56">
        <f>IF(AF193="","",N193-AF193)</f>
        <v>0.23012671570946441</v>
      </c>
      <c r="AH193" s="58" t="str">
        <f t="shared" si="41"/>
        <v>stable</v>
      </c>
      <c r="AI193" s="17">
        <f>IF(X193&lt;&gt;0,((YEAR(X193)-YEAR(P193))*12+MONTH(X193)-MONTH(P193)),"")</f>
        <v>9</v>
      </c>
      <c r="AJ193" s="16"/>
      <c r="AK193" s="39" t="str">
        <f>IF(AJ193&lt;&gt;0,(DATEDIF(Q193,AJ193,"y")&amp;" ans "&amp;DATEDIF(Q193,AJ193,"ym")&amp;" mois"),"")</f>
        <v/>
      </c>
      <c r="AL193" s="11"/>
      <c r="AM193" s="57" t="str">
        <f>IF(AK193="","",(VLOOKUP(AK193,Table_corresp!$E$3:$F$230,2,0)))</f>
        <v/>
      </c>
      <c r="AN193" s="57" t="str">
        <f>IF(AM193="","",(CONCATENATE(B193," / ",AM193)))</f>
        <v/>
      </c>
      <c r="AO193" s="57" t="str">
        <f>IF(AN193="","",(VLOOKUP(AN193,Table_corresp!$J$3:$M$70,2,0)))</f>
        <v/>
      </c>
      <c r="AP193" s="57" t="str">
        <f>IF(AN193="","",(VLOOKUP(AN193,Table_corresp!$J$3:$M$70,3,0)))</f>
        <v/>
      </c>
      <c r="AQ193" s="57" t="str">
        <f>IF(AN193="","",(VLOOKUP(AN193,Table_corresp!$J$3:$M$70,4,0)))</f>
        <v/>
      </c>
      <c r="AR193" s="56" t="str">
        <f t="shared" si="47"/>
        <v/>
      </c>
      <c r="AS193" s="56" t="str">
        <f t="shared" si="48"/>
        <v/>
      </c>
      <c r="AT193" s="58" t="str">
        <f t="shared" si="49"/>
        <v/>
      </c>
      <c r="AU193" s="59" t="str">
        <f t="shared" si="42"/>
        <v/>
      </c>
      <c r="AV193" s="16"/>
      <c r="AW193" s="39"/>
      <c r="AX193" s="11"/>
      <c r="AY193" s="57" t="str">
        <f>IF(AU193="","",(VLOOKUP(AU193,Table_corresp!$E$3:$F$230,2,0)))</f>
        <v/>
      </c>
      <c r="AZ193" s="57" t="str">
        <f>IF(AY193="","",(CONCATENATE(L193," / ",AY193)))</f>
        <v/>
      </c>
      <c r="BA193" s="57" t="str">
        <f>IF(AZ193="","",(VLOOKUP(AZ193,Table_corresp!$J$3:$M$70,2,0)))</f>
        <v/>
      </c>
      <c r="BB193" s="57" t="str">
        <f>IF(AZ193="","",(VLOOKUP(AZ193,Table_corresp!$J$3:$M$70,3,0)))</f>
        <v/>
      </c>
      <c r="BC193" s="57" t="str">
        <f>IF(AZ193="","",(VLOOKUP(AZ193,Table_corresp!$J$3:$M$70,4,0)))</f>
        <v/>
      </c>
      <c r="BD193" s="56" t="str">
        <f t="shared" si="50"/>
        <v/>
      </c>
      <c r="BE193" s="56" t="str">
        <f t="shared" si="58"/>
        <v/>
      </c>
      <c r="BF193" s="58" t="str">
        <f t="shared" si="51"/>
        <v/>
      </c>
      <c r="BG193" s="59" t="e">
        <f t="shared" si="43"/>
        <v>#VALUE!</v>
      </c>
      <c r="BH193" s="11"/>
      <c r="BI193" s="39"/>
      <c r="BJ193" s="11"/>
      <c r="BK193" s="57" t="e">
        <f>IF(BG193="","",(VLOOKUP(BG193,Table_corresp!$E$3:$F$230,2,0)))</f>
        <v>#VALUE!</v>
      </c>
      <c r="BL193" s="57" t="e">
        <f>IF(BK193="","",(CONCATENATE(V193," / ",BK193)))</f>
        <v>#VALUE!</v>
      </c>
      <c r="BM193" s="57" t="e">
        <f>IF(BL193="","",(VLOOKUP(BL193,Table_corresp!$J$3:$M$70,2,0)))</f>
        <v>#VALUE!</v>
      </c>
      <c r="BN193" s="57" t="e">
        <f>IF(BL193="","",(VLOOKUP(BL193,Table_corresp!$J$3:$M$70,3,0)))</f>
        <v>#VALUE!</v>
      </c>
      <c r="BO193" s="57" t="e">
        <f>IF(BL193="","",(VLOOKUP(BL193,Table_corresp!$J$3:$M$70,4,0)))</f>
        <v>#VALUE!</v>
      </c>
      <c r="BP193" s="56" t="str">
        <f t="shared" si="52"/>
        <v/>
      </c>
      <c r="BQ193" s="56" t="str">
        <f t="shared" si="59"/>
        <v/>
      </c>
      <c r="BR193" s="58" t="str">
        <f t="shared" si="53"/>
        <v/>
      </c>
      <c r="BS193" s="59" t="e">
        <f t="shared" si="44"/>
        <v>#VALUE!</v>
      </c>
      <c r="BT193" s="11"/>
      <c r="BU193" s="39"/>
      <c r="BV193" s="11"/>
      <c r="BW193" s="57" t="e">
        <f>IF(BS193="","",(VLOOKUP(BS193,Table_corresp!$E$3:$F$230,2,0)))</f>
        <v>#VALUE!</v>
      </c>
      <c r="BX193" s="57" t="e">
        <f>IF(BW193="","",(CONCATENATE(AF193," / ",BW193)))</f>
        <v>#VALUE!</v>
      </c>
      <c r="BY193" s="57" t="e">
        <f>IF(BX193="","",(VLOOKUP(BX193,Table_corresp!$J$3:$M$70,2,0)))</f>
        <v>#VALUE!</v>
      </c>
      <c r="BZ193" s="57" t="e">
        <f>IF(BX193="","",(VLOOKUP(BX193,Table_corresp!$J$3:$M$70,3,0)))</f>
        <v>#VALUE!</v>
      </c>
      <c r="CA193" s="57" t="e">
        <f>IF(BX193="","",(VLOOKUP(BX193,Table_corresp!$J$3:$M$70,4,0)))</f>
        <v>#VALUE!</v>
      </c>
      <c r="CB193" s="56" t="e">
        <f>IF(#REF!&gt;0,((((#REF!/BY193)^BZ193)-1)/CA193),"")</f>
        <v>#REF!</v>
      </c>
      <c r="CC193" s="56" t="e">
        <f>IF(CB193="","",BN193-CB193)</f>
        <v>#REF!</v>
      </c>
      <c r="CD193" s="58" t="e">
        <f t="shared" si="54"/>
        <v>#REF!</v>
      </c>
      <c r="CE193" s="59" t="e">
        <f>IF(BR193&lt;&gt;0,((YEAR(BR193)-YEAR(BD193))*12+MONTH(BR193)-MONTH(BD193)),"")</f>
        <v>#VALUE!</v>
      </c>
      <c r="CF193" s="11"/>
      <c r="CG193" s="39"/>
      <c r="CH193" s="11"/>
      <c r="CI193" s="57" t="e">
        <f>IF(CE193="","",(VLOOKUP(CE193,Table_corresp!$E$3:$F$230,2,0)))</f>
        <v>#VALUE!</v>
      </c>
      <c r="CJ193" s="57" t="e">
        <f>IF(CI193="","",(CONCATENATE(AP193," / ",CI193)))</f>
        <v>#VALUE!</v>
      </c>
      <c r="CK193" s="57" t="e">
        <f>IF(CJ193="","",(VLOOKUP(CJ193,Table_corresp!$J$3:$M$70,2,0)))</f>
        <v>#VALUE!</v>
      </c>
      <c r="CL193" s="57" t="e">
        <f>IF(CJ193="","",(VLOOKUP(CJ193,Table_corresp!$J$3:$M$70,3,0)))</f>
        <v>#VALUE!</v>
      </c>
      <c r="CM193" s="57" t="e">
        <f>IF(CJ193="","",(VLOOKUP(CJ193,Table_corresp!$J$3:$M$70,4,0)))</f>
        <v>#VALUE!</v>
      </c>
      <c r="CN193" s="56" t="e">
        <f>IF(#REF!&gt;0,((((#REF!/CK193)^CL193)-1)/CM193),"")</f>
        <v>#REF!</v>
      </c>
      <c r="CO193" s="56" t="e">
        <f>IF(CN193="","",BZ193-CN193)</f>
        <v>#REF!</v>
      </c>
      <c r="CP193" s="58" t="e">
        <f t="shared" si="55"/>
        <v>#REF!</v>
      </c>
      <c r="CQ193" s="59" t="e">
        <f>IF(CD193&lt;&gt;0,((YEAR(CD193)-YEAR(BP193))*12+MONTH(CD193)-MONTH(BP193)),"")</f>
        <v>#REF!</v>
      </c>
      <c r="CR193" s="11"/>
      <c r="CS193" s="39"/>
      <c r="CT193" s="18"/>
      <c r="CU193" s="57" t="e">
        <f>IF(CQ193="","",(VLOOKUP(CQ193,Table_corresp!$E$3:$F$230,2,0)))</f>
        <v>#REF!</v>
      </c>
      <c r="CV193" s="57" t="e">
        <f>IF(CU193="","",(CONCATENATE(BB193," / ",CU193)))</f>
        <v>#REF!</v>
      </c>
      <c r="CW193" s="57" t="e">
        <f>IF(CV193="","",(VLOOKUP(CV193,Table_corresp!$J$3:$M$70,2,0)))</f>
        <v>#REF!</v>
      </c>
      <c r="CX193" s="57" t="e">
        <f>IF(CV193="","",(VLOOKUP(CV193,Table_corresp!$J$3:$M$70,3,0)))</f>
        <v>#REF!</v>
      </c>
      <c r="CY193" s="57" t="e">
        <f>IF(CV193="","",(VLOOKUP(CV193,Table_corresp!$J$3:$M$70,4,0)))</f>
        <v>#REF!</v>
      </c>
      <c r="CZ193" s="56" t="e">
        <f>IF(#REF!&gt;0,((((#REF!/CW193)^CX193)-1)/CY193),"")</f>
        <v>#REF!</v>
      </c>
      <c r="DA193" s="56" t="e">
        <f>IF(CZ193="","",CL193-CZ193)</f>
        <v>#REF!</v>
      </c>
      <c r="DB193" s="58" t="e">
        <f t="shared" si="56"/>
        <v>#REF!</v>
      </c>
      <c r="DC193" s="59" t="e">
        <f>IF(CP193&lt;&gt;0,((YEAR(CP193)-YEAR(CB193))*12+MONTH(CP193)-MONTH(CB193)),"")</f>
        <v>#REF!</v>
      </c>
    </row>
    <row r="194" spans="1:107" x14ac:dyDescent="0.25">
      <c r="A194" s="10">
        <v>195</v>
      </c>
      <c r="B194" s="10">
        <v>2</v>
      </c>
      <c r="C194" s="12"/>
      <c r="D194" s="12"/>
      <c r="E194" s="12"/>
      <c r="F194" s="12">
        <v>31.7</v>
      </c>
      <c r="G194" s="12">
        <v>115</v>
      </c>
      <c r="H194" s="13">
        <v>23.9</v>
      </c>
      <c r="I194" s="46">
        <f>VLOOKUP(T194,Table_corresp!$E$3:$F$230,2,0)</f>
        <v>4</v>
      </c>
      <c r="J194" s="46" t="str">
        <f>CONCATENATE(B194," / ",I194)</f>
        <v>2 / 4</v>
      </c>
      <c r="K194" s="54">
        <f>VLOOKUP(J194,Table_corresp!$J$3:$M$70,2,0)</f>
        <v>15.45</v>
      </c>
      <c r="L194" s="54">
        <f>VLOOKUP(J194,Table_corresp!$J$3:$M$70,3,0)</f>
        <v>-0.17</v>
      </c>
      <c r="M194" s="55">
        <f>VLOOKUP(J194,Table_corresp!$J$3:$M$70,4,0)</f>
        <v>-1.3299999999999999E-2</v>
      </c>
      <c r="N194" s="56">
        <f t="shared" si="57"/>
        <v>5.3746070736957279</v>
      </c>
      <c r="O194" s="14" t="s">
        <v>39</v>
      </c>
      <c r="P194" s="15">
        <v>42436</v>
      </c>
      <c r="Q194" s="15">
        <v>40959</v>
      </c>
      <c r="R194" s="45" t="str">
        <f t="shared" ca="1" si="40"/>
        <v>5 ans 7 mois</v>
      </c>
      <c r="S194" s="39" t="str">
        <f ca="1">VLOOKUP(R194,Table_corresp!$A$3:$B$230,2,0)</f>
        <v>[3-6[</v>
      </c>
      <c r="T194" s="45" t="str">
        <f>DATEDIF(Q194,P194,"y")&amp;" ans "&amp;DATEDIF(Q194,P194,"ym")&amp;" mois"</f>
        <v>4 ans 0 mois</v>
      </c>
      <c r="U194" s="39" t="str">
        <f>VLOOKUP(T194,Table_corresp!$A$3:$B$230,2,0)</f>
        <v>[3-6[</v>
      </c>
      <c r="V194" s="20"/>
      <c r="W194" s="21"/>
      <c r="X194" s="20"/>
      <c r="Y194" s="38" t="str">
        <f>IF(X194&lt;&gt;0,(DATEDIF(Q194,X194,"y")&amp;" ans "&amp;DATEDIF(Q194,X194,"ym")&amp;" mois"),"")</f>
        <v/>
      </c>
      <c r="Z194" s="21"/>
      <c r="AA194" s="57" t="str">
        <f>IF(Y194="","",(VLOOKUP(Y194,Table_corresp!$E$3:$F$230,2,0)))</f>
        <v/>
      </c>
      <c r="AB194" s="57" t="str">
        <f>IF(AA194="","",(CONCATENATE(B194," / ",AA194)))</f>
        <v/>
      </c>
      <c r="AC194" s="57" t="str">
        <f>IF(AB194="","",(VLOOKUP(AB194,Table_corresp!$J$3:$M$70,2,0)))</f>
        <v/>
      </c>
      <c r="AD194" s="57" t="str">
        <f>IF(AB194="","",(VLOOKUP(AB194,Table_corresp!$J$3:$M$70,3,0)))</f>
        <v/>
      </c>
      <c r="AE194" s="57" t="str">
        <f>IF(AB194="","",(VLOOKUP(AB194,Table_corresp!$J$3:$M$70,4,0)))</f>
        <v/>
      </c>
      <c r="AF194" s="56" t="str">
        <f t="shared" si="46"/>
        <v/>
      </c>
      <c r="AG194" s="56" t="str">
        <f>IF(AF194="","",N194-AF194)</f>
        <v/>
      </c>
      <c r="AH194" s="58" t="str">
        <f t="shared" si="41"/>
        <v/>
      </c>
      <c r="AI194" s="17" t="str">
        <f>IF(X194&lt;&gt;0,((YEAR(X194)-YEAR(P194))*12+MONTH(X194)-MONTH(P194)),"")</f>
        <v/>
      </c>
      <c r="AJ194" s="20"/>
      <c r="AK194" s="39" t="str">
        <f>IF(AJ194&lt;&gt;0,(DATEDIF(Q194,AJ194,"y")&amp;" ans "&amp;DATEDIF(Q194,AJ194,"ym")&amp;" mois"),"")</f>
        <v/>
      </c>
      <c r="AL194" s="21"/>
      <c r="AM194" s="57" t="str">
        <f>IF(AK194="","",(VLOOKUP(AK194,Table_corresp!$E$3:$F$230,2,0)))</f>
        <v/>
      </c>
      <c r="AN194" s="57" t="str">
        <f>IF(AM194="","",(CONCATENATE(B194," / ",AM194)))</f>
        <v/>
      </c>
      <c r="AO194" s="57" t="str">
        <f>IF(AN194="","",(VLOOKUP(AN194,Table_corresp!$J$3:$M$70,2,0)))</f>
        <v/>
      </c>
      <c r="AP194" s="57" t="str">
        <f>IF(AN194="","",(VLOOKUP(AN194,Table_corresp!$J$3:$M$70,3,0)))</f>
        <v/>
      </c>
      <c r="AQ194" s="57" t="str">
        <f>IF(AN194="","",(VLOOKUP(AN194,Table_corresp!$J$3:$M$70,4,0)))</f>
        <v/>
      </c>
      <c r="AR194" s="56" t="str">
        <f t="shared" si="47"/>
        <v/>
      </c>
      <c r="AS194" s="56" t="str">
        <f t="shared" si="48"/>
        <v/>
      </c>
      <c r="AT194" s="58" t="str">
        <f t="shared" si="49"/>
        <v/>
      </c>
      <c r="AU194" s="59" t="str">
        <f t="shared" si="42"/>
        <v/>
      </c>
      <c r="AV194" s="20"/>
      <c r="AW194" s="39"/>
      <c r="AX194" s="21"/>
      <c r="AY194" s="57" t="str">
        <f>IF(AU194="","",(VLOOKUP(AU194,Table_corresp!$E$3:$F$230,2,0)))</f>
        <v/>
      </c>
      <c r="AZ194" s="57" t="str">
        <f>IF(AY194="","",(CONCATENATE(L194," / ",AY194)))</f>
        <v/>
      </c>
      <c r="BA194" s="57" t="str">
        <f>IF(AZ194="","",(VLOOKUP(AZ194,Table_corresp!$J$3:$M$70,2,0)))</f>
        <v/>
      </c>
      <c r="BB194" s="57" t="str">
        <f>IF(AZ194="","",(VLOOKUP(AZ194,Table_corresp!$J$3:$M$70,3,0)))</f>
        <v/>
      </c>
      <c r="BC194" s="57" t="str">
        <f>IF(AZ194="","",(VLOOKUP(AZ194,Table_corresp!$J$3:$M$70,4,0)))</f>
        <v/>
      </c>
      <c r="BD194" s="56" t="str">
        <f t="shared" si="50"/>
        <v/>
      </c>
      <c r="BE194" s="56" t="str">
        <f t="shared" si="58"/>
        <v/>
      </c>
      <c r="BF194" s="58" t="str">
        <f t="shared" si="51"/>
        <v/>
      </c>
      <c r="BG194" s="59" t="e">
        <f t="shared" si="43"/>
        <v>#VALUE!</v>
      </c>
      <c r="BH194" s="21"/>
      <c r="BI194" s="39"/>
      <c r="BJ194" s="21"/>
      <c r="BK194" s="57" t="e">
        <f>IF(BG194="","",(VLOOKUP(BG194,Table_corresp!$E$3:$F$230,2,0)))</f>
        <v>#VALUE!</v>
      </c>
      <c r="BL194" s="57" t="e">
        <f>IF(BK194="","",(CONCATENATE(V194," / ",BK194)))</f>
        <v>#VALUE!</v>
      </c>
      <c r="BM194" s="57" t="e">
        <f>IF(BL194="","",(VLOOKUP(BL194,Table_corresp!$J$3:$M$70,2,0)))</f>
        <v>#VALUE!</v>
      </c>
      <c r="BN194" s="57" t="e">
        <f>IF(BL194="","",(VLOOKUP(BL194,Table_corresp!$J$3:$M$70,3,0)))</f>
        <v>#VALUE!</v>
      </c>
      <c r="BO194" s="57" t="e">
        <f>IF(BL194="","",(VLOOKUP(BL194,Table_corresp!$J$3:$M$70,4,0)))</f>
        <v>#VALUE!</v>
      </c>
      <c r="BP194" s="56" t="str">
        <f t="shared" si="52"/>
        <v/>
      </c>
      <c r="BQ194" s="56" t="str">
        <f t="shared" si="59"/>
        <v/>
      </c>
      <c r="BR194" s="58" t="str">
        <f t="shared" si="53"/>
        <v/>
      </c>
      <c r="BS194" s="59" t="e">
        <f t="shared" si="44"/>
        <v>#VALUE!</v>
      </c>
      <c r="BT194" s="21"/>
      <c r="BU194" s="39"/>
      <c r="BV194" s="21"/>
      <c r="BW194" s="57" t="e">
        <f>IF(BS194="","",(VLOOKUP(BS194,Table_corresp!$E$3:$F$230,2,0)))</f>
        <v>#VALUE!</v>
      </c>
      <c r="BX194" s="57" t="e">
        <f>IF(BW194="","",(CONCATENATE(AF194," / ",BW194)))</f>
        <v>#VALUE!</v>
      </c>
      <c r="BY194" s="57" t="e">
        <f>IF(BX194="","",(VLOOKUP(BX194,Table_corresp!$J$3:$M$70,2,0)))</f>
        <v>#VALUE!</v>
      </c>
      <c r="BZ194" s="57" t="e">
        <f>IF(BX194="","",(VLOOKUP(BX194,Table_corresp!$J$3:$M$70,3,0)))</f>
        <v>#VALUE!</v>
      </c>
      <c r="CA194" s="57" t="e">
        <f>IF(BX194="","",(VLOOKUP(BX194,Table_corresp!$J$3:$M$70,4,0)))</f>
        <v>#VALUE!</v>
      </c>
      <c r="CB194" s="56" t="e">
        <f>IF(#REF!&gt;0,((((#REF!/BY194)^BZ194)-1)/CA194),"")</f>
        <v>#REF!</v>
      </c>
      <c r="CC194" s="56" t="e">
        <f>IF(CB194="","",BN194-CB194)</f>
        <v>#REF!</v>
      </c>
      <c r="CD194" s="58" t="e">
        <f t="shared" si="54"/>
        <v>#REF!</v>
      </c>
      <c r="CE194" s="59" t="e">
        <f>IF(BR194&lt;&gt;0,((YEAR(BR194)-YEAR(BD194))*12+MONTH(BR194)-MONTH(BD194)),"")</f>
        <v>#VALUE!</v>
      </c>
      <c r="CF194" s="21"/>
      <c r="CG194" s="39"/>
      <c r="CH194" s="21"/>
      <c r="CI194" s="57" t="e">
        <f>IF(CE194="","",(VLOOKUP(CE194,Table_corresp!$E$3:$F$230,2,0)))</f>
        <v>#VALUE!</v>
      </c>
      <c r="CJ194" s="57" t="e">
        <f>IF(CI194="","",(CONCATENATE(AP194," / ",CI194)))</f>
        <v>#VALUE!</v>
      </c>
      <c r="CK194" s="57" t="e">
        <f>IF(CJ194="","",(VLOOKUP(CJ194,Table_corresp!$J$3:$M$70,2,0)))</f>
        <v>#VALUE!</v>
      </c>
      <c r="CL194" s="57" t="e">
        <f>IF(CJ194="","",(VLOOKUP(CJ194,Table_corresp!$J$3:$M$70,3,0)))</f>
        <v>#VALUE!</v>
      </c>
      <c r="CM194" s="57" t="e">
        <f>IF(CJ194="","",(VLOOKUP(CJ194,Table_corresp!$J$3:$M$70,4,0)))</f>
        <v>#VALUE!</v>
      </c>
      <c r="CN194" s="56" t="e">
        <f>IF(#REF!&gt;0,((((#REF!/CK194)^CL194)-1)/CM194),"")</f>
        <v>#REF!</v>
      </c>
      <c r="CO194" s="56" t="e">
        <f>IF(CN194="","",BZ194-CN194)</f>
        <v>#REF!</v>
      </c>
      <c r="CP194" s="58" t="e">
        <f t="shared" si="55"/>
        <v>#REF!</v>
      </c>
      <c r="CQ194" s="59" t="e">
        <f>IF(CD194&lt;&gt;0,((YEAR(CD194)-YEAR(BP194))*12+MONTH(CD194)-MONTH(BP194)),"")</f>
        <v>#REF!</v>
      </c>
      <c r="CR194" s="21"/>
      <c r="CS194" s="39"/>
      <c r="CT194" s="22"/>
      <c r="CU194" s="57" t="e">
        <f>IF(CQ194="","",(VLOOKUP(CQ194,Table_corresp!$E$3:$F$230,2,0)))</f>
        <v>#REF!</v>
      </c>
      <c r="CV194" s="57" t="e">
        <f>IF(CU194="","",(CONCATENATE(BB194," / ",CU194)))</f>
        <v>#REF!</v>
      </c>
      <c r="CW194" s="57" t="e">
        <f>IF(CV194="","",(VLOOKUP(CV194,Table_corresp!$J$3:$M$70,2,0)))</f>
        <v>#REF!</v>
      </c>
      <c r="CX194" s="57" t="e">
        <f>IF(CV194="","",(VLOOKUP(CV194,Table_corresp!$J$3:$M$70,3,0)))</f>
        <v>#REF!</v>
      </c>
      <c r="CY194" s="57" t="e">
        <f>IF(CV194="","",(VLOOKUP(CV194,Table_corresp!$J$3:$M$70,4,0)))</f>
        <v>#REF!</v>
      </c>
      <c r="CZ194" s="56" t="e">
        <f>IF(#REF!&gt;0,((((#REF!/CW194)^CX194)-1)/CY194),"")</f>
        <v>#REF!</v>
      </c>
      <c r="DA194" s="56" t="e">
        <f>IF(CZ194="","",CL194-CZ194)</f>
        <v>#REF!</v>
      </c>
      <c r="DB194" s="58" t="e">
        <f t="shared" si="56"/>
        <v>#REF!</v>
      </c>
      <c r="DC194" s="59" t="e">
        <f>IF(CP194&lt;&gt;0,((YEAR(CP194)-YEAR(CB194))*12+MONTH(CP194)-MONTH(CB194)),"")</f>
        <v>#REF!</v>
      </c>
    </row>
    <row r="195" spans="1:107" x14ac:dyDescent="0.25">
      <c r="A195" s="10">
        <v>196</v>
      </c>
      <c r="B195" s="10">
        <v>1</v>
      </c>
      <c r="C195" s="12">
        <v>41.5</v>
      </c>
      <c r="D195" s="12">
        <v>141</v>
      </c>
      <c r="E195" s="12">
        <v>20.8</v>
      </c>
      <c r="F195" s="12">
        <v>41.5</v>
      </c>
      <c r="G195" s="12">
        <v>141</v>
      </c>
      <c r="H195" s="13">
        <v>20.8</v>
      </c>
      <c r="I195" s="46">
        <f>VLOOKUP(T195,Table_corresp!$E$3:$F$230,2,0)</f>
        <v>9</v>
      </c>
      <c r="J195" s="46" t="str">
        <f>CONCATENATE(B195," / ",I195)</f>
        <v>1 / 9</v>
      </c>
      <c r="K195" s="54">
        <f>VLOOKUP(J195,Table_corresp!$J$3:$M$70,2,0)</f>
        <v>16.04</v>
      </c>
      <c r="L195" s="54">
        <f>VLOOKUP(J195,Table_corresp!$J$3:$M$70,3,0)</f>
        <v>-0.72</v>
      </c>
      <c r="M195" s="55">
        <f>VLOOKUP(J195,Table_corresp!$J$3:$M$70,4,0)</f>
        <v>-6.6799999999999998E-2</v>
      </c>
      <c r="N195" s="56">
        <f t="shared" si="57"/>
        <v>2.5545351764179101</v>
      </c>
      <c r="O195" s="14" t="s">
        <v>36</v>
      </c>
      <c r="P195" s="15">
        <v>42440</v>
      </c>
      <c r="Q195" s="15">
        <v>38977</v>
      </c>
      <c r="R195" s="45" t="str">
        <f t="shared" ref="R195:R210" ca="1" si="60">DATEDIF(Q195,TODAY(),"y")&amp;" ans "&amp;DATEDIF(Q195,TODAY(),"ym")&amp;" mois"</f>
        <v>11 ans 1 mois</v>
      </c>
      <c r="S195" s="39" t="str">
        <f ca="1">VLOOKUP(R195,Table_corresp!$A$3:$B$230,2,0)</f>
        <v>[9-12[</v>
      </c>
      <c r="T195" s="45" t="str">
        <f>DATEDIF(Q195,P195,"y")&amp;" ans "&amp;DATEDIF(Q195,P195,"ym")&amp;" mois"</f>
        <v>9 ans 5 mois</v>
      </c>
      <c r="U195" s="39" t="str">
        <f>VLOOKUP(T195,Table_corresp!$A$3:$B$230,2,0)</f>
        <v>[9-12[</v>
      </c>
      <c r="V195" s="16"/>
      <c r="W195" s="11"/>
      <c r="X195" s="16"/>
      <c r="Y195" s="38" t="str">
        <f>IF(X195&lt;&gt;0,(DATEDIF(Q195,X195,"y")&amp;" ans "&amp;DATEDIF(Q195,X195,"ym")&amp;" mois"),"")</f>
        <v/>
      </c>
      <c r="Z195" s="11"/>
      <c r="AA195" s="57" t="str">
        <f>IF(Y195="","",(VLOOKUP(Y195,Table_corresp!$E$3:$F$230,2,0)))</f>
        <v/>
      </c>
      <c r="AB195" s="57" t="str">
        <f>IF(AA195="","",(CONCATENATE(B195," / ",AA195)))</f>
        <v/>
      </c>
      <c r="AC195" s="57" t="str">
        <f>IF(AB195="","",(VLOOKUP(AB195,Table_corresp!$J$3:$M$70,2,0)))</f>
        <v/>
      </c>
      <c r="AD195" s="57" t="str">
        <f>IF(AB195="","",(VLOOKUP(AB195,Table_corresp!$J$3:$M$70,3,0)))</f>
        <v/>
      </c>
      <c r="AE195" s="57" t="str">
        <f>IF(AB195="","",(VLOOKUP(AB195,Table_corresp!$J$3:$M$70,4,0)))</f>
        <v/>
      </c>
      <c r="AF195" s="56" t="str">
        <f t="shared" si="46"/>
        <v/>
      </c>
      <c r="AG195" s="56" t="str">
        <f>IF(AF195="","",N195-AF195)</f>
        <v/>
      </c>
      <c r="AH195" s="58" t="str">
        <f t="shared" ref="AH195:AH258" si="61">IF(AG195="","",IF(AG195&gt;0.25,"ralentissement",IF(AND(AG195&lt;=0.25,AG195&gt;=-0.25),"stable",IF(AG195&lt;-0.25,"accélération"))))</f>
        <v/>
      </c>
      <c r="AI195" s="17" t="str">
        <f>IF(X195&lt;&gt;0,((YEAR(X195)-YEAR(P195))*12+MONTH(X195)-MONTH(P195)),"")</f>
        <v/>
      </c>
      <c r="AJ195" s="16"/>
      <c r="AK195" s="39" t="str">
        <f>IF(AJ195&lt;&gt;0,(DATEDIF(Q195,AJ195,"y")&amp;" ans "&amp;DATEDIF(Q195,AJ195,"ym")&amp;" mois"),"")</f>
        <v/>
      </c>
      <c r="AL195" s="11"/>
      <c r="AM195" s="57" t="str">
        <f>IF(AK195="","",(VLOOKUP(AK195,Table_corresp!$E$3:$F$230,2,0)))</f>
        <v/>
      </c>
      <c r="AN195" s="57" t="str">
        <f>IF(AM195="","",(CONCATENATE(B195," / ",AM195)))</f>
        <v/>
      </c>
      <c r="AO195" s="57" t="str">
        <f>IF(AN195="","",(VLOOKUP(AN195,Table_corresp!$J$3:$M$70,2,0)))</f>
        <v/>
      </c>
      <c r="AP195" s="57" t="str">
        <f>IF(AN195="","",(VLOOKUP(AN195,Table_corresp!$J$3:$M$70,3,0)))</f>
        <v/>
      </c>
      <c r="AQ195" s="57" t="str">
        <f>IF(AN195="","",(VLOOKUP(AN195,Table_corresp!$J$3:$M$70,4,0)))</f>
        <v/>
      </c>
      <c r="AR195" s="56" t="str">
        <f t="shared" si="47"/>
        <v/>
      </c>
      <c r="AS195" s="56" t="str">
        <f t="shared" si="48"/>
        <v/>
      </c>
      <c r="AT195" s="58" t="str">
        <f t="shared" si="49"/>
        <v/>
      </c>
      <c r="AU195" s="59" t="str">
        <f t="shared" ref="AU195:AU258" si="62">IF(AJ195&lt;&gt;0,((YEAR(AJ195)-YEAR(X195))*12+MONTH(AJ195)-MONTH(X195)),"")</f>
        <v/>
      </c>
      <c r="AV195" s="16"/>
      <c r="AW195" s="39"/>
      <c r="AX195" s="11"/>
      <c r="AY195" s="57" t="str">
        <f>IF(AU195="","",(VLOOKUP(AU195,Table_corresp!$E$3:$F$230,2,0)))</f>
        <v/>
      </c>
      <c r="AZ195" s="57" t="str">
        <f>IF(AY195="","",(CONCATENATE(L195," / ",AY195)))</f>
        <v/>
      </c>
      <c r="BA195" s="57" t="str">
        <f>IF(AZ195="","",(VLOOKUP(AZ195,Table_corresp!$J$3:$M$70,2,0)))</f>
        <v/>
      </c>
      <c r="BB195" s="57" t="str">
        <f>IF(AZ195="","",(VLOOKUP(AZ195,Table_corresp!$J$3:$M$70,3,0)))</f>
        <v/>
      </c>
      <c r="BC195" s="57" t="str">
        <f>IF(AZ195="","",(VLOOKUP(AZ195,Table_corresp!$J$3:$M$70,4,0)))</f>
        <v/>
      </c>
      <c r="BD195" s="56" t="str">
        <f t="shared" si="50"/>
        <v/>
      </c>
      <c r="BE195" s="56" t="str">
        <f t="shared" si="58"/>
        <v/>
      </c>
      <c r="BF195" s="58" t="str">
        <f t="shared" si="51"/>
        <v/>
      </c>
      <c r="BG195" s="59" t="e">
        <f t="shared" ref="BG195:BG258" si="63">IF(AT195&lt;&gt;0,((YEAR(AT195)-YEAR(AH195))*12+MONTH(AT195)-MONTH(AH195)),"")</f>
        <v>#VALUE!</v>
      </c>
      <c r="BH195" s="11"/>
      <c r="BI195" s="39"/>
      <c r="BJ195" s="11"/>
      <c r="BK195" s="57" t="e">
        <f>IF(BG195="","",(VLOOKUP(BG195,Table_corresp!$E$3:$F$230,2,0)))</f>
        <v>#VALUE!</v>
      </c>
      <c r="BL195" s="57" t="e">
        <f>IF(BK195="","",(CONCATENATE(V195," / ",BK195)))</f>
        <v>#VALUE!</v>
      </c>
      <c r="BM195" s="57" t="e">
        <f>IF(BL195="","",(VLOOKUP(BL195,Table_corresp!$J$3:$M$70,2,0)))</f>
        <v>#VALUE!</v>
      </c>
      <c r="BN195" s="57" t="e">
        <f>IF(BL195="","",(VLOOKUP(BL195,Table_corresp!$J$3:$M$70,3,0)))</f>
        <v>#VALUE!</v>
      </c>
      <c r="BO195" s="57" t="e">
        <f>IF(BL195="","",(VLOOKUP(BL195,Table_corresp!$J$3:$M$70,4,0)))</f>
        <v>#VALUE!</v>
      </c>
      <c r="BP195" s="56" t="str">
        <f t="shared" si="52"/>
        <v/>
      </c>
      <c r="BQ195" s="56" t="str">
        <f t="shared" si="59"/>
        <v/>
      </c>
      <c r="BR195" s="58" t="str">
        <f t="shared" si="53"/>
        <v/>
      </c>
      <c r="BS195" s="59" t="e">
        <f t="shared" ref="BS195:BS258" si="64">IF(BF195&lt;&gt;0,((YEAR(BF195)-YEAR(AR195))*12+MONTH(BF195)-MONTH(AR195)),"")</f>
        <v>#VALUE!</v>
      </c>
      <c r="BT195" s="11"/>
      <c r="BU195" s="39"/>
      <c r="BV195" s="11"/>
      <c r="BW195" s="57" t="e">
        <f>IF(BS195="","",(VLOOKUP(BS195,Table_corresp!$E$3:$F$230,2,0)))</f>
        <v>#VALUE!</v>
      </c>
      <c r="BX195" s="57" t="e">
        <f>IF(BW195="","",(CONCATENATE(AF195," / ",BW195)))</f>
        <v>#VALUE!</v>
      </c>
      <c r="BY195" s="57" t="e">
        <f>IF(BX195="","",(VLOOKUP(BX195,Table_corresp!$J$3:$M$70,2,0)))</f>
        <v>#VALUE!</v>
      </c>
      <c r="BZ195" s="57" t="e">
        <f>IF(BX195="","",(VLOOKUP(BX195,Table_corresp!$J$3:$M$70,3,0)))</f>
        <v>#VALUE!</v>
      </c>
      <c r="CA195" s="57" t="e">
        <f>IF(BX195="","",(VLOOKUP(BX195,Table_corresp!$J$3:$M$70,4,0)))</f>
        <v>#VALUE!</v>
      </c>
      <c r="CB195" s="56" t="e">
        <f>IF(#REF!&gt;0,((((#REF!/BY195)^BZ195)-1)/CA195),"")</f>
        <v>#REF!</v>
      </c>
      <c r="CC195" s="56" t="e">
        <f>IF(CB195="","",BN195-CB195)</f>
        <v>#REF!</v>
      </c>
      <c r="CD195" s="58" t="e">
        <f t="shared" si="54"/>
        <v>#REF!</v>
      </c>
      <c r="CE195" s="59" t="e">
        <f>IF(BR195&lt;&gt;0,((YEAR(BR195)-YEAR(BD195))*12+MONTH(BR195)-MONTH(BD195)),"")</f>
        <v>#VALUE!</v>
      </c>
      <c r="CF195" s="11"/>
      <c r="CG195" s="39"/>
      <c r="CH195" s="11"/>
      <c r="CI195" s="57" t="e">
        <f>IF(CE195="","",(VLOOKUP(CE195,Table_corresp!$E$3:$F$230,2,0)))</f>
        <v>#VALUE!</v>
      </c>
      <c r="CJ195" s="57" t="e">
        <f>IF(CI195="","",(CONCATENATE(AP195," / ",CI195)))</f>
        <v>#VALUE!</v>
      </c>
      <c r="CK195" s="57" t="e">
        <f>IF(CJ195="","",(VLOOKUP(CJ195,Table_corresp!$J$3:$M$70,2,0)))</f>
        <v>#VALUE!</v>
      </c>
      <c r="CL195" s="57" t="e">
        <f>IF(CJ195="","",(VLOOKUP(CJ195,Table_corresp!$J$3:$M$70,3,0)))</f>
        <v>#VALUE!</v>
      </c>
      <c r="CM195" s="57" t="e">
        <f>IF(CJ195="","",(VLOOKUP(CJ195,Table_corresp!$J$3:$M$70,4,0)))</f>
        <v>#VALUE!</v>
      </c>
      <c r="CN195" s="56" t="e">
        <f>IF(#REF!&gt;0,((((#REF!/CK195)^CL195)-1)/CM195),"")</f>
        <v>#REF!</v>
      </c>
      <c r="CO195" s="56" t="e">
        <f>IF(CN195="","",BZ195-CN195)</f>
        <v>#REF!</v>
      </c>
      <c r="CP195" s="58" t="e">
        <f t="shared" si="55"/>
        <v>#REF!</v>
      </c>
      <c r="CQ195" s="59" t="e">
        <f>IF(CD195&lt;&gt;0,((YEAR(CD195)-YEAR(BP195))*12+MONTH(CD195)-MONTH(BP195)),"")</f>
        <v>#REF!</v>
      </c>
      <c r="CR195" s="11"/>
      <c r="CS195" s="39"/>
      <c r="CT195" s="18"/>
      <c r="CU195" s="57" t="e">
        <f>IF(CQ195="","",(VLOOKUP(CQ195,Table_corresp!$E$3:$F$230,2,0)))</f>
        <v>#REF!</v>
      </c>
      <c r="CV195" s="57" t="e">
        <f>IF(CU195="","",(CONCATENATE(BB195," / ",CU195)))</f>
        <v>#REF!</v>
      </c>
      <c r="CW195" s="57" t="e">
        <f>IF(CV195="","",(VLOOKUP(CV195,Table_corresp!$J$3:$M$70,2,0)))</f>
        <v>#REF!</v>
      </c>
      <c r="CX195" s="57" t="e">
        <f>IF(CV195="","",(VLOOKUP(CV195,Table_corresp!$J$3:$M$70,3,0)))</f>
        <v>#REF!</v>
      </c>
      <c r="CY195" s="57" t="e">
        <f>IF(CV195="","",(VLOOKUP(CV195,Table_corresp!$J$3:$M$70,4,0)))</f>
        <v>#REF!</v>
      </c>
      <c r="CZ195" s="56" t="e">
        <f>IF(#REF!&gt;0,((((#REF!/CW195)^CX195)-1)/CY195),"")</f>
        <v>#REF!</v>
      </c>
      <c r="DA195" s="56" t="e">
        <f>IF(CZ195="","",CL195-CZ195)</f>
        <v>#REF!</v>
      </c>
      <c r="DB195" s="58" t="e">
        <f t="shared" si="56"/>
        <v>#REF!</v>
      </c>
      <c r="DC195" s="59" t="e">
        <f>IF(CP195&lt;&gt;0,((YEAR(CP195)-YEAR(CB195))*12+MONTH(CP195)-MONTH(CB195)),"")</f>
        <v>#REF!</v>
      </c>
    </row>
    <row r="196" spans="1:107" x14ac:dyDescent="0.25">
      <c r="A196" s="10">
        <v>197</v>
      </c>
      <c r="B196" s="10">
        <v>2</v>
      </c>
      <c r="C196" s="12">
        <v>35.799999999999997</v>
      </c>
      <c r="D196" s="12">
        <v>134.5</v>
      </c>
      <c r="E196" s="12">
        <v>19.79</v>
      </c>
      <c r="F196" s="12">
        <v>36.799999999999997</v>
      </c>
      <c r="G196" s="12">
        <v>136.5</v>
      </c>
      <c r="H196" s="13">
        <v>19.75</v>
      </c>
      <c r="I196" s="46">
        <f>VLOOKUP(T196,Table_corresp!$E$3:$F$230,2,0)</f>
        <v>8</v>
      </c>
      <c r="J196" s="46" t="str">
        <f>CONCATENATE(B196," / ",I196)</f>
        <v>2 / 8</v>
      </c>
      <c r="K196" s="54">
        <f>VLOOKUP(J196,Table_corresp!$J$3:$M$70,2,0)</f>
        <v>15.44</v>
      </c>
      <c r="L196" s="54">
        <f>VLOOKUP(J196,Table_corresp!$J$3:$M$70,3,0)</f>
        <v>-0.54</v>
      </c>
      <c r="M196" s="55">
        <f>VLOOKUP(J196,Table_corresp!$J$3:$M$70,4,0)</f>
        <v>-4.9000000000000002E-2</v>
      </c>
      <c r="N196" s="56">
        <f t="shared" si="57"/>
        <v>2.5405219415014839</v>
      </c>
      <c r="O196" s="14" t="s">
        <v>36</v>
      </c>
      <c r="P196" s="15">
        <v>42440</v>
      </c>
      <c r="Q196" s="15">
        <v>39425</v>
      </c>
      <c r="R196" s="45" t="str">
        <f t="shared" ca="1" si="60"/>
        <v>9 ans 10 mois</v>
      </c>
      <c r="S196" s="39" t="str">
        <f ca="1">VLOOKUP(R196,Table_corresp!$A$3:$B$230,2,0)</f>
        <v>[9-12[</v>
      </c>
      <c r="T196" s="45" t="str">
        <f>DATEDIF(Q196,P196,"y")&amp;" ans "&amp;DATEDIF(Q196,P196,"ym")&amp;" mois"</f>
        <v>8 ans 3 mois</v>
      </c>
      <c r="U196" s="39" t="str">
        <f>VLOOKUP(T196,Table_corresp!$A$3:$B$230,2,0)</f>
        <v>[6-9[</v>
      </c>
      <c r="V196" s="16"/>
      <c r="W196" s="11"/>
      <c r="X196" s="16"/>
      <c r="Y196" s="38" t="str">
        <f>IF(X196&lt;&gt;0,(DATEDIF(Q196,X196,"y")&amp;" ans "&amp;DATEDIF(Q196,X196,"ym")&amp;" mois"),"")</f>
        <v/>
      </c>
      <c r="Z196" s="11"/>
      <c r="AA196" s="57" t="str">
        <f>IF(Y196="","",(VLOOKUP(Y196,Table_corresp!$E$3:$F$230,2,0)))</f>
        <v/>
      </c>
      <c r="AB196" s="57" t="str">
        <f>IF(AA196="","",(CONCATENATE(B196," / ",AA196)))</f>
        <v/>
      </c>
      <c r="AC196" s="57" t="str">
        <f>IF(AB196="","",(VLOOKUP(AB196,Table_corresp!$J$3:$M$70,2,0)))</f>
        <v/>
      </c>
      <c r="AD196" s="57" t="str">
        <f>IF(AB196="","",(VLOOKUP(AB196,Table_corresp!$J$3:$M$70,3,0)))</f>
        <v/>
      </c>
      <c r="AE196" s="57" t="str">
        <f>IF(AB196="","",(VLOOKUP(AB196,Table_corresp!$J$3:$M$70,4,0)))</f>
        <v/>
      </c>
      <c r="AF196" s="56" t="str">
        <f t="shared" ref="AF196:AF259" si="65">IF(Z196&gt;0,((((Z196/AC196)^AD196)-1)/AE196),"")</f>
        <v/>
      </c>
      <c r="AG196" s="56" t="str">
        <f>IF(AF196="","",N196-AF196)</f>
        <v/>
      </c>
      <c r="AH196" s="58" t="str">
        <f t="shared" si="61"/>
        <v/>
      </c>
      <c r="AI196" s="17" t="str">
        <f>IF(X196&lt;&gt;0,((YEAR(X196)-YEAR(P196))*12+MONTH(X196)-MONTH(P196)),"")</f>
        <v/>
      </c>
      <c r="AJ196" s="16"/>
      <c r="AK196" s="39" t="str">
        <f>IF(AJ196&lt;&gt;0,(DATEDIF(Q196,AJ196,"y")&amp;" ans "&amp;DATEDIF(Q196,AJ196,"ym")&amp;" mois"),"")</f>
        <v/>
      </c>
      <c r="AL196" s="11"/>
      <c r="AM196" s="57" t="str">
        <f>IF(AK196="","",(VLOOKUP(AK196,Table_corresp!$E$3:$F$230,2,0)))</f>
        <v/>
      </c>
      <c r="AN196" s="57" t="str">
        <f>IF(AM196="","",(CONCATENATE(B196," / ",AM196)))</f>
        <v/>
      </c>
      <c r="AO196" s="57" t="str">
        <f>IF(AN196="","",(VLOOKUP(AN196,Table_corresp!$J$3:$M$70,2,0)))</f>
        <v/>
      </c>
      <c r="AP196" s="57" t="str">
        <f>IF(AN196="","",(VLOOKUP(AN196,Table_corresp!$J$3:$M$70,3,0)))</f>
        <v/>
      </c>
      <c r="AQ196" s="57" t="str">
        <f>IF(AN196="","",(VLOOKUP(AN196,Table_corresp!$J$3:$M$70,4,0)))</f>
        <v/>
      </c>
      <c r="AR196" s="56" t="str">
        <f t="shared" ref="AR196:AR259" si="66">IF(AL196&gt;0,((((AL196/AO196)^AP196)-1)/AQ196),"")</f>
        <v/>
      </c>
      <c r="AS196" s="56" t="str">
        <f t="shared" ref="AS196:AS259" si="67">IF(AR196="","",AF196-AR196)</f>
        <v/>
      </c>
      <c r="AT196" s="58" t="str">
        <f t="shared" ref="AT196:AT259" si="68">IF(AS196="","",IF(AS196&gt;0.25,"ralentissement",IF(AND(AS196&lt;=0.25,AS196&gt;=-0.25),"stable",IF(AS196&lt;-0.25,"accélération"))))</f>
        <v/>
      </c>
      <c r="AU196" s="59" t="str">
        <f t="shared" si="62"/>
        <v/>
      </c>
      <c r="AV196" s="16"/>
      <c r="AW196" s="39"/>
      <c r="AX196" s="11"/>
      <c r="AY196" s="57" t="str">
        <f>IF(AU196="","",(VLOOKUP(AU196,Table_corresp!$E$3:$F$230,2,0)))</f>
        <v/>
      </c>
      <c r="AZ196" s="57" t="str">
        <f>IF(AY196="","",(CONCATENATE(L196," / ",AY196)))</f>
        <v/>
      </c>
      <c r="BA196" s="57" t="str">
        <f>IF(AZ196="","",(VLOOKUP(AZ196,Table_corresp!$J$3:$M$70,2,0)))</f>
        <v/>
      </c>
      <c r="BB196" s="57" t="str">
        <f>IF(AZ196="","",(VLOOKUP(AZ196,Table_corresp!$J$3:$M$70,3,0)))</f>
        <v/>
      </c>
      <c r="BC196" s="57" t="str">
        <f>IF(AZ196="","",(VLOOKUP(AZ196,Table_corresp!$J$3:$M$70,4,0)))</f>
        <v/>
      </c>
      <c r="BD196" s="56" t="str">
        <f t="shared" ref="BD196:BD259" si="69">IF(AV196&gt;0,((((AV196/BA196)^BB196)-1)/BC196),"")</f>
        <v/>
      </c>
      <c r="BE196" s="56" t="str">
        <f t="shared" si="58"/>
        <v/>
      </c>
      <c r="BF196" s="58" t="str">
        <f t="shared" ref="BF196:BF259" si="70">IF(BE196="","",IF(BE196&gt;0.25,"ralentissement",IF(AND(BE196&lt;=0.25,BE196&gt;=-0.25),"stable",IF(BE196&lt;-0.25,"accélération"))))</f>
        <v/>
      </c>
      <c r="BG196" s="59" t="e">
        <f t="shared" si="63"/>
        <v>#VALUE!</v>
      </c>
      <c r="BH196" s="11"/>
      <c r="BI196" s="39"/>
      <c r="BJ196" s="11"/>
      <c r="BK196" s="57" t="e">
        <f>IF(BG196="","",(VLOOKUP(BG196,Table_corresp!$E$3:$F$230,2,0)))</f>
        <v>#VALUE!</v>
      </c>
      <c r="BL196" s="57" t="e">
        <f>IF(BK196="","",(CONCATENATE(V196," / ",BK196)))</f>
        <v>#VALUE!</v>
      </c>
      <c r="BM196" s="57" t="e">
        <f>IF(BL196="","",(VLOOKUP(BL196,Table_corresp!$J$3:$M$70,2,0)))</f>
        <v>#VALUE!</v>
      </c>
      <c r="BN196" s="57" t="e">
        <f>IF(BL196="","",(VLOOKUP(BL196,Table_corresp!$J$3:$M$70,3,0)))</f>
        <v>#VALUE!</v>
      </c>
      <c r="BO196" s="57" t="e">
        <f>IF(BL196="","",(VLOOKUP(BL196,Table_corresp!$J$3:$M$70,4,0)))</f>
        <v>#VALUE!</v>
      </c>
      <c r="BP196" s="56" t="str">
        <f t="shared" ref="BP196:BP259" si="71">IF(BH196&gt;0,((((BH196/BM196)^BN196)-1)/BO196),"")</f>
        <v/>
      </c>
      <c r="BQ196" s="56" t="str">
        <f t="shared" si="59"/>
        <v/>
      </c>
      <c r="BR196" s="58" t="str">
        <f t="shared" ref="BR196:BR259" si="72">IF(BQ196="","",IF(BQ196&gt;0.25,"ralentissement",IF(AND(BQ196&lt;=0.25,BQ196&gt;=-0.25),"stable",IF(BQ196&lt;-0.25,"accélération"))))</f>
        <v/>
      </c>
      <c r="BS196" s="59" t="e">
        <f t="shared" si="64"/>
        <v>#VALUE!</v>
      </c>
      <c r="BT196" s="11"/>
      <c r="BU196" s="39"/>
      <c r="BV196" s="11"/>
      <c r="BW196" s="57" t="e">
        <f>IF(BS196="","",(VLOOKUP(BS196,Table_corresp!$E$3:$F$230,2,0)))</f>
        <v>#VALUE!</v>
      </c>
      <c r="BX196" s="57" t="e">
        <f>IF(BW196="","",(CONCATENATE(AF196," / ",BW196)))</f>
        <v>#VALUE!</v>
      </c>
      <c r="BY196" s="57" t="e">
        <f>IF(BX196="","",(VLOOKUP(BX196,Table_corresp!$J$3:$M$70,2,0)))</f>
        <v>#VALUE!</v>
      </c>
      <c r="BZ196" s="57" t="e">
        <f>IF(BX196="","",(VLOOKUP(BX196,Table_corresp!$J$3:$M$70,3,0)))</f>
        <v>#VALUE!</v>
      </c>
      <c r="CA196" s="57" t="e">
        <f>IF(BX196="","",(VLOOKUP(BX196,Table_corresp!$J$3:$M$70,4,0)))</f>
        <v>#VALUE!</v>
      </c>
      <c r="CB196" s="56" t="e">
        <f>IF(#REF!&gt;0,((((#REF!/BY196)^BZ196)-1)/CA196),"")</f>
        <v>#REF!</v>
      </c>
      <c r="CC196" s="56" t="e">
        <f>IF(CB196="","",BN196-CB196)</f>
        <v>#REF!</v>
      </c>
      <c r="CD196" s="58" t="e">
        <f t="shared" ref="CD196:CD259" si="73">IF(CC196="","",IF(CC196&gt;0.25,"ralentissement",IF(AND(CC196&lt;=0.25,CC196&gt;=-0.25),"stable",IF(CC196&lt;-0.25,"accélération"))))</f>
        <v>#REF!</v>
      </c>
      <c r="CE196" s="59" t="e">
        <f>IF(BR196&lt;&gt;0,((YEAR(BR196)-YEAR(BD196))*12+MONTH(BR196)-MONTH(BD196)),"")</f>
        <v>#VALUE!</v>
      </c>
      <c r="CF196" s="11"/>
      <c r="CG196" s="39"/>
      <c r="CH196" s="11"/>
      <c r="CI196" s="57" t="e">
        <f>IF(CE196="","",(VLOOKUP(CE196,Table_corresp!$E$3:$F$230,2,0)))</f>
        <v>#VALUE!</v>
      </c>
      <c r="CJ196" s="57" t="e">
        <f>IF(CI196="","",(CONCATENATE(AP196," / ",CI196)))</f>
        <v>#VALUE!</v>
      </c>
      <c r="CK196" s="57" t="e">
        <f>IF(CJ196="","",(VLOOKUP(CJ196,Table_corresp!$J$3:$M$70,2,0)))</f>
        <v>#VALUE!</v>
      </c>
      <c r="CL196" s="57" t="e">
        <f>IF(CJ196="","",(VLOOKUP(CJ196,Table_corresp!$J$3:$M$70,3,0)))</f>
        <v>#VALUE!</v>
      </c>
      <c r="CM196" s="57" t="e">
        <f>IF(CJ196="","",(VLOOKUP(CJ196,Table_corresp!$J$3:$M$70,4,0)))</f>
        <v>#VALUE!</v>
      </c>
      <c r="CN196" s="56" t="e">
        <f>IF(#REF!&gt;0,((((#REF!/CK196)^CL196)-1)/CM196),"")</f>
        <v>#REF!</v>
      </c>
      <c r="CO196" s="56" t="e">
        <f>IF(CN196="","",BZ196-CN196)</f>
        <v>#REF!</v>
      </c>
      <c r="CP196" s="58" t="e">
        <f t="shared" ref="CP196:CP259" si="74">IF(CO196="","",IF(CO196&gt;0.25,"ralentissement",IF(AND(CO196&lt;=0.25,CO196&gt;=-0.25),"stable",IF(CO196&lt;-0.25,"accélération"))))</f>
        <v>#REF!</v>
      </c>
      <c r="CQ196" s="59" t="e">
        <f>IF(CD196&lt;&gt;0,((YEAR(CD196)-YEAR(BP196))*12+MONTH(CD196)-MONTH(BP196)),"")</f>
        <v>#REF!</v>
      </c>
      <c r="CR196" s="11"/>
      <c r="CS196" s="39"/>
      <c r="CT196" s="18"/>
      <c r="CU196" s="57" t="e">
        <f>IF(CQ196="","",(VLOOKUP(CQ196,Table_corresp!$E$3:$F$230,2,0)))</f>
        <v>#REF!</v>
      </c>
      <c r="CV196" s="57" t="e">
        <f>IF(CU196="","",(CONCATENATE(BB196," / ",CU196)))</f>
        <v>#REF!</v>
      </c>
      <c r="CW196" s="57" t="e">
        <f>IF(CV196="","",(VLOOKUP(CV196,Table_corresp!$J$3:$M$70,2,0)))</f>
        <v>#REF!</v>
      </c>
      <c r="CX196" s="57" t="e">
        <f>IF(CV196="","",(VLOOKUP(CV196,Table_corresp!$J$3:$M$70,3,0)))</f>
        <v>#REF!</v>
      </c>
      <c r="CY196" s="57" t="e">
        <f>IF(CV196="","",(VLOOKUP(CV196,Table_corresp!$J$3:$M$70,4,0)))</f>
        <v>#REF!</v>
      </c>
      <c r="CZ196" s="56" t="e">
        <f>IF(#REF!&gt;0,((((#REF!/CW196)^CX196)-1)/CY196),"")</f>
        <v>#REF!</v>
      </c>
      <c r="DA196" s="56" t="e">
        <f>IF(CZ196="","",CL196-CZ196)</f>
        <v>#REF!</v>
      </c>
      <c r="DB196" s="58" t="e">
        <f t="shared" ref="DB196:DB259" si="75">IF(DA196="","",IF(DA196&gt;0.25,"ralentissement",IF(AND(DA196&lt;=0.25,DA196&gt;=-0.25),"stable",IF(DA196&lt;-0.25,"accélération"))))</f>
        <v>#REF!</v>
      </c>
      <c r="DC196" s="59" t="e">
        <f>IF(CP196&lt;&gt;0,((YEAR(CP196)-YEAR(CB196))*12+MONTH(CP196)-MONTH(CB196)),"")</f>
        <v>#REF!</v>
      </c>
    </row>
    <row r="197" spans="1:107" x14ac:dyDescent="0.25">
      <c r="A197" s="32">
        <v>198</v>
      </c>
      <c r="B197" s="33">
        <v>1</v>
      </c>
      <c r="C197" s="12">
        <v>33.5</v>
      </c>
      <c r="D197" s="12">
        <v>118</v>
      </c>
      <c r="E197" s="12">
        <v>24.06</v>
      </c>
      <c r="F197" s="12">
        <v>33.5</v>
      </c>
      <c r="G197" s="12">
        <v>118.5</v>
      </c>
      <c r="H197" s="13">
        <v>23.86</v>
      </c>
      <c r="I197" s="46">
        <f>VLOOKUP(T197,Table_corresp!$E$3:$F$230,2,0)</f>
        <v>5</v>
      </c>
      <c r="J197" s="46" t="str">
        <f>CONCATENATE(B197," / ",I197)</f>
        <v>1 / 5</v>
      </c>
      <c r="K197" s="54">
        <f>VLOOKUP(J197,Table_corresp!$J$3:$M$70,2,0)</f>
        <v>15.51</v>
      </c>
      <c r="L197" s="54">
        <f>VLOOKUP(J197,Table_corresp!$J$3:$M$70,3,0)</f>
        <v>-0.3</v>
      </c>
      <c r="M197" s="55">
        <f>VLOOKUP(J197,Table_corresp!$J$3:$M$70,4,0)</f>
        <v>-2.23E-2</v>
      </c>
      <c r="N197" s="56">
        <f t="shared" si="57"/>
        <v>5.4356708932706956</v>
      </c>
      <c r="O197" s="14" t="s">
        <v>39</v>
      </c>
      <c r="P197" s="15">
        <v>42443</v>
      </c>
      <c r="Q197" s="15">
        <v>40511</v>
      </c>
      <c r="R197" s="45" t="str">
        <f t="shared" ca="1" si="60"/>
        <v>6 ans 10 mois</v>
      </c>
      <c r="S197" s="39" t="str">
        <f ca="1">VLOOKUP(R197,Table_corresp!$A$3:$B$230,2,0)</f>
        <v>[6-9[</v>
      </c>
      <c r="T197" s="45" t="str">
        <f>DATEDIF(Q197,P197,"y")&amp;" ans "&amp;DATEDIF(Q197,P197,"ym")&amp;" mois"</f>
        <v>5 ans 3 mois</v>
      </c>
      <c r="U197" s="39" t="str">
        <f>VLOOKUP(T197,Table_corresp!$A$3:$B$230,2,0)</f>
        <v>[3-6[</v>
      </c>
      <c r="V197" s="20"/>
      <c r="W197" s="21"/>
      <c r="X197" s="20"/>
      <c r="Y197" s="38" t="str">
        <f>IF(X197&lt;&gt;0,(DATEDIF(Q197,X197,"y")&amp;" ans "&amp;DATEDIF(Q197,X197,"ym")&amp;" mois"),"")</f>
        <v/>
      </c>
      <c r="Z197" s="21"/>
      <c r="AA197" s="57" t="str">
        <f>IF(Y197="","",(VLOOKUP(Y197,Table_corresp!$E$3:$F$230,2,0)))</f>
        <v/>
      </c>
      <c r="AB197" s="57" t="str">
        <f>IF(AA197="","",(CONCATENATE(B197," / ",AA197)))</f>
        <v/>
      </c>
      <c r="AC197" s="57" t="str">
        <f>IF(AB197="","",(VLOOKUP(AB197,Table_corresp!$J$3:$M$70,2,0)))</f>
        <v/>
      </c>
      <c r="AD197" s="57" t="str">
        <f>IF(AB197="","",(VLOOKUP(AB197,Table_corresp!$J$3:$M$70,3,0)))</f>
        <v/>
      </c>
      <c r="AE197" s="57" t="str">
        <f>IF(AB197="","",(VLOOKUP(AB197,Table_corresp!$J$3:$M$70,4,0)))</f>
        <v/>
      </c>
      <c r="AF197" s="56" t="str">
        <f t="shared" si="65"/>
        <v/>
      </c>
      <c r="AG197" s="56" t="str">
        <f>IF(AF197="","",N197-AF197)</f>
        <v/>
      </c>
      <c r="AH197" s="58" t="str">
        <f t="shared" si="61"/>
        <v/>
      </c>
      <c r="AI197" s="17" t="str">
        <f>IF(X197&lt;&gt;0,((YEAR(X197)-YEAR(P197))*12+MONTH(X197)-MONTH(P197)),"")</f>
        <v/>
      </c>
      <c r="AJ197" s="20"/>
      <c r="AK197" s="39" t="str">
        <f>IF(AJ197&lt;&gt;0,(DATEDIF(Q197,AJ197,"y")&amp;" ans "&amp;DATEDIF(Q197,AJ197,"ym")&amp;" mois"),"")</f>
        <v/>
      </c>
      <c r="AL197" s="21"/>
      <c r="AM197" s="57" t="str">
        <f>IF(AK197="","",(VLOOKUP(AK197,Table_corresp!$E$3:$F$230,2,0)))</f>
        <v/>
      </c>
      <c r="AN197" s="57" t="str">
        <f>IF(AM197="","",(CONCATENATE(B197," / ",AM197)))</f>
        <v/>
      </c>
      <c r="AO197" s="57" t="str">
        <f>IF(AN197="","",(VLOOKUP(AN197,Table_corresp!$J$3:$M$70,2,0)))</f>
        <v/>
      </c>
      <c r="AP197" s="57" t="str">
        <f>IF(AN197="","",(VLOOKUP(AN197,Table_corresp!$J$3:$M$70,3,0)))</f>
        <v/>
      </c>
      <c r="AQ197" s="57" t="str">
        <f>IF(AN197="","",(VLOOKUP(AN197,Table_corresp!$J$3:$M$70,4,0)))</f>
        <v/>
      </c>
      <c r="AR197" s="56" t="str">
        <f t="shared" si="66"/>
        <v/>
      </c>
      <c r="AS197" s="56" t="str">
        <f t="shared" si="67"/>
        <v/>
      </c>
      <c r="AT197" s="58" t="str">
        <f t="shared" si="68"/>
        <v/>
      </c>
      <c r="AU197" s="59" t="str">
        <f t="shared" si="62"/>
        <v/>
      </c>
      <c r="AV197" s="20"/>
      <c r="AW197" s="39"/>
      <c r="AX197" s="21"/>
      <c r="AY197" s="57" t="str">
        <f>IF(AU197="","",(VLOOKUP(AU197,Table_corresp!$E$3:$F$230,2,0)))</f>
        <v/>
      </c>
      <c r="AZ197" s="57" t="str">
        <f>IF(AY197="","",(CONCATENATE(L197," / ",AY197)))</f>
        <v/>
      </c>
      <c r="BA197" s="57" t="str">
        <f>IF(AZ197="","",(VLOOKUP(AZ197,Table_corresp!$J$3:$M$70,2,0)))</f>
        <v/>
      </c>
      <c r="BB197" s="57" t="str">
        <f>IF(AZ197="","",(VLOOKUP(AZ197,Table_corresp!$J$3:$M$70,3,0)))</f>
        <v/>
      </c>
      <c r="BC197" s="57" t="str">
        <f>IF(AZ197="","",(VLOOKUP(AZ197,Table_corresp!$J$3:$M$70,4,0)))</f>
        <v/>
      </c>
      <c r="BD197" s="56" t="str">
        <f t="shared" si="69"/>
        <v/>
      </c>
      <c r="BE197" s="56" t="str">
        <f t="shared" si="58"/>
        <v/>
      </c>
      <c r="BF197" s="58" t="str">
        <f t="shared" si="70"/>
        <v/>
      </c>
      <c r="BG197" s="59" t="e">
        <f t="shared" si="63"/>
        <v>#VALUE!</v>
      </c>
      <c r="BH197" s="21"/>
      <c r="BI197" s="39"/>
      <c r="BJ197" s="21"/>
      <c r="BK197" s="57" t="e">
        <f>IF(BG197="","",(VLOOKUP(BG197,Table_corresp!$E$3:$F$230,2,0)))</f>
        <v>#VALUE!</v>
      </c>
      <c r="BL197" s="57" t="e">
        <f>IF(BK197="","",(CONCATENATE(V197," / ",BK197)))</f>
        <v>#VALUE!</v>
      </c>
      <c r="BM197" s="57" t="e">
        <f>IF(BL197="","",(VLOOKUP(BL197,Table_corresp!$J$3:$M$70,2,0)))</f>
        <v>#VALUE!</v>
      </c>
      <c r="BN197" s="57" t="e">
        <f>IF(BL197="","",(VLOOKUP(BL197,Table_corresp!$J$3:$M$70,3,0)))</f>
        <v>#VALUE!</v>
      </c>
      <c r="BO197" s="57" t="e">
        <f>IF(BL197="","",(VLOOKUP(BL197,Table_corresp!$J$3:$M$70,4,0)))</f>
        <v>#VALUE!</v>
      </c>
      <c r="BP197" s="56" t="str">
        <f t="shared" si="71"/>
        <v/>
      </c>
      <c r="BQ197" s="56" t="str">
        <f t="shared" si="59"/>
        <v/>
      </c>
      <c r="BR197" s="58" t="str">
        <f t="shared" si="72"/>
        <v/>
      </c>
      <c r="BS197" s="59" t="e">
        <f t="shared" si="64"/>
        <v>#VALUE!</v>
      </c>
      <c r="BT197" s="21"/>
      <c r="BU197" s="39"/>
      <c r="BV197" s="21"/>
      <c r="BW197" s="57" t="e">
        <f>IF(BS197="","",(VLOOKUP(BS197,Table_corresp!$E$3:$F$230,2,0)))</f>
        <v>#VALUE!</v>
      </c>
      <c r="BX197" s="57" t="e">
        <f>IF(BW197="","",(CONCATENATE(AF197," / ",BW197)))</f>
        <v>#VALUE!</v>
      </c>
      <c r="BY197" s="57" t="e">
        <f>IF(BX197="","",(VLOOKUP(BX197,Table_corresp!$J$3:$M$70,2,0)))</f>
        <v>#VALUE!</v>
      </c>
      <c r="BZ197" s="57" t="e">
        <f>IF(BX197="","",(VLOOKUP(BX197,Table_corresp!$J$3:$M$70,3,0)))</f>
        <v>#VALUE!</v>
      </c>
      <c r="CA197" s="57" t="e">
        <f>IF(BX197="","",(VLOOKUP(BX197,Table_corresp!$J$3:$M$70,4,0)))</f>
        <v>#VALUE!</v>
      </c>
      <c r="CB197" s="56" t="e">
        <f>IF(#REF!&gt;0,((((#REF!/BY197)^BZ197)-1)/CA197),"")</f>
        <v>#REF!</v>
      </c>
      <c r="CC197" s="56" t="e">
        <f>IF(CB197="","",BN197-CB197)</f>
        <v>#REF!</v>
      </c>
      <c r="CD197" s="58" t="e">
        <f t="shared" si="73"/>
        <v>#REF!</v>
      </c>
      <c r="CE197" s="59" t="e">
        <f>IF(BR197&lt;&gt;0,((YEAR(BR197)-YEAR(BD197))*12+MONTH(BR197)-MONTH(BD197)),"")</f>
        <v>#VALUE!</v>
      </c>
      <c r="CF197" s="21"/>
      <c r="CG197" s="39"/>
      <c r="CH197" s="21"/>
      <c r="CI197" s="57" t="e">
        <f>IF(CE197="","",(VLOOKUP(CE197,Table_corresp!$E$3:$F$230,2,0)))</f>
        <v>#VALUE!</v>
      </c>
      <c r="CJ197" s="57" t="e">
        <f>IF(CI197="","",(CONCATENATE(AP197," / ",CI197)))</f>
        <v>#VALUE!</v>
      </c>
      <c r="CK197" s="57" t="e">
        <f>IF(CJ197="","",(VLOOKUP(CJ197,Table_corresp!$J$3:$M$70,2,0)))</f>
        <v>#VALUE!</v>
      </c>
      <c r="CL197" s="57" t="e">
        <f>IF(CJ197="","",(VLOOKUP(CJ197,Table_corresp!$J$3:$M$70,3,0)))</f>
        <v>#VALUE!</v>
      </c>
      <c r="CM197" s="57" t="e">
        <f>IF(CJ197="","",(VLOOKUP(CJ197,Table_corresp!$J$3:$M$70,4,0)))</f>
        <v>#VALUE!</v>
      </c>
      <c r="CN197" s="56" t="e">
        <f>IF(#REF!&gt;0,((((#REF!/CK197)^CL197)-1)/CM197),"")</f>
        <v>#REF!</v>
      </c>
      <c r="CO197" s="56" t="e">
        <f>IF(CN197="","",BZ197-CN197)</f>
        <v>#REF!</v>
      </c>
      <c r="CP197" s="58" t="e">
        <f t="shared" si="74"/>
        <v>#REF!</v>
      </c>
      <c r="CQ197" s="59" t="e">
        <f>IF(CD197&lt;&gt;0,((YEAR(CD197)-YEAR(BP197))*12+MONTH(CD197)-MONTH(BP197)),"")</f>
        <v>#REF!</v>
      </c>
      <c r="CR197" s="21"/>
      <c r="CS197" s="39"/>
      <c r="CT197" s="22"/>
      <c r="CU197" s="57" t="e">
        <f>IF(CQ197="","",(VLOOKUP(CQ197,Table_corresp!$E$3:$F$230,2,0)))</f>
        <v>#REF!</v>
      </c>
      <c r="CV197" s="57" t="e">
        <f>IF(CU197="","",(CONCATENATE(BB197," / ",CU197)))</f>
        <v>#REF!</v>
      </c>
      <c r="CW197" s="57" t="e">
        <f>IF(CV197="","",(VLOOKUP(CV197,Table_corresp!$J$3:$M$70,2,0)))</f>
        <v>#REF!</v>
      </c>
      <c r="CX197" s="57" t="e">
        <f>IF(CV197="","",(VLOOKUP(CV197,Table_corresp!$J$3:$M$70,3,0)))</f>
        <v>#REF!</v>
      </c>
      <c r="CY197" s="57" t="e">
        <f>IF(CV197="","",(VLOOKUP(CV197,Table_corresp!$J$3:$M$70,4,0)))</f>
        <v>#REF!</v>
      </c>
      <c r="CZ197" s="56" t="e">
        <f>IF(#REF!&gt;0,((((#REF!/CW197)^CX197)-1)/CY197),"")</f>
        <v>#REF!</v>
      </c>
      <c r="DA197" s="56" t="e">
        <f>IF(CZ197="","",CL197-CZ197)</f>
        <v>#REF!</v>
      </c>
      <c r="DB197" s="58" t="e">
        <f t="shared" si="75"/>
        <v>#REF!</v>
      </c>
      <c r="DC197" s="59" t="e">
        <f>IF(CP197&lt;&gt;0,((YEAR(CP197)-YEAR(CB197))*12+MONTH(CP197)-MONTH(CB197)),"")</f>
        <v>#REF!</v>
      </c>
    </row>
    <row r="198" spans="1:107" x14ac:dyDescent="0.25">
      <c r="A198" s="10">
        <v>199</v>
      </c>
      <c r="B198" s="10">
        <v>2</v>
      </c>
      <c r="C198" s="12">
        <v>42</v>
      </c>
      <c r="D198" s="12">
        <v>132.5</v>
      </c>
      <c r="E198" s="12">
        <v>23.9</v>
      </c>
      <c r="F198" s="12">
        <v>42.5</v>
      </c>
      <c r="G198" s="12">
        <v>133.5</v>
      </c>
      <c r="H198" s="13">
        <v>23.85</v>
      </c>
      <c r="I198" s="46">
        <f>VLOOKUP(T198,Table_corresp!$E$3:$F$230,2,0)</f>
        <v>8.5</v>
      </c>
      <c r="J198" s="46" t="str">
        <f>CONCATENATE(B198," / ",I198)</f>
        <v>2 / 8,5</v>
      </c>
      <c r="K198" s="54">
        <f>VLOOKUP(J198,Table_corresp!$J$3:$M$70,2,0)</f>
        <v>15.59</v>
      </c>
      <c r="L198" s="54">
        <f>VLOOKUP(J198,Table_corresp!$J$3:$M$70,3,0)</f>
        <v>-0.56999999999999995</v>
      </c>
      <c r="M198" s="55">
        <f>VLOOKUP(J198,Table_corresp!$J$3:$M$70,4,0)</f>
        <v>-5.3400000000000003E-2</v>
      </c>
      <c r="N198" s="56">
        <f t="shared" si="57"/>
        <v>4.030134699181648</v>
      </c>
      <c r="O198" s="14" t="s">
        <v>39</v>
      </c>
      <c r="P198" s="15">
        <v>42445</v>
      </c>
      <c r="Q198" s="15">
        <v>39303</v>
      </c>
      <c r="R198" s="45" t="str">
        <f t="shared" ca="1" si="60"/>
        <v>10 ans 2 mois</v>
      </c>
      <c r="S198" s="39" t="str">
        <f ca="1">VLOOKUP(R198,Table_corresp!$A$3:$B$230,2,0)</f>
        <v>[9-12[</v>
      </c>
      <c r="T198" s="45" t="str">
        <f>DATEDIF(Q198,P198,"y")&amp;" ans "&amp;DATEDIF(Q198,P198,"ym")&amp;" mois"</f>
        <v>8 ans 7 mois</v>
      </c>
      <c r="U198" s="39" t="str">
        <f>VLOOKUP(T198,Table_corresp!$A$3:$B$230,2,0)</f>
        <v>[6-9[</v>
      </c>
      <c r="V198" s="16"/>
      <c r="W198" s="11"/>
      <c r="X198" s="16"/>
      <c r="Y198" s="38" t="str">
        <f>IF(X198&lt;&gt;0,(DATEDIF(Q198,X198,"y")&amp;" ans "&amp;DATEDIF(Q198,X198,"ym")&amp;" mois"),"")</f>
        <v/>
      </c>
      <c r="Z198" s="11"/>
      <c r="AA198" s="57" t="str">
        <f>IF(Y198="","",(VLOOKUP(Y198,Table_corresp!$E$3:$F$230,2,0)))</f>
        <v/>
      </c>
      <c r="AB198" s="57" t="str">
        <f>IF(AA198="","",(CONCATENATE(B198," / ",AA198)))</f>
        <v/>
      </c>
      <c r="AC198" s="57" t="str">
        <f>IF(AB198="","",(VLOOKUP(AB198,Table_corresp!$J$3:$M$70,2,0)))</f>
        <v/>
      </c>
      <c r="AD198" s="57" t="str">
        <f>IF(AB198="","",(VLOOKUP(AB198,Table_corresp!$J$3:$M$70,3,0)))</f>
        <v/>
      </c>
      <c r="AE198" s="57" t="str">
        <f>IF(AB198="","",(VLOOKUP(AB198,Table_corresp!$J$3:$M$70,4,0)))</f>
        <v/>
      </c>
      <c r="AF198" s="56" t="str">
        <f t="shared" si="65"/>
        <v/>
      </c>
      <c r="AG198" s="56" t="str">
        <f>IF(AF198="","",N198-AF198)</f>
        <v/>
      </c>
      <c r="AH198" s="58" t="str">
        <f t="shared" si="61"/>
        <v/>
      </c>
      <c r="AI198" s="17" t="str">
        <f>IF(X198&lt;&gt;0,((YEAR(X198)-YEAR(P198))*12+MONTH(X198)-MONTH(P198)),"")</f>
        <v/>
      </c>
      <c r="AJ198" s="16"/>
      <c r="AK198" s="39" t="str">
        <f>IF(AJ198&lt;&gt;0,(DATEDIF(Q198,AJ198,"y")&amp;" ans "&amp;DATEDIF(Q198,AJ198,"ym")&amp;" mois"),"")</f>
        <v/>
      </c>
      <c r="AL198" s="11"/>
      <c r="AM198" s="57" t="str">
        <f>IF(AK198="","",(VLOOKUP(AK198,Table_corresp!$E$3:$F$230,2,0)))</f>
        <v/>
      </c>
      <c r="AN198" s="57" t="str">
        <f>IF(AM198="","",(CONCATENATE(B198," / ",AM198)))</f>
        <v/>
      </c>
      <c r="AO198" s="57" t="str">
        <f>IF(AN198="","",(VLOOKUP(AN198,Table_corresp!$J$3:$M$70,2,0)))</f>
        <v/>
      </c>
      <c r="AP198" s="57" t="str">
        <f>IF(AN198="","",(VLOOKUP(AN198,Table_corresp!$J$3:$M$70,3,0)))</f>
        <v/>
      </c>
      <c r="AQ198" s="57" t="str">
        <f>IF(AN198="","",(VLOOKUP(AN198,Table_corresp!$J$3:$M$70,4,0)))</f>
        <v/>
      </c>
      <c r="AR198" s="56" t="str">
        <f t="shared" si="66"/>
        <v/>
      </c>
      <c r="AS198" s="56" t="str">
        <f t="shared" si="67"/>
        <v/>
      </c>
      <c r="AT198" s="58" t="str">
        <f t="shared" si="68"/>
        <v/>
      </c>
      <c r="AU198" s="59" t="str">
        <f t="shared" si="62"/>
        <v/>
      </c>
      <c r="AV198" s="16"/>
      <c r="AW198" s="39"/>
      <c r="AX198" s="11"/>
      <c r="AY198" s="57" t="str">
        <f>IF(AU198="","",(VLOOKUP(AU198,Table_corresp!$E$3:$F$230,2,0)))</f>
        <v/>
      </c>
      <c r="AZ198" s="57" t="str">
        <f>IF(AY198="","",(CONCATENATE(L198," / ",AY198)))</f>
        <v/>
      </c>
      <c r="BA198" s="57" t="str">
        <f>IF(AZ198="","",(VLOOKUP(AZ198,Table_corresp!$J$3:$M$70,2,0)))</f>
        <v/>
      </c>
      <c r="BB198" s="57" t="str">
        <f>IF(AZ198="","",(VLOOKUP(AZ198,Table_corresp!$J$3:$M$70,3,0)))</f>
        <v/>
      </c>
      <c r="BC198" s="57" t="str">
        <f>IF(AZ198="","",(VLOOKUP(AZ198,Table_corresp!$J$3:$M$70,4,0)))</f>
        <v/>
      </c>
      <c r="BD198" s="56" t="str">
        <f t="shared" si="69"/>
        <v/>
      </c>
      <c r="BE198" s="56" t="str">
        <f t="shared" si="58"/>
        <v/>
      </c>
      <c r="BF198" s="58" t="str">
        <f t="shared" si="70"/>
        <v/>
      </c>
      <c r="BG198" s="59" t="e">
        <f t="shared" si="63"/>
        <v>#VALUE!</v>
      </c>
      <c r="BH198" s="11"/>
      <c r="BI198" s="39"/>
      <c r="BJ198" s="11"/>
      <c r="BK198" s="57" t="e">
        <f>IF(BG198="","",(VLOOKUP(BG198,Table_corresp!$E$3:$F$230,2,0)))</f>
        <v>#VALUE!</v>
      </c>
      <c r="BL198" s="57" t="e">
        <f>IF(BK198="","",(CONCATENATE(V198," / ",BK198)))</f>
        <v>#VALUE!</v>
      </c>
      <c r="BM198" s="57" t="e">
        <f>IF(BL198="","",(VLOOKUP(BL198,Table_corresp!$J$3:$M$70,2,0)))</f>
        <v>#VALUE!</v>
      </c>
      <c r="BN198" s="57" t="e">
        <f>IF(BL198="","",(VLOOKUP(BL198,Table_corresp!$J$3:$M$70,3,0)))</f>
        <v>#VALUE!</v>
      </c>
      <c r="BO198" s="57" t="e">
        <f>IF(BL198="","",(VLOOKUP(BL198,Table_corresp!$J$3:$M$70,4,0)))</f>
        <v>#VALUE!</v>
      </c>
      <c r="BP198" s="56" t="str">
        <f t="shared" si="71"/>
        <v/>
      </c>
      <c r="BQ198" s="56" t="str">
        <f t="shared" si="59"/>
        <v/>
      </c>
      <c r="BR198" s="58" t="str">
        <f t="shared" si="72"/>
        <v/>
      </c>
      <c r="BS198" s="59" t="e">
        <f t="shared" si="64"/>
        <v>#VALUE!</v>
      </c>
      <c r="BT198" s="11"/>
      <c r="BU198" s="39"/>
      <c r="BV198" s="11"/>
      <c r="BW198" s="57" t="e">
        <f>IF(BS198="","",(VLOOKUP(BS198,Table_corresp!$E$3:$F$230,2,0)))</f>
        <v>#VALUE!</v>
      </c>
      <c r="BX198" s="57" t="e">
        <f>IF(BW198="","",(CONCATENATE(AF198," / ",BW198)))</f>
        <v>#VALUE!</v>
      </c>
      <c r="BY198" s="57" t="e">
        <f>IF(BX198="","",(VLOOKUP(BX198,Table_corresp!$J$3:$M$70,2,0)))</f>
        <v>#VALUE!</v>
      </c>
      <c r="BZ198" s="57" t="e">
        <f>IF(BX198="","",(VLOOKUP(BX198,Table_corresp!$J$3:$M$70,3,0)))</f>
        <v>#VALUE!</v>
      </c>
      <c r="CA198" s="57" t="e">
        <f>IF(BX198="","",(VLOOKUP(BX198,Table_corresp!$J$3:$M$70,4,0)))</f>
        <v>#VALUE!</v>
      </c>
      <c r="CB198" s="56" t="e">
        <f>IF(#REF!&gt;0,((((#REF!/BY198)^BZ198)-1)/CA198),"")</f>
        <v>#REF!</v>
      </c>
      <c r="CC198" s="56" t="e">
        <f>IF(CB198="","",BN198-CB198)</f>
        <v>#REF!</v>
      </c>
      <c r="CD198" s="58" t="e">
        <f t="shared" si="73"/>
        <v>#REF!</v>
      </c>
      <c r="CE198" s="59" t="e">
        <f>IF(BR198&lt;&gt;0,((YEAR(BR198)-YEAR(BD198))*12+MONTH(BR198)-MONTH(BD198)),"")</f>
        <v>#VALUE!</v>
      </c>
      <c r="CF198" s="11"/>
      <c r="CG198" s="39"/>
      <c r="CH198" s="11"/>
      <c r="CI198" s="57" t="e">
        <f>IF(CE198="","",(VLOOKUP(CE198,Table_corresp!$E$3:$F$230,2,0)))</f>
        <v>#VALUE!</v>
      </c>
      <c r="CJ198" s="57" t="e">
        <f>IF(CI198="","",(CONCATENATE(AP198," / ",CI198)))</f>
        <v>#VALUE!</v>
      </c>
      <c r="CK198" s="57" t="e">
        <f>IF(CJ198="","",(VLOOKUP(CJ198,Table_corresp!$J$3:$M$70,2,0)))</f>
        <v>#VALUE!</v>
      </c>
      <c r="CL198" s="57" t="e">
        <f>IF(CJ198="","",(VLOOKUP(CJ198,Table_corresp!$J$3:$M$70,3,0)))</f>
        <v>#VALUE!</v>
      </c>
      <c r="CM198" s="57" t="e">
        <f>IF(CJ198="","",(VLOOKUP(CJ198,Table_corresp!$J$3:$M$70,4,0)))</f>
        <v>#VALUE!</v>
      </c>
      <c r="CN198" s="56" t="e">
        <f>IF(#REF!&gt;0,((((#REF!/CK198)^CL198)-1)/CM198),"")</f>
        <v>#REF!</v>
      </c>
      <c r="CO198" s="56" t="e">
        <f>IF(CN198="","",BZ198-CN198)</f>
        <v>#REF!</v>
      </c>
      <c r="CP198" s="58" t="e">
        <f t="shared" si="74"/>
        <v>#REF!</v>
      </c>
      <c r="CQ198" s="59" t="e">
        <f>IF(CD198&lt;&gt;0,((YEAR(CD198)-YEAR(BP198))*12+MONTH(CD198)-MONTH(BP198)),"")</f>
        <v>#REF!</v>
      </c>
      <c r="CR198" s="11"/>
      <c r="CS198" s="39"/>
      <c r="CT198" s="18"/>
      <c r="CU198" s="57" t="e">
        <f>IF(CQ198="","",(VLOOKUP(CQ198,Table_corresp!$E$3:$F$230,2,0)))</f>
        <v>#REF!</v>
      </c>
      <c r="CV198" s="57" t="e">
        <f>IF(CU198="","",(CONCATENATE(BB198," / ",CU198)))</f>
        <v>#REF!</v>
      </c>
      <c r="CW198" s="57" t="e">
        <f>IF(CV198="","",(VLOOKUP(CV198,Table_corresp!$J$3:$M$70,2,0)))</f>
        <v>#REF!</v>
      </c>
      <c r="CX198" s="57" t="e">
        <f>IF(CV198="","",(VLOOKUP(CV198,Table_corresp!$J$3:$M$70,3,0)))</f>
        <v>#REF!</v>
      </c>
      <c r="CY198" s="57" t="e">
        <f>IF(CV198="","",(VLOOKUP(CV198,Table_corresp!$J$3:$M$70,4,0)))</f>
        <v>#REF!</v>
      </c>
      <c r="CZ198" s="56" t="e">
        <f>IF(#REF!&gt;0,((((#REF!/CW198)^CX198)-1)/CY198),"")</f>
        <v>#REF!</v>
      </c>
      <c r="DA198" s="56" t="e">
        <f>IF(CZ198="","",CL198-CZ198)</f>
        <v>#REF!</v>
      </c>
      <c r="DB198" s="58" t="e">
        <f t="shared" si="75"/>
        <v>#REF!</v>
      </c>
      <c r="DC198" s="59" t="e">
        <f>IF(CP198&lt;&gt;0,((YEAR(CP198)-YEAR(CB198))*12+MONTH(CP198)-MONTH(CB198)),"")</f>
        <v>#REF!</v>
      </c>
    </row>
    <row r="199" spans="1:107" x14ac:dyDescent="0.25">
      <c r="A199" s="10">
        <v>200</v>
      </c>
      <c r="B199" s="10">
        <v>2</v>
      </c>
      <c r="C199" s="12"/>
      <c r="D199" s="12"/>
      <c r="E199" s="12"/>
      <c r="F199" s="12">
        <v>38.5</v>
      </c>
      <c r="G199" s="12">
        <v>137</v>
      </c>
      <c r="H199" s="13">
        <v>20.27</v>
      </c>
      <c r="I199" s="46">
        <f>VLOOKUP(T199,Table_corresp!$E$3:$F$230,2,0)</f>
        <v>9</v>
      </c>
      <c r="J199" s="46" t="str">
        <f>CONCATENATE(B199," / ",I199)</f>
        <v>2 / 9</v>
      </c>
      <c r="K199" s="54">
        <f>VLOOKUP(J199,Table_corresp!$J$3:$M$70,2,0)</f>
        <v>15.76</v>
      </c>
      <c r="L199" s="54">
        <f>VLOOKUP(J199,Table_corresp!$J$3:$M$70,3,0)</f>
        <v>-0.61</v>
      </c>
      <c r="M199" s="55">
        <f>VLOOKUP(J199,Table_corresp!$J$3:$M$70,4,0)</f>
        <v>-5.8999999999999997E-2</v>
      </c>
      <c r="N199" s="56">
        <f t="shared" si="57"/>
        <v>2.4120955971779985</v>
      </c>
      <c r="O199" s="14" t="s">
        <v>39</v>
      </c>
      <c r="P199" s="15">
        <v>42447</v>
      </c>
      <c r="Q199" s="15">
        <v>38991</v>
      </c>
      <c r="R199" s="45" t="str">
        <f t="shared" ca="1" si="60"/>
        <v>11 ans 0 mois</v>
      </c>
      <c r="S199" s="39" t="str">
        <f ca="1">VLOOKUP(R199,Table_corresp!$A$3:$B$230,2,0)</f>
        <v>[9-12[</v>
      </c>
      <c r="T199" s="45" t="str">
        <f>DATEDIF(Q199,P199,"y")&amp;" ans "&amp;DATEDIF(Q199,P199,"ym")&amp;" mois"</f>
        <v>9 ans 5 mois</v>
      </c>
      <c r="U199" s="39" t="str">
        <f>VLOOKUP(T199,Table_corresp!$A$3:$B$230,2,0)</f>
        <v>[9-12[</v>
      </c>
      <c r="V199" s="16"/>
      <c r="W199" s="11"/>
      <c r="X199" s="16"/>
      <c r="Y199" s="38" t="str">
        <f>IF(X199&lt;&gt;0,(DATEDIF(Q199,X199,"y")&amp;" ans "&amp;DATEDIF(Q199,X199,"ym")&amp;" mois"),"")</f>
        <v/>
      </c>
      <c r="Z199" s="11"/>
      <c r="AA199" s="57" t="str">
        <f>IF(Y199="","",(VLOOKUP(Y199,Table_corresp!$E$3:$F$230,2,0)))</f>
        <v/>
      </c>
      <c r="AB199" s="57" t="str">
        <f>IF(AA199="","",(CONCATENATE(B199," / ",AA199)))</f>
        <v/>
      </c>
      <c r="AC199" s="57" t="str">
        <f>IF(AB199="","",(VLOOKUP(AB199,Table_corresp!$J$3:$M$70,2,0)))</f>
        <v/>
      </c>
      <c r="AD199" s="57" t="str">
        <f>IF(AB199="","",(VLOOKUP(AB199,Table_corresp!$J$3:$M$70,3,0)))</f>
        <v/>
      </c>
      <c r="AE199" s="57" t="str">
        <f>IF(AB199="","",(VLOOKUP(AB199,Table_corresp!$J$3:$M$70,4,0)))</f>
        <v/>
      </c>
      <c r="AF199" s="56" t="str">
        <f t="shared" si="65"/>
        <v/>
      </c>
      <c r="AG199" s="56" t="str">
        <f>IF(AF199="","",N199-AF199)</f>
        <v/>
      </c>
      <c r="AH199" s="58" t="str">
        <f t="shared" si="61"/>
        <v/>
      </c>
      <c r="AI199" s="17" t="str">
        <f>IF(X199&lt;&gt;0,((YEAR(X199)-YEAR(P199))*12+MONTH(X199)-MONTH(P199)),"")</f>
        <v/>
      </c>
      <c r="AJ199" s="16"/>
      <c r="AK199" s="39" t="str">
        <f>IF(AJ199&lt;&gt;0,(DATEDIF(Q199,AJ199,"y")&amp;" ans "&amp;DATEDIF(Q199,AJ199,"ym")&amp;" mois"),"")</f>
        <v/>
      </c>
      <c r="AL199" s="11"/>
      <c r="AM199" s="57" t="str">
        <f>IF(AK199="","",(VLOOKUP(AK199,Table_corresp!$E$3:$F$230,2,0)))</f>
        <v/>
      </c>
      <c r="AN199" s="57" t="str">
        <f>IF(AM199="","",(CONCATENATE(B199," / ",AM199)))</f>
        <v/>
      </c>
      <c r="AO199" s="57" t="str">
        <f>IF(AN199="","",(VLOOKUP(AN199,Table_corresp!$J$3:$M$70,2,0)))</f>
        <v/>
      </c>
      <c r="AP199" s="57" t="str">
        <f>IF(AN199="","",(VLOOKUP(AN199,Table_corresp!$J$3:$M$70,3,0)))</f>
        <v/>
      </c>
      <c r="AQ199" s="57" t="str">
        <f>IF(AN199="","",(VLOOKUP(AN199,Table_corresp!$J$3:$M$70,4,0)))</f>
        <v/>
      </c>
      <c r="AR199" s="56" t="str">
        <f t="shared" si="66"/>
        <v/>
      </c>
      <c r="AS199" s="56" t="str">
        <f t="shared" si="67"/>
        <v/>
      </c>
      <c r="AT199" s="58" t="str">
        <f t="shared" si="68"/>
        <v/>
      </c>
      <c r="AU199" s="59" t="str">
        <f t="shared" si="62"/>
        <v/>
      </c>
      <c r="AV199" s="16"/>
      <c r="AW199" s="39"/>
      <c r="AX199" s="11"/>
      <c r="AY199" s="57" t="str">
        <f>IF(AU199="","",(VLOOKUP(AU199,Table_corresp!$E$3:$F$230,2,0)))</f>
        <v/>
      </c>
      <c r="AZ199" s="57" t="str">
        <f>IF(AY199="","",(CONCATENATE(L199," / ",AY199)))</f>
        <v/>
      </c>
      <c r="BA199" s="57" t="str">
        <f>IF(AZ199="","",(VLOOKUP(AZ199,Table_corresp!$J$3:$M$70,2,0)))</f>
        <v/>
      </c>
      <c r="BB199" s="57" t="str">
        <f>IF(AZ199="","",(VLOOKUP(AZ199,Table_corresp!$J$3:$M$70,3,0)))</f>
        <v/>
      </c>
      <c r="BC199" s="57" t="str">
        <f>IF(AZ199="","",(VLOOKUP(AZ199,Table_corresp!$J$3:$M$70,4,0)))</f>
        <v/>
      </c>
      <c r="BD199" s="56" t="str">
        <f t="shared" si="69"/>
        <v/>
      </c>
      <c r="BE199" s="56" t="str">
        <f t="shared" si="58"/>
        <v/>
      </c>
      <c r="BF199" s="58" t="str">
        <f t="shared" si="70"/>
        <v/>
      </c>
      <c r="BG199" s="59" t="e">
        <f t="shared" si="63"/>
        <v>#VALUE!</v>
      </c>
      <c r="BH199" s="11"/>
      <c r="BI199" s="39"/>
      <c r="BJ199" s="11"/>
      <c r="BK199" s="57" t="e">
        <f>IF(BG199="","",(VLOOKUP(BG199,Table_corresp!$E$3:$F$230,2,0)))</f>
        <v>#VALUE!</v>
      </c>
      <c r="BL199" s="57" t="e">
        <f>IF(BK199="","",(CONCATENATE(V199," / ",BK199)))</f>
        <v>#VALUE!</v>
      </c>
      <c r="BM199" s="57" t="e">
        <f>IF(BL199="","",(VLOOKUP(BL199,Table_corresp!$J$3:$M$70,2,0)))</f>
        <v>#VALUE!</v>
      </c>
      <c r="BN199" s="57" t="e">
        <f>IF(BL199="","",(VLOOKUP(BL199,Table_corresp!$J$3:$M$70,3,0)))</f>
        <v>#VALUE!</v>
      </c>
      <c r="BO199" s="57" t="e">
        <f>IF(BL199="","",(VLOOKUP(BL199,Table_corresp!$J$3:$M$70,4,0)))</f>
        <v>#VALUE!</v>
      </c>
      <c r="BP199" s="56" t="str">
        <f t="shared" si="71"/>
        <v/>
      </c>
      <c r="BQ199" s="56" t="str">
        <f t="shared" si="59"/>
        <v/>
      </c>
      <c r="BR199" s="58" t="str">
        <f t="shared" si="72"/>
        <v/>
      </c>
      <c r="BS199" s="59" t="e">
        <f t="shared" si="64"/>
        <v>#VALUE!</v>
      </c>
      <c r="BT199" s="11"/>
      <c r="BU199" s="39"/>
      <c r="BV199" s="11"/>
      <c r="BW199" s="57" t="e">
        <f>IF(BS199="","",(VLOOKUP(BS199,Table_corresp!$E$3:$F$230,2,0)))</f>
        <v>#VALUE!</v>
      </c>
      <c r="BX199" s="57" t="e">
        <f>IF(BW199="","",(CONCATENATE(AF199," / ",BW199)))</f>
        <v>#VALUE!</v>
      </c>
      <c r="BY199" s="57" t="e">
        <f>IF(BX199="","",(VLOOKUP(BX199,Table_corresp!$J$3:$M$70,2,0)))</f>
        <v>#VALUE!</v>
      </c>
      <c r="BZ199" s="57" t="e">
        <f>IF(BX199="","",(VLOOKUP(BX199,Table_corresp!$J$3:$M$70,3,0)))</f>
        <v>#VALUE!</v>
      </c>
      <c r="CA199" s="57" t="e">
        <f>IF(BX199="","",(VLOOKUP(BX199,Table_corresp!$J$3:$M$70,4,0)))</f>
        <v>#VALUE!</v>
      </c>
      <c r="CB199" s="56" t="e">
        <f>IF(#REF!&gt;0,((((#REF!/BY199)^BZ199)-1)/CA199),"")</f>
        <v>#REF!</v>
      </c>
      <c r="CC199" s="56" t="e">
        <f>IF(CB199="","",BN199-CB199)</f>
        <v>#REF!</v>
      </c>
      <c r="CD199" s="58" t="e">
        <f t="shared" si="73"/>
        <v>#REF!</v>
      </c>
      <c r="CE199" s="59" t="e">
        <f>IF(BR199&lt;&gt;0,((YEAR(BR199)-YEAR(BD199))*12+MONTH(BR199)-MONTH(BD199)),"")</f>
        <v>#VALUE!</v>
      </c>
      <c r="CF199" s="11"/>
      <c r="CG199" s="39"/>
      <c r="CH199" s="11"/>
      <c r="CI199" s="57" t="e">
        <f>IF(CE199="","",(VLOOKUP(CE199,Table_corresp!$E$3:$F$230,2,0)))</f>
        <v>#VALUE!</v>
      </c>
      <c r="CJ199" s="57" t="e">
        <f>IF(CI199="","",(CONCATENATE(AP199," / ",CI199)))</f>
        <v>#VALUE!</v>
      </c>
      <c r="CK199" s="57" t="e">
        <f>IF(CJ199="","",(VLOOKUP(CJ199,Table_corresp!$J$3:$M$70,2,0)))</f>
        <v>#VALUE!</v>
      </c>
      <c r="CL199" s="57" t="e">
        <f>IF(CJ199="","",(VLOOKUP(CJ199,Table_corresp!$J$3:$M$70,3,0)))</f>
        <v>#VALUE!</v>
      </c>
      <c r="CM199" s="57" t="e">
        <f>IF(CJ199="","",(VLOOKUP(CJ199,Table_corresp!$J$3:$M$70,4,0)))</f>
        <v>#VALUE!</v>
      </c>
      <c r="CN199" s="56" t="e">
        <f>IF(#REF!&gt;0,((((#REF!/CK199)^CL199)-1)/CM199),"")</f>
        <v>#REF!</v>
      </c>
      <c r="CO199" s="56" t="e">
        <f>IF(CN199="","",BZ199-CN199)</f>
        <v>#REF!</v>
      </c>
      <c r="CP199" s="58" t="e">
        <f t="shared" si="74"/>
        <v>#REF!</v>
      </c>
      <c r="CQ199" s="59" t="e">
        <f>IF(CD199&lt;&gt;0,((YEAR(CD199)-YEAR(BP199))*12+MONTH(CD199)-MONTH(BP199)),"")</f>
        <v>#REF!</v>
      </c>
      <c r="CR199" s="11"/>
      <c r="CS199" s="39"/>
      <c r="CT199" s="18"/>
      <c r="CU199" s="57" t="e">
        <f>IF(CQ199="","",(VLOOKUP(CQ199,Table_corresp!$E$3:$F$230,2,0)))</f>
        <v>#REF!</v>
      </c>
      <c r="CV199" s="57" t="e">
        <f>IF(CU199="","",(CONCATENATE(BB199," / ",CU199)))</f>
        <v>#REF!</v>
      </c>
      <c r="CW199" s="57" t="e">
        <f>IF(CV199="","",(VLOOKUP(CV199,Table_corresp!$J$3:$M$70,2,0)))</f>
        <v>#REF!</v>
      </c>
      <c r="CX199" s="57" t="e">
        <f>IF(CV199="","",(VLOOKUP(CV199,Table_corresp!$J$3:$M$70,3,0)))</f>
        <v>#REF!</v>
      </c>
      <c r="CY199" s="57" t="e">
        <f>IF(CV199="","",(VLOOKUP(CV199,Table_corresp!$J$3:$M$70,4,0)))</f>
        <v>#REF!</v>
      </c>
      <c r="CZ199" s="56" t="e">
        <f>IF(#REF!&gt;0,((((#REF!/CW199)^CX199)-1)/CY199),"")</f>
        <v>#REF!</v>
      </c>
      <c r="DA199" s="56" t="e">
        <f>IF(CZ199="","",CL199-CZ199)</f>
        <v>#REF!</v>
      </c>
      <c r="DB199" s="58" t="e">
        <f t="shared" si="75"/>
        <v>#REF!</v>
      </c>
      <c r="DC199" s="59" t="e">
        <f>IF(CP199&lt;&gt;0,((YEAR(CP199)-YEAR(CB199))*12+MONTH(CP199)-MONTH(CB199)),"")</f>
        <v>#REF!</v>
      </c>
    </row>
    <row r="200" spans="1:107" x14ac:dyDescent="0.25">
      <c r="A200" s="10">
        <v>201</v>
      </c>
      <c r="B200" s="10">
        <v>2</v>
      </c>
      <c r="C200" s="12"/>
      <c r="D200" s="12"/>
      <c r="E200" s="12"/>
      <c r="F200" s="12">
        <v>39</v>
      </c>
      <c r="G200" s="12">
        <v>137</v>
      </c>
      <c r="H200" s="13">
        <v>20.78</v>
      </c>
      <c r="I200" s="46">
        <f>VLOOKUP(T200,Table_corresp!$E$3:$F$230,2,0)</f>
        <v>8</v>
      </c>
      <c r="J200" s="46" t="str">
        <f>CONCATENATE(B200," / ",I200)</f>
        <v>2 / 8</v>
      </c>
      <c r="K200" s="54">
        <f>VLOOKUP(J200,Table_corresp!$J$3:$M$70,2,0)</f>
        <v>15.44</v>
      </c>
      <c r="L200" s="54">
        <f>VLOOKUP(J200,Table_corresp!$J$3:$M$70,3,0)</f>
        <v>-0.54</v>
      </c>
      <c r="M200" s="55">
        <f>VLOOKUP(J200,Table_corresp!$J$3:$M$70,4,0)</f>
        <v>-4.9000000000000002E-2</v>
      </c>
      <c r="N200" s="56">
        <f t="shared" si="57"/>
        <v>3.0243572742324205</v>
      </c>
      <c r="O200" s="14" t="s">
        <v>36</v>
      </c>
      <c r="P200" s="15">
        <v>42447</v>
      </c>
      <c r="Q200" s="15">
        <v>39410</v>
      </c>
      <c r="R200" s="45" t="str">
        <f t="shared" ca="1" si="60"/>
        <v>9 ans 10 mois</v>
      </c>
      <c r="S200" s="39" t="str">
        <f ca="1">VLOOKUP(R200,Table_corresp!$A$3:$B$230,2,0)</f>
        <v>[9-12[</v>
      </c>
      <c r="T200" s="45" t="str">
        <f>DATEDIF(Q200,P200,"y")&amp;" ans "&amp;DATEDIF(Q200,P200,"ym")&amp;" mois"</f>
        <v>8 ans 3 mois</v>
      </c>
      <c r="U200" s="39" t="str">
        <f>VLOOKUP(T200,Table_corresp!$A$3:$B$230,2,0)</f>
        <v>[6-9[</v>
      </c>
      <c r="V200" s="20"/>
      <c r="W200" s="21"/>
      <c r="X200" s="20"/>
      <c r="Y200" s="38" t="str">
        <f>IF(X200&lt;&gt;0,(DATEDIF(Q200,X200,"y")&amp;" ans "&amp;DATEDIF(Q200,X200,"ym")&amp;" mois"),"")</f>
        <v/>
      </c>
      <c r="Z200" s="21"/>
      <c r="AA200" s="57" t="str">
        <f>IF(Y200="","",(VLOOKUP(Y200,Table_corresp!$E$3:$F$230,2,0)))</f>
        <v/>
      </c>
      <c r="AB200" s="57" t="str">
        <f>IF(AA200="","",(CONCATENATE(B200," / ",AA200)))</f>
        <v/>
      </c>
      <c r="AC200" s="57" t="str">
        <f>IF(AB200="","",(VLOOKUP(AB200,Table_corresp!$J$3:$M$70,2,0)))</f>
        <v/>
      </c>
      <c r="AD200" s="57" t="str">
        <f>IF(AB200="","",(VLOOKUP(AB200,Table_corresp!$J$3:$M$70,3,0)))</f>
        <v/>
      </c>
      <c r="AE200" s="57" t="str">
        <f>IF(AB200="","",(VLOOKUP(AB200,Table_corresp!$J$3:$M$70,4,0)))</f>
        <v/>
      </c>
      <c r="AF200" s="56" t="str">
        <f t="shared" si="65"/>
        <v/>
      </c>
      <c r="AG200" s="56" t="str">
        <f>IF(AF200="","",N200-AF200)</f>
        <v/>
      </c>
      <c r="AH200" s="58" t="str">
        <f t="shared" si="61"/>
        <v/>
      </c>
      <c r="AI200" s="17" t="str">
        <f>IF(X200&lt;&gt;0,((YEAR(X200)-YEAR(P200))*12+MONTH(X200)-MONTH(P200)),"")</f>
        <v/>
      </c>
      <c r="AJ200" s="20"/>
      <c r="AK200" s="39" t="str">
        <f>IF(AJ200&lt;&gt;0,(DATEDIF(Q200,AJ200,"y")&amp;" ans "&amp;DATEDIF(Q200,AJ200,"ym")&amp;" mois"),"")</f>
        <v/>
      </c>
      <c r="AL200" s="21"/>
      <c r="AM200" s="57" t="str">
        <f>IF(AK200="","",(VLOOKUP(AK200,Table_corresp!$E$3:$F$230,2,0)))</f>
        <v/>
      </c>
      <c r="AN200" s="57" t="str">
        <f>IF(AM200="","",(CONCATENATE(B200," / ",AM200)))</f>
        <v/>
      </c>
      <c r="AO200" s="57" t="str">
        <f>IF(AN200="","",(VLOOKUP(AN200,Table_corresp!$J$3:$M$70,2,0)))</f>
        <v/>
      </c>
      <c r="AP200" s="57" t="str">
        <f>IF(AN200="","",(VLOOKUP(AN200,Table_corresp!$J$3:$M$70,3,0)))</f>
        <v/>
      </c>
      <c r="AQ200" s="57" t="str">
        <f>IF(AN200="","",(VLOOKUP(AN200,Table_corresp!$J$3:$M$70,4,0)))</f>
        <v/>
      </c>
      <c r="AR200" s="56" t="str">
        <f t="shared" si="66"/>
        <v/>
      </c>
      <c r="AS200" s="56" t="str">
        <f t="shared" si="67"/>
        <v/>
      </c>
      <c r="AT200" s="58" t="str">
        <f t="shared" si="68"/>
        <v/>
      </c>
      <c r="AU200" s="59" t="str">
        <f t="shared" si="62"/>
        <v/>
      </c>
      <c r="AV200" s="20"/>
      <c r="AW200" s="39"/>
      <c r="AX200" s="21"/>
      <c r="AY200" s="57" t="str">
        <f>IF(AU200="","",(VLOOKUP(AU200,Table_corresp!$E$3:$F$230,2,0)))</f>
        <v/>
      </c>
      <c r="AZ200" s="57" t="str">
        <f>IF(AY200="","",(CONCATENATE(L200," / ",AY200)))</f>
        <v/>
      </c>
      <c r="BA200" s="57" t="str">
        <f>IF(AZ200="","",(VLOOKUP(AZ200,Table_corresp!$J$3:$M$70,2,0)))</f>
        <v/>
      </c>
      <c r="BB200" s="57" t="str">
        <f>IF(AZ200="","",(VLOOKUP(AZ200,Table_corresp!$J$3:$M$70,3,0)))</f>
        <v/>
      </c>
      <c r="BC200" s="57" t="str">
        <f>IF(AZ200="","",(VLOOKUP(AZ200,Table_corresp!$J$3:$M$70,4,0)))</f>
        <v/>
      </c>
      <c r="BD200" s="56" t="str">
        <f t="shared" si="69"/>
        <v/>
      </c>
      <c r="BE200" s="56" t="str">
        <f t="shared" si="58"/>
        <v/>
      </c>
      <c r="BF200" s="58" t="str">
        <f t="shared" si="70"/>
        <v/>
      </c>
      <c r="BG200" s="59" t="e">
        <f t="shared" si="63"/>
        <v>#VALUE!</v>
      </c>
      <c r="BH200" s="21"/>
      <c r="BI200" s="39"/>
      <c r="BJ200" s="21"/>
      <c r="BK200" s="57" t="e">
        <f>IF(BG200="","",(VLOOKUP(BG200,Table_corresp!$E$3:$F$230,2,0)))</f>
        <v>#VALUE!</v>
      </c>
      <c r="BL200" s="57" t="e">
        <f>IF(BK200="","",(CONCATENATE(V200," / ",BK200)))</f>
        <v>#VALUE!</v>
      </c>
      <c r="BM200" s="57" t="e">
        <f>IF(BL200="","",(VLOOKUP(BL200,Table_corresp!$J$3:$M$70,2,0)))</f>
        <v>#VALUE!</v>
      </c>
      <c r="BN200" s="57" t="e">
        <f>IF(BL200="","",(VLOOKUP(BL200,Table_corresp!$J$3:$M$70,3,0)))</f>
        <v>#VALUE!</v>
      </c>
      <c r="BO200" s="57" t="e">
        <f>IF(BL200="","",(VLOOKUP(BL200,Table_corresp!$J$3:$M$70,4,0)))</f>
        <v>#VALUE!</v>
      </c>
      <c r="BP200" s="56" t="str">
        <f t="shared" si="71"/>
        <v/>
      </c>
      <c r="BQ200" s="56" t="str">
        <f t="shared" si="59"/>
        <v/>
      </c>
      <c r="BR200" s="58" t="str">
        <f t="shared" si="72"/>
        <v/>
      </c>
      <c r="BS200" s="59" t="e">
        <f t="shared" si="64"/>
        <v>#VALUE!</v>
      </c>
      <c r="BT200" s="21"/>
      <c r="BU200" s="39"/>
      <c r="BV200" s="21"/>
      <c r="BW200" s="57" t="e">
        <f>IF(BS200="","",(VLOOKUP(BS200,Table_corresp!$E$3:$F$230,2,0)))</f>
        <v>#VALUE!</v>
      </c>
      <c r="BX200" s="57" t="e">
        <f>IF(BW200="","",(CONCATENATE(AF200," / ",BW200)))</f>
        <v>#VALUE!</v>
      </c>
      <c r="BY200" s="57" t="e">
        <f>IF(BX200="","",(VLOOKUP(BX200,Table_corresp!$J$3:$M$70,2,0)))</f>
        <v>#VALUE!</v>
      </c>
      <c r="BZ200" s="57" t="e">
        <f>IF(BX200="","",(VLOOKUP(BX200,Table_corresp!$J$3:$M$70,3,0)))</f>
        <v>#VALUE!</v>
      </c>
      <c r="CA200" s="57" t="e">
        <f>IF(BX200="","",(VLOOKUP(BX200,Table_corresp!$J$3:$M$70,4,0)))</f>
        <v>#VALUE!</v>
      </c>
      <c r="CB200" s="56" t="e">
        <f>IF(#REF!&gt;0,((((#REF!/BY200)^BZ200)-1)/CA200),"")</f>
        <v>#REF!</v>
      </c>
      <c r="CC200" s="56" t="e">
        <f>IF(CB200="","",BN200-CB200)</f>
        <v>#REF!</v>
      </c>
      <c r="CD200" s="58" t="e">
        <f t="shared" si="73"/>
        <v>#REF!</v>
      </c>
      <c r="CE200" s="59" t="e">
        <f>IF(BR200&lt;&gt;0,((YEAR(BR200)-YEAR(BD200))*12+MONTH(BR200)-MONTH(BD200)),"")</f>
        <v>#VALUE!</v>
      </c>
      <c r="CF200" s="21"/>
      <c r="CG200" s="39"/>
      <c r="CH200" s="21"/>
      <c r="CI200" s="57" t="e">
        <f>IF(CE200="","",(VLOOKUP(CE200,Table_corresp!$E$3:$F$230,2,0)))</f>
        <v>#VALUE!</v>
      </c>
      <c r="CJ200" s="57" t="e">
        <f>IF(CI200="","",(CONCATENATE(AP200," / ",CI200)))</f>
        <v>#VALUE!</v>
      </c>
      <c r="CK200" s="57" t="e">
        <f>IF(CJ200="","",(VLOOKUP(CJ200,Table_corresp!$J$3:$M$70,2,0)))</f>
        <v>#VALUE!</v>
      </c>
      <c r="CL200" s="57" t="e">
        <f>IF(CJ200="","",(VLOOKUP(CJ200,Table_corresp!$J$3:$M$70,3,0)))</f>
        <v>#VALUE!</v>
      </c>
      <c r="CM200" s="57" t="e">
        <f>IF(CJ200="","",(VLOOKUP(CJ200,Table_corresp!$J$3:$M$70,4,0)))</f>
        <v>#VALUE!</v>
      </c>
      <c r="CN200" s="56" t="e">
        <f>IF(#REF!&gt;0,((((#REF!/CK200)^CL200)-1)/CM200),"")</f>
        <v>#REF!</v>
      </c>
      <c r="CO200" s="56" t="e">
        <f>IF(CN200="","",BZ200-CN200)</f>
        <v>#REF!</v>
      </c>
      <c r="CP200" s="58" t="e">
        <f t="shared" si="74"/>
        <v>#REF!</v>
      </c>
      <c r="CQ200" s="59" t="e">
        <f>IF(CD200&lt;&gt;0,((YEAR(CD200)-YEAR(BP200))*12+MONTH(CD200)-MONTH(BP200)),"")</f>
        <v>#REF!</v>
      </c>
      <c r="CR200" s="21"/>
      <c r="CS200" s="39"/>
      <c r="CT200" s="22"/>
      <c r="CU200" s="57" t="e">
        <f>IF(CQ200="","",(VLOOKUP(CQ200,Table_corresp!$E$3:$F$230,2,0)))</f>
        <v>#REF!</v>
      </c>
      <c r="CV200" s="57" t="e">
        <f>IF(CU200="","",(CONCATENATE(BB200," / ",CU200)))</f>
        <v>#REF!</v>
      </c>
      <c r="CW200" s="57" t="e">
        <f>IF(CV200="","",(VLOOKUP(CV200,Table_corresp!$J$3:$M$70,2,0)))</f>
        <v>#REF!</v>
      </c>
      <c r="CX200" s="57" t="e">
        <f>IF(CV200="","",(VLOOKUP(CV200,Table_corresp!$J$3:$M$70,3,0)))</f>
        <v>#REF!</v>
      </c>
      <c r="CY200" s="57" t="e">
        <f>IF(CV200="","",(VLOOKUP(CV200,Table_corresp!$J$3:$M$70,4,0)))</f>
        <v>#REF!</v>
      </c>
      <c r="CZ200" s="56" t="e">
        <f>IF(#REF!&gt;0,((((#REF!/CW200)^CX200)-1)/CY200),"")</f>
        <v>#REF!</v>
      </c>
      <c r="DA200" s="56" t="e">
        <f>IF(CZ200="","",CL200-CZ200)</f>
        <v>#REF!</v>
      </c>
      <c r="DB200" s="58" t="e">
        <f t="shared" si="75"/>
        <v>#REF!</v>
      </c>
      <c r="DC200" s="59" t="e">
        <f>IF(CP200&lt;&gt;0,((YEAR(CP200)-YEAR(CB200))*12+MONTH(CP200)-MONTH(CB200)),"")</f>
        <v>#REF!</v>
      </c>
    </row>
    <row r="201" spans="1:107" x14ac:dyDescent="0.25">
      <c r="A201" s="32">
        <v>202</v>
      </c>
      <c r="B201" s="33">
        <v>2</v>
      </c>
      <c r="C201" s="12"/>
      <c r="D201" s="12"/>
      <c r="E201" s="12"/>
      <c r="F201" s="12">
        <v>88.1</v>
      </c>
      <c r="G201" s="12">
        <v>165</v>
      </c>
      <c r="H201" s="13">
        <v>23.36</v>
      </c>
      <c r="I201" s="46">
        <f>VLOOKUP(T201,Table_corresp!$E$3:$F$230,2,0)</f>
        <v>15.5</v>
      </c>
      <c r="J201" s="46" t="str">
        <f>CONCATENATE(B201," / ",I201)</f>
        <v>2 / 15,5</v>
      </c>
      <c r="K201" s="54">
        <f>VLOOKUP(J201,Table_corresp!$J$3:$M$70,2,0)</f>
        <v>19.739999999999998</v>
      </c>
      <c r="L201" s="54">
        <f>VLOOKUP(J201,Table_corresp!$J$3:$M$70,3,0)</f>
        <v>-0.87</v>
      </c>
      <c r="M201" s="55">
        <f>VLOOKUP(J201,Table_corresp!$J$3:$M$70,4,0)</f>
        <v>-0.1051</v>
      </c>
      <c r="N201" s="56">
        <f t="shared" si="57"/>
        <v>1.2965246322807111</v>
      </c>
      <c r="O201" s="14" t="s">
        <v>39</v>
      </c>
      <c r="P201" s="15">
        <v>42447</v>
      </c>
      <c r="Q201" s="15">
        <v>36642</v>
      </c>
      <c r="R201" s="45" t="str">
        <f t="shared" ca="1" si="60"/>
        <v>17 ans 5 mois</v>
      </c>
      <c r="S201" s="39" t="str">
        <f ca="1">VLOOKUP(R201,Table_corresp!$A$3:$B$230,2,0)</f>
        <v>&gt; 12</v>
      </c>
      <c r="T201" s="45" t="str">
        <f>DATEDIF(Q201,P201,"y")&amp;" ans "&amp;DATEDIF(Q201,P201,"ym")&amp;" mois"</f>
        <v>15 ans 10 mois</v>
      </c>
      <c r="U201" s="39" t="str">
        <f>VLOOKUP(T201,Table_corresp!$A$3:$B$230,2,0)</f>
        <v>&gt; 12</v>
      </c>
      <c r="V201" s="16"/>
      <c r="W201" s="11"/>
      <c r="X201" s="16"/>
      <c r="Y201" s="38" t="str">
        <f>IF(X201&lt;&gt;0,(DATEDIF(Q201,X201,"y")&amp;" ans "&amp;DATEDIF(Q201,X201,"ym")&amp;" mois"),"")</f>
        <v/>
      </c>
      <c r="Z201" s="11"/>
      <c r="AA201" s="57" t="str">
        <f>IF(Y201="","",(VLOOKUP(Y201,Table_corresp!$E$3:$F$230,2,0)))</f>
        <v/>
      </c>
      <c r="AB201" s="57" t="str">
        <f>IF(AA201="","",(CONCATENATE(B201," / ",AA201)))</f>
        <v/>
      </c>
      <c r="AC201" s="57" t="str">
        <f>IF(AB201="","",(VLOOKUP(AB201,Table_corresp!$J$3:$M$70,2,0)))</f>
        <v/>
      </c>
      <c r="AD201" s="57" t="str">
        <f>IF(AB201="","",(VLOOKUP(AB201,Table_corresp!$J$3:$M$70,3,0)))</f>
        <v/>
      </c>
      <c r="AE201" s="57" t="str">
        <f>IF(AB201="","",(VLOOKUP(AB201,Table_corresp!$J$3:$M$70,4,0)))</f>
        <v/>
      </c>
      <c r="AF201" s="56" t="str">
        <f t="shared" si="65"/>
        <v/>
      </c>
      <c r="AG201" s="56" t="str">
        <f>IF(AF201="","",N201-AF201)</f>
        <v/>
      </c>
      <c r="AH201" s="58" t="str">
        <f t="shared" si="61"/>
        <v/>
      </c>
      <c r="AI201" s="17" t="str">
        <f>IF(X201&lt;&gt;0,((YEAR(X201)-YEAR(P201))*12+MONTH(X201)-MONTH(P201)),"")</f>
        <v/>
      </c>
      <c r="AJ201" s="16"/>
      <c r="AK201" s="39" t="str">
        <f>IF(AJ201&lt;&gt;0,(DATEDIF(Q201,AJ201,"y")&amp;" ans "&amp;DATEDIF(Q201,AJ201,"ym")&amp;" mois"),"")</f>
        <v/>
      </c>
      <c r="AL201" s="11"/>
      <c r="AM201" s="57" t="str">
        <f>IF(AK201="","",(VLOOKUP(AK201,Table_corresp!$E$3:$F$230,2,0)))</f>
        <v/>
      </c>
      <c r="AN201" s="57" t="str">
        <f>IF(AM201="","",(CONCATENATE(B201," / ",AM201)))</f>
        <v/>
      </c>
      <c r="AO201" s="57" t="str">
        <f>IF(AN201="","",(VLOOKUP(AN201,Table_corresp!$J$3:$M$70,2,0)))</f>
        <v/>
      </c>
      <c r="AP201" s="57" t="str">
        <f>IF(AN201="","",(VLOOKUP(AN201,Table_corresp!$J$3:$M$70,3,0)))</f>
        <v/>
      </c>
      <c r="AQ201" s="57" t="str">
        <f>IF(AN201="","",(VLOOKUP(AN201,Table_corresp!$J$3:$M$70,4,0)))</f>
        <v/>
      </c>
      <c r="AR201" s="56" t="str">
        <f t="shared" si="66"/>
        <v/>
      </c>
      <c r="AS201" s="56" t="str">
        <f t="shared" si="67"/>
        <v/>
      </c>
      <c r="AT201" s="58" t="str">
        <f t="shared" si="68"/>
        <v/>
      </c>
      <c r="AU201" s="59" t="str">
        <f t="shared" si="62"/>
        <v/>
      </c>
      <c r="AV201" s="16"/>
      <c r="AW201" s="39"/>
      <c r="AX201" s="11"/>
      <c r="AY201" s="57" t="str">
        <f>IF(AU201="","",(VLOOKUP(AU201,Table_corresp!$E$3:$F$230,2,0)))</f>
        <v/>
      </c>
      <c r="AZ201" s="57" t="str">
        <f>IF(AY201="","",(CONCATENATE(L201," / ",AY201)))</f>
        <v/>
      </c>
      <c r="BA201" s="57" t="str">
        <f>IF(AZ201="","",(VLOOKUP(AZ201,Table_corresp!$J$3:$M$70,2,0)))</f>
        <v/>
      </c>
      <c r="BB201" s="57" t="str">
        <f>IF(AZ201="","",(VLOOKUP(AZ201,Table_corresp!$J$3:$M$70,3,0)))</f>
        <v/>
      </c>
      <c r="BC201" s="57" t="str">
        <f>IF(AZ201="","",(VLOOKUP(AZ201,Table_corresp!$J$3:$M$70,4,0)))</f>
        <v/>
      </c>
      <c r="BD201" s="56" t="str">
        <f t="shared" si="69"/>
        <v/>
      </c>
      <c r="BE201" s="56" t="str">
        <f t="shared" si="58"/>
        <v/>
      </c>
      <c r="BF201" s="58" t="str">
        <f t="shared" si="70"/>
        <v/>
      </c>
      <c r="BG201" s="59" t="e">
        <f t="shared" si="63"/>
        <v>#VALUE!</v>
      </c>
      <c r="BH201" s="11"/>
      <c r="BI201" s="39"/>
      <c r="BJ201" s="11"/>
      <c r="BK201" s="57" t="e">
        <f>IF(BG201="","",(VLOOKUP(BG201,Table_corresp!$E$3:$F$230,2,0)))</f>
        <v>#VALUE!</v>
      </c>
      <c r="BL201" s="57" t="e">
        <f>IF(BK201="","",(CONCATENATE(V201," / ",BK201)))</f>
        <v>#VALUE!</v>
      </c>
      <c r="BM201" s="57" t="e">
        <f>IF(BL201="","",(VLOOKUP(BL201,Table_corresp!$J$3:$M$70,2,0)))</f>
        <v>#VALUE!</v>
      </c>
      <c r="BN201" s="57" t="e">
        <f>IF(BL201="","",(VLOOKUP(BL201,Table_corresp!$J$3:$M$70,3,0)))</f>
        <v>#VALUE!</v>
      </c>
      <c r="BO201" s="57" t="e">
        <f>IF(BL201="","",(VLOOKUP(BL201,Table_corresp!$J$3:$M$70,4,0)))</f>
        <v>#VALUE!</v>
      </c>
      <c r="BP201" s="56" t="str">
        <f t="shared" si="71"/>
        <v/>
      </c>
      <c r="BQ201" s="56" t="str">
        <f t="shared" si="59"/>
        <v/>
      </c>
      <c r="BR201" s="58" t="str">
        <f t="shared" si="72"/>
        <v/>
      </c>
      <c r="BS201" s="59" t="e">
        <f t="shared" si="64"/>
        <v>#VALUE!</v>
      </c>
      <c r="BT201" s="11"/>
      <c r="BU201" s="39"/>
      <c r="BV201" s="11"/>
      <c r="BW201" s="57" t="e">
        <f>IF(BS201="","",(VLOOKUP(BS201,Table_corresp!$E$3:$F$230,2,0)))</f>
        <v>#VALUE!</v>
      </c>
      <c r="BX201" s="57" t="e">
        <f>IF(BW201="","",(CONCATENATE(AF201," / ",BW201)))</f>
        <v>#VALUE!</v>
      </c>
      <c r="BY201" s="57" t="e">
        <f>IF(BX201="","",(VLOOKUP(BX201,Table_corresp!$J$3:$M$70,2,0)))</f>
        <v>#VALUE!</v>
      </c>
      <c r="BZ201" s="57" t="e">
        <f>IF(BX201="","",(VLOOKUP(BX201,Table_corresp!$J$3:$M$70,3,0)))</f>
        <v>#VALUE!</v>
      </c>
      <c r="CA201" s="57" t="e">
        <f>IF(BX201="","",(VLOOKUP(BX201,Table_corresp!$J$3:$M$70,4,0)))</f>
        <v>#VALUE!</v>
      </c>
      <c r="CB201" s="56" t="e">
        <f>IF(#REF!&gt;0,((((#REF!/BY201)^BZ201)-1)/CA201),"")</f>
        <v>#REF!</v>
      </c>
      <c r="CC201" s="56" t="e">
        <f>IF(CB201="","",BN201-CB201)</f>
        <v>#REF!</v>
      </c>
      <c r="CD201" s="58" t="e">
        <f t="shared" si="73"/>
        <v>#REF!</v>
      </c>
      <c r="CE201" s="59" t="e">
        <f>IF(BR201&lt;&gt;0,((YEAR(BR201)-YEAR(BD201))*12+MONTH(BR201)-MONTH(BD201)),"")</f>
        <v>#VALUE!</v>
      </c>
      <c r="CF201" s="11"/>
      <c r="CG201" s="39"/>
      <c r="CH201" s="11"/>
      <c r="CI201" s="57" t="e">
        <f>IF(CE201="","",(VLOOKUP(CE201,Table_corresp!$E$3:$F$230,2,0)))</f>
        <v>#VALUE!</v>
      </c>
      <c r="CJ201" s="57" t="e">
        <f>IF(CI201="","",(CONCATENATE(AP201," / ",CI201)))</f>
        <v>#VALUE!</v>
      </c>
      <c r="CK201" s="57" t="e">
        <f>IF(CJ201="","",(VLOOKUP(CJ201,Table_corresp!$J$3:$M$70,2,0)))</f>
        <v>#VALUE!</v>
      </c>
      <c r="CL201" s="57" t="e">
        <f>IF(CJ201="","",(VLOOKUP(CJ201,Table_corresp!$J$3:$M$70,3,0)))</f>
        <v>#VALUE!</v>
      </c>
      <c r="CM201" s="57" t="e">
        <f>IF(CJ201="","",(VLOOKUP(CJ201,Table_corresp!$J$3:$M$70,4,0)))</f>
        <v>#VALUE!</v>
      </c>
      <c r="CN201" s="56" t="e">
        <f>IF(#REF!&gt;0,((((#REF!/CK201)^CL201)-1)/CM201),"")</f>
        <v>#REF!</v>
      </c>
      <c r="CO201" s="56" t="e">
        <f>IF(CN201="","",BZ201-CN201)</f>
        <v>#REF!</v>
      </c>
      <c r="CP201" s="58" t="e">
        <f t="shared" si="74"/>
        <v>#REF!</v>
      </c>
      <c r="CQ201" s="59" t="e">
        <f>IF(CD201&lt;&gt;0,((YEAR(CD201)-YEAR(BP201))*12+MONTH(CD201)-MONTH(BP201)),"")</f>
        <v>#REF!</v>
      </c>
      <c r="CR201" s="11"/>
      <c r="CS201" s="39"/>
      <c r="CT201" s="18"/>
      <c r="CU201" s="57" t="e">
        <f>IF(CQ201="","",(VLOOKUP(CQ201,Table_corresp!$E$3:$F$230,2,0)))</f>
        <v>#REF!</v>
      </c>
      <c r="CV201" s="57" t="e">
        <f>IF(CU201="","",(CONCATENATE(BB201," / ",CU201)))</f>
        <v>#REF!</v>
      </c>
      <c r="CW201" s="57" t="e">
        <f>IF(CV201="","",(VLOOKUP(CV201,Table_corresp!$J$3:$M$70,2,0)))</f>
        <v>#REF!</v>
      </c>
      <c r="CX201" s="57" t="e">
        <f>IF(CV201="","",(VLOOKUP(CV201,Table_corresp!$J$3:$M$70,3,0)))</f>
        <v>#REF!</v>
      </c>
      <c r="CY201" s="57" t="e">
        <f>IF(CV201="","",(VLOOKUP(CV201,Table_corresp!$J$3:$M$70,4,0)))</f>
        <v>#REF!</v>
      </c>
      <c r="CZ201" s="56" t="e">
        <f>IF(#REF!&gt;0,((((#REF!/CW201)^CX201)-1)/CY201),"")</f>
        <v>#REF!</v>
      </c>
      <c r="DA201" s="56" t="e">
        <f>IF(CZ201="","",CL201-CZ201)</f>
        <v>#REF!</v>
      </c>
      <c r="DB201" s="58" t="e">
        <f t="shared" si="75"/>
        <v>#REF!</v>
      </c>
      <c r="DC201" s="59" t="e">
        <f>IF(CP201&lt;&gt;0,((YEAR(CP201)-YEAR(CB201))*12+MONTH(CP201)-MONTH(CB201)),"")</f>
        <v>#REF!</v>
      </c>
    </row>
    <row r="202" spans="1:107" x14ac:dyDescent="0.25">
      <c r="A202" s="10">
        <v>203</v>
      </c>
      <c r="B202" s="10">
        <v>1</v>
      </c>
      <c r="C202" s="12"/>
      <c r="D202" s="12"/>
      <c r="E202" s="12">
        <v>21.8</v>
      </c>
      <c r="F202" s="12">
        <v>34.700000000000003</v>
      </c>
      <c r="G202" s="12">
        <v>126</v>
      </c>
      <c r="H202" s="13">
        <v>21.8</v>
      </c>
      <c r="I202" s="46">
        <f>VLOOKUP(T202,Table_corresp!$E$3:$F$230,2,0)</f>
        <v>7.5</v>
      </c>
      <c r="J202" s="46" t="str">
        <f>CONCATENATE(B202," / ",I202)</f>
        <v>1 / 7,5</v>
      </c>
      <c r="K202" s="54">
        <f>VLOOKUP(J202,Table_corresp!$J$3:$M$70,2,0)</f>
        <v>15.62</v>
      </c>
      <c r="L202" s="54">
        <f>VLOOKUP(J202,Table_corresp!$J$3:$M$70,3,0)</f>
        <v>-0.53</v>
      </c>
      <c r="M202" s="55">
        <f>VLOOKUP(J202,Table_corresp!$J$3:$M$70,4,0)</f>
        <v>-4.5100000000000001E-2</v>
      </c>
      <c r="N202" s="56">
        <f t="shared" si="57"/>
        <v>3.5909487271827536</v>
      </c>
      <c r="O202" s="14" t="s">
        <v>39</v>
      </c>
      <c r="P202" s="15">
        <v>42474</v>
      </c>
      <c r="Q202" s="15">
        <v>39728</v>
      </c>
      <c r="R202" s="45" t="str">
        <f t="shared" ca="1" si="60"/>
        <v>9 ans 0 mois</v>
      </c>
      <c r="S202" s="39" t="str">
        <f ca="1">VLOOKUP(R202,Table_corresp!$A$3:$B$230,2,0)</f>
        <v>[9-12[</v>
      </c>
      <c r="T202" s="45" t="str">
        <f>DATEDIF(Q202,P202,"y")&amp;" ans "&amp;DATEDIF(Q202,P202,"ym")&amp;" mois"</f>
        <v>7 ans 6 mois</v>
      </c>
      <c r="U202" s="39" t="str">
        <f>VLOOKUP(T202,Table_corresp!$A$3:$B$230,2,0)</f>
        <v>[6-9[</v>
      </c>
      <c r="V202" s="16"/>
      <c r="W202" s="11"/>
      <c r="X202" s="16">
        <v>42760</v>
      </c>
      <c r="Y202" s="38" t="str">
        <f>IF(X202&lt;&gt;0,(DATEDIF(Q202,X202,"y")&amp;" ans "&amp;DATEDIF(Q202,X202,"ym")&amp;" mois"),"")</f>
        <v>8 ans 3 mois</v>
      </c>
      <c r="Z202" s="11">
        <v>23.1</v>
      </c>
      <c r="AA202" s="57">
        <f>IF(Y202="","",(VLOOKUP(Y202,Table_corresp!$E$3:$F$230,2,0)))</f>
        <v>8</v>
      </c>
      <c r="AB202" s="57" t="str">
        <f>IF(AA202="","",(CONCATENATE(B202," / ",AA202)))</f>
        <v>1 / 8</v>
      </c>
      <c r="AC202" s="57">
        <f>IF(AB202="","",(VLOOKUP(AB202,Table_corresp!$J$3:$M$70,2,0)))</f>
        <v>15.75</v>
      </c>
      <c r="AD202" s="57">
        <f>IF(AB202="","",(VLOOKUP(AB202,Table_corresp!$J$3:$M$70,3,0)))</f>
        <v>-0.59</v>
      </c>
      <c r="AE202" s="57">
        <f>IF(AB202="","",(VLOOKUP(AB202,Table_corresp!$J$3:$M$70,4,0)))</f>
        <v>-5.1700000000000003E-2</v>
      </c>
      <c r="AF202" s="56">
        <f t="shared" si="65"/>
        <v>3.9120758183828279</v>
      </c>
      <c r="AG202" s="56">
        <f>IF(AF202="","",N202-AF202)</f>
        <v>-0.32112709120007432</v>
      </c>
      <c r="AH202" s="58" t="str">
        <f t="shared" si="61"/>
        <v>accélération</v>
      </c>
      <c r="AI202" s="17">
        <f>IF(X202&lt;&gt;0,((YEAR(X202)-YEAR(P202))*12+MONTH(X202)-MONTH(P202)),"")</f>
        <v>9</v>
      </c>
      <c r="AJ202" s="16"/>
      <c r="AK202" s="39" t="str">
        <f>IF(AJ202&lt;&gt;0,(DATEDIF(Q202,AJ202,"y")&amp;" ans "&amp;DATEDIF(Q202,AJ202,"ym")&amp;" mois"),"")</f>
        <v/>
      </c>
      <c r="AL202" s="11"/>
      <c r="AM202" s="57" t="str">
        <f>IF(AK202="","",(VLOOKUP(AK202,Table_corresp!$E$3:$F$230,2,0)))</f>
        <v/>
      </c>
      <c r="AN202" s="57" t="str">
        <f>IF(AM202="","",(CONCATENATE(B202," / ",AM202)))</f>
        <v/>
      </c>
      <c r="AO202" s="57" t="str">
        <f>IF(AN202="","",(VLOOKUP(AN202,Table_corresp!$J$3:$M$70,2,0)))</f>
        <v/>
      </c>
      <c r="AP202" s="57" t="str">
        <f>IF(AN202="","",(VLOOKUP(AN202,Table_corresp!$J$3:$M$70,3,0)))</f>
        <v/>
      </c>
      <c r="AQ202" s="57" t="str">
        <f>IF(AN202="","",(VLOOKUP(AN202,Table_corresp!$J$3:$M$70,4,0)))</f>
        <v/>
      </c>
      <c r="AR202" s="56" t="str">
        <f t="shared" si="66"/>
        <v/>
      </c>
      <c r="AS202" s="56" t="str">
        <f t="shared" si="67"/>
        <v/>
      </c>
      <c r="AT202" s="58" t="str">
        <f t="shared" si="68"/>
        <v/>
      </c>
      <c r="AU202" s="59" t="str">
        <f t="shared" si="62"/>
        <v/>
      </c>
      <c r="AV202" s="16"/>
      <c r="AW202" s="39"/>
      <c r="AX202" s="11"/>
      <c r="AY202" s="57" t="str">
        <f>IF(AU202="","",(VLOOKUP(AU202,Table_corresp!$E$3:$F$230,2,0)))</f>
        <v/>
      </c>
      <c r="AZ202" s="57" t="str">
        <f>IF(AY202="","",(CONCATENATE(L202," / ",AY202)))</f>
        <v/>
      </c>
      <c r="BA202" s="57" t="str">
        <f>IF(AZ202="","",(VLOOKUP(AZ202,Table_corresp!$J$3:$M$70,2,0)))</f>
        <v/>
      </c>
      <c r="BB202" s="57" t="str">
        <f>IF(AZ202="","",(VLOOKUP(AZ202,Table_corresp!$J$3:$M$70,3,0)))</f>
        <v/>
      </c>
      <c r="BC202" s="57" t="str">
        <f>IF(AZ202="","",(VLOOKUP(AZ202,Table_corresp!$J$3:$M$70,4,0)))</f>
        <v/>
      </c>
      <c r="BD202" s="56" t="str">
        <f t="shared" si="69"/>
        <v/>
      </c>
      <c r="BE202" s="56" t="str">
        <f t="shared" si="58"/>
        <v/>
      </c>
      <c r="BF202" s="58" t="str">
        <f t="shared" si="70"/>
        <v/>
      </c>
      <c r="BG202" s="59" t="e">
        <f t="shared" si="63"/>
        <v>#VALUE!</v>
      </c>
      <c r="BH202" s="11"/>
      <c r="BI202" s="39"/>
      <c r="BJ202" s="11"/>
      <c r="BK202" s="57" t="e">
        <f>IF(BG202="","",(VLOOKUP(BG202,Table_corresp!$E$3:$F$230,2,0)))</f>
        <v>#VALUE!</v>
      </c>
      <c r="BL202" s="57" t="e">
        <f>IF(BK202="","",(CONCATENATE(V202," / ",BK202)))</f>
        <v>#VALUE!</v>
      </c>
      <c r="BM202" s="57" t="e">
        <f>IF(BL202="","",(VLOOKUP(BL202,Table_corresp!$J$3:$M$70,2,0)))</f>
        <v>#VALUE!</v>
      </c>
      <c r="BN202" s="57" t="e">
        <f>IF(BL202="","",(VLOOKUP(BL202,Table_corresp!$J$3:$M$70,3,0)))</f>
        <v>#VALUE!</v>
      </c>
      <c r="BO202" s="57" t="e">
        <f>IF(BL202="","",(VLOOKUP(BL202,Table_corresp!$J$3:$M$70,4,0)))</f>
        <v>#VALUE!</v>
      </c>
      <c r="BP202" s="56" t="str">
        <f t="shared" si="71"/>
        <v/>
      </c>
      <c r="BQ202" s="56" t="str">
        <f t="shared" si="59"/>
        <v/>
      </c>
      <c r="BR202" s="58" t="str">
        <f t="shared" si="72"/>
        <v/>
      </c>
      <c r="BS202" s="59" t="e">
        <f t="shared" si="64"/>
        <v>#VALUE!</v>
      </c>
      <c r="BT202" s="11"/>
      <c r="BU202" s="39"/>
      <c r="BV202" s="11"/>
      <c r="BW202" s="57" t="e">
        <f>IF(BS202="","",(VLOOKUP(BS202,Table_corresp!$E$3:$F$230,2,0)))</f>
        <v>#VALUE!</v>
      </c>
      <c r="BX202" s="57" t="e">
        <f>IF(BW202="","",(CONCATENATE(AF202," / ",BW202)))</f>
        <v>#VALUE!</v>
      </c>
      <c r="BY202" s="57" t="e">
        <f>IF(BX202="","",(VLOOKUP(BX202,Table_corresp!$J$3:$M$70,2,0)))</f>
        <v>#VALUE!</v>
      </c>
      <c r="BZ202" s="57" t="e">
        <f>IF(BX202="","",(VLOOKUP(BX202,Table_corresp!$J$3:$M$70,3,0)))</f>
        <v>#VALUE!</v>
      </c>
      <c r="CA202" s="57" t="e">
        <f>IF(BX202="","",(VLOOKUP(BX202,Table_corresp!$J$3:$M$70,4,0)))</f>
        <v>#VALUE!</v>
      </c>
      <c r="CB202" s="56" t="e">
        <f>IF(#REF!&gt;0,((((#REF!/BY202)^BZ202)-1)/CA202),"")</f>
        <v>#REF!</v>
      </c>
      <c r="CC202" s="56" t="e">
        <f>IF(CB202="","",BN202-CB202)</f>
        <v>#REF!</v>
      </c>
      <c r="CD202" s="58" t="e">
        <f t="shared" si="73"/>
        <v>#REF!</v>
      </c>
      <c r="CE202" s="59" t="e">
        <f>IF(BR202&lt;&gt;0,((YEAR(BR202)-YEAR(BD202))*12+MONTH(BR202)-MONTH(BD202)),"")</f>
        <v>#VALUE!</v>
      </c>
      <c r="CF202" s="11"/>
      <c r="CG202" s="39"/>
      <c r="CH202" s="11"/>
      <c r="CI202" s="57" t="e">
        <f>IF(CE202="","",(VLOOKUP(CE202,Table_corresp!$E$3:$F$230,2,0)))</f>
        <v>#VALUE!</v>
      </c>
      <c r="CJ202" s="57" t="e">
        <f>IF(CI202="","",(CONCATENATE(AP202," / ",CI202)))</f>
        <v>#VALUE!</v>
      </c>
      <c r="CK202" s="57" t="e">
        <f>IF(CJ202="","",(VLOOKUP(CJ202,Table_corresp!$J$3:$M$70,2,0)))</f>
        <v>#VALUE!</v>
      </c>
      <c r="CL202" s="57" t="e">
        <f>IF(CJ202="","",(VLOOKUP(CJ202,Table_corresp!$J$3:$M$70,3,0)))</f>
        <v>#VALUE!</v>
      </c>
      <c r="CM202" s="57" t="e">
        <f>IF(CJ202="","",(VLOOKUP(CJ202,Table_corresp!$J$3:$M$70,4,0)))</f>
        <v>#VALUE!</v>
      </c>
      <c r="CN202" s="56" t="e">
        <f>IF(#REF!&gt;0,((((#REF!/CK202)^CL202)-1)/CM202),"")</f>
        <v>#REF!</v>
      </c>
      <c r="CO202" s="56" t="e">
        <f>IF(CN202="","",BZ202-CN202)</f>
        <v>#REF!</v>
      </c>
      <c r="CP202" s="58" t="e">
        <f t="shared" si="74"/>
        <v>#REF!</v>
      </c>
      <c r="CQ202" s="59" t="e">
        <f>IF(CD202&lt;&gt;0,((YEAR(CD202)-YEAR(BP202))*12+MONTH(CD202)-MONTH(BP202)),"")</f>
        <v>#REF!</v>
      </c>
      <c r="CR202" s="11"/>
      <c r="CS202" s="39"/>
      <c r="CT202" s="18"/>
      <c r="CU202" s="57" t="e">
        <f>IF(CQ202="","",(VLOOKUP(CQ202,Table_corresp!$E$3:$F$230,2,0)))</f>
        <v>#REF!</v>
      </c>
      <c r="CV202" s="57" t="e">
        <f>IF(CU202="","",(CONCATENATE(BB202," / ",CU202)))</f>
        <v>#REF!</v>
      </c>
      <c r="CW202" s="57" t="e">
        <f>IF(CV202="","",(VLOOKUP(CV202,Table_corresp!$J$3:$M$70,2,0)))</f>
        <v>#REF!</v>
      </c>
      <c r="CX202" s="57" t="e">
        <f>IF(CV202="","",(VLOOKUP(CV202,Table_corresp!$J$3:$M$70,3,0)))</f>
        <v>#REF!</v>
      </c>
      <c r="CY202" s="57" t="e">
        <f>IF(CV202="","",(VLOOKUP(CV202,Table_corresp!$J$3:$M$70,4,0)))</f>
        <v>#REF!</v>
      </c>
      <c r="CZ202" s="56" t="e">
        <f>IF(#REF!&gt;0,((((#REF!/CW202)^CX202)-1)/CY202),"")</f>
        <v>#REF!</v>
      </c>
      <c r="DA202" s="56" t="e">
        <f>IF(CZ202="","",CL202-CZ202)</f>
        <v>#REF!</v>
      </c>
      <c r="DB202" s="58" t="e">
        <f t="shared" si="75"/>
        <v>#REF!</v>
      </c>
      <c r="DC202" s="59" t="e">
        <f>IF(CP202&lt;&gt;0,((YEAR(CP202)-YEAR(CB202))*12+MONTH(CP202)-MONTH(CB202)),"")</f>
        <v>#REF!</v>
      </c>
    </row>
    <row r="203" spans="1:107" x14ac:dyDescent="0.25">
      <c r="A203" s="10">
        <v>204</v>
      </c>
      <c r="B203" s="10">
        <v>2</v>
      </c>
      <c r="C203" s="12"/>
      <c r="D203" s="12"/>
      <c r="E203" s="12"/>
      <c r="F203" s="12">
        <v>51.8</v>
      </c>
      <c r="G203" s="12">
        <v>143</v>
      </c>
      <c r="H203" s="13">
        <v>25.3</v>
      </c>
      <c r="I203" s="46">
        <f>VLOOKUP(T203,Table_corresp!$E$3:$F$230,2,0)</f>
        <v>10</v>
      </c>
      <c r="J203" s="46" t="str">
        <f>CONCATENATE(B203," / ",I203)</f>
        <v>2 / 10</v>
      </c>
      <c r="K203" s="54">
        <f>VLOOKUP(J203,Table_corresp!$J$3:$M$70,2,0)</f>
        <v>16.18</v>
      </c>
      <c r="L203" s="54">
        <f>VLOOKUP(J203,Table_corresp!$J$3:$M$70,3,0)</f>
        <v>-0.67</v>
      </c>
      <c r="M203" s="55">
        <f>VLOOKUP(J203,Table_corresp!$J$3:$M$70,4,0)</f>
        <v>-6.9199999999999998E-2</v>
      </c>
      <c r="N203" s="56">
        <f t="shared" si="57"/>
        <v>3.7401446644038367</v>
      </c>
      <c r="O203" s="14" t="s">
        <v>39</v>
      </c>
      <c r="P203" s="15">
        <v>42474</v>
      </c>
      <c r="Q203" s="15">
        <v>38802</v>
      </c>
      <c r="R203" s="45" t="str">
        <f t="shared" ca="1" si="60"/>
        <v>11 ans 6 mois</v>
      </c>
      <c r="S203" s="39" t="str">
        <f ca="1">VLOOKUP(R203,Table_corresp!$A$3:$B$230,2,0)</f>
        <v>[9-12[</v>
      </c>
      <c r="T203" s="45" t="str">
        <f>DATEDIF(Q203,P203,"y")&amp;" ans "&amp;DATEDIF(Q203,P203,"ym")&amp;" mois"</f>
        <v>10 ans 0 mois</v>
      </c>
      <c r="U203" s="39" t="str">
        <f>VLOOKUP(T203,Table_corresp!$A$3:$B$230,2,0)</f>
        <v>[9-12[</v>
      </c>
      <c r="V203" s="20"/>
      <c r="W203" s="21"/>
      <c r="X203" s="20">
        <v>42670</v>
      </c>
      <c r="Y203" s="38" t="str">
        <f>IF(X203&lt;&gt;0,(DATEDIF(Q203,X203,"y")&amp;" ans "&amp;DATEDIF(Q203,X203,"ym")&amp;" mois"),"")</f>
        <v>10 ans 7 mois</v>
      </c>
      <c r="Z203" s="21">
        <v>26</v>
      </c>
      <c r="AA203" s="57">
        <f>IF(Y203="","",(VLOOKUP(Y203,Table_corresp!$E$3:$F$230,2,0)))</f>
        <v>10.5</v>
      </c>
      <c r="AB203" s="57" t="str">
        <f>IF(AA203="","",(CONCATENATE(B203," / ",AA203)))</f>
        <v>2 / 10,5</v>
      </c>
      <c r="AC203" s="57">
        <f>IF(AB203="","",(VLOOKUP(AB203,Table_corresp!$J$3:$M$70,2,0)))</f>
        <v>16.440000000000001</v>
      </c>
      <c r="AD203" s="57">
        <f>IF(AB203="","",(VLOOKUP(AB203,Table_corresp!$J$3:$M$70,3,0)))</f>
        <v>-0.69</v>
      </c>
      <c r="AE203" s="57">
        <f>IF(AB203="","",(VLOOKUP(AB203,Table_corresp!$J$3:$M$70,4,0)))</f>
        <v>-7.3400000000000007E-2</v>
      </c>
      <c r="AF203" s="56">
        <f t="shared" si="65"/>
        <v>3.6940849196342707</v>
      </c>
      <c r="AG203" s="56">
        <f>IF(AF203="","",N203-AF203)</f>
        <v>4.6059744769566091E-2</v>
      </c>
      <c r="AH203" s="58" t="str">
        <f t="shared" si="61"/>
        <v>stable</v>
      </c>
      <c r="AI203" s="17">
        <f>IF(X203&lt;&gt;0,((YEAR(X203)-YEAR(P203))*12+MONTH(X203)-MONTH(P203)),"")</f>
        <v>6</v>
      </c>
      <c r="AJ203" s="20"/>
      <c r="AK203" s="39" t="str">
        <f>IF(AJ203&lt;&gt;0,(DATEDIF(Q203,AJ203,"y")&amp;" ans "&amp;DATEDIF(Q203,AJ203,"ym")&amp;" mois"),"")</f>
        <v/>
      </c>
      <c r="AL203" s="21"/>
      <c r="AM203" s="57" t="str">
        <f>IF(AK203="","",(VLOOKUP(AK203,Table_corresp!$E$3:$F$230,2,0)))</f>
        <v/>
      </c>
      <c r="AN203" s="57" t="str">
        <f>IF(AM203="","",(CONCATENATE(B203," / ",AM203)))</f>
        <v/>
      </c>
      <c r="AO203" s="57" t="str">
        <f>IF(AN203="","",(VLOOKUP(AN203,Table_corresp!$J$3:$M$70,2,0)))</f>
        <v/>
      </c>
      <c r="AP203" s="57" t="str">
        <f>IF(AN203="","",(VLOOKUP(AN203,Table_corresp!$J$3:$M$70,3,0)))</f>
        <v/>
      </c>
      <c r="AQ203" s="57" t="str">
        <f>IF(AN203="","",(VLOOKUP(AN203,Table_corresp!$J$3:$M$70,4,0)))</f>
        <v/>
      </c>
      <c r="AR203" s="56" t="str">
        <f t="shared" si="66"/>
        <v/>
      </c>
      <c r="AS203" s="56" t="str">
        <f t="shared" si="67"/>
        <v/>
      </c>
      <c r="AT203" s="58" t="str">
        <f t="shared" si="68"/>
        <v/>
      </c>
      <c r="AU203" s="59" t="str">
        <f t="shared" si="62"/>
        <v/>
      </c>
      <c r="AV203" s="20"/>
      <c r="AW203" s="39"/>
      <c r="AX203" s="21"/>
      <c r="AY203" s="57" t="str">
        <f>IF(AU203="","",(VLOOKUP(AU203,Table_corresp!$E$3:$F$230,2,0)))</f>
        <v/>
      </c>
      <c r="AZ203" s="57" t="str">
        <f>IF(AY203="","",(CONCATENATE(L203," / ",AY203)))</f>
        <v/>
      </c>
      <c r="BA203" s="57" t="str">
        <f>IF(AZ203="","",(VLOOKUP(AZ203,Table_corresp!$J$3:$M$70,2,0)))</f>
        <v/>
      </c>
      <c r="BB203" s="57" t="str">
        <f>IF(AZ203="","",(VLOOKUP(AZ203,Table_corresp!$J$3:$M$70,3,0)))</f>
        <v/>
      </c>
      <c r="BC203" s="57" t="str">
        <f>IF(AZ203="","",(VLOOKUP(AZ203,Table_corresp!$J$3:$M$70,4,0)))</f>
        <v/>
      </c>
      <c r="BD203" s="56" t="str">
        <f t="shared" si="69"/>
        <v/>
      </c>
      <c r="BE203" s="56" t="str">
        <f t="shared" si="58"/>
        <v/>
      </c>
      <c r="BF203" s="58" t="str">
        <f t="shared" si="70"/>
        <v/>
      </c>
      <c r="BG203" s="59" t="e">
        <f t="shared" si="63"/>
        <v>#VALUE!</v>
      </c>
      <c r="BH203" s="21"/>
      <c r="BI203" s="39"/>
      <c r="BJ203" s="21"/>
      <c r="BK203" s="57" t="e">
        <f>IF(BG203="","",(VLOOKUP(BG203,Table_corresp!$E$3:$F$230,2,0)))</f>
        <v>#VALUE!</v>
      </c>
      <c r="BL203" s="57" t="e">
        <f>IF(BK203="","",(CONCATENATE(V203," / ",BK203)))</f>
        <v>#VALUE!</v>
      </c>
      <c r="BM203" s="57" t="e">
        <f>IF(BL203="","",(VLOOKUP(BL203,Table_corresp!$J$3:$M$70,2,0)))</f>
        <v>#VALUE!</v>
      </c>
      <c r="BN203" s="57" t="e">
        <f>IF(BL203="","",(VLOOKUP(BL203,Table_corresp!$J$3:$M$70,3,0)))</f>
        <v>#VALUE!</v>
      </c>
      <c r="BO203" s="57" t="e">
        <f>IF(BL203="","",(VLOOKUP(BL203,Table_corresp!$J$3:$M$70,4,0)))</f>
        <v>#VALUE!</v>
      </c>
      <c r="BP203" s="56" t="str">
        <f t="shared" si="71"/>
        <v/>
      </c>
      <c r="BQ203" s="56" t="str">
        <f t="shared" si="59"/>
        <v/>
      </c>
      <c r="BR203" s="58" t="str">
        <f t="shared" si="72"/>
        <v/>
      </c>
      <c r="BS203" s="59" t="e">
        <f t="shared" si="64"/>
        <v>#VALUE!</v>
      </c>
      <c r="BT203" s="21"/>
      <c r="BU203" s="39"/>
      <c r="BV203" s="21"/>
      <c r="BW203" s="57" t="e">
        <f>IF(BS203="","",(VLOOKUP(BS203,Table_corresp!$E$3:$F$230,2,0)))</f>
        <v>#VALUE!</v>
      </c>
      <c r="BX203" s="57" t="e">
        <f>IF(BW203="","",(CONCATENATE(AF203," / ",BW203)))</f>
        <v>#VALUE!</v>
      </c>
      <c r="BY203" s="57" t="e">
        <f>IF(BX203="","",(VLOOKUP(BX203,Table_corresp!$J$3:$M$70,2,0)))</f>
        <v>#VALUE!</v>
      </c>
      <c r="BZ203" s="57" t="e">
        <f>IF(BX203="","",(VLOOKUP(BX203,Table_corresp!$J$3:$M$70,3,0)))</f>
        <v>#VALUE!</v>
      </c>
      <c r="CA203" s="57" t="e">
        <f>IF(BX203="","",(VLOOKUP(BX203,Table_corresp!$J$3:$M$70,4,0)))</f>
        <v>#VALUE!</v>
      </c>
      <c r="CB203" s="56" t="e">
        <f>IF(#REF!&gt;0,((((#REF!/BY203)^BZ203)-1)/CA203),"")</f>
        <v>#REF!</v>
      </c>
      <c r="CC203" s="56" t="e">
        <f>IF(CB203="","",BN203-CB203)</f>
        <v>#REF!</v>
      </c>
      <c r="CD203" s="58" t="e">
        <f t="shared" si="73"/>
        <v>#REF!</v>
      </c>
      <c r="CE203" s="59" t="e">
        <f>IF(BR203&lt;&gt;0,((YEAR(BR203)-YEAR(BD203))*12+MONTH(BR203)-MONTH(BD203)),"")</f>
        <v>#VALUE!</v>
      </c>
      <c r="CF203" s="21"/>
      <c r="CG203" s="39"/>
      <c r="CH203" s="21"/>
      <c r="CI203" s="57" t="e">
        <f>IF(CE203="","",(VLOOKUP(CE203,Table_corresp!$E$3:$F$230,2,0)))</f>
        <v>#VALUE!</v>
      </c>
      <c r="CJ203" s="57" t="e">
        <f>IF(CI203="","",(CONCATENATE(AP203," / ",CI203)))</f>
        <v>#VALUE!</v>
      </c>
      <c r="CK203" s="57" t="e">
        <f>IF(CJ203="","",(VLOOKUP(CJ203,Table_corresp!$J$3:$M$70,2,0)))</f>
        <v>#VALUE!</v>
      </c>
      <c r="CL203" s="57" t="e">
        <f>IF(CJ203="","",(VLOOKUP(CJ203,Table_corresp!$J$3:$M$70,3,0)))</f>
        <v>#VALUE!</v>
      </c>
      <c r="CM203" s="57" t="e">
        <f>IF(CJ203="","",(VLOOKUP(CJ203,Table_corresp!$J$3:$M$70,4,0)))</f>
        <v>#VALUE!</v>
      </c>
      <c r="CN203" s="56" t="e">
        <f>IF(#REF!&gt;0,((((#REF!/CK203)^CL203)-1)/CM203),"")</f>
        <v>#REF!</v>
      </c>
      <c r="CO203" s="56" t="e">
        <f>IF(CN203="","",BZ203-CN203)</f>
        <v>#REF!</v>
      </c>
      <c r="CP203" s="58" t="e">
        <f t="shared" si="74"/>
        <v>#REF!</v>
      </c>
      <c r="CQ203" s="59" t="e">
        <f>IF(CD203&lt;&gt;0,((YEAR(CD203)-YEAR(BP203))*12+MONTH(CD203)-MONTH(BP203)),"")</f>
        <v>#REF!</v>
      </c>
      <c r="CR203" s="21"/>
      <c r="CS203" s="39"/>
      <c r="CT203" s="22"/>
      <c r="CU203" s="57" t="e">
        <f>IF(CQ203="","",(VLOOKUP(CQ203,Table_corresp!$E$3:$F$230,2,0)))</f>
        <v>#REF!</v>
      </c>
      <c r="CV203" s="57" t="e">
        <f>IF(CU203="","",(CONCATENATE(BB203," / ",CU203)))</f>
        <v>#REF!</v>
      </c>
      <c r="CW203" s="57" t="e">
        <f>IF(CV203="","",(VLOOKUP(CV203,Table_corresp!$J$3:$M$70,2,0)))</f>
        <v>#REF!</v>
      </c>
      <c r="CX203" s="57" t="e">
        <f>IF(CV203="","",(VLOOKUP(CV203,Table_corresp!$J$3:$M$70,3,0)))</f>
        <v>#REF!</v>
      </c>
      <c r="CY203" s="57" t="e">
        <f>IF(CV203="","",(VLOOKUP(CV203,Table_corresp!$J$3:$M$70,4,0)))</f>
        <v>#REF!</v>
      </c>
      <c r="CZ203" s="56" t="e">
        <f>IF(#REF!&gt;0,((((#REF!/CW203)^CX203)-1)/CY203),"")</f>
        <v>#REF!</v>
      </c>
      <c r="DA203" s="56" t="e">
        <f>IF(CZ203="","",CL203-CZ203)</f>
        <v>#REF!</v>
      </c>
      <c r="DB203" s="58" t="e">
        <f t="shared" si="75"/>
        <v>#REF!</v>
      </c>
      <c r="DC203" s="59" t="e">
        <f>IF(CP203&lt;&gt;0,((YEAR(CP203)-YEAR(CB203))*12+MONTH(CP203)-MONTH(CB203)),"")</f>
        <v>#REF!</v>
      </c>
    </row>
    <row r="204" spans="1:107" x14ac:dyDescent="0.25">
      <c r="A204" s="10">
        <v>205</v>
      </c>
      <c r="B204" s="10">
        <v>1</v>
      </c>
      <c r="C204" s="12">
        <v>45.5</v>
      </c>
      <c r="D204" s="12">
        <v>137</v>
      </c>
      <c r="E204" s="12">
        <v>24.24</v>
      </c>
      <c r="F204" s="12">
        <v>49.7</v>
      </c>
      <c r="G204" s="12">
        <v>140.5</v>
      </c>
      <c r="H204" s="13">
        <v>25.18</v>
      </c>
      <c r="I204" s="46">
        <f>VLOOKUP(T204,Table_corresp!$E$3:$F$230,2,0)</f>
        <v>8.5</v>
      </c>
      <c r="J204" s="46" t="str">
        <f>CONCATENATE(B204," / ",I204)</f>
        <v>1 / 8,5</v>
      </c>
      <c r="K204" s="54">
        <f>VLOOKUP(J204,Table_corresp!$J$3:$M$70,2,0)</f>
        <v>15.89</v>
      </c>
      <c r="L204" s="54">
        <f>VLOOKUP(J204,Table_corresp!$J$3:$M$70,3,0)</f>
        <v>-0.66</v>
      </c>
      <c r="M204" s="55">
        <f>VLOOKUP(J204,Table_corresp!$J$3:$M$70,4,0)</f>
        <v>-5.9499999999999997E-2</v>
      </c>
      <c r="N204" s="56">
        <f t="shared" si="57"/>
        <v>4.4036860273316032</v>
      </c>
      <c r="O204" s="14" t="s">
        <v>39</v>
      </c>
      <c r="P204" s="15">
        <v>42475</v>
      </c>
      <c r="Q204" s="15">
        <v>39355</v>
      </c>
      <c r="R204" s="45" t="str">
        <f t="shared" ca="1" si="60"/>
        <v>10 ans 0 mois</v>
      </c>
      <c r="S204" s="39" t="str">
        <f ca="1">VLOOKUP(R204,Table_corresp!$A$3:$B$230,2,0)</f>
        <v>[9-12[</v>
      </c>
      <c r="T204" s="45" t="str">
        <f>DATEDIF(Q204,P204,"y")&amp;" ans "&amp;DATEDIF(Q204,P204,"ym")&amp;" mois"</f>
        <v>8 ans 6 mois</v>
      </c>
      <c r="U204" s="39" t="str">
        <f>VLOOKUP(T204,Table_corresp!$A$3:$B$230,2,0)</f>
        <v>[6-9[</v>
      </c>
      <c r="V204" s="16"/>
      <c r="W204" s="11"/>
      <c r="X204" s="16">
        <v>42676</v>
      </c>
      <c r="Y204" s="38" t="str">
        <f>IF(X204&lt;&gt;0,(DATEDIF(Q204,X204,"y")&amp;" ans "&amp;DATEDIF(Q204,X204,"ym")&amp;" mois"),"")</f>
        <v>9 ans 1 mois</v>
      </c>
      <c r="Z204" s="11">
        <v>25.9</v>
      </c>
      <c r="AA204" s="57">
        <f>IF(Y204="","",(VLOOKUP(Y204,Table_corresp!$E$3:$F$230,2,0)))</f>
        <v>9</v>
      </c>
      <c r="AB204" s="57" t="str">
        <f>IF(AA204="","",(CONCATENATE(B204," / ",AA204)))</f>
        <v>1 / 9</v>
      </c>
      <c r="AC204" s="57">
        <f>IF(AB204="","",(VLOOKUP(AB204,Table_corresp!$J$3:$M$70,2,0)))</f>
        <v>16.04</v>
      </c>
      <c r="AD204" s="57">
        <f>IF(AB204="","",(VLOOKUP(AB204,Table_corresp!$J$3:$M$70,3,0)))</f>
        <v>-0.72</v>
      </c>
      <c r="AE204" s="57">
        <f>IF(AB204="","",(VLOOKUP(AB204,Table_corresp!$J$3:$M$70,4,0)))</f>
        <v>-6.6799999999999998E-2</v>
      </c>
      <c r="AF204" s="56">
        <f t="shared" si="65"/>
        <v>4.367887785465574</v>
      </c>
      <c r="AG204" s="56">
        <f>IF(AF204="","",N204-AF204)</f>
        <v>3.5798241866029201E-2</v>
      </c>
      <c r="AH204" s="58" t="str">
        <f t="shared" si="61"/>
        <v>stable</v>
      </c>
      <c r="AI204" s="17">
        <f>IF(X204&lt;&gt;0,((YEAR(X204)-YEAR(P204))*12+MONTH(X204)-MONTH(P204)),"")</f>
        <v>7</v>
      </c>
      <c r="AJ204" s="16"/>
      <c r="AK204" s="39" t="str">
        <f>IF(AJ204&lt;&gt;0,(DATEDIF(Q204,AJ204,"y")&amp;" ans "&amp;DATEDIF(Q204,AJ204,"ym")&amp;" mois"),"")</f>
        <v/>
      </c>
      <c r="AL204" s="11"/>
      <c r="AM204" s="57" t="str">
        <f>IF(AK204="","",(VLOOKUP(AK204,Table_corresp!$E$3:$F$230,2,0)))</f>
        <v/>
      </c>
      <c r="AN204" s="57" t="str">
        <f>IF(AM204="","",(CONCATENATE(B204," / ",AM204)))</f>
        <v/>
      </c>
      <c r="AO204" s="57" t="str">
        <f>IF(AN204="","",(VLOOKUP(AN204,Table_corresp!$J$3:$M$70,2,0)))</f>
        <v/>
      </c>
      <c r="AP204" s="57" t="str">
        <f>IF(AN204="","",(VLOOKUP(AN204,Table_corresp!$J$3:$M$70,3,0)))</f>
        <v/>
      </c>
      <c r="AQ204" s="57" t="str">
        <f>IF(AN204="","",(VLOOKUP(AN204,Table_corresp!$J$3:$M$70,4,0)))</f>
        <v/>
      </c>
      <c r="AR204" s="56" t="str">
        <f t="shared" si="66"/>
        <v/>
      </c>
      <c r="AS204" s="56" t="str">
        <f t="shared" si="67"/>
        <v/>
      </c>
      <c r="AT204" s="58" t="str">
        <f t="shared" si="68"/>
        <v/>
      </c>
      <c r="AU204" s="59" t="str">
        <f t="shared" si="62"/>
        <v/>
      </c>
      <c r="AV204" s="16"/>
      <c r="AW204" s="39"/>
      <c r="AX204" s="11"/>
      <c r="AY204" s="57" t="str">
        <f>IF(AU204="","",(VLOOKUP(AU204,Table_corresp!$E$3:$F$230,2,0)))</f>
        <v/>
      </c>
      <c r="AZ204" s="57" t="str">
        <f>IF(AY204="","",(CONCATENATE(L204," / ",AY204)))</f>
        <v/>
      </c>
      <c r="BA204" s="57" t="str">
        <f>IF(AZ204="","",(VLOOKUP(AZ204,Table_corresp!$J$3:$M$70,2,0)))</f>
        <v/>
      </c>
      <c r="BB204" s="57" t="str">
        <f>IF(AZ204="","",(VLOOKUP(AZ204,Table_corresp!$J$3:$M$70,3,0)))</f>
        <v/>
      </c>
      <c r="BC204" s="57" t="str">
        <f>IF(AZ204="","",(VLOOKUP(AZ204,Table_corresp!$J$3:$M$70,4,0)))</f>
        <v/>
      </c>
      <c r="BD204" s="56" t="str">
        <f t="shared" si="69"/>
        <v/>
      </c>
      <c r="BE204" s="56" t="str">
        <f t="shared" si="58"/>
        <v/>
      </c>
      <c r="BF204" s="58" t="str">
        <f t="shared" si="70"/>
        <v/>
      </c>
      <c r="BG204" s="59" t="e">
        <f t="shared" si="63"/>
        <v>#VALUE!</v>
      </c>
      <c r="BH204" s="11"/>
      <c r="BI204" s="39"/>
      <c r="BJ204" s="11"/>
      <c r="BK204" s="57" t="e">
        <f>IF(BG204="","",(VLOOKUP(BG204,Table_corresp!$E$3:$F$230,2,0)))</f>
        <v>#VALUE!</v>
      </c>
      <c r="BL204" s="57" t="e">
        <f>IF(BK204="","",(CONCATENATE(V204," / ",BK204)))</f>
        <v>#VALUE!</v>
      </c>
      <c r="BM204" s="57" t="e">
        <f>IF(BL204="","",(VLOOKUP(BL204,Table_corresp!$J$3:$M$70,2,0)))</f>
        <v>#VALUE!</v>
      </c>
      <c r="BN204" s="57" t="e">
        <f>IF(BL204="","",(VLOOKUP(BL204,Table_corresp!$J$3:$M$70,3,0)))</f>
        <v>#VALUE!</v>
      </c>
      <c r="BO204" s="57" t="e">
        <f>IF(BL204="","",(VLOOKUP(BL204,Table_corresp!$J$3:$M$70,4,0)))</f>
        <v>#VALUE!</v>
      </c>
      <c r="BP204" s="56" t="str">
        <f t="shared" si="71"/>
        <v/>
      </c>
      <c r="BQ204" s="56" t="str">
        <f t="shared" si="59"/>
        <v/>
      </c>
      <c r="BR204" s="58" t="str">
        <f t="shared" si="72"/>
        <v/>
      </c>
      <c r="BS204" s="59" t="e">
        <f t="shared" si="64"/>
        <v>#VALUE!</v>
      </c>
      <c r="BT204" s="11"/>
      <c r="BU204" s="39"/>
      <c r="BV204" s="11"/>
      <c r="BW204" s="57" t="e">
        <f>IF(BS204="","",(VLOOKUP(BS204,Table_corresp!$E$3:$F$230,2,0)))</f>
        <v>#VALUE!</v>
      </c>
      <c r="BX204" s="57" t="e">
        <f>IF(BW204="","",(CONCATENATE(AF204," / ",BW204)))</f>
        <v>#VALUE!</v>
      </c>
      <c r="BY204" s="57" t="e">
        <f>IF(BX204="","",(VLOOKUP(BX204,Table_corresp!$J$3:$M$70,2,0)))</f>
        <v>#VALUE!</v>
      </c>
      <c r="BZ204" s="57" t="e">
        <f>IF(BX204="","",(VLOOKUP(BX204,Table_corresp!$J$3:$M$70,3,0)))</f>
        <v>#VALUE!</v>
      </c>
      <c r="CA204" s="57" t="e">
        <f>IF(BX204="","",(VLOOKUP(BX204,Table_corresp!$J$3:$M$70,4,0)))</f>
        <v>#VALUE!</v>
      </c>
      <c r="CB204" s="56" t="e">
        <f>IF(#REF!&gt;0,((((#REF!/BY204)^BZ204)-1)/CA204),"")</f>
        <v>#REF!</v>
      </c>
      <c r="CC204" s="56" t="e">
        <f>IF(CB204="","",BN204-CB204)</f>
        <v>#REF!</v>
      </c>
      <c r="CD204" s="58" t="e">
        <f t="shared" si="73"/>
        <v>#REF!</v>
      </c>
      <c r="CE204" s="59" t="e">
        <f>IF(BR204&lt;&gt;0,((YEAR(BR204)-YEAR(BD204))*12+MONTH(BR204)-MONTH(BD204)),"")</f>
        <v>#VALUE!</v>
      </c>
      <c r="CF204" s="11"/>
      <c r="CG204" s="39"/>
      <c r="CH204" s="11"/>
      <c r="CI204" s="57" t="e">
        <f>IF(CE204="","",(VLOOKUP(CE204,Table_corresp!$E$3:$F$230,2,0)))</f>
        <v>#VALUE!</v>
      </c>
      <c r="CJ204" s="57" t="e">
        <f>IF(CI204="","",(CONCATENATE(AP204," / ",CI204)))</f>
        <v>#VALUE!</v>
      </c>
      <c r="CK204" s="57" t="e">
        <f>IF(CJ204="","",(VLOOKUP(CJ204,Table_corresp!$J$3:$M$70,2,0)))</f>
        <v>#VALUE!</v>
      </c>
      <c r="CL204" s="57" t="e">
        <f>IF(CJ204="","",(VLOOKUP(CJ204,Table_corresp!$J$3:$M$70,3,0)))</f>
        <v>#VALUE!</v>
      </c>
      <c r="CM204" s="57" t="e">
        <f>IF(CJ204="","",(VLOOKUP(CJ204,Table_corresp!$J$3:$M$70,4,0)))</f>
        <v>#VALUE!</v>
      </c>
      <c r="CN204" s="56" t="e">
        <f>IF(#REF!&gt;0,((((#REF!/CK204)^CL204)-1)/CM204),"")</f>
        <v>#REF!</v>
      </c>
      <c r="CO204" s="56" t="e">
        <f>IF(CN204="","",BZ204-CN204)</f>
        <v>#REF!</v>
      </c>
      <c r="CP204" s="58" t="e">
        <f t="shared" si="74"/>
        <v>#REF!</v>
      </c>
      <c r="CQ204" s="59" t="e">
        <f>IF(CD204&lt;&gt;0,((YEAR(CD204)-YEAR(BP204))*12+MONTH(CD204)-MONTH(BP204)),"")</f>
        <v>#REF!</v>
      </c>
      <c r="CR204" s="11"/>
      <c r="CS204" s="39"/>
      <c r="CT204" s="18"/>
      <c r="CU204" s="57" t="e">
        <f>IF(CQ204="","",(VLOOKUP(CQ204,Table_corresp!$E$3:$F$230,2,0)))</f>
        <v>#REF!</v>
      </c>
      <c r="CV204" s="57" t="e">
        <f>IF(CU204="","",(CONCATENATE(BB204," / ",CU204)))</f>
        <v>#REF!</v>
      </c>
      <c r="CW204" s="57" t="e">
        <f>IF(CV204="","",(VLOOKUP(CV204,Table_corresp!$J$3:$M$70,2,0)))</f>
        <v>#REF!</v>
      </c>
      <c r="CX204" s="57" t="e">
        <f>IF(CV204="","",(VLOOKUP(CV204,Table_corresp!$J$3:$M$70,3,0)))</f>
        <v>#REF!</v>
      </c>
      <c r="CY204" s="57" t="e">
        <f>IF(CV204="","",(VLOOKUP(CV204,Table_corresp!$J$3:$M$70,4,0)))</f>
        <v>#REF!</v>
      </c>
      <c r="CZ204" s="56" t="e">
        <f>IF(#REF!&gt;0,((((#REF!/CW204)^CX204)-1)/CY204),"")</f>
        <v>#REF!</v>
      </c>
      <c r="DA204" s="56" t="e">
        <f>IF(CZ204="","",CL204-CZ204)</f>
        <v>#REF!</v>
      </c>
      <c r="DB204" s="58" t="e">
        <f t="shared" si="75"/>
        <v>#REF!</v>
      </c>
      <c r="DC204" s="59" t="e">
        <f>IF(CP204&lt;&gt;0,((YEAR(CP204)-YEAR(CB204))*12+MONTH(CP204)-MONTH(CB204)),"")</f>
        <v>#REF!</v>
      </c>
    </row>
    <row r="205" spans="1:107" x14ac:dyDescent="0.25">
      <c r="A205" s="10">
        <v>206</v>
      </c>
      <c r="B205" s="10">
        <v>1</v>
      </c>
      <c r="C205" s="12">
        <v>23</v>
      </c>
      <c r="D205" s="12">
        <v>105.5</v>
      </c>
      <c r="E205" s="12">
        <v>20.66</v>
      </c>
      <c r="F205" s="12">
        <v>23.7</v>
      </c>
      <c r="G205" s="12">
        <v>108.5</v>
      </c>
      <c r="H205" s="13">
        <v>20.13</v>
      </c>
      <c r="I205" s="46">
        <f>VLOOKUP(T205,Table_corresp!$E$3:$F$230,2,0)</f>
        <v>3.5</v>
      </c>
      <c r="J205" s="46" t="str">
        <f>CONCATENATE(B205," / ",I205)</f>
        <v>1 / 3,5</v>
      </c>
      <c r="K205" s="54">
        <f>VLOOKUP(J205,Table_corresp!$J$3:$M$70,2,0)</f>
        <v>15.81</v>
      </c>
      <c r="L205" s="54">
        <f>VLOOKUP(J205,Table_corresp!$J$3:$M$70,3,0)</f>
        <v>-0.32</v>
      </c>
      <c r="M205" s="55">
        <f>VLOOKUP(J205,Table_corresp!$J$3:$M$70,4,0)</f>
        <v>-2.29E-2</v>
      </c>
      <c r="N205" s="56">
        <f t="shared" si="57"/>
        <v>3.2484574259797085</v>
      </c>
      <c r="O205" s="14" t="s">
        <v>39</v>
      </c>
      <c r="P205" s="15">
        <v>42475</v>
      </c>
      <c r="Q205" s="15">
        <v>41113</v>
      </c>
      <c r="R205" s="45" t="str">
        <f t="shared" ca="1" si="60"/>
        <v>5 ans 2 mois</v>
      </c>
      <c r="S205" s="39" t="str">
        <f ca="1">VLOOKUP(R205,Table_corresp!$A$3:$B$230,2,0)</f>
        <v>[3-6[</v>
      </c>
      <c r="T205" s="45" t="str">
        <f>DATEDIF(Q205,P205,"y")&amp;" ans "&amp;DATEDIF(Q205,P205,"ym")&amp;" mois"</f>
        <v>3 ans 8 mois</v>
      </c>
      <c r="U205" s="39" t="str">
        <f>VLOOKUP(T205,Table_corresp!$A$3:$B$230,2,0)</f>
        <v>[3-6[</v>
      </c>
      <c r="V205" s="16"/>
      <c r="W205" s="11"/>
      <c r="X205" s="16"/>
      <c r="Y205" s="38" t="str">
        <f>IF(X205&lt;&gt;0,(DATEDIF(Q205,X205,"y")&amp;" ans "&amp;DATEDIF(Q205,X205,"ym")&amp;" mois"),"")</f>
        <v/>
      </c>
      <c r="Z205" s="11"/>
      <c r="AA205" s="57" t="str">
        <f>IF(Y205="","",(VLOOKUP(Y205,Table_corresp!$E$3:$F$230,2,0)))</f>
        <v/>
      </c>
      <c r="AB205" s="57" t="str">
        <f>IF(AA205="","",(CONCATENATE(B205," / ",AA205)))</f>
        <v/>
      </c>
      <c r="AC205" s="57" t="str">
        <f>IF(AB205="","",(VLOOKUP(AB205,Table_corresp!$J$3:$M$70,2,0)))</f>
        <v/>
      </c>
      <c r="AD205" s="57" t="str">
        <f>IF(AB205="","",(VLOOKUP(AB205,Table_corresp!$J$3:$M$70,3,0)))</f>
        <v/>
      </c>
      <c r="AE205" s="57" t="str">
        <f>IF(AB205="","",(VLOOKUP(AB205,Table_corresp!$J$3:$M$70,4,0)))</f>
        <v/>
      </c>
      <c r="AF205" s="56" t="str">
        <f t="shared" si="65"/>
        <v/>
      </c>
      <c r="AG205" s="56" t="str">
        <f>IF(AF205="","",N205-AF205)</f>
        <v/>
      </c>
      <c r="AH205" s="58" t="str">
        <f t="shared" si="61"/>
        <v/>
      </c>
      <c r="AI205" s="17" t="str">
        <f>IF(X205&lt;&gt;0,((YEAR(X205)-YEAR(P205))*12+MONTH(X205)-MONTH(P205)),"")</f>
        <v/>
      </c>
      <c r="AJ205" s="16"/>
      <c r="AK205" s="39" t="str">
        <f>IF(AJ205&lt;&gt;0,(DATEDIF(Q205,AJ205,"y")&amp;" ans "&amp;DATEDIF(Q205,AJ205,"ym")&amp;" mois"),"")</f>
        <v/>
      </c>
      <c r="AL205" s="11"/>
      <c r="AM205" s="57" t="str">
        <f>IF(AK205="","",(VLOOKUP(AK205,Table_corresp!$E$3:$F$230,2,0)))</f>
        <v/>
      </c>
      <c r="AN205" s="57" t="str">
        <f>IF(AM205="","",(CONCATENATE(B205," / ",AM205)))</f>
        <v/>
      </c>
      <c r="AO205" s="57" t="str">
        <f>IF(AN205="","",(VLOOKUP(AN205,Table_corresp!$J$3:$M$70,2,0)))</f>
        <v/>
      </c>
      <c r="AP205" s="57" t="str">
        <f>IF(AN205="","",(VLOOKUP(AN205,Table_corresp!$J$3:$M$70,3,0)))</f>
        <v/>
      </c>
      <c r="AQ205" s="57" t="str">
        <f>IF(AN205="","",(VLOOKUP(AN205,Table_corresp!$J$3:$M$70,4,0)))</f>
        <v/>
      </c>
      <c r="AR205" s="56" t="str">
        <f t="shared" si="66"/>
        <v/>
      </c>
      <c r="AS205" s="56" t="str">
        <f t="shared" si="67"/>
        <v/>
      </c>
      <c r="AT205" s="58" t="str">
        <f t="shared" si="68"/>
        <v/>
      </c>
      <c r="AU205" s="59" t="str">
        <f t="shared" si="62"/>
        <v/>
      </c>
      <c r="AV205" s="16"/>
      <c r="AW205" s="39"/>
      <c r="AX205" s="11"/>
      <c r="AY205" s="57" t="str">
        <f>IF(AU205="","",(VLOOKUP(AU205,Table_corresp!$E$3:$F$230,2,0)))</f>
        <v/>
      </c>
      <c r="AZ205" s="57" t="str">
        <f>IF(AY205="","",(CONCATENATE(L205," / ",AY205)))</f>
        <v/>
      </c>
      <c r="BA205" s="57" t="str">
        <f>IF(AZ205="","",(VLOOKUP(AZ205,Table_corresp!$J$3:$M$70,2,0)))</f>
        <v/>
      </c>
      <c r="BB205" s="57" t="str">
        <f>IF(AZ205="","",(VLOOKUP(AZ205,Table_corresp!$J$3:$M$70,3,0)))</f>
        <v/>
      </c>
      <c r="BC205" s="57" t="str">
        <f>IF(AZ205="","",(VLOOKUP(AZ205,Table_corresp!$J$3:$M$70,4,0)))</f>
        <v/>
      </c>
      <c r="BD205" s="56" t="str">
        <f t="shared" si="69"/>
        <v/>
      </c>
      <c r="BE205" s="56" t="str">
        <f t="shared" si="58"/>
        <v/>
      </c>
      <c r="BF205" s="58" t="str">
        <f t="shared" si="70"/>
        <v/>
      </c>
      <c r="BG205" s="59" t="e">
        <f t="shared" si="63"/>
        <v>#VALUE!</v>
      </c>
      <c r="BH205" s="11"/>
      <c r="BI205" s="39"/>
      <c r="BJ205" s="11"/>
      <c r="BK205" s="57" t="e">
        <f>IF(BG205="","",(VLOOKUP(BG205,Table_corresp!$E$3:$F$230,2,0)))</f>
        <v>#VALUE!</v>
      </c>
      <c r="BL205" s="57" t="e">
        <f>IF(BK205="","",(CONCATENATE(V205," / ",BK205)))</f>
        <v>#VALUE!</v>
      </c>
      <c r="BM205" s="57" t="e">
        <f>IF(BL205="","",(VLOOKUP(BL205,Table_corresp!$J$3:$M$70,2,0)))</f>
        <v>#VALUE!</v>
      </c>
      <c r="BN205" s="57" t="e">
        <f>IF(BL205="","",(VLOOKUP(BL205,Table_corresp!$J$3:$M$70,3,0)))</f>
        <v>#VALUE!</v>
      </c>
      <c r="BO205" s="57" t="e">
        <f>IF(BL205="","",(VLOOKUP(BL205,Table_corresp!$J$3:$M$70,4,0)))</f>
        <v>#VALUE!</v>
      </c>
      <c r="BP205" s="56" t="str">
        <f t="shared" si="71"/>
        <v/>
      </c>
      <c r="BQ205" s="56" t="str">
        <f t="shared" si="59"/>
        <v/>
      </c>
      <c r="BR205" s="58" t="str">
        <f t="shared" si="72"/>
        <v/>
      </c>
      <c r="BS205" s="59" t="e">
        <f t="shared" si="64"/>
        <v>#VALUE!</v>
      </c>
      <c r="BT205" s="11"/>
      <c r="BU205" s="39"/>
      <c r="BV205" s="11"/>
      <c r="BW205" s="57" t="e">
        <f>IF(BS205="","",(VLOOKUP(BS205,Table_corresp!$E$3:$F$230,2,0)))</f>
        <v>#VALUE!</v>
      </c>
      <c r="BX205" s="57" t="e">
        <f>IF(BW205="","",(CONCATENATE(AF205," / ",BW205)))</f>
        <v>#VALUE!</v>
      </c>
      <c r="BY205" s="57" t="e">
        <f>IF(BX205="","",(VLOOKUP(BX205,Table_corresp!$J$3:$M$70,2,0)))</f>
        <v>#VALUE!</v>
      </c>
      <c r="BZ205" s="57" t="e">
        <f>IF(BX205="","",(VLOOKUP(BX205,Table_corresp!$J$3:$M$70,3,0)))</f>
        <v>#VALUE!</v>
      </c>
      <c r="CA205" s="57" t="e">
        <f>IF(BX205="","",(VLOOKUP(BX205,Table_corresp!$J$3:$M$70,4,0)))</f>
        <v>#VALUE!</v>
      </c>
      <c r="CB205" s="56" t="e">
        <f>IF(#REF!&gt;0,((((#REF!/BY205)^BZ205)-1)/CA205),"")</f>
        <v>#REF!</v>
      </c>
      <c r="CC205" s="56" t="e">
        <f>IF(CB205="","",BN205-CB205)</f>
        <v>#REF!</v>
      </c>
      <c r="CD205" s="58" t="e">
        <f t="shared" si="73"/>
        <v>#REF!</v>
      </c>
      <c r="CE205" s="59" t="e">
        <f>IF(BR205&lt;&gt;0,((YEAR(BR205)-YEAR(BD205))*12+MONTH(BR205)-MONTH(BD205)),"")</f>
        <v>#VALUE!</v>
      </c>
      <c r="CF205" s="11"/>
      <c r="CG205" s="39"/>
      <c r="CH205" s="11"/>
      <c r="CI205" s="57" t="e">
        <f>IF(CE205="","",(VLOOKUP(CE205,Table_corresp!$E$3:$F$230,2,0)))</f>
        <v>#VALUE!</v>
      </c>
      <c r="CJ205" s="57" t="e">
        <f>IF(CI205="","",(CONCATENATE(AP205," / ",CI205)))</f>
        <v>#VALUE!</v>
      </c>
      <c r="CK205" s="57" t="e">
        <f>IF(CJ205="","",(VLOOKUP(CJ205,Table_corresp!$J$3:$M$70,2,0)))</f>
        <v>#VALUE!</v>
      </c>
      <c r="CL205" s="57" t="e">
        <f>IF(CJ205="","",(VLOOKUP(CJ205,Table_corresp!$J$3:$M$70,3,0)))</f>
        <v>#VALUE!</v>
      </c>
      <c r="CM205" s="57" t="e">
        <f>IF(CJ205="","",(VLOOKUP(CJ205,Table_corresp!$J$3:$M$70,4,0)))</f>
        <v>#VALUE!</v>
      </c>
      <c r="CN205" s="56" t="e">
        <f>IF(#REF!&gt;0,((((#REF!/CK205)^CL205)-1)/CM205),"")</f>
        <v>#REF!</v>
      </c>
      <c r="CO205" s="56" t="e">
        <f>IF(CN205="","",BZ205-CN205)</f>
        <v>#REF!</v>
      </c>
      <c r="CP205" s="58" t="e">
        <f t="shared" si="74"/>
        <v>#REF!</v>
      </c>
      <c r="CQ205" s="59" t="e">
        <f>IF(CD205&lt;&gt;0,((YEAR(CD205)-YEAR(BP205))*12+MONTH(CD205)-MONTH(BP205)),"")</f>
        <v>#REF!</v>
      </c>
      <c r="CR205" s="11"/>
      <c r="CS205" s="39"/>
      <c r="CT205" s="18"/>
      <c r="CU205" s="57" t="e">
        <f>IF(CQ205="","",(VLOOKUP(CQ205,Table_corresp!$E$3:$F$230,2,0)))</f>
        <v>#REF!</v>
      </c>
      <c r="CV205" s="57" t="e">
        <f>IF(CU205="","",(CONCATENATE(BB205," / ",CU205)))</f>
        <v>#REF!</v>
      </c>
      <c r="CW205" s="57" t="e">
        <f>IF(CV205="","",(VLOOKUP(CV205,Table_corresp!$J$3:$M$70,2,0)))</f>
        <v>#REF!</v>
      </c>
      <c r="CX205" s="57" t="e">
        <f>IF(CV205="","",(VLOOKUP(CV205,Table_corresp!$J$3:$M$70,3,0)))</f>
        <v>#REF!</v>
      </c>
      <c r="CY205" s="57" t="e">
        <f>IF(CV205="","",(VLOOKUP(CV205,Table_corresp!$J$3:$M$70,4,0)))</f>
        <v>#REF!</v>
      </c>
      <c r="CZ205" s="56" t="e">
        <f>IF(#REF!&gt;0,((((#REF!/CW205)^CX205)-1)/CY205),"")</f>
        <v>#REF!</v>
      </c>
      <c r="DA205" s="56" t="e">
        <f>IF(CZ205="","",CL205-CZ205)</f>
        <v>#REF!</v>
      </c>
      <c r="DB205" s="58" t="e">
        <f t="shared" si="75"/>
        <v>#REF!</v>
      </c>
      <c r="DC205" s="59" t="e">
        <f>IF(CP205&lt;&gt;0,((YEAR(CP205)-YEAR(CB205))*12+MONTH(CP205)-MONTH(CB205)),"")</f>
        <v>#REF!</v>
      </c>
    </row>
    <row r="206" spans="1:107" x14ac:dyDescent="0.25">
      <c r="A206" s="10">
        <v>207</v>
      </c>
      <c r="B206" s="10">
        <v>2</v>
      </c>
      <c r="C206" s="12"/>
      <c r="D206" s="12"/>
      <c r="E206" s="12"/>
      <c r="F206" s="12">
        <v>66.099999999999994</v>
      </c>
      <c r="G206" s="12">
        <v>149</v>
      </c>
      <c r="H206" s="13">
        <v>29.77</v>
      </c>
      <c r="I206" s="46">
        <f>VLOOKUP(T206,Table_corresp!$E$3:$F$230,2,0)</f>
        <v>9.5</v>
      </c>
      <c r="J206" s="46" t="str">
        <f>CONCATENATE(B206," / ",I206)</f>
        <v>2 / 9,5</v>
      </c>
      <c r="K206" s="54">
        <f>VLOOKUP(J206,Table_corresp!$J$3:$M$70,2,0)</f>
        <v>15.96</v>
      </c>
      <c r="L206" s="54">
        <f>VLOOKUP(J206,Table_corresp!$J$3:$M$70,3,0)</f>
        <v>-0.64</v>
      </c>
      <c r="M206" s="55">
        <f>VLOOKUP(J206,Table_corresp!$J$3:$M$70,4,0)</f>
        <v>-6.4100000000000004E-2</v>
      </c>
      <c r="N206" s="56">
        <f t="shared" si="57"/>
        <v>5.1326035363039173</v>
      </c>
      <c r="O206" s="14" t="s">
        <v>39</v>
      </c>
      <c r="P206" s="15">
        <v>42480</v>
      </c>
      <c r="Q206" s="15">
        <v>39010</v>
      </c>
      <c r="R206" s="45" t="str">
        <f t="shared" ca="1" si="60"/>
        <v>10 ans 11 mois</v>
      </c>
      <c r="S206" s="39" t="str">
        <f ca="1">VLOOKUP(R206,Table_corresp!$A$3:$B$230,2,0)</f>
        <v>[9-12[</v>
      </c>
      <c r="T206" s="45" t="str">
        <f>DATEDIF(Q206,P206,"y")&amp;" ans "&amp;DATEDIF(Q206,P206,"ym")&amp;" mois"</f>
        <v>9 ans 6 mois</v>
      </c>
      <c r="U206" s="39" t="str">
        <f>VLOOKUP(T206,Table_corresp!$A$3:$B$230,2,0)</f>
        <v>[9-12[</v>
      </c>
      <c r="V206" s="20"/>
      <c r="W206" s="21"/>
      <c r="X206" s="20">
        <v>42634</v>
      </c>
      <c r="Y206" s="38" t="str">
        <f>IF(X206&lt;&gt;0,(DATEDIF(Q206,X206,"y")&amp;" ans "&amp;DATEDIF(Q206,X206,"ym")&amp;" mois"),"")</f>
        <v>9 ans 11 mois</v>
      </c>
      <c r="Z206" s="21">
        <v>29.5</v>
      </c>
      <c r="AA206" s="57">
        <f>IF(Y206="","",(VLOOKUP(Y206,Table_corresp!$E$3:$F$230,2,0)))</f>
        <v>9.5</v>
      </c>
      <c r="AB206" s="57" t="str">
        <f>IF(AA206="","",(CONCATENATE(B206," / ",AA206)))</f>
        <v>2 / 9,5</v>
      </c>
      <c r="AC206" s="57">
        <f>IF(AB206="","",(VLOOKUP(AB206,Table_corresp!$J$3:$M$70,2,0)))</f>
        <v>15.96</v>
      </c>
      <c r="AD206" s="57">
        <f>IF(AB206="","",(VLOOKUP(AB206,Table_corresp!$J$3:$M$70,3,0)))</f>
        <v>-0.64</v>
      </c>
      <c r="AE206" s="57">
        <f>IF(AB206="","",(VLOOKUP(AB206,Table_corresp!$J$3:$M$70,4,0)))</f>
        <v>-6.4100000000000004E-2</v>
      </c>
      <c r="AF206" s="56">
        <f t="shared" si="65"/>
        <v>5.0713863771322982</v>
      </c>
      <c r="AG206" s="56">
        <f>IF(AF206="","",N206-AF206)</f>
        <v>6.1217159171619073E-2</v>
      </c>
      <c r="AH206" s="58" t="str">
        <f t="shared" si="61"/>
        <v>stable</v>
      </c>
      <c r="AI206" s="17">
        <f>IF(X206&lt;&gt;0,((YEAR(X206)-YEAR(P206))*12+MONTH(X206)-MONTH(P206)),"")</f>
        <v>5</v>
      </c>
      <c r="AJ206" s="20"/>
      <c r="AK206" s="39" t="str">
        <f>IF(AJ206&lt;&gt;0,(DATEDIF(Q206,AJ206,"y")&amp;" ans "&amp;DATEDIF(Q206,AJ206,"ym")&amp;" mois"),"")</f>
        <v/>
      </c>
      <c r="AL206" s="21"/>
      <c r="AM206" s="57" t="str">
        <f>IF(AK206="","",(VLOOKUP(AK206,Table_corresp!$E$3:$F$230,2,0)))</f>
        <v/>
      </c>
      <c r="AN206" s="57" t="str">
        <f>IF(AM206="","",(CONCATENATE(B206," / ",AM206)))</f>
        <v/>
      </c>
      <c r="AO206" s="57" t="str">
        <f>IF(AN206="","",(VLOOKUP(AN206,Table_corresp!$J$3:$M$70,2,0)))</f>
        <v/>
      </c>
      <c r="AP206" s="57" t="str">
        <f>IF(AN206="","",(VLOOKUP(AN206,Table_corresp!$J$3:$M$70,3,0)))</f>
        <v/>
      </c>
      <c r="AQ206" s="57" t="str">
        <f>IF(AN206="","",(VLOOKUP(AN206,Table_corresp!$J$3:$M$70,4,0)))</f>
        <v/>
      </c>
      <c r="AR206" s="56" t="str">
        <f t="shared" si="66"/>
        <v/>
      </c>
      <c r="AS206" s="56" t="str">
        <f t="shared" si="67"/>
        <v/>
      </c>
      <c r="AT206" s="58" t="str">
        <f t="shared" si="68"/>
        <v/>
      </c>
      <c r="AU206" s="59" t="str">
        <f t="shared" si="62"/>
        <v/>
      </c>
      <c r="AV206" s="20"/>
      <c r="AW206" s="39"/>
      <c r="AX206" s="21"/>
      <c r="AY206" s="57" t="str">
        <f>IF(AU206="","",(VLOOKUP(AU206,Table_corresp!$E$3:$F$230,2,0)))</f>
        <v/>
      </c>
      <c r="AZ206" s="57" t="str">
        <f>IF(AY206="","",(CONCATENATE(L206," / ",AY206)))</f>
        <v/>
      </c>
      <c r="BA206" s="57" t="str">
        <f>IF(AZ206="","",(VLOOKUP(AZ206,Table_corresp!$J$3:$M$70,2,0)))</f>
        <v/>
      </c>
      <c r="BB206" s="57" t="str">
        <f>IF(AZ206="","",(VLOOKUP(AZ206,Table_corresp!$J$3:$M$70,3,0)))</f>
        <v/>
      </c>
      <c r="BC206" s="57" t="str">
        <f>IF(AZ206="","",(VLOOKUP(AZ206,Table_corresp!$J$3:$M$70,4,0)))</f>
        <v/>
      </c>
      <c r="BD206" s="56" t="str">
        <f t="shared" si="69"/>
        <v/>
      </c>
      <c r="BE206" s="56" t="str">
        <f t="shared" si="58"/>
        <v/>
      </c>
      <c r="BF206" s="58" t="str">
        <f t="shared" si="70"/>
        <v/>
      </c>
      <c r="BG206" s="59" t="e">
        <f t="shared" si="63"/>
        <v>#VALUE!</v>
      </c>
      <c r="BH206" s="21"/>
      <c r="BI206" s="39"/>
      <c r="BJ206" s="21"/>
      <c r="BK206" s="57" t="e">
        <f>IF(BG206="","",(VLOOKUP(BG206,Table_corresp!$E$3:$F$230,2,0)))</f>
        <v>#VALUE!</v>
      </c>
      <c r="BL206" s="57" t="e">
        <f>IF(BK206="","",(CONCATENATE(V206," / ",BK206)))</f>
        <v>#VALUE!</v>
      </c>
      <c r="BM206" s="57" t="e">
        <f>IF(BL206="","",(VLOOKUP(BL206,Table_corresp!$J$3:$M$70,2,0)))</f>
        <v>#VALUE!</v>
      </c>
      <c r="BN206" s="57" t="e">
        <f>IF(BL206="","",(VLOOKUP(BL206,Table_corresp!$J$3:$M$70,3,0)))</f>
        <v>#VALUE!</v>
      </c>
      <c r="BO206" s="57" t="e">
        <f>IF(BL206="","",(VLOOKUP(BL206,Table_corresp!$J$3:$M$70,4,0)))</f>
        <v>#VALUE!</v>
      </c>
      <c r="BP206" s="56" t="str">
        <f t="shared" si="71"/>
        <v/>
      </c>
      <c r="BQ206" s="56" t="str">
        <f t="shared" si="59"/>
        <v/>
      </c>
      <c r="BR206" s="58" t="str">
        <f t="shared" si="72"/>
        <v/>
      </c>
      <c r="BS206" s="59" t="e">
        <f t="shared" si="64"/>
        <v>#VALUE!</v>
      </c>
      <c r="BT206" s="21"/>
      <c r="BU206" s="39"/>
      <c r="BV206" s="21"/>
      <c r="BW206" s="57" t="e">
        <f>IF(BS206="","",(VLOOKUP(BS206,Table_corresp!$E$3:$F$230,2,0)))</f>
        <v>#VALUE!</v>
      </c>
      <c r="BX206" s="57" t="e">
        <f>IF(BW206="","",(CONCATENATE(AF206," / ",BW206)))</f>
        <v>#VALUE!</v>
      </c>
      <c r="BY206" s="57" t="e">
        <f>IF(BX206="","",(VLOOKUP(BX206,Table_corresp!$J$3:$M$70,2,0)))</f>
        <v>#VALUE!</v>
      </c>
      <c r="BZ206" s="57" t="e">
        <f>IF(BX206="","",(VLOOKUP(BX206,Table_corresp!$J$3:$M$70,3,0)))</f>
        <v>#VALUE!</v>
      </c>
      <c r="CA206" s="57" t="e">
        <f>IF(BX206="","",(VLOOKUP(BX206,Table_corresp!$J$3:$M$70,4,0)))</f>
        <v>#VALUE!</v>
      </c>
      <c r="CB206" s="56" t="e">
        <f>IF(#REF!&gt;0,((((#REF!/BY206)^BZ206)-1)/CA206),"")</f>
        <v>#REF!</v>
      </c>
      <c r="CC206" s="56" t="e">
        <f>IF(CB206="","",BN206-CB206)</f>
        <v>#REF!</v>
      </c>
      <c r="CD206" s="58" t="e">
        <f t="shared" si="73"/>
        <v>#REF!</v>
      </c>
      <c r="CE206" s="59" t="e">
        <f>IF(BR206&lt;&gt;0,((YEAR(BR206)-YEAR(BD206))*12+MONTH(BR206)-MONTH(BD206)),"")</f>
        <v>#VALUE!</v>
      </c>
      <c r="CF206" s="21"/>
      <c r="CG206" s="39"/>
      <c r="CH206" s="21"/>
      <c r="CI206" s="57" t="e">
        <f>IF(CE206="","",(VLOOKUP(CE206,Table_corresp!$E$3:$F$230,2,0)))</f>
        <v>#VALUE!</v>
      </c>
      <c r="CJ206" s="57" t="e">
        <f>IF(CI206="","",(CONCATENATE(AP206," / ",CI206)))</f>
        <v>#VALUE!</v>
      </c>
      <c r="CK206" s="57" t="e">
        <f>IF(CJ206="","",(VLOOKUP(CJ206,Table_corresp!$J$3:$M$70,2,0)))</f>
        <v>#VALUE!</v>
      </c>
      <c r="CL206" s="57" t="e">
        <f>IF(CJ206="","",(VLOOKUP(CJ206,Table_corresp!$J$3:$M$70,3,0)))</f>
        <v>#VALUE!</v>
      </c>
      <c r="CM206" s="57" t="e">
        <f>IF(CJ206="","",(VLOOKUP(CJ206,Table_corresp!$J$3:$M$70,4,0)))</f>
        <v>#VALUE!</v>
      </c>
      <c r="CN206" s="56" t="e">
        <f>IF(#REF!&gt;0,((((#REF!/CK206)^CL206)-1)/CM206),"")</f>
        <v>#REF!</v>
      </c>
      <c r="CO206" s="56" t="e">
        <f>IF(CN206="","",BZ206-CN206)</f>
        <v>#REF!</v>
      </c>
      <c r="CP206" s="58" t="e">
        <f t="shared" si="74"/>
        <v>#REF!</v>
      </c>
      <c r="CQ206" s="59" t="e">
        <f>IF(CD206&lt;&gt;0,((YEAR(CD206)-YEAR(BP206))*12+MONTH(CD206)-MONTH(BP206)),"")</f>
        <v>#REF!</v>
      </c>
      <c r="CR206" s="21"/>
      <c r="CS206" s="39"/>
      <c r="CT206" s="22"/>
      <c r="CU206" s="57" t="e">
        <f>IF(CQ206="","",(VLOOKUP(CQ206,Table_corresp!$E$3:$F$230,2,0)))</f>
        <v>#REF!</v>
      </c>
      <c r="CV206" s="57" t="e">
        <f>IF(CU206="","",(CONCATENATE(BB206," / ",CU206)))</f>
        <v>#REF!</v>
      </c>
      <c r="CW206" s="57" t="e">
        <f>IF(CV206="","",(VLOOKUP(CV206,Table_corresp!$J$3:$M$70,2,0)))</f>
        <v>#REF!</v>
      </c>
      <c r="CX206" s="57" t="e">
        <f>IF(CV206="","",(VLOOKUP(CV206,Table_corresp!$J$3:$M$70,3,0)))</f>
        <v>#REF!</v>
      </c>
      <c r="CY206" s="57" t="e">
        <f>IF(CV206="","",(VLOOKUP(CV206,Table_corresp!$J$3:$M$70,4,0)))</f>
        <v>#REF!</v>
      </c>
      <c r="CZ206" s="56" t="e">
        <f>IF(#REF!&gt;0,((((#REF!/CW206)^CX206)-1)/CY206),"")</f>
        <v>#REF!</v>
      </c>
      <c r="DA206" s="56" t="e">
        <f>IF(CZ206="","",CL206-CZ206)</f>
        <v>#REF!</v>
      </c>
      <c r="DB206" s="58" t="e">
        <f t="shared" si="75"/>
        <v>#REF!</v>
      </c>
      <c r="DC206" s="59" t="e">
        <f>IF(CP206&lt;&gt;0,((YEAR(CP206)-YEAR(CB206))*12+MONTH(CP206)-MONTH(CB206)),"")</f>
        <v>#REF!</v>
      </c>
    </row>
    <row r="207" spans="1:107" x14ac:dyDescent="0.25">
      <c r="A207" s="10">
        <v>208</v>
      </c>
      <c r="B207" s="10">
        <v>1</v>
      </c>
      <c r="C207" s="12"/>
      <c r="D207" s="12"/>
      <c r="E207" s="12"/>
      <c r="F207" s="12">
        <v>30</v>
      </c>
      <c r="G207" s="12">
        <v>118.5</v>
      </c>
      <c r="H207" s="13">
        <v>21.36</v>
      </c>
      <c r="I207" s="46">
        <f>VLOOKUP(T207,Table_corresp!$E$3:$F$230,2,0)</f>
        <v>6</v>
      </c>
      <c r="J207" s="46" t="str">
        <f>CONCATENATE(B207," / ",I207)</f>
        <v>1 / 6</v>
      </c>
      <c r="K207" s="54">
        <f>VLOOKUP(J207,Table_corresp!$J$3:$M$70,2,0)</f>
        <v>15.44</v>
      </c>
      <c r="L207" s="54">
        <f>VLOOKUP(J207,Table_corresp!$J$3:$M$70,3,0)</f>
        <v>-0.37</v>
      </c>
      <c r="M207" s="55">
        <f>VLOOKUP(J207,Table_corresp!$J$3:$M$70,4,0)</f>
        <v>-2.8799999999999999E-2</v>
      </c>
      <c r="N207" s="56">
        <f t="shared" si="57"/>
        <v>3.9290415682435085</v>
      </c>
      <c r="O207" s="14" t="s">
        <v>39</v>
      </c>
      <c r="P207" s="15">
        <v>42516</v>
      </c>
      <c r="Q207" s="15">
        <v>40186</v>
      </c>
      <c r="R207" s="45" t="str">
        <f ca="1">DATEDIF(Q207,TODAY(),"y")&amp;" ans "&amp;DATEDIF(Q207,TODAY(),"ym")&amp;" mois"</f>
        <v>7 ans 9 mois</v>
      </c>
      <c r="S207" s="39" t="str">
        <f ca="1">VLOOKUP(R207,Table_corresp!$A$3:$B$230,2,0)</f>
        <v>[6-9[</v>
      </c>
      <c r="T207" s="45" t="str">
        <f>DATEDIF(Q207,P207,"y")&amp;" ans "&amp;DATEDIF(Q207,P207,"ym")&amp;" mois"</f>
        <v>6 ans 4 mois</v>
      </c>
      <c r="U207" s="39" t="str">
        <f>VLOOKUP(T207,Table_corresp!$A$3:$B$230,2,0)</f>
        <v>[6-9[</v>
      </c>
      <c r="V207" s="16"/>
      <c r="W207" s="11"/>
      <c r="X207" s="16">
        <v>42683</v>
      </c>
      <c r="Y207" s="38" t="str">
        <f>IF(X207&lt;&gt;0,(DATEDIF(Q207,X207,"y")&amp;" ans "&amp;DATEDIF(Q207,X207,"ym")&amp;" mois"),"")</f>
        <v>6 ans 10 mois</v>
      </c>
      <c r="Z207" s="11">
        <v>24.9</v>
      </c>
      <c r="AA207" s="57">
        <f>IF(Y207="","",(VLOOKUP(Y207,Table_corresp!$E$3:$F$230,2,0)))</f>
        <v>6.5</v>
      </c>
      <c r="AB207" s="57" t="str">
        <f>IF(AA207="","",(CONCATENATE(B207," / ",AA207)))</f>
        <v>1 / 6,5</v>
      </c>
      <c r="AC207" s="57">
        <f>IF(AB207="","",(VLOOKUP(AB207,Table_corresp!$J$3:$M$70,2,0)))</f>
        <v>15.47</v>
      </c>
      <c r="AD207" s="57">
        <f>IF(AB207="","",(VLOOKUP(AB207,Table_corresp!$J$3:$M$70,3,0)))</f>
        <v>-0.41</v>
      </c>
      <c r="AE207" s="57">
        <f>IF(AB207="","",(VLOOKUP(AB207,Table_corresp!$J$3:$M$70,4,0)))</f>
        <v>-3.2899999999999999E-2</v>
      </c>
      <c r="AF207" s="56">
        <f t="shared" si="65"/>
        <v>5.3886086909584447</v>
      </c>
      <c r="AG207" s="56">
        <f>IF(AF207="","",N207-AF207)</f>
        <v>-1.4595671227149363</v>
      </c>
      <c r="AH207" s="58" t="str">
        <f t="shared" si="61"/>
        <v>accélération</v>
      </c>
      <c r="AI207" s="17">
        <f>IF(X207&lt;&gt;0,((YEAR(X207)-YEAR(P207))*12+MONTH(X207)-MONTH(P207)),"")</f>
        <v>6</v>
      </c>
      <c r="AJ207" s="16"/>
      <c r="AK207" s="39" t="str">
        <f>IF(AJ207&lt;&gt;0,(DATEDIF(Q207,AJ207,"y")&amp;" ans "&amp;DATEDIF(Q207,AJ207,"ym")&amp;" mois"),"")</f>
        <v/>
      </c>
      <c r="AL207" s="11"/>
      <c r="AM207" s="57" t="str">
        <f>IF(AK207="","",(VLOOKUP(AK207,Table_corresp!$E$3:$F$230,2,0)))</f>
        <v/>
      </c>
      <c r="AN207" s="57" t="str">
        <f>IF(AM207="","",(CONCATENATE(B207," / ",AM207)))</f>
        <v/>
      </c>
      <c r="AO207" s="57" t="str">
        <f>IF(AN207="","",(VLOOKUP(AN207,Table_corresp!$J$3:$M$70,2,0)))</f>
        <v/>
      </c>
      <c r="AP207" s="57" t="str">
        <f>IF(AN207="","",(VLOOKUP(AN207,Table_corresp!$J$3:$M$70,3,0)))</f>
        <v/>
      </c>
      <c r="AQ207" s="57" t="str">
        <f>IF(AN207="","",(VLOOKUP(AN207,Table_corresp!$J$3:$M$70,4,0)))</f>
        <v/>
      </c>
      <c r="AR207" s="56" t="str">
        <f t="shared" si="66"/>
        <v/>
      </c>
      <c r="AS207" s="56" t="str">
        <f t="shared" si="67"/>
        <v/>
      </c>
      <c r="AT207" s="58" t="str">
        <f t="shared" si="68"/>
        <v/>
      </c>
      <c r="AU207" s="59" t="str">
        <f t="shared" si="62"/>
        <v/>
      </c>
      <c r="AV207" s="16"/>
      <c r="AW207" s="39"/>
      <c r="AX207" s="11"/>
      <c r="AY207" s="57" t="str">
        <f>IF(AU207="","",(VLOOKUP(AU207,Table_corresp!$E$3:$F$230,2,0)))</f>
        <v/>
      </c>
      <c r="AZ207" s="57" t="str">
        <f>IF(AY207="","",(CONCATENATE(L207," / ",AY207)))</f>
        <v/>
      </c>
      <c r="BA207" s="57" t="str">
        <f>IF(AZ207="","",(VLOOKUP(AZ207,Table_corresp!$J$3:$M$70,2,0)))</f>
        <v/>
      </c>
      <c r="BB207" s="57" t="str">
        <f>IF(AZ207="","",(VLOOKUP(AZ207,Table_corresp!$J$3:$M$70,3,0)))</f>
        <v/>
      </c>
      <c r="BC207" s="57" t="str">
        <f>IF(AZ207="","",(VLOOKUP(AZ207,Table_corresp!$J$3:$M$70,4,0)))</f>
        <v/>
      </c>
      <c r="BD207" s="56" t="str">
        <f t="shared" si="69"/>
        <v/>
      </c>
      <c r="BE207" s="56" t="str">
        <f t="shared" si="58"/>
        <v/>
      </c>
      <c r="BF207" s="58" t="str">
        <f t="shared" si="70"/>
        <v/>
      </c>
      <c r="BG207" s="59" t="e">
        <f t="shared" si="63"/>
        <v>#VALUE!</v>
      </c>
      <c r="BH207" s="11"/>
      <c r="BI207" s="39"/>
      <c r="BJ207" s="11"/>
      <c r="BK207" s="57" t="e">
        <f>IF(BG207="","",(VLOOKUP(BG207,Table_corresp!$E$3:$F$230,2,0)))</f>
        <v>#VALUE!</v>
      </c>
      <c r="BL207" s="57" t="e">
        <f>IF(BK207="","",(CONCATENATE(V207," / ",BK207)))</f>
        <v>#VALUE!</v>
      </c>
      <c r="BM207" s="57" t="e">
        <f>IF(BL207="","",(VLOOKUP(BL207,Table_corresp!$J$3:$M$70,2,0)))</f>
        <v>#VALUE!</v>
      </c>
      <c r="BN207" s="57" t="e">
        <f>IF(BL207="","",(VLOOKUP(BL207,Table_corresp!$J$3:$M$70,3,0)))</f>
        <v>#VALUE!</v>
      </c>
      <c r="BO207" s="57" t="e">
        <f>IF(BL207="","",(VLOOKUP(BL207,Table_corresp!$J$3:$M$70,4,0)))</f>
        <v>#VALUE!</v>
      </c>
      <c r="BP207" s="56" t="str">
        <f t="shared" si="71"/>
        <v/>
      </c>
      <c r="BQ207" s="56" t="str">
        <f t="shared" si="59"/>
        <v/>
      </c>
      <c r="BR207" s="58" t="str">
        <f t="shared" si="72"/>
        <v/>
      </c>
      <c r="BS207" s="59" t="e">
        <f t="shared" si="64"/>
        <v>#VALUE!</v>
      </c>
      <c r="BT207" s="11"/>
      <c r="BU207" s="39"/>
      <c r="BV207" s="11"/>
      <c r="BW207" s="57" t="e">
        <f>IF(BS207="","",(VLOOKUP(BS207,Table_corresp!$E$3:$F$230,2,0)))</f>
        <v>#VALUE!</v>
      </c>
      <c r="BX207" s="57" t="e">
        <f>IF(BW207="","",(CONCATENATE(AF207," / ",BW207)))</f>
        <v>#VALUE!</v>
      </c>
      <c r="BY207" s="57" t="e">
        <f>IF(BX207="","",(VLOOKUP(BX207,Table_corresp!$J$3:$M$70,2,0)))</f>
        <v>#VALUE!</v>
      </c>
      <c r="BZ207" s="57" t="e">
        <f>IF(BX207="","",(VLOOKUP(BX207,Table_corresp!$J$3:$M$70,3,0)))</f>
        <v>#VALUE!</v>
      </c>
      <c r="CA207" s="57" t="e">
        <f>IF(BX207="","",(VLOOKUP(BX207,Table_corresp!$J$3:$M$70,4,0)))</f>
        <v>#VALUE!</v>
      </c>
      <c r="CB207" s="56" t="e">
        <f>IF(#REF!&gt;0,((((#REF!/BY207)^BZ207)-1)/CA207),"")</f>
        <v>#REF!</v>
      </c>
      <c r="CC207" s="56" t="e">
        <f>IF(CB207="","",BN207-CB207)</f>
        <v>#REF!</v>
      </c>
      <c r="CD207" s="58" t="e">
        <f t="shared" si="73"/>
        <v>#REF!</v>
      </c>
      <c r="CE207" s="59" t="e">
        <f>IF(BR207&lt;&gt;0,((YEAR(BR207)-YEAR(BD207))*12+MONTH(BR207)-MONTH(BD207)),"")</f>
        <v>#VALUE!</v>
      </c>
      <c r="CF207" s="11"/>
      <c r="CG207" s="39"/>
      <c r="CH207" s="11"/>
      <c r="CI207" s="57" t="e">
        <f>IF(CE207="","",(VLOOKUP(CE207,Table_corresp!$E$3:$F$230,2,0)))</f>
        <v>#VALUE!</v>
      </c>
      <c r="CJ207" s="57" t="e">
        <f>IF(CI207="","",(CONCATENATE(AP207," / ",CI207)))</f>
        <v>#VALUE!</v>
      </c>
      <c r="CK207" s="57" t="e">
        <f>IF(CJ207="","",(VLOOKUP(CJ207,Table_corresp!$J$3:$M$70,2,0)))</f>
        <v>#VALUE!</v>
      </c>
      <c r="CL207" s="57" t="e">
        <f>IF(CJ207="","",(VLOOKUP(CJ207,Table_corresp!$J$3:$M$70,3,0)))</f>
        <v>#VALUE!</v>
      </c>
      <c r="CM207" s="57" t="e">
        <f>IF(CJ207="","",(VLOOKUP(CJ207,Table_corresp!$J$3:$M$70,4,0)))</f>
        <v>#VALUE!</v>
      </c>
      <c r="CN207" s="56" t="e">
        <f>IF(#REF!&gt;0,((((#REF!/CK207)^CL207)-1)/CM207),"")</f>
        <v>#REF!</v>
      </c>
      <c r="CO207" s="56" t="e">
        <f>IF(CN207="","",BZ207-CN207)</f>
        <v>#REF!</v>
      </c>
      <c r="CP207" s="58" t="e">
        <f t="shared" si="74"/>
        <v>#REF!</v>
      </c>
      <c r="CQ207" s="59" t="e">
        <f>IF(CD207&lt;&gt;0,((YEAR(CD207)-YEAR(BP207))*12+MONTH(CD207)-MONTH(BP207)),"")</f>
        <v>#REF!</v>
      </c>
      <c r="CR207" s="11"/>
      <c r="CS207" s="39"/>
      <c r="CT207" s="18"/>
      <c r="CU207" s="57" t="e">
        <f>IF(CQ207="","",(VLOOKUP(CQ207,Table_corresp!$E$3:$F$230,2,0)))</f>
        <v>#REF!</v>
      </c>
      <c r="CV207" s="57" t="e">
        <f>IF(CU207="","",(CONCATENATE(BB207," / ",CU207)))</f>
        <v>#REF!</v>
      </c>
      <c r="CW207" s="57" t="e">
        <f>IF(CV207="","",(VLOOKUP(CV207,Table_corresp!$J$3:$M$70,2,0)))</f>
        <v>#REF!</v>
      </c>
      <c r="CX207" s="57" t="e">
        <f>IF(CV207="","",(VLOOKUP(CV207,Table_corresp!$J$3:$M$70,3,0)))</f>
        <v>#REF!</v>
      </c>
      <c r="CY207" s="57" t="e">
        <f>IF(CV207="","",(VLOOKUP(CV207,Table_corresp!$J$3:$M$70,4,0)))</f>
        <v>#REF!</v>
      </c>
      <c r="CZ207" s="56" t="e">
        <f>IF(#REF!&gt;0,((((#REF!/CW207)^CX207)-1)/CY207),"")</f>
        <v>#REF!</v>
      </c>
      <c r="DA207" s="56" t="e">
        <f>IF(CZ207="","",CL207-CZ207)</f>
        <v>#REF!</v>
      </c>
      <c r="DB207" s="58" t="e">
        <f t="shared" si="75"/>
        <v>#REF!</v>
      </c>
      <c r="DC207" s="59" t="e">
        <f>IF(CP207&lt;&gt;0,((YEAR(CP207)-YEAR(CB207))*12+MONTH(CP207)-MONTH(CB207)),"")</f>
        <v>#REF!</v>
      </c>
    </row>
    <row r="208" spans="1:107" x14ac:dyDescent="0.25">
      <c r="A208" s="32">
        <v>209</v>
      </c>
      <c r="B208" s="33">
        <v>1</v>
      </c>
      <c r="C208" s="12">
        <v>38.299999999999997</v>
      </c>
      <c r="D208" s="12">
        <v>119</v>
      </c>
      <c r="E208" s="12">
        <v>27.05</v>
      </c>
      <c r="F208" s="12">
        <v>39</v>
      </c>
      <c r="G208" s="12">
        <v>121</v>
      </c>
      <c r="H208" s="13">
        <v>26.63</v>
      </c>
      <c r="I208" s="46">
        <f>VLOOKUP(T208,Table_corresp!$E$3:$F$230,2,0)</f>
        <v>6</v>
      </c>
      <c r="J208" s="46" t="str">
        <f>CONCATENATE(B208," / ",I208)</f>
        <v>1 / 6</v>
      </c>
      <c r="K208" s="54">
        <f>VLOOKUP(J208,Table_corresp!$J$3:$M$70,2,0)</f>
        <v>15.44</v>
      </c>
      <c r="L208" s="54">
        <f>VLOOKUP(J208,Table_corresp!$J$3:$M$70,3,0)</f>
        <v>-0.37</v>
      </c>
      <c r="M208" s="55">
        <f>VLOOKUP(J208,Table_corresp!$J$3:$M$70,4,0)</f>
        <v>-2.8799999999999999E-2</v>
      </c>
      <c r="N208" s="56">
        <f t="shared" si="57"/>
        <v>6.3417458975701493</v>
      </c>
      <c r="O208" s="14" t="s">
        <v>39</v>
      </c>
      <c r="P208" s="15">
        <v>42486</v>
      </c>
      <c r="Q208" s="15">
        <v>40287</v>
      </c>
      <c r="R208" s="45" t="str">
        <f t="shared" ca="1" si="60"/>
        <v>7 ans 6 mois</v>
      </c>
      <c r="S208" s="39" t="str">
        <f ca="1">VLOOKUP(R208,Table_corresp!$A$3:$B$230,2,0)</f>
        <v>[6-9[</v>
      </c>
      <c r="T208" s="45" t="str">
        <f>DATEDIF(Q208,P208,"y")&amp;" ans "&amp;DATEDIF(Q208,P208,"ym")&amp;" mois"</f>
        <v>6 ans 0 mois</v>
      </c>
      <c r="U208" s="39" t="str">
        <f>VLOOKUP(T208,Table_corresp!$A$3:$B$230,2,0)</f>
        <v>[6-9[</v>
      </c>
      <c r="V208" s="16"/>
      <c r="W208" s="11"/>
      <c r="X208" s="16"/>
      <c r="Y208" s="38" t="str">
        <f>IF(X208&lt;&gt;0,(DATEDIF(Q208,X208,"y")&amp;" ans "&amp;DATEDIF(Q208,X208,"ym")&amp;" mois"),"")</f>
        <v/>
      </c>
      <c r="Z208" s="11"/>
      <c r="AA208" s="57" t="str">
        <f>IF(Y208="","",(VLOOKUP(Y208,Table_corresp!$E$3:$F$230,2,0)))</f>
        <v/>
      </c>
      <c r="AB208" s="57" t="str">
        <f>IF(AA208="","",(CONCATENATE(B208," / ",AA208)))</f>
        <v/>
      </c>
      <c r="AC208" s="57" t="str">
        <f>IF(AB208="","",(VLOOKUP(AB208,Table_corresp!$J$3:$M$70,2,0)))</f>
        <v/>
      </c>
      <c r="AD208" s="57" t="str">
        <f>IF(AB208="","",(VLOOKUP(AB208,Table_corresp!$J$3:$M$70,3,0)))</f>
        <v/>
      </c>
      <c r="AE208" s="57" t="str">
        <f>IF(AB208="","",(VLOOKUP(AB208,Table_corresp!$J$3:$M$70,4,0)))</f>
        <v/>
      </c>
      <c r="AF208" s="56" t="str">
        <f t="shared" si="65"/>
        <v/>
      </c>
      <c r="AG208" s="56" t="str">
        <f>IF(AF208="","",N208-AF208)</f>
        <v/>
      </c>
      <c r="AH208" s="58" t="str">
        <f t="shared" si="61"/>
        <v/>
      </c>
      <c r="AI208" s="17" t="str">
        <f>IF(X208&lt;&gt;0,((YEAR(X208)-YEAR(P208))*12+MONTH(X208)-MONTH(P208)),"")</f>
        <v/>
      </c>
      <c r="AJ208" s="16"/>
      <c r="AK208" s="39" t="str">
        <f>IF(AJ208&lt;&gt;0,(DATEDIF(Q208,AJ208,"y")&amp;" ans "&amp;DATEDIF(Q208,AJ208,"ym")&amp;" mois"),"")</f>
        <v/>
      </c>
      <c r="AL208" s="11"/>
      <c r="AM208" s="57" t="str">
        <f>IF(AK208="","",(VLOOKUP(AK208,Table_corresp!$E$3:$F$230,2,0)))</f>
        <v/>
      </c>
      <c r="AN208" s="57" t="str">
        <f>IF(AM208="","",(CONCATENATE(B208," / ",AM208)))</f>
        <v/>
      </c>
      <c r="AO208" s="57" t="str">
        <f>IF(AN208="","",(VLOOKUP(AN208,Table_corresp!$J$3:$M$70,2,0)))</f>
        <v/>
      </c>
      <c r="AP208" s="57" t="str">
        <f>IF(AN208="","",(VLOOKUP(AN208,Table_corresp!$J$3:$M$70,3,0)))</f>
        <v/>
      </c>
      <c r="AQ208" s="57" t="str">
        <f>IF(AN208="","",(VLOOKUP(AN208,Table_corresp!$J$3:$M$70,4,0)))</f>
        <v/>
      </c>
      <c r="AR208" s="56" t="str">
        <f t="shared" si="66"/>
        <v/>
      </c>
      <c r="AS208" s="56" t="str">
        <f t="shared" si="67"/>
        <v/>
      </c>
      <c r="AT208" s="58" t="str">
        <f t="shared" si="68"/>
        <v/>
      </c>
      <c r="AU208" s="59" t="str">
        <f t="shared" si="62"/>
        <v/>
      </c>
      <c r="AV208" s="16"/>
      <c r="AW208" s="39"/>
      <c r="AX208" s="11"/>
      <c r="AY208" s="57" t="str">
        <f>IF(AU208="","",(VLOOKUP(AU208,Table_corresp!$E$3:$F$230,2,0)))</f>
        <v/>
      </c>
      <c r="AZ208" s="57" t="str">
        <f>IF(AY208="","",(CONCATENATE(L208," / ",AY208)))</f>
        <v/>
      </c>
      <c r="BA208" s="57" t="str">
        <f>IF(AZ208="","",(VLOOKUP(AZ208,Table_corresp!$J$3:$M$70,2,0)))</f>
        <v/>
      </c>
      <c r="BB208" s="57" t="str">
        <f>IF(AZ208="","",(VLOOKUP(AZ208,Table_corresp!$J$3:$M$70,3,0)))</f>
        <v/>
      </c>
      <c r="BC208" s="57" t="str">
        <f>IF(AZ208="","",(VLOOKUP(AZ208,Table_corresp!$J$3:$M$70,4,0)))</f>
        <v/>
      </c>
      <c r="BD208" s="56" t="str">
        <f t="shared" si="69"/>
        <v/>
      </c>
      <c r="BE208" s="56" t="str">
        <f t="shared" si="58"/>
        <v/>
      </c>
      <c r="BF208" s="58" t="str">
        <f t="shared" si="70"/>
        <v/>
      </c>
      <c r="BG208" s="59" t="e">
        <f t="shared" si="63"/>
        <v>#VALUE!</v>
      </c>
      <c r="BH208" s="11"/>
      <c r="BI208" s="39"/>
      <c r="BJ208" s="11"/>
      <c r="BK208" s="57" t="e">
        <f>IF(BG208="","",(VLOOKUP(BG208,Table_corresp!$E$3:$F$230,2,0)))</f>
        <v>#VALUE!</v>
      </c>
      <c r="BL208" s="57" t="e">
        <f>IF(BK208="","",(CONCATENATE(V208," / ",BK208)))</f>
        <v>#VALUE!</v>
      </c>
      <c r="BM208" s="57" t="e">
        <f>IF(BL208="","",(VLOOKUP(BL208,Table_corresp!$J$3:$M$70,2,0)))</f>
        <v>#VALUE!</v>
      </c>
      <c r="BN208" s="57" t="e">
        <f>IF(BL208="","",(VLOOKUP(BL208,Table_corresp!$J$3:$M$70,3,0)))</f>
        <v>#VALUE!</v>
      </c>
      <c r="BO208" s="57" t="e">
        <f>IF(BL208="","",(VLOOKUP(BL208,Table_corresp!$J$3:$M$70,4,0)))</f>
        <v>#VALUE!</v>
      </c>
      <c r="BP208" s="56" t="str">
        <f t="shared" si="71"/>
        <v/>
      </c>
      <c r="BQ208" s="56" t="str">
        <f t="shared" si="59"/>
        <v/>
      </c>
      <c r="BR208" s="58" t="str">
        <f t="shared" si="72"/>
        <v/>
      </c>
      <c r="BS208" s="59" t="e">
        <f t="shared" si="64"/>
        <v>#VALUE!</v>
      </c>
      <c r="BT208" s="11"/>
      <c r="BU208" s="39"/>
      <c r="BV208" s="11"/>
      <c r="BW208" s="57" t="e">
        <f>IF(BS208="","",(VLOOKUP(BS208,Table_corresp!$E$3:$F$230,2,0)))</f>
        <v>#VALUE!</v>
      </c>
      <c r="BX208" s="57" t="e">
        <f>IF(BW208="","",(CONCATENATE(AF208," / ",BW208)))</f>
        <v>#VALUE!</v>
      </c>
      <c r="BY208" s="57" t="e">
        <f>IF(BX208="","",(VLOOKUP(BX208,Table_corresp!$J$3:$M$70,2,0)))</f>
        <v>#VALUE!</v>
      </c>
      <c r="BZ208" s="57" t="e">
        <f>IF(BX208="","",(VLOOKUP(BX208,Table_corresp!$J$3:$M$70,3,0)))</f>
        <v>#VALUE!</v>
      </c>
      <c r="CA208" s="57" t="e">
        <f>IF(BX208="","",(VLOOKUP(BX208,Table_corresp!$J$3:$M$70,4,0)))</f>
        <v>#VALUE!</v>
      </c>
      <c r="CB208" s="56" t="e">
        <f>IF(#REF!&gt;0,((((#REF!/BY208)^BZ208)-1)/CA208),"")</f>
        <v>#REF!</v>
      </c>
      <c r="CC208" s="56" t="e">
        <f>IF(CB208="","",BN208-CB208)</f>
        <v>#REF!</v>
      </c>
      <c r="CD208" s="58" t="e">
        <f t="shared" si="73"/>
        <v>#REF!</v>
      </c>
      <c r="CE208" s="59" t="e">
        <f>IF(BR208&lt;&gt;0,((YEAR(BR208)-YEAR(BD208))*12+MONTH(BR208)-MONTH(BD208)),"")</f>
        <v>#VALUE!</v>
      </c>
      <c r="CF208" s="11"/>
      <c r="CG208" s="39"/>
      <c r="CH208" s="11"/>
      <c r="CI208" s="57" t="e">
        <f>IF(CE208="","",(VLOOKUP(CE208,Table_corresp!$E$3:$F$230,2,0)))</f>
        <v>#VALUE!</v>
      </c>
      <c r="CJ208" s="57" t="e">
        <f>IF(CI208="","",(CONCATENATE(AP208," / ",CI208)))</f>
        <v>#VALUE!</v>
      </c>
      <c r="CK208" s="57" t="e">
        <f>IF(CJ208="","",(VLOOKUP(CJ208,Table_corresp!$J$3:$M$70,2,0)))</f>
        <v>#VALUE!</v>
      </c>
      <c r="CL208" s="57" t="e">
        <f>IF(CJ208="","",(VLOOKUP(CJ208,Table_corresp!$J$3:$M$70,3,0)))</f>
        <v>#VALUE!</v>
      </c>
      <c r="CM208" s="57" t="e">
        <f>IF(CJ208="","",(VLOOKUP(CJ208,Table_corresp!$J$3:$M$70,4,0)))</f>
        <v>#VALUE!</v>
      </c>
      <c r="CN208" s="56" t="e">
        <f>IF(#REF!&gt;0,((((#REF!/CK208)^CL208)-1)/CM208),"")</f>
        <v>#REF!</v>
      </c>
      <c r="CO208" s="56" t="e">
        <f>IF(CN208="","",BZ208-CN208)</f>
        <v>#REF!</v>
      </c>
      <c r="CP208" s="58" t="e">
        <f t="shared" si="74"/>
        <v>#REF!</v>
      </c>
      <c r="CQ208" s="59" t="e">
        <f>IF(CD208&lt;&gt;0,((YEAR(CD208)-YEAR(BP208))*12+MONTH(CD208)-MONTH(BP208)),"")</f>
        <v>#REF!</v>
      </c>
      <c r="CR208" s="11"/>
      <c r="CS208" s="39"/>
      <c r="CT208" s="18"/>
      <c r="CU208" s="57" t="e">
        <f>IF(CQ208="","",(VLOOKUP(CQ208,Table_corresp!$E$3:$F$230,2,0)))</f>
        <v>#REF!</v>
      </c>
      <c r="CV208" s="57" t="e">
        <f>IF(CU208="","",(CONCATENATE(BB208," / ",CU208)))</f>
        <v>#REF!</v>
      </c>
      <c r="CW208" s="57" t="e">
        <f>IF(CV208="","",(VLOOKUP(CV208,Table_corresp!$J$3:$M$70,2,0)))</f>
        <v>#REF!</v>
      </c>
      <c r="CX208" s="57" t="e">
        <f>IF(CV208="","",(VLOOKUP(CV208,Table_corresp!$J$3:$M$70,3,0)))</f>
        <v>#REF!</v>
      </c>
      <c r="CY208" s="57" t="e">
        <f>IF(CV208="","",(VLOOKUP(CV208,Table_corresp!$J$3:$M$70,4,0)))</f>
        <v>#REF!</v>
      </c>
      <c r="CZ208" s="56" t="e">
        <f>IF(#REF!&gt;0,((((#REF!/CW208)^CX208)-1)/CY208),"")</f>
        <v>#REF!</v>
      </c>
      <c r="DA208" s="56" t="e">
        <f>IF(CZ208="","",CL208-CZ208)</f>
        <v>#REF!</v>
      </c>
      <c r="DB208" s="58" t="e">
        <f t="shared" si="75"/>
        <v>#REF!</v>
      </c>
      <c r="DC208" s="59" t="e">
        <f>IF(CP208&lt;&gt;0,((YEAR(CP208)-YEAR(CB208))*12+MONTH(CP208)-MONTH(CB208)),"")</f>
        <v>#REF!</v>
      </c>
    </row>
    <row r="209" spans="1:107" x14ac:dyDescent="0.25">
      <c r="A209" s="10">
        <v>210</v>
      </c>
      <c r="B209" s="10">
        <v>1</v>
      </c>
      <c r="C209" s="12"/>
      <c r="D209" s="12"/>
      <c r="E209" s="12"/>
      <c r="F209" s="12">
        <v>30.5</v>
      </c>
      <c r="G209" s="12">
        <v>119.5</v>
      </c>
      <c r="H209" s="13">
        <v>21.36</v>
      </c>
      <c r="I209" s="46">
        <f>VLOOKUP(T209,Table_corresp!$E$3:$F$230,2,0)</f>
        <v>7.5</v>
      </c>
      <c r="J209" s="46" t="str">
        <f>CONCATENATE(B209," / ",I209)</f>
        <v>1 / 7,5</v>
      </c>
      <c r="K209" s="54">
        <f>VLOOKUP(J209,Table_corresp!$J$3:$M$70,2,0)</f>
        <v>15.62</v>
      </c>
      <c r="L209" s="54">
        <f>VLOOKUP(J209,Table_corresp!$J$3:$M$70,3,0)</f>
        <v>-0.53</v>
      </c>
      <c r="M209" s="55">
        <f>VLOOKUP(J209,Table_corresp!$J$3:$M$70,4,0)</f>
        <v>-4.5100000000000001E-2</v>
      </c>
      <c r="N209" s="56">
        <f t="shared" ref="N209:N262" si="76">IF(H209&gt;0,((((H209/K209)^L209)-1)/M209),"")</f>
        <v>3.3890500993646526</v>
      </c>
      <c r="O209" s="14" t="s">
        <v>39</v>
      </c>
      <c r="P209" s="15">
        <v>42500</v>
      </c>
      <c r="Q209" s="15">
        <v>39697</v>
      </c>
      <c r="R209" s="45" t="str">
        <f t="shared" ca="1" si="60"/>
        <v>9 ans 1 mois</v>
      </c>
      <c r="S209" s="39" t="str">
        <f ca="1">VLOOKUP(R209,Table_corresp!$A$3:$B$230,2,0)</f>
        <v>[9-12[</v>
      </c>
      <c r="T209" s="45" t="str">
        <f>DATEDIF(Q209,P209,"y")&amp;" ans "&amp;DATEDIF(Q209,P209,"ym")&amp;" mois"</f>
        <v>7 ans 8 mois</v>
      </c>
      <c r="U209" s="39" t="str">
        <f>VLOOKUP(T209,Table_corresp!$A$3:$B$230,2,0)</f>
        <v>[6-9[</v>
      </c>
      <c r="V209" s="20"/>
      <c r="W209" s="21"/>
      <c r="X209" s="20">
        <v>42667</v>
      </c>
      <c r="Y209" s="38" t="str">
        <f>IF(X209&lt;&gt;0,(DATEDIF(Q209,X209,"y")&amp;" ans "&amp;DATEDIF(Q209,X209,"ym")&amp;" mois"),"")</f>
        <v>8 ans 1 mois</v>
      </c>
      <c r="Z209" s="21">
        <v>22.4</v>
      </c>
      <c r="AA209" s="57">
        <f>IF(Y209="","",(VLOOKUP(Y209,Table_corresp!$E$3:$F$230,2,0)))</f>
        <v>8</v>
      </c>
      <c r="AB209" s="57" t="str">
        <f>IF(AA209="","",(CONCATENATE(B209," / ",AA209)))</f>
        <v>1 / 8</v>
      </c>
      <c r="AC209" s="57">
        <f>IF(AB209="","",(VLOOKUP(AB209,Table_corresp!$J$3:$M$70,2,0)))</f>
        <v>15.75</v>
      </c>
      <c r="AD209" s="57">
        <f>IF(AB209="","",(VLOOKUP(AB209,Table_corresp!$J$3:$M$70,3,0)))</f>
        <v>-0.59</v>
      </c>
      <c r="AE209" s="57">
        <f>IF(AB209="","",(VLOOKUP(AB209,Table_corresp!$J$3:$M$70,4,0)))</f>
        <v>-5.1700000000000003E-2</v>
      </c>
      <c r="AF209" s="56">
        <f t="shared" si="65"/>
        <v>3.6293762344464606</v>
      </c>
      <c r="AG209" s="56">
        <f>IF(AF209="","",N209-AF209)</f>
        <v>-0.240326135081808</v>
      </c>
      <c r="AH209" s="58" t="str">
        <f t="shared" si="61"/>
        <v>stable</v>
      </c>
      <c r="AI209" s="17">
        <f>IF(X209&lt;&gt;0,((YEAR(X209)-YEAR(P209))*12+MONTH(X209)-MONTH(P209)),"")</f>
        <v>5</v>
      </c>
      <c r="AJ209" s="20"/>
      <c r="AK209" s="39" t="str">
        <f>IF(AJ209&lt;&gt;0,(DATEDIF(Q209,AJ209,"y")&amp;" ans "&amp;DATEDIF(Q209,AJ209,"ym")&amp;" mois"),"")</f>
        <v/>
      </c>
      <c r="AL209" s="21"/>
      <c r="AM209" s="57" t="str">
        <f>IF(AK209="","",(VLOOKUP(AK209,Table_corresp!$E$3:$F$230,2,0)))</f>
        <v/>
      </c>
      <c r="AN209" s="57" t="str">
        <f>IF(AM209="","",(CONCATENATE(B209," / ",AM209)))</f>
        <v/>
      </c>
      <c r="AO209" s="57" t="str">
        <f>IF(AN209="","",(VLOOKUP(AN209,Table_corresp!$J$3:$M$70,2,0)))</f>
        <v/>
      </c>
      <c r="AP209" s="57" t="str">
        <f>IF(AN209="","",(VLOOKUP(AN209,Table_corresp!$J$3:$M$70,3,0)))</f>
        <v/>
      </c>
      <c r="AQ209" s="57" t="str">
        <f>IF(AN209="","",(VLOOKUP(AN209,Table_corresp!$J$3:$M$70,4,0)))</f>
        <v/>
      </c>
      <c r="AR209" s="56" t="str">
        <f t="shared" si="66"/>
        <v/>
      </c>
      <c r="AS209" s="56" t="str">
        <f t="shared" si="67"/>
        <v/>
      </c>
      <c r="AT209" s="58" t="str">
        <f t="shared" si="68"/>
        <v/>
      </c>
      <c r="AU209" s="59" t="str">
        <f t="shared" si="62"/>
        <v/>
      </c>
      <c r="AV209" s="20"/>
      <c r="AW209" s="39"/>
      <c r="AX209" s="21"/>
      <c r="AY209" s="57" t="str">
        <f>IF(AU209="","",(VLOOKUP(AU209,Table_corresp!$E$3:$F$230,2,0)))</f>
        <v/>
      </c>
      <c r="AZ209" s="57" t="str">
        <f>IF(AY209="","",(CONCATENATE(L209," / ",AY209)))</f>
        <v/>
      </c>
      <c r="BA209" s="57" t="str">
        <f>IF(AZ209="","",(VLOOKUP(AZ209,Table_corresp!$J$3:$M$70,2,0)))</f>
        <v/>
      </c>
      <c r="BB209" s="57" t="str">
        <f>IF(AZ209="","",(VLOOKUP(AZ209,Table_corresp!$J$3:$M$70,3,0)))</f>
        <v/>
      </c>
      <c r="BC209" s="57" t="str">
        <f>IF(AZ209="","",(VLOOKUP(AZ209,Table_corresp!$J$3:$M$70,4,0)))</f>
        <v/>
      </c>
      <c r="BD209" s="56" t="str">
        <f t="shared" si="69"/>
        <v/>
      </c>
      <c r="BE209" s="56" t="str">
        <f t="shared" si="58"/>
        <v/>
      </c>
      <c r="BF209" s="58" t="str">
        <f t="shared" si="70"/>
        <v/>
      </c>
      <c r="BG209" s="59" t="e">
        <f t="shared" si="63"/>
        <v>#VALUE!</v>
      </c>
      <c r="BH209" s="21"/>
      <c r="BI209" s="39"/>
      <c r="BJ209" s="21"/>
      <c r="BK209" s="57" t="e">
        <f>IF(BG209="","",(VLOOKUP(BG209,Table_corresp!$E$3:$F$230,2,0)))</f>
        <v>#VALUE!</v>
      </c>
      <c r="BL209" s="57" t="e">
        <f>IF(BK209="","",(CONCATENATE(V209," / ",BK209)))</f>
        <v>#VALUE!</v>
      </c>
      <c r="BM209" s="57" t="e">
        <f>IF(BL209="","",(VLOOKUP(BL209,Table_corresp!$J$3:$M$70,2,0)))</f>
        <v>#VALUE!</v>
      </c>
      <c r="BN209" s="57" t="e">
        <f>IF(BL209="","",(VLOOKUP(BL209,Table_corresp!$J$3:$M$70,3,0)))</f>
        <v>#VALUE!</v>
      </c>
      <c r="BO209" s="57" t="e">
        <f>IF(BL209="","",(VLOOKUP(BL209,Table_corresp!$J$3:$M$70,4,0)))</f>
        <v>#VALUE!</v>
      </c>
      <c r="BP209" s="56" t="str">
        <f t="shared" si="71"/>
        <v/>
      </c>
      <c r="BQ209" s="56" t="str">
        <f t="shared" si="59"/>
        <v/>
      </c>
      <c r="BR209" s="58" t="str">
        <f t="shared" si="72"/>
        <v/>
      </c>
      <c r="BS209" s="59" t="e">
        <f t="shared" si="64"/>
        <v>#VALUE!</v>
      </c>
      <c r="BT209" s="21"/>
      <c r="BU209" s="39"/>
      <c r="BV209" s="21"/>
      <c r="BW209" s="57" t="e">
        <f>IF(BS209="","",(VLOOKUP(BS209,Table_corresp!$E$3:$F$230,2,0)))</f>
        <v>#VALUE!</v>
      </c>
      <c r="BX209" s="57" t="e">
        <f>IF(BW209="","",(CONCATENATE(AF209," / ",BW209)))</f>
        <v>#VALUE!</v>
      </c>
      <c r="BY209" s="57" t="e">
        <f>IF(BX209="","",(VLOOKUP(BX209,Table_corresp!$J$3:$M$70,2,0)))</f>
        <v>#VALUE!</v>
      </c>
      <c r="BZ209" s="57" t="e">
        <f>IF(BX209="","",(VLOOKUP(BX209,Table_corresp!$J$3:$M$70,3,0)))</f>
        <v>#VALUE!</v>
      </c>
      <c r="CA209" s="57" t="e">
        <f>IF(BX209="","",(VLOOKUP(BX209,Table_corresp!$J$3:$M$70,4,0)))</f>
        <v>#VALUE!</v>
      </c>
      <c r="CB209" s="56" t="e">
        <f>IF(#REF!&gt;0,((((#REF!/BY209)^BZ209)-1)/CA209),"")</f>
        <v>#REF!</v>
      </c>
      <c r="CC209" s="56" t="e">
        <f>IF(CB209="","",BN209-CB209)</f>
        <v>#REF!</v>
      </c>
      <c r="CD209" s="58" t="e">
        <f t="shared" si="73"/>
        <v>#REF!</v>
      </c>
      <c r="CE209" s="59" t="e">
        <f>IF(BR209&lt;&gt;0,((YEAR(BR209)-YEAR(BD209))*12+MONTH(BR209)-MONTH(BD209)),"")</f>
        <v>#VALUE!</v>
      </c>
      <c r="CF209" s="21"/>
      <c r="CG209" s="39"/>
      <c r="CH209" s="21"/>
      <c r="CI209" s="57" t="e">
        <f>IF(CE209="","",(VLOOKUP(CE209,Table_corresp!$E$3:$F$230,2,0)))</f>
        <v>#VALUE!</v>
      </c>
      <c r="CJ209" s="57" t="e">
        <f>IF(CI209="","",(CONCATENATE(AP209," / ",CI209)))</f>
        <v>#VALUE!</v>
      </c>
      <c r="CK209" s="57" t="e">
        <f>IF(CJ209="","",(VLOOKUP(CJ209,Table_corresp!$J$3:$M$70,2,0)))</f>
        <v>#VALUE!</v>
      </c>
      <c r="CL209" s="57" t="e">
        <f>IF(CJ209="","",(VLOOKUP(CJ209,Table_corresp!$J$3:$M$70,3,0)))</f>
        <v>#VALUE!</v>
      </c>
      <c r="CM209" s="57" t="e">
        <f>IF(CJ209="","",(VLOOKUP(CJ209,Table_corresp!$J$3:$M$70,4,0)))</f>
        <v>#VALUE!</v>
      </c>
      <c r="CN209" s="56" t="e">
        <f>IF(#REF!&gt;0,((((#REF!/CK209)^CL209)-1)/CM209),"")</f>
        <v>#REF!</v>
      </c>
      <c r="CO209" s="56" t="e">
        <f>IF(CN209="","",BZ209-CN209)</f>
        <v>#REF!</v>
      </c>
      <c r="CP209" s="58" t="e">
        <f t="shared" si="74"/>
        <v>#REF!</v>
      </c>
      <c r="CQ209" s="59" t="e">
        <f>IF(CD209&lt;&gt;0,((YEAR(CD209)-YEAR(BP209))*12+MONTH(CD209)-MONTH(BP209)),"")</f>
        <v>#REF!</v>
      </c>
      <c r="CR209" s="21"/>
      <c r="CS209" s="39"/>
      <c r="CT209" s="22"/>
      <c r="CU209" s="57" t="e">
        <f>IF(CQ209="","",(VLOOKUP(CQ209,Table_corresp!$E$3:$F$230,2,0)))</f>
        <v>#REF!</v>
      </c>
      <c r="CV209" s="57" t="e">
        <f>IF(CU209="","",(CONCATENATE(BB209," / ",CU209)))</f>
        <v>#REF!</v>
      </c>
      <c r="CW209" s="57" t="e">
        <f>IF(CV209="","",(VLOOKUP(CV209,Table_corresp!$J$3:$M$70,2,0)))</f>
        <v>#REF!</v>
      </c>
      <c r="CX209" s="57" t="e">
        <f>IF(CV209="","",(VLOOKUP(CV209,Table_corresp!$J$3:$M$70,3,0)))</f>
        <v>#REF!</v>
      </c>
      <c r="CY209" s="57" t="e">
        <f>IF(CV209="","",(VLOOKUP(CV209,Table_corresp!$J$3:$M$70,4,0)))</f>
        <v>#REF!</v>
      </c>
      <c r="CZ209" s="56" t="e">
        <f>IF(#REF!&gt;0,((((#REF!/CW209)^CX209)-1)/CY209),"")</f>
        <v>#REF!</v>
      </c>
      <c r="DA209" s="56" t="e">
        <f>IF(CZ209="","",CL209-CZ209)</f>
        <v>#REF!</v>
      </c>
      <c r="DB209" s="58" t="e">
        <f t="shared" si="75"/>
        <v>#REF!</v>
      </c>
      <c r="DC209" s="59" t="e">
        <f>IF(CP209&lt;&gt;0,((YEAR(CP209)-YEAR(CB209))*12+MONTH(CP209)-MONTH(CB209)),"")</f>
        <v>#REF!</v>
      </c>
    </row>
    <row r="210" spans="1:107" x14ac:dyDescent="0.25">
      <c r="A210" s="10">
        <v>211</v>
      </c>
      <c r="B210" s="10">
        <v>1</v>
      </c>
      <c r="C210" s="12">
        <v>44</v>
      </c>
      <c r="D210" s="12">
        <v>130</v>
      </c>
      <c r="E210" s="12">
        <v>26.04</v>
      </c>
      <c r="F210" s="12">
        <v>43.3</v>
      </c>
      <c r="G210" s="12">
        <v>130.5</v>
      </c>
      <c r="H210" s="13">
        <v>25.4</v>
      </c>
      <c r="I210" s="46">
        <f>VLOOKUP(T210,Table_corresp!$E$3:$F$230,2,0)</f>
        <v>9</v>
      </c>
      <c r="J210" s="46" t="str">
        <f>CONCATENATE(B210," / ",I210)</f>
        <v>1 / 9</v>
      </c>
      <c r="K210" s="54">
        <f>VLOOKUP(J210,Table_corresp!$J$3:$M$70,2,0)</f>
        <v>16.04</v>
      </c>
      <c r="L210" s="54">
        <f>VLOOKUP(J210,Table_corresp!$J$3:$M$70,3,0)</f>
        <v>-0.72</v>
      </c>
      <c r="M210" s="55">
        <f>VLOOKUP(J210,Table_corresp!$J$3:$M$70,4,0)</f>
        <v>-6.6799999999999998E-2</v>
      </c>
      <c r="N210" s="56">
        <f t="shared" si="76"/>
        <v>4.2180314614108285</v>
      </c>
      <c r="O210" s="14" t="s">
        <v>39</v>
      </c>
      <c r="P210" s="15">
        <v>42516</v>
      </c>
      <c r="Q210" s="15">
        <v>39201</v>
      </c>
      <c r="R210" s="45" t="str">
        <f t="shared" ca="1" si="60"/>
        <v>10 ans 5 mois</v>
      </c>
      <c r="S210" s="39" t="str">
        <f ca="1">VLOOKUP(R210,Table_corresp!$A$3:$B$230,2,0)</f>
        <v>[9-12[</v>
      </c>
      <c r="T210" s="45" t="str">
        <f>DATEDIF(Q210,P210,"y")&amp;" ans "&amp;DATEDIF(Q210,P210,"ym")&amp;" mois"</f>
        <v>9 ans 0 mois</v>
      </c>
      <c r="U210" s="39" t="str">
        <f>VLOOKUP(T210,Table_corresp!$A$3:$B$230,2,0)</f>
        <v>[9-12[</v>
      </c>
      <c r="V210" s="16"/>
      <c r="W210" s="11"/>
      <c r="X210" s="16">
        <v>42385</v>
      </c>
      <c r="Y210" s="38" t="str">
        <f>IF(X210&lt;&gt;0,(DATEDIF(Q210,X210,"y")&amp;" ans "&amp;DATEDIF(Q210,X210,"ym")&amp;" mois"),"")</f>
        <v>8 ans 8 mois</v>
      </c>
      <c r="Z210" s="11">
        <v>25.8</v>
      </c>
      <c r="AA210" s="57">
        <f>IF(Y210="","",(VLOOKUP(Y210,Table_corresp!$E$3:$F$230,2,0)))</f>
        <v>8.5</v>
      </c>
      <c r="AB210" s="57" t="str">
        <f>IF(AA210="","",(CONCATENATE(B210," / ",AA210)))</f>
        <v>1 / 8,5</v>
      </c>
      <c r="AC210" s="57">
        <f>IF(AB210="","",(VLOOKUP(AB210,Table_corresp!$J$3:$M$70,2,0)))</f>
        <v>15.89</v>
      </c>
      <c r="AD210" s="57">
        <f>IF(AB210="","",(VLOOKUP(AB210,Table_corresp!$J$3:$M$70,3,0)))</f>
        <v>-0.66</v>
      </c>
      <c r="AE210" s="57">
        <f>IF(AB210="","",(VLOOKUP(AB210,Table_corresp!$J$3:$M$70,4,0)))</f>
        <v>-5.9499999999999997E-2</v>
      </c>
      <c r="AF210" s="56">
        <f t="shared" si="65"/>
        <v>4.6012163532262358</v>
      </c>
      <c r="AG210" s="56">
        <f>IF(AF210="","",N210-AF210)</f>
        <v>-0.38318489181540727</v>
      </c>
      <c r="AH210" s="58" t="str">
        <f t="shared" si="61"/>
        <v>accélération</v>
      </c>
      <c r="AI210" s="17">
        <f>IF(X210&lt;&gt;0,((YEAR(X210)-YEAR(P210))*12+MONTH(X210)-MONTH(P210)),"")</f>
        <v>-4</v>
      </c>
      <c r="AJ210" s="16"/>
      <c r="AK210" s="39" t="str">
        <f>IF(AJ210&lt;&gt;0,(DATEDIF(Q210,AJ210,"y")&amp;" ans "&amp;DATEDIF(Q210,AJ210,"ym")&amp;" mois"),"")</f>
        <v/>
      </c>
      <c r="AL210" s="11"/>
      <c r="AM210" s="57" t="str">
        <f>IF(AK210="","",(VLOOKUP(AK210,Table_corresp!$E$3:$F$230,2,0)))</f>
        <v/>
      </c>
      <c r="AN210" s="57" t="str">
        <f>IF(AM210="","",(CONCATENATE(B210," / ",AM210)))</f>
        <v/>
      </c>
      <c r="AO210" s="57" t="str">
        <f>IF(AN210="","",(VLOOKUP(AN210,Table_corresp!$J$3:$M$70,2,0)))</f>
        <v/>
      </c>
      <c r="AP210" s="57" t="str">
        <f>IF(AN210="","",(VLOOKUP(AN210,Table_corresp!$J$3:$M$70,3,0)))</f>
        <v/>
      </c>
      <c r="AQ210" s="57" t="str">
        <f>IF(AN210="","",(VLOOKUP(AN210,Table_corresp!$J$3:$M$70,4,0)))</f>
        <v/>
      </c>
      <c r="AR210" s="56" t="str">
        <f t="shared" si="66"/>
        <v/>
      </c>
      <c r="AS210" s="56" t="str">
        <f t="shared" si="67"/>
        <v/>
      </c>
      <c r="AT210" s="58" t="str">
        <f t="shared" si="68"/>
        <v/>
      </c>
      <c r="AU210" s="59" t="str">
        <f t="shared" si="62"/>
        <v/>
      </c>
      <c r="AV210" s="16"/>
      <c r="AW210" s="39"/>
      <c r="AX210" s="11"/>
      <c r="AY210" s="57" t="str">
        <f>IF(AU210="","",(VLOOKUP(AU210,Table_corresp!$E$3:$F$230,2,0)))</f>
        <v/>
      </c>
      <c r="AZ210" s="57" t="str">
        <f>IF(AY210="","",(CONCATENATE(L210," / ",AY210)))</f>
        <v/>
      </c>
      <c r="BA210" s="57" t="str">
        <f>IF(AZ210="","",(VLOOKUP(AZ210,Table_corresp!$J$3:$M$70,2,0)))</f>
        <v/>
      </c>
      <c r="BB210" s="57" t="str">
        <f>IF(AZ210="","",(VLOOKUP(AZ210,Table_corresp!$J$3:$M$70,3,0)))</f>
        <v/>
      </c>
      <c r="BC210" s="57" t="str">
        <f>IF(AZ210="","",(VLOOKUP(AZ210,Table_corresp!$J$3:$M$70,4,0)))</f>
        <v/>
      </c>
      <c r="BD210" s="56" t="str">
        <f t="shared" si="69"/>
        <v/>
      </c>
      <c r="BE210" s="56" t="str">
        <f t="shared" si="58"/>
        <v/>
      </c>
      <c r="BF210" s="58" t="str">
        <f t="shared" si="70"/>
        <v/>
      </c>
      <c r="BG210" s="59" t="e">
        <f t="shared" si="63"/>
        <v>#VALUE!</v>
      </c>
      <c r="BH210" s="11"/>
      <c r="BI210" s="39"/>
      <c r="BJ210" s="11"/>
      <c r="BK210" s="57" t="e">
        <f>IF(BG210="","",(VLOOKUP(BG210,Table_corresp!$E$3:$F$230,2,0)))</f>
        <v>#VALUE!</v>
      </c>
      <c r="BL210" s="57" t="e">
        <f>IF(BK210="","",(CONCATENATE(V210," / ",BK210)))</f>
        <v>#VALUE!</v>
      </c>
      <c r="BM210" s="57" t="e">
        <f>IF(BL210="","",(VLOOKUP(BL210,Table_corresp!$J$3:$M$70,2,0)))</f>
        <v>#VALUE!</v>
      </c>
      <c r="BN210" s="57" t="e">
        <f>IF(BL210="","",(VLOOKUP(BL210,Table_corresp!$J$3:$M$70,3,0)))</f>
        <v>#VALUE!</v>
      </c>
      <c r="BO210" s="57" t="e">
        <f>IF(BL210="","",(VLOOKUP(BL210,Table_corresp!$J$3:$M$70,4,0)))</f>
        <v>#VALUE!</v>
      </c>
      <c r="BP210" s="56" t="str">
        <f t="shared" si="71"/>
        <v/>
      </c>
      <c r="BQ210" s="56" t="str">
        <f t="shared" si="59"/>
        <v/>
      </c>
      <c r="BR210" s="58" t="str">
        <f t="shared" si="72"/>
        <v/>
      </c>
      <c r="BS210" s="59" t="e">
        <f t="shared" si="64"/>
        <v>#VALUE!</v>
      </c>
      <c r="BT210" s="11"/>
      <c r="BU210" s="39"/>
      <c r="BV210" s="11"/>
      <c r="BW210" s="57" t="e">
        <f>IF(BS210="","",(VLOOKUP(BS210,Table_corresp!$E$3:$F$230,2,0)))</f>
        <v>#VALUE!</v>
      </c>
      <c r="BX210" s="57" t="e">
        <f>IF(BW210="","",(CONCATENATE(AF210," / ",BW210)))</f>
        <v>#VALUE!</v>
      </c>
      <c r="BY210" s="57" t="e">
        <f>IF(BX210="","",(VLOOKUP(BX210,Table_corresp!$J$3:$M$70,2,0)))</f>
        <v>#VALUE!</v>
      </c>
      <c r="BZ210" s="57" t="e">
        <f>IF(BX210="","",(VLOOKUP(BX210,Table_corresp!$J$3:$M$70,3,0)))</f>
        <v>#VALUE!</v>
      </c>
      <c r="CA210" s="57" t="e">
        <f>IF(BX210="","",(VLOOKUP(BX210,Table_corresp!$J$3:$M$70,4,0)))</f>
        <v>#VALUE!</v>
      </c>
      <c r="CB210" s="56" t="e">
        <f>IF(#REF!&gt;0,((((#REF!/BY210)^BZ210)-1)/CA210),"")</f>
        <v>#REF!</v>
      </c>
      <c r="CC210" s="56" t="e">
        <f>IF(CB210="","",BN210-CB210)</f>
        <v>#REF!</v>
      </c>
      <c r="CD210" s="58" t="e">
        <f t="shared" si="73"/>
        <v>#REF!</v>
      </c>
      <c r="CE210" s="59" t="e">
        <f>IF(BR210&lt;&gt;0,((YEAR(BR210)-YEAR(BD210))*12+MONTH(BR210)-MONTH(BD210)),"")</f>
        <v>#VALUE!</v>
      </c>
      <c r="CF210" s="11"/>
      <c r="CG210" s="39"/>
      <c r="CH210" s="11"/>
      <c r="CI210" s="57" t="e">
        <f>IF(CE210="","",(VLOOKUP(CE210,Table_corresp!$E$3:$F$230,2,0)))</f>
        <v>#VALUE!</v>
      </c>
      <c r="CJ210" s="57" t="e">
        <f>IF(CI210="","",(CONCATENATE(AP210," / ",CI210)))</f>
        <v>#VALUE!</v>
      </c>
      <c r="CK210" s="57" t="e">
        <f>IF(CJ210="","",(VLOOKUP(CJ210,Table_corresp!$J$3:$M$70,2,0)))</f>
        <v>#VALUE!</v>
      </c>
      <c r="CL210" s="57" t="e">
        <f>IF(CJ210="","",(VLOOKUP(CJ210,Table_corresp!$J$3:$M$70,3,0)))</f>
        <v>#VALUE!</v>
      </c>
      <c r="CM210" s="57" t="e">
        <f>IF(CJ210="","",(VLOOKUP(CJ210,Table_corresp!$J$3:$M$70,4,0)))</f>
        <v>#VALUE!</v>
      </c>
      <c r="CN210" s="56" t="e">
        <f>IF(#REF!&gt;0,((((#REF!/CK210)^CL210)-1)/CM210),"")</f>
        <v>#REF!</v>
      </c>
      <c r="CO210" s="56" t="e">
        <f>IF(CN210="","",BZ210-CN210)</f>
        <v>#REF!</v>
      </c>
      <c r="CP210" s="58" t="e">
        <f t="shared" si="74"/>
        <v>#REF!</v>
      </c>
      <c r="CQ210" s="59" t="e">
        <f>IF(CD210&lt;&gt;0,((YEAR(CD210)-YEAR(BP210))*12+MONTH(CD210)-MONTH(BP210)),"")</f>
        <v>#REF!</v>
      </c>
      <c r="CR210" s="11"/>
      <c r="CS210" s="39"/>
      <c r="CT210" s="18"/>
      <c r="CU210" s="57" t="e">
        <f>IF(CQ210="","",(VLOOKUP(CQ210,Table_corresp!$E$3:$F$230,2,0)))</f>
        <v>#REF!</v>
      </c>
      <c r="CV210" s="57" t="e">
        <f>IF(CU210="","",(CONCATENATE(BB210," / ",CU210)))</f>
        <v>#REF!</v>
      </c>
      <c r="CW210" s="57" t="e">
        <f>IF(CV210="","",(VLOOKUP(CV210,Table_corresp!$J$3:$M$70,2,0)))</f>
        <v>#REF!</v>
      </c>
      <c r="CX210" s="57" t="e">
        <f>IF(CV210="","",(VLOOKUP(CV210,Table_corresp!$J$3:$M$70,3,0)))</f>
        <v>#REF!</v>
      </c>
      <c r="CY210" s="57" t="e">
        <f>IF(CV210="","",(VLOOKUP(CV210,Table_corresp!$J$3:$M$70,4,0)))</f>
        <v>#REF!</v>
      </c>
      <c r="CZ210" s="56" t="e">
        <f>IF(#REF!&gt;0,((((#REF!/CW210)^CX210)-1)/CY210),"")</f>
        <v>#REF!</v>
      </c>
      <c r="DA210" s="56" t="e">
        <f>IF(CZ210="","",CL210-CZ210)</f>
        <v>#REF!</v>
      </c>
      <c r="DB210" s="58" t="e">
        <f t="shared" si="75"/>
        <v>#REF!</v>
      </c>
      <c r="DC210" s="59" t="e">
        <f>IF(CP210&lt;&gt;0,((YEAR(CP210)-YEAR(CB210))*12+MONTH(CP210)-MONTH(CB210)),"")</f>
        <v>#REF!</v>
      </c>
    </row>
    <row r="211" spans="1:107" x14ac:dyDescent="0.25">
      <c r="A211" s="10">
        <v>212</v>
      </c>
      <c r="B211" s="10">
        <v>1</v>
      </c>
      <c r="C211" s="12">
        <v>71</v>
      </c>
      <c r="D211" s="12">
        <v>157</v>
      </c>
      <c r="E211" s="12">
        <v>28.8</v>
      </c>
      <c r="F211" s="12"/>
      <c r="G211" s="12"/>
      <c r="H211" s="13"/>
      <c r="I211" s="46" t="e">
        <f>VLOOKUP(T211,Table_corresp!$E$3:$F$230,2,0)</f>
        <v>#N/A</v>
      </c>
      <c r="J211" s="46" t="e">
        <f>CONCATENATE(B211," / ",I211)</f>
        <v>#N/A</v>
      </c>
      <c r="K211" s="54" t="e">
        <f>VLOOKUP(J211,Table_corresp!$J$3:$M$70,2,0)</f>
        <v>#N/A</v>
      </c>
      <c r="L211" s="54" t="e">
        <f>VLOOKUP(J211,Table_corresp!$J$3:$M$70,3,0)</f>
        <v>#N/A</v>
      </c>
      <c r="M211" s="55" t="e">
        <f>VLOOKUP(J211,Table_corresp!$J$3:$M$70,4,0)</f>
        <v>#N/A</v>
      </c>
      <c r="N211" s="56" t="str">
        <f t="shared" si="76"/>
        <v/>
      </c>
      <c r="O211" s="14" t="s">
        <v>39</v>
      </c>
      <c r="P211" s="15">
        <v>42572</v>
      </c>
      <c r="Q211" s="15"/>
      <c r="R211" s="45"/>
      <c r="S211" s="39"/>
      <c r="T211" s="45"/>
      <c r="U211" s="39"/>
      <c r="V211" s="16"/>
      <c r="W211" s="11"/>
      <c r="X211" s="16"/>
      <c r="Y211" s="38" t="str">
        <f>IF(X211&lt;&gt;0,(DATEDIF(Q211,X211,"y")&amp;" ans "&amp;DATEDIF(Q211,X211,"ym")&amp;" mois"),"")</f>
        <v/>
      </c>
      <c r="Z211" s="11"/>
      <c r="AA211" s="57" t="str">
        <f>IF(Y211="","",(VLOOKUP(Y211,Table_corresp!$E$3:$F$230,2,0)))</f>
        <v/>
      </c>
      <c r="AB211" s="57" t="str">
        <f>IF(AA211="","",(CONCATENATE(B211," / ",AA211)))</f>
        <v/>
      </c>
      <c r="AC211" s="57" t="str">
        <f>IF(AB211="","",(VLOOKUP(AB211,Table_corresp!$J$3:$M$70,2,0)))</f>
        <v/>
      </c>
      <c r="AD211" s="57" t="str">
        <f>IF(AB211="","",(VLOOKUP(AB211,Table_corresp!$J$3:$M$70,3,0)))</f>
        <v/>
      </c>
      <c r="AE211" s="57" t="str">
        <f>IF(AB211="","",(VLOOKUP(AB211,Table_corresp!$J$3:$M$70,4,0)))</f>
        <v/>
      </c>
      <c r="AF211" s="56" t="str">
        <f t="shared" si="65"/>
        <v/>
      </c>
      <c r="AG211" s="56" t="str">
        <f>IF(AF211="","",N211-AF211)</f>
        <v/>
      </c>
      <c r="AH211" s="58" t="str">
        <f t="shared" si="61"/>
        <v/>
      </c>
      <c r="AI211" s="17" t="str">
        <f>IF(X211&lt;&gt;0,((YEAR(X211)-YEAR(P211))*12+MONTH(X211)-MONTH(P211)),"")</f>
        <v/>
      </c>
      <c r="AJ211" s="16"/>
      <c r="AK211" s="39" t="str">
        <f>IF(AJ211&lt;&gt;0,(DATEDIF(Q211,AJ211,"y")&amp;" ans "&amp;DATEDIF(Q211,AJ211,"ym")&amp;" mois"),"")</f>
        <v/>
      </c>
      <c r="AL211" s="11"/>
      <c r="AM211" s="57" t="str">
        <f>IF(AK211="","",(VLOOKUP(AK211,Table_corresp!$E$3:$F$230,2,0)))</f>
        <v/>
      </c>
      <c r="AN211" s="57" t="str">
        <f>IF(AM211="","",(CONCATENATE(B211," / ",AM211)))</f>
        <v/>
      </c>
      <c r="AO211" s="57" t="str">
        <f>IF(AN211="","",(VLOOKUP(AN211,Table_corresp!$J$3:$M$70,2,0)))</f>
        <v/>
      </c>
      <c r="AP211" s="57" t="str">
        <f>IF(AN211="","",(VLOOKUP(AN211,Table_corresp!$J$3:$M$70,3,0)))</f>
        <v/>
      </c>
      <c r="AQ211" s="57" t="str">
        <f>IF(AN211="","",(VLOOKUP(AN211,Table_corresp!$J$3:$M$70,4,0)))</f>
        <v/>
      </c>
      <c r="AR211" s="56" t="str">
        <f t="shared" si="66"/>
        <v/>
      </c>
      <c r="AS211" s="56" t="str">
        <f t="shared" si="67"/>
        <v/>
      </c>
      <c r="AT211" s="58" t="str">
        <f t="shared" si="68"/>
        <v/>
      </c>
      <c r="AU211" s="59" t="str">
        <f t="shared" si="62"/>
        <v/>
      </c>
      <c r="AV211" s="16"/>
      <c r="AW211" s="39"/>
      <c r="AX211" s="11"/>
      <c r="AY211" s="57" t="str">
        <f>IF(AU211="","",(VLOOKUP(AU211,Table_corresp!$E$3:$F$230,2,0)))</f>
        <v/>
      </c>
      <c r="AZ211" s="57" t="str">
        <f>IF(AY211="","",(CONCATENATE(L211," / ",AY211)))</f>
        <v/>
      </c>
      <c r="BA211" s="57" t="str">
        <f>IF(AZ211="","",(VLOOKUP(AZ211,Table_corresp!$J$3:$M$70,2,0)))</f>
        <v/>
      </c>
      <c r="BB211" s="57" t="str">
        <f>IF(AZ211="","",(VLOOKUP(AZ211,Table_corresp!$J$3:$M$70,3,0)))</f>
        <v/>
      </c>
      <c r="BC211" s="57" t="str">
        <f>IF(AZ211="","",(VLOOKUP(AZ211,Table_corresp!$J$3:$M$70,4,0)))</f>
        <v/>
      </c>
      <c r="BD211" s="56" t="str">
        <f t="shared" si="69"/>
        <v/>
      </c>
      <c r="BE211" s="56" t="str">
        <f t="shared" si="58"/>
        <v/>
      </c>
      <c r="BF211" s="58" t="str">
        <f t="shared" si="70"/>
        <v/>
      </c>
      <c r="BG211" s="59" t="e">
        <f t="shared" si="63"/>
        <v>#VALUE!</v>
      </c>
      <c r="BH211" s="11"/>
      <c r="BI211" s="39"/>
      <c r="BJ211" s="11"/>
      <c r="BK211" s="57" t="e">
        <f>IF(BG211="","",(VLOOKUP(BG211,Table_corresp!$E$3:$F$230,2,0)))</f>
        <v>#VALUE!</v>
      </c>
      <c r="BL211" s="57" t="e">
        <f>IF(BK211="","",(CONCATENATE(V211," / ",BK211)))</f>
        <v>#VALUE!</v>
      </c>
      <c r="BM211" s="57" t="e">
        <f>IF(BL211="","",(VLOOKUP(BL211,Table_corresp!$J$3:$M$70,2,0)))</f>
        <v>#VALUE!</v>
      </c>
      <c r="BN211" s="57" t="e">
        <f>IF(BL211="","",(VLOOKUP(BL211,Table_corresp!$J$3:$M$70,3,0)))</f>
        <v>#VALUE!</v>
      </c>
      <c r="BO211" s="57" t="e">
        <f>IF(BL211="","",(VLOOKUP(BL211,Table_corresp!$J$3:$M$70,4,0)))</f>
        <v>#VALUE!</v>
      </c>
      <c r="BP211" s="56" t="str">
        <f t="shared" si="71"/>
        <v/>
      </c>
      <c r="BQ211" s="56" t="str">
        <f t="shared" si="59"/>
        <v/>
      </c>
      <c r="BR211" s="58" t="str">
        <f t="shared" si="72"/>
        <v/>
      </c>
      <c r="BS211" s="59" t="e">
        <f t="shared" si="64"/>
        <v>#VALUE!</v>
      </c>
      <c r="BT211" s="11"/>
      <c r="BU211" s="39"/>
      <c r="BV211" s="11"/>
      <c r="BW211" s="57" t="e">
        <f>IF(BS211="","",(VLOOKUP(BS211,Table_corresp!$E$3:$F$230,2,0)))</f>
        <v>#VALUE!</v>
      </c>
      <c r="BX211" s="57" t="e">
        <f>IF(BW211="","",(CONCATENATE(AF211," / ",BW211)))</f>
        <v>#VALUE!</v>
      </c>
      <c r="BY211" s="57" t="e">
        <f>IF(BX211="","",(VLOOKUP(BX211,Table_corresp!$J$3:$M$70,2,0)))</f>
        <v>#VALUE!</v>
      </c>
      <c r="BZ211" s="57" t="e">
        <f>IF(BX211="","",(VLOOKUP(BX211,Table_corresp!$J$3:$M$70,3,0)))</f>
        <v>#VALUE!</v>
      </c>
      <c r="CA211" s="57" t="e">
        <f>IF(BX211="","",(VLOOKUP(BX211,Table_corresp!$J$3:$M$70,4,0)))</f>
        <v>#VALUE!</v>
      </c>
      <c r="CB211" s="56" t="e">
        <f>IF(#REF!&gt;0,((((#REF!/BY211)^BZ211)-1)/CA211),"")</f>
        <v>#REF!</v>
      </c>
      <c r="CC211" s="56" t="e">
        <f>IF(CB211="","",BN211-CB211)</f>
        <v>#REF!</v>
      </c>
      <c r="CD211" s="58" t="e">
        <f t="shared" si="73"/>
        <v>#REF!</v>
      </c>
      <c r="CE211" s="59" t="e">
        <f>IF(BR211&lt;&gt;0,((YEAR(BR211)-YEAR(BD211))*12+MONTH(BR211)-MONTH(BD211)),"")</f>
        <v>#VALUE!</v>
      </c>
      <c r="CF211" s="11"/>
      <c r="CG211" s="39"/>
      <c r="CH211" s="11"/>
      <c r="CI211" s="57" t="e">
        <f>IF(CE211="","",(VLOOKUP(CE211,Table_corresp!$E$3:$F$230,2,0)))</f>
        <v>#VALUE!</v>
      </c>
      <c r="CJ211" s="57" t="e">
        <f>IF(CI211="","",(CONCATENATE(AP211," / ",CI211)))</f>
        <v>#VALUE!</v>
      </c>
      <c r="CK211" s="57" t="e">
        <f>IF(CJ211="","",(VLOOKUP(CJ211,Table_corresp!$J$3:$M$70,2,0)))</f>
        <v>#VALUE!</v>
      </c>
      <c r="CL211" s="57" t="e">
        <f>IF(CJ211="","",(VLOOKUP(CJ211,Table_corresp!$J$3:$M$70,3,0)))</f>
        <v>#VALUE!</v>
      </c>
      <c r="CM211" s="57" t="e">
        <f>IF(CJ211="","",(VLOOKUP(CJ211,Table_corresp!$J$3:$M$70,4,0)))</f>
        <v>#VALUE!</v>
      </c>
      <c r="CN211" s="56" t="e">
        <f>IF(#REF!&gt;0,((((#REF!/CK211)^CL211)-1)/CM211),"")</f>
        <v>#REF!</v>
      </c>
      <c r="CO211" s="56" t="e">
        <f>IF(CN211="","",BZ211-CN211)</f>
        <v>#REF!</v>
      </c>
      <c r="CP211" s="58" t="e">
        <f t="shared" si="74"/>
        <v>#REF!</v>
      </c>
      <c r="CQ211" s="59" t="e">
        <f>IF(CD211&lt;&gt;0,((YEAR(CD211)-YEAR(BP211))*12+MONTH(CD211)-MONTH(BP211)),"")</f>
        <v>#REF!</v>
      </c>
      <c r="CR211" s="11"/>
      <c r="CS211" s="39"/>
      <c r="CT211" s="18"/>
      <c r="CU211" s="57" t="e">
        <f>IF(CQ211="","",(VLOOKUP(CQ211,Table_corresp!$E$3:$F$230,2,0)))</f>
        <v>#REF!</v>
      </c>
      <c r="CV211" s="57" t="e">
        <f>IF(CU211="","",(CONCATENATE(BB211," / ",CU211)))</f>
        <v>#REF!</v>
      </c>
      <c r="CW211" s="57" t="e">
        <f>IF(CV211="","",(VLOOKUP(CV211,Table_corresp!$J$3:$M$70,2,0)))</f>
        <v>#REF!</v>
      </c>
      <c r="CX211" s="57" t="e">
        <f>IF(CV211="","",(VLOOKUP(CV211,Table_corresp!$J$3:$M$70,3,0)))</f>
        <v>#REF!</v>
      </c>
      <c r="CY211" s="57" t="e">
        <f>IF(CV211="","",(VLOOKUP(CV211,Table_corresp!$J$3:$M$70,4,0)))</f>
        <v>#REF!</v>
      </c>
      <c r="CZ211" s="56" t="e">
        <f>IF(#REF!&gt;0,((((#REF!/CW211)^CX211)-1)/CY211),"")</f>
        <v>#REF!</v>
      </c>
      <c r="DA211" s="56" t="e">
        <f>IF(CZ211="","",CL211-CZ211)</f>
        <v>#REF!</v>
      </c>
      <c r="DB211" s="58" t="e">
        <f t="shared" si="75"/>
        <v>#REF!</v>
      </c>
      <c r="DC211" s="59" t="e">
        <f>IF(CP211&lt;&gt;0,((YEAR(CP211)-YEAR(CB211))*12+MONTH(CP211)-MONTH(CB211)),"")</f>
        <v>#REF!</v>
      </c>
    </row>
    <row r="212" spans="1:107" x14ac:dyDescent="0.25">
      <c r="A212" s="10">
        <v>213</v>
      </c>
      <c r="B212" s="10">
        <v>2</v>
      </c>
      <c r="C212" s="12">
        <v>30</v>
      </c>
      <c r="D212" s="12">
        <v>114</v>
      </c>
      <c r="E212" s="12"/>
      <c r="F212" s="12">
        <v>29.5</v>
      </c>
      <c r="G212" s="12">
        <v>115</v>
      </c>
      <c r="H212" s="13">
        <v>22.31</v>
      </c>
      <c r="I212" s="46">
        <f>VLOOKUP(T212,Table_corresp!$E$3:$F$230,2,0)</f>
        <v>5</v>
      </c>
      <c r="J212" s="46" t="str">
        <f>CONCATENATE(B212," / ",I212)</f>
        <v>2 / 5</v>
      </c>
      <c r="K212" s="54">
        <f>VLOOKUP(J212,Table_corresp!$J$3:$M$70,2,0)</f>
        <v>15.2</v>
      </c>
      <c r="L212" s="54">
        <f>VLOOKUP(J212,Table_corresp!$J$3:$M$70,3,0)</f>
        <v>-0.27</v>
      </c>
      <c r="M212" s="55">
        <f>VLOOKUP(J212,Table_corresp!$J$3:$M$70,4,0)</f>
        <v>-2.1399999999999999E-2</v>
      </c>
      <c r="N212" s="56">
        <f t="shared" si="76"/>
        <v>4.5991997082074079</v>
      </c>
      <c r="O212" s="14" t="s">
        <v>39</v>
      </c>
      <c r="P212" s="15">
        <v>42501</v>
      </c>
      <c r="Q212" s="15">
        <v>40533</v>
      </c>
      <c r="R212" s="45" t="str">
        <f t="shared" ref="R212:R243" ca="1" si="77">DATEDIF(Q212,TODAY(),"y")&amp;" ans "&amp;DATEDIF(Q212,TODAY(),"ym")&amp;" mois"</f>
        <v>6 ans 9 mois</v>
      </c>
      <c r="S212" s="39" t="str">
        <f ca="1">VLOOKUP(R212,Table_corresp!$A$3:$B$230,2,0)</f>
        <v>[6-9[</v>
      </c>
      <c r="T212" s="45" t="str">
        <f>DATEDIF(Q212,P212,"y")&amp;" ans "&amp;DATEDIF(Q212,P212,"ym")&amp;" mois"</f>
        <v>5 ans 4 mois</v>
      </c>
      <c r="U212" s="39" t="str">
        <f>VLOOKUP(T212,Table_corresp!$A$3:$B$230,2,0)</f>
        <v>[3-6[</v>
      </c>
      <c r="V212" s="20"/>
      <c r="W212" s="21"/>
      <c r="X212" s="20">
        <v>42723</v>
      </c>
      <c r="Y212" s="38" t="str">
        <f>IF(X212&lt;&gt;0,(DATEDIF(Q212,X212,"y")&amp;" ans "&amp;DATEDIF(Q212,X212,"ym")&amp;" mois"),"")</f>
        <v>5 ans 11 mois</v>
      </c>
      <c r="Z212" s="21">
        <v>19.8</v>
      </c>
      <c r="AA212" s="57">
        <f>IF(Y212="","",(VLOOKUP(Y212,Table_corresp!$E$3:$F$230,2,0)))</f>
        <v>5.5</v>
      </c>
      <c r="AB212" s="57" t="str">
        <f>IF(AA212="","",(CONCATENATE(B212," / ",AA212)))</f>
        <v>2 / 5,5</v>
      </c>
      <c r="AC212" s="57">
        <f>IF(AB212="","",(VLOOKUP(AB212,Table_corresp!$J$3:$M$70,2,0)))</f>
        <v>15.14</v>
      </c>
      <c r="AD212" s="57">
        <f>IF(AB212="","",(VLOOKUP(AB212,Table_corresp!$J$3:$M$70,3,0)))</f>
        <v>-0.31</v>
      </c>
      <c r="AE212" s="57">
        <f>IF(AB212="","",(VLOOKUP(AB212,Table_corresp!$J$3:$M$70,4,0)))</f>
        <v>-2.4899999999999999E-2</v>
      </c>
      <c r="AF212" s="56">
        <f t="shared" si="65"/>
        <v>3.2056205646675267</v>
      </c>
      <c r="AG212" s="56">
        <f>IF(AF212="","",N212-AF212)</f>
        <v>1.3935791435398812</v>
      </c>
      <c r="AH212" s="58" t="str">
        <f t="shared" si="61"/>
        <v>ralentissement</v>
      </c>
      <c r="AI212" s="17">
        <f>IF(X212&lt;&gt;0,((YEAR(X212)-YEAR(P212))*12+MONTH(X212)-MONTH(P212)),"")</f>
        <v>7</v>
      </c>
      <c r="AJ212" s="20"/>
      <c r="AK212" s="39" t="str">
        <f>IF(AJ212&lt;&gt;0,(DATEDIF(Q212,AJ212,"y")&amp;" ans "&amp;DATEDIF(Q212,AJ212,"ym")&amp;" mois"),"")</f>
        <v/>
      </c>
      <c r="AL212" s="21"/>
      <c r="AM212" s="57" t="str">
        <f>IF(AK212="","",(VLOOKUP(AK212,Table_corresp!$E$3:$F$230,2,0)))</f>
        <v/>
      </c>
      <c r="AN212" s="57" t="str">
        <f>IF(AM212="","",(CONCATENATE(B212," / ",AM212)))</f>
        <v/>
      </c>
      <c r="AO212" s="57" t="str">
        <f>IF(AN212="","",(VLOOKUP(AN212,Table_corresp!$J$3:$M$70,2,0)))</f>
        <v/>
      </c>
      <c r="AP212" s="57" t="str">
        <f>IF(AN212="","",(VLOOKUP(AN212,Table_corresp!$J$3:$M$70,3,0)))</f>
        <v/>
      </c>
      <c r="AQ212" s="57" t="str">
        <f>IF(AN212="","",(VLOOKUP(AN212,Table_corresp!$J$3:$M$70,4,0)))</f>
        <v/>
      </c>
      <c r="AR212" s="56" t="str">
        <f t="shared" si="66"/>
        <v/>
      </c>
      <c r="AS212" s="56" t="str">
        <f t="shared" si="67"/>
        <v/>
      </c>
      <c r="AT212" s="58" t="str">
        <f t="shared" si="68"/>
        <v/>
      </c>
      <c r="AU212" s="59" t="str">
        <f t="shared" si="62"/>
        <v/>
      </c>
      <c r="AV212" s="20"/>
      <c r="AW212" s="39"/>
      <c r="AX212" s="21"/>
      <c r="AY212" s="57" t="str">
        <f>IF(AU212="","",(VLOOKUP(AU212,Table_corresp!$E$3:$F$230,2,0)))</f>
        <v/>
      </c>
      <c r="AZ212" s="57" t="str">
        <f>IF(AY212="","",(CONCATENATE(L212," / ",AY212)))</f>
        <v/>
      </c>
      <c r="BA212" s="57" t="str">
        <f>IF(AZ212="","",(VLOOKUP(AZ212,Table_corresp!$J$3:$M$70,2,0)))</f>
        <v/>
      </c>
      <c r="BB212" s="57" t="str">
        <f>IF(AZ212="","",(VLOOKUP(AZ212,Table_corresp!$J$3:$M$70,3,0)))</f>
        <v/>
      </c>
      <c r="BC212" s="57" t="str">
        <f>IF(AZ212="","",(VLOOKUP(AZ212,Table_corresp!$J$3:$M$70,4,0)))</f>
        <v/>
      </c>
      <c r="BD212" s="56" t="str">
        <f t="shared" si="69"/>
        <v/>
      </c>
      <c r="BE212" s="56" t="str">
        <f t="shared" si="58"/>
        <v/>
      </c>
      <c r="BF212" s="58" t="str">
        <f t="shared" si="70"/>
        <v/>
      </c>
      <c r="BG212" s="59" t="e">
        <f t="shared" si="63"/>
        <v>#VALUE!</v>
      </c>
      <c r="BH212" s="21"/>
      <c r="BI212" s="39"/>
      <c r="BJ212" s="21"/>
      <c r="BK212" s="57" t="e">
        <f>IF(BG212="","",(VLOOKUP(BG212,Table_corresp!$E$3:$F$230,2,0)))</f>
        <v>#VALUE!</v>
      </c>
      <c r="BL212" s="57" t="e">
        <f>IF(BK212="","",(CONCATENATE(V212," / ",BK212)))</f>
        <v>#VALUE!</v>
      </c>
      <c r="BM212" s="57" t="e">
        <f>IF(BL212="","",(VLOOKUP(BL212,Table_corresp!$J$3:$M$70,2,0)))</f>
        <v>#VALUE!</v>
      </c>
      <c r="BN212" s="57" t="e">
        <f>IF(BL212="","",(VLOOKUP(BL212,Table_corresp!$J$3:$M$70,3,0)))</f>
        <v>#VALUE!</v>
      </c>
      <c r="BO212" s="57" t="e">
        <f>IF(BL212="","",(VLOOKUP(BL212,Table_corresp!$J$3:$M$70,4,0)))</f>
        <v>#VALUE!</v>
      </c>
      <c r="BP212" s="56" t="str">
        <f t="shared" si="71"/>
        <v/>
      </c>
      <c r="BQ212" s="56" t="str">
        <f t="shared" si="59"/>
        <v/>
      </c>
      <c r="BR212" s="58" t="str">
        <f t="shared" si="72"/>
        <v/>
      </c>
      <c r="BS212" s="59" t="e">
        <f t="shared" si="64"/>
        <v>#VALUE!</v>
      </c>
      <c r="BT212" s="21"/>
      <c r="BU212" s="39"/>
      <c r="BV212" s="21"/>
      <c r="BW212" s="57" t="e">
        <f>IF(BS212="","",(VLOOKUP(BS212,Table_corresp!$E$3:$F$230,2,0)))</f>
        <v>#VALUE!</v>
      </c>
      <c r="BX212" s="57" t="e">
        <f>IF(BW212="","",(CONCATENATE(AF212," / ",BW212)))</f>
        <v>#VALUE!</v>
      </c>
      <c r="BY212" s="57" t="e">
        <f>IF(BX212="","",(VLOOKUP(BX212,Table_corresp!$J$3:$M$70,2,0)))</f>
        <v>#VALUE!</v>
      </c>
      <c r="BZ212" s="57" t="e">
        <f>IF(BX212="","",(VLOOKUP(BX212,Table_corresp!$J$3:$M$70,3,0)))</f>
        <v>#VALUE!</v>
      </c>
      <c r="CA212" s="57" t="e">
        <f>IF(BX212="","",(VLOOKUP(BX212,Table_corresp!$J$3:$M$70,4,0)))</f>
        <v>#VALUE!</v>
      </c>
      <c r="CB212" s="56" t="e">
        <f>IF(#REF!&gt;0,((((#REF!/BY212)^BZ212)-1)/CA212),"")</f>
        <v>#REF!</v>
      </c>
      <c r="CC212" s="56" t="e">
        <f>IF(CB212="","",BN212-CB212)</f>
        <v>#REF!</v>
      </c>
      <c r="CD212" s="58" t="e">
        <f t="shared" si="73"/>
        <v>#REF!</v>
      </c>
      <c r="CE212" s="59" t="e">
        <f>IF(BR212&lt;&gt;0,((YEAR(BR212)-YEAR(BD212))*12+MONTH(BR212)-MONTH(BD212)),"")</f>
        <v>#VALUE!</v>
      </c>
      <c r="CF212" s="21"/>
      <c r="CG212" s="39"/>
      <c r="CH212" s="21"/>
      <c r="CI212" s="57" t="e">
        <f>IF(CE212="","",(VLOOKUP(CE212,Table_corresp!$E$3:$F$230,2,0)))</f>
        <v>#VALUE!</v>
      </c>
      <c r="CJ212" s="57" t="e">
        <f>IF(CI212="","",(CONCATENATE(AP212," / ",CI212)))</f>
        <v>#VALUE!</v>
      </c>
      <c r="CK212" s="57" t="e">
        <f>IF(CJ212="","",(VLOOKUP(CJ212,Table_corresp!$J$3:$M$70,2,0)))</f>
        <v>#VALUE!</v>
      </c>
      <c r="CL212" s="57" t="e">
        <f>IF(CJ212="","",(VLOOKUP(CJ212,Table_corresp!$J$3:$M$70,3,0)))</f>
        <v>#VALUE!</v>
      </c>
      <c r="CM212" s="57" t="e">
        <f>IF(CJ212="","",(VLOOKUP(CJ212,Table_corresp!$J$3:$M$70,4,0)))</f>
        <v>#VALUE!</v>
      </c>
      <c r="CN212" s="56" t="e">
        <f>IF(#REF!&gt;0,((((#REF!/CK212)^CL212)-1)/CM212),"")</f>
        <v>#REF!</v>
      </c>
      <c r="CO212" s="56" t="e">
        <f>IF(CN212="","",BZ212-CN212)</f>
        <v>#REF!</v>
      </c>
      <c r="CP212" s="58" t="e">
        <f t="shared" si="74"/>
        <v>#REF!</v>
      </c>
      <c r="CQ212" s="59" t="e">
        <f>IF(CD212&lt;&gt;0,((YEAR(CD212)-YEAR(BP212))*12+MONTH(CD212)-MONTH(BP212)),"")</f>
        <v>#REF!</v>
      </c>
      <c r="CR212" s="21"/>
      <c r="CS212" s="39"/>
      <c r="CT212" s="22"/>
      <c r="CU212" s="57" t="e">
        <f>IF(CQ212="","",(VLOOKUP(CQ212,Table_corresp!$E$3:$F$230,2,0)))</f>
        <v>#REF!</v>
      </c>
      <c r="CV212" s="57" t="e">
        <f>IF(CU212="","",(CONCATENATE(BB212," / ",CU212)))</f>
        <v>#REF!</v>
      </c>
      <c r="CW212" s="57" t="e">
        <f>IF(CV212="","",(VLOOKUP(CV212,Table_corresp!$J$3:$M$70,2,0)))</f>
        <v>#REF!</v>
      </c>
      <c r="CX212" s="57" t="e">
        <f>IF(CV212="","",(VLOOKUP(CV212,Table_corresp!$J$3:$M$70,3,0)))</f>
        <v>#REF!</v>
      </c>
      <c r="CY212" s="57" t="e">
        <f>IF(CV212="","",(VLOOKUP(CV212,Table_corresp!$J$3:$M$70,4,0)))</f>
        <v>#REF!</v>
      </c>
      <c r="CZ212" s="56" t="e">
        <f>IF(#REF!&gt;0,((((#REF!/CW212)^CX212)-1)/CY212),"")</f>
        <v>#REF!</v>
      </c>
      <c r="DA212" s="56" t="e">
        <f>IF(CZ212="","",CL212-CZ212)</f>
        <v>#REF!</v>
      </c>
      <c r="DB212" s="58" t="e">
        <f t="shared" si="75"/>
        <v>#REF!</v>
      </c>
      <c r="DC212" s="59" t="e">
        <f>IF(CP212&lt;&gt;0,((YEAR(CP212)-YEAR(CB212))*12+MONTH(CP212)-MONTH(CB212)),"")</f>
        <v>#REF!</v>
      </c>
    </row>
    <row r="213" spans="1:107" x14ac:dyDescent="0.25">
      <c r="A213" s="10">
        <v>214</v>
      </c>
      <c r="B213" s="10">
        <v>2</v>
      </c>
      <c r="C213" s="12"/>
      <c r="D213" s="12"/>
      <c r="E213" s="12">
        <v>24</v>
      </c>
      <c r="F213" s="12">
        <v>34.5</v>
      </c>
      <c r="G213" s="12">
        <v>119</v>
      </c>
      <c r="H213" s="13">
        <v>24.3</v>
      </c>
      <c r="I213" s="46">
        <f>VLOOKUP(T213,Table_corresp!$E$3:$F$230,2,0)</f>
        <v>5.5</v>
      </c>
      <c r="J213" s="46" t="str">
        <f>CONCATENATE(B213," / ",I213)</f>
        <v>2 / 5,5</v>
      </c>
      <c r="K213" s="54">
        <f>VLOOKUP(J213,Table_corresp!$J$3:$M$70,2,0)</f>
        <v>15.14</v>
      </c>
      <c r="L213" s="54">
        <f>VLOOKUP(J213,Table_corresp!$J$3:$M$70,3,0)</f>
        <v>-0.31</v>
      </c>
      <c r="M213" s="55">
        <f>VLOOKUP(J213,Table_corresp!$J$3:$M$70,4,0)</f>
        <v>-2.4899999999999999E-2</v>
      </c>
      <c r="N213" s="56">
        <f t="shared" si="76"/>
        <v>5.4788345897436299</v>
      </c>
      <c r="O213" s="14" t="s">
        <v>36</v>
      </c>
      <c r="P213" s="15">
        <v>42509</v>
      </c>
      <c r="Q213" s="15">
        <v>40425</v>
      </c>
      <c r="R213" s="45" t="str">
        <f t="shared" ca="1" si="77"/>
        <v>7 ans 1 mois</v>
      </c>
      <c r="S213" s="39" t="str">
        <f ca="1">VLOOKUP(R213,Table_corresp!$A$3:$B$230,2,0)</f>
        <v>[6-9[</v>
      </c>
      <c r="T213" s="45" t="str">
        <f>DATEDIF(Q213,P213,"y")&amp;" ans "&amp;DATEDIF(Q213,P213,"ym")&amp;" mois"</f>
        <v>5 ans 8 mois</v>
      </c>
      <c r="U213" s="39" t="str">
        <f>VLOOKUP(T213,Table_corresp!$A$3:$B$230,2,0)</f>
        <v>[3-6[</v>
      </c>
      <c r="V213" s="16"/>
      <c r="W213" s="11"/>
      <c r="X213" s="16">
        <v>42585</v>
      </c>
      <c r="Y213" s="38" t="str">
        <f>IF(X213&lt;&gt;0,(DATEDIF(Q213,X213,"y")&amp;" ans "&amp;DATEDIF(Q213,X213,"ym")&amp;" mois"),"")</f>
        <v>5 ans 10 mois</v>
      </c>
      <c r="Z213" s="11">
        <v>23.6</v>
      </c>
      <c r="AA213" s="57">
        <f>IF(Y213="","",(VLOOKUP(Y213,Table_corresp!$E$3:$F$230,2,0)))</f>
        <v>5.5</v>
      </c>
      <c r="AB213" s="57" t="str">
        <f>IF(AA213="","",(CONCATENATE(B213," / ",AA213)))</f>
        <v>2 / 5,5</v>
      </c>
      <c r="AC213" s="57">
        <f>IF(AB213="","",(VLOOKUP(AB213,Table_corresp!$J$3:$M$70,2,0)))</f>
        <v>15.14</v>
      </c>
      <c r="AD213" s="57">
        <f>IF(AB213="","",(VLOOKUP(AB213,Table_corresp!$J$3:$M$70,3,0)))</f>
        <v>-0.31</v>
      </c>
      <c r="AE213" s="57">
        <f>IF(AB213="","",(VLOOKUP(AB213,Table_corresp!$J$3:$M$70,4,0)))</f>
        <v>-2.4899999999999999E-2</v>
      </c>
      <c r="AF213" s="56">
        <f t="shared" si="65"/>
        <v>5.1631481244633477</v>
      </c>
      <c r="AG213" s="56">
        <f>IF(AF213="","",N213-AF213)</f>
        <v>0.31568646528028221</v>
      </c>
      <c r="AH213" s="58" t="str">
        <f t="shared" si="61"/>
        <v>ralentissement</v>
      </c>
      <c r="AI213" s="17">
        <f>IF(X213&lt;&gt;0,((YEAR(X213)-YEAR(P213))*12+MONTH(X213)-MONTH(P213)),"")</f>
        <v>3</v>
      </c>
      <c r="AJ213" s="16"/>
      <c r="AK213" s="39" t="str">
        <f>IF(AJ213&lt;&gt;0,(DATEDIF(Q213,AJ213,"y")&amp;" ans "&amp;DATEDIF(Q213,AJ213,"ym")&amp;" mois"),"")</f>
        <v/>
      </c>
      <c r="AL213" s="11"/>
      <c r="AM213" s="57" t="str">
        <f>IF(AK213="","",(VLOOKUP(AK213,Table_corresp!$E$3:$F$230,2,0)))</f>
        <v/>
      </c>
      <c r="AN213" s="57" t="str">
        <f>IF(AM213="","",(CONCATENATE(B213," / ",AM213)))</f>
        <v/>
      </c>
      <c r="AO213" s="57" t="str">
        <f>IF(AN213="","",(VLOOKUP(AN213,Table_corresp!$J$3:$M$70,2,0)))</f>
        <v/>
      </c>
      <c r="AP213" s="57" t="str">
        <f>IF(AN213="","",(VLOOKUP(AN213,Table_corresp!$J$3:$M$70,3,0)))</f>
        <v/>
      </c>
      <c r="AQ213" s="57" t="str">
        <f>IF(AN213="","",(VLOOKUP(AN213,Table_corresp!$J$3:$M$70,4,0)))</f>
        <v/>
      </c>
      <c r="AR213" s="56" t="str">
        <f t="shared" si="66"/>
        <v/>
      </c>
      <c r="AS213" s="56" t="str">
        <f t="shared" si="67"/>
        <v/>
      </c>
      <c r="AT213" s="58" t="str">
        <f t="shared" si="68"/>
        <v/>
      </c>
      <c r="AU213" s="59" t="str">
        <f t="shared" si="62"/>
        <v/>
      </c>
      <c r="AV213" s="16"/>
      <c r="AW213" s="39"/>
      <c r="AX213" s="11"/>
      <c r="AY213" s="57" t="str">
        <f>IF(AU213="","",(VLOOKUP(AU213,Table_corresp!$E$3:$F$230,2,0)))</f>
        <v/>
      </c>
      <c r="AZ213" s="57" t="str">
        <f>IF(AY213="","",(CONCATENATE(L213," / ",AY213)))</f>
        <v/>
      </c>
      <c r="BA213" s="57" t="str">
        <f>IF(AZ213="","",(VLOOKUP(AZ213,Table_corresp!$J$3:$M$70,2,0)))</f>
        <v/>
      </c>
      <c r="BB213" s="57" t="str">
        <f>IF(AZ213="","",(VLOOKUP(AZ213,Table_corresp!$J$3:$M$70,3,0)))</f>
        <v/>
      </c>
      <c r="BC213" s="57" t="str">
        <f>IF(AZ213="","",(VLOOKUP(AZ213,Table_corresp!$J$3:$M$70,4,0)))</f>
        <v/>
      </c>
      <c r="BD213" s="56" t="str">
        <f t="shared" si="69"/>
        <v/>
      </c>
      <c r="BE213" s="56" t="str">
        <f t="shared" ref="BE213:BE264" si="78">IF(BD213="","",AP213-BD213)</f>
        <v/>
      </c>
      <c r="BF213" s="58" t="str">
        <f t="shared" si="70"/>
        <v/>
      </c>
      <c r="BG213" s="59" t="e">
        <f t="shared" si="63"/>
        <v>#VALUE!</v>
      </c>
      <c r="BH213" s="11"/>
      <c r="BI213" s="39"/>
      <c r="BJ213" s="11"/>
      <c r="BK213" s="57" t="e">
        <f>IF(BG213="","",(VLOOKUP(BG213,Table_corresp!$E$3:$F$230,2,0)))</f>
        <v>#VALUE!</v>
      </c>
      <c r="BL213" s="57" t="e">
        <f>IF(BK213="","",(CONCATENATE(V213," / ",BK213)))</f>
        <v>#VALUE!</v>
      </c>
      <c r="BM213" s="57" t="e">
        <f>IF(BL213="","",(VLOOKUP(BL213,Table_corresp!$J$3:$M$70,2,0)))</f>
        <v>#VALUE!</v>
      </c>
      <c r="BN213" s="57" t="e">
        <f>IF(BL213="","",(VLOOKUP(BL213,Table_corresp!$J$3:$M$70,3,0)))</f>
        <v>#VALUE!</v>
      </c>
      <c r="BO213" s="57" t="e">
        <f>IF(BL213="","",(VLOOKUP(BL213,Table_corresp!$J$3:$M$70,4,0)))</f>
        <v>#VALUE!</v>
      </c>
      <c r="BP213" s="56" t="str">
        <f t="shared" si="71"/>
        <v/>
      </c>
      <c r="BQ213" s="56" t="str">
        <f t="shared" ref="BQ213:BQ264" si="79">IF(BP213="","",BB213-BP213)</f>
        <v/>
      </c>
      <c r="BR213" s="58" t="str">
        <f t="shared" si="72"/>
        <v/>
      </c>
      <c r="BS213" s="59" t="e">
        <f t="shared" si="64"/>
        <v>#VALUE!</v>
      </c>
      <c r="BT213" s="11"/>
      <c r="BU213" s="39"/>
      <c r="BV213" s="11"/>
      <c r="BW213" s="57" t="e">
        <f>IF(BS213="","",(VLOOKUP(BS213,Table_corresp!$E$3:$F$230,2,0)))</f>
        <v>#VALUE!</v>
      </c>
      <c r="BX213" s="57" t="e">
        <f>IF(BW213="","",(CONCATENATE(AF213," / ",BW213)))</f>
        <v>#VALUE!</v>
      </c>
      <c r="BY213" s="57" t="e">
        <f>IF(BX213="","",(VLOOKUP(BX213,Table_corresp!$J$3:$M$70,2,0)))</f>
        <v>#VALUE!</v>
      </c>
      <c r="BZ213" s="57" t="e">
        <f>IF(BX213="","",(VLOOKUP(BX213,Table_corresp!$J$3:$M$70,3,0)))</f>
        <v>#VALUE!</v>
      </c>
      <c r="CA213" s="57" t="e">
        <f>IF(BX213="","",(VLOOKUP(BX213,Table_corresp!$J$3:$M$70,4,0)))</f>
        <v>#VALUE!</v>
      </c>
      <c r="CB213" s="56" t="e">
        <f>IF(#REF!&gt;0,((((#REF!/BY213)^BZ213)-1)/CA213),"")</f>
        <v>#REF!</v>
      </c>
      <c r="CC213" s="56" t="e">
        <f>IF(CB213="","",BN213-CB213)</f>
        <v>#REF!</v>
      </c>
      <c r="CD213" s="58" t="e">
        <f t="shared" si="73"/>
        <v>#REF!</v>
      </c>
      <c r="CE213" s="59" t="e">
        <f>IF(BR213&lt;&gt;0,((YEAR(BR213)-YEAR(BD213))*12+MONTH(BR213)-MONTH(BD213)),"")</f>
        <v>#VALUE!</v>
      </c>
      <c r="CF213" s="11"/>
      <c r="CG213" s="39"/>
      <c r="CH213" s="11"/>
      <c r="CI213" s="57" t="e">
        <f>IF(CE213="","",(VLOOKUP(CE213,Table_corresp!$E$3:$F$230,2,0)))</f>
        <v>#VALUE!</v>
      </c>
      <c r="CJ213" s="57" t="e">
        <f>IF(CI213="","",(CONCATENATE(AP213," / ",CI213)))</f>
        <v>#VALUE!</v>
      </c>
      <c r="CK213" s="57" t="e">
        <f>IF(CJ213="","",(VLOOKUP(CJ213,Table_corresp!$J$3:$M$70,2,0)))</f>
        <v>#VALUE!</v>
      </c>
      <c r="CL213" s="57" t="e">
        <f>IF(CJ213="","",(VLOOKUP(CJ213,Table_corresp!$J$3:$M$70,3,0)))</f>
        <v>#VALUE!</v>
      </c>
      <c r="CM213" s="57" t="e">
        <f>IF(CJ213="","",(VLOOKUP(CJ213,Table_corresp!$J$3:$M$70,4,0)))</f>
        <v>#VALUE!</v>
      </c>
      <c r="CN213" s="56" t="e">
        <f>IF(#REF!&gt;0,((((#REF!/CK213)^CL213)-1)/CM213),"")</f>
        <v>#REF!</v>
      </c>
      <c r="CO213" s="56" t="e">
        <f>IF(CN213="","",BZ213-CN213)</f>
        <v>#REF!</v>
      </c>
      <c r="CP213" s="58" t="e">
        <f t="shared" si="74"/>
        <v>#REF!</v>
      </c>
      <c r="CQ213" s="59" t="e">
        <f>IF(CD213&lt;&gt;0,((YEAR(CD213)-YEAR(BP213))*12+MONTH(CD213)-MONTH(BP213)),"")</f>
        <v>#REF!</v>
      </c>
      <c r="CR213" s="11"/>
      <c r="CS213" s="39"/>
      <c r="CT213" s="18"/>
      <c r="CU213" s="57" t="e">
        <f>IF(CQ213="","",(VLOOKUP(CQ213,Table_corresp!$E$3:$F$230,2,0)))</f>
        <v>#REF!</v>
      </c>
      <c r="CV213" s="57" t="e">
        <f>IF(CU213="","",(CONCATENATE(BB213," / ",CU213)))</f>
        <v>#REF!</v>
      </c>
      <c r="CW213" s="57" t="e">
        <f>IF(CV213="","",(VLOOKUP(CV213,Table_corresp!$J$3:$M$70,2,0)))</f>
        <v>#REF!</v>
      </c>
      <c r="CX213" s="57" t="e">
        <f>IF(CV213="","",(VLOOKUP(CV213,Table_corresp!$J$3:$M$70,3,0)))</f>
        <v>#REF!</v>
      </c>
      <c r="CY213" s="57" t="e">
        <f>IF(CV213="","",(VLOOKUP(CV213,Table_corresp!$J$3:$M$70,4,0)))</f>
        <v>#REF!</v>
      </c>
      <c r="CZ213" s="56" t="e">
        <f>IF(#REF!&gt;0,((((#REF!/CW213)^CX213)-1)/CY213),"")</f>
        <v>#REF!</v>
      </c>
      <c r="DA213" s="56" t="e">
        <f>IF(CZ213="","",CL213-CZ213)</f>
        <v>#REF!</v>
      </c>
      <c r="DB213" s="58" t="e">
        <f t="shared" si="75"/>
        <v>#REF!</v>
      </c>
      <c r="DC213" s="59" t="e">
        <f>IF(CP213&lt;&gt;0,((YEAR(CP213)-YEAR(CB213))*12+MONTH(CP213)-MONTH(CB213)),"")</f>
        <v>#REF!</v>
      </c>
    </row>
    <row r="214" spans="1:107" x14ac:dyDescent="0.25">
      <c r="A214" s="10">
        <v>215</v>
      </c>
      <c r="B214" s="10">
        <v>2</v>
      </c>
      <c r="C214" s="12">
        <v>18</v>
      </c>
      <c r="D214" s="12">
        <v>102.5</v>
      </c>
      <c r="E214" s="12">
        <v>17.100000000000001</v>
      </c>
      <c r="F214" s="12">
        <v>17.5</v>
      </c>
      <c r="G214" s="12">
        <v>104</v>
      </c>
      <c r="H214" s="13">
        <v>16.100000000000001</v>
      </c>
      <c r="I214" s="46">
        <f>VLOOKUP(T214,Table_corresp!$E$3:$F$230,2,0)</f>
        <v>3.5</v>
      </c>
      <c r="J214" s="46" t="str">
        <f>CONCATENATE(B214," / ",I214)</f>
        <v>2 / 3,5</v>
      </c>
      <c r="K214" s="54">
        <f>VLOOKUP(J214,Table_corresp!$J$3:$M$70,2,0)</f>
        <v>15.64</v>
      </c>
      <c r="L214" s="54">
        <f>VLOOKUP(J214,Table_corresp!$J$3:$M$70,3,0)</f>
        <v>-0.13</v>
      </c>
      <c r="M214" s="55">
        <f>VLOOKUP(J214,Table_corresp!$J$3:$M$70,4,0)</f>
        <v>-1.01E-2</v>
      </c>
      <c r="N214" s="56">
        <f t="shared" si="76"/>
        <v>0.37240478821013634</v>
      </c>
      <c r="O214" s="14"/>
      <c r="P214" s="15">
        <v>42515</v>
      </c>
      <c r="Q214" s="15">
        <v>41071</v>
      </c>
      <c r="R214" s="45" t="str">
        <f t="shared" ca="1" si="77"/>
        <v>5 ans 4 mois</v>
      </c>
      <c r="S214" s="39" t="str">
        <f ca="1">VLOOKUP(R214,Table_corresp!$A$3:$B$230,2,0)</f>
        <v>[3-6[</v>
      </c>
      <c r="T214" s="45" t="str">
        <f>DATEDIF(Q214,P214,"y")&amp;" ans "&amp;DATEDIF(Q214,P214,"ym")&amp;" mois"</f>
        <v>3 ans 11 mois</v>
      </c>
      <c r="U214" s="39" t="str">
        <f>VLOOKUP(T214,Table_corresp!$A$3:$B$230,2,0)</f>
        <v>[3-6[</v>
      </c>
      <c r="V214" s="16"/>
      <c r="W214" s="11"/>
      <c r="X214" s="16"/>
      <c r="Y214" s="38" t="str">
        <f>IF(X214&lt;&gt;0,(DATEDIF(Q214,X214,"y")&amp;" ans "&amp;DATEDIF(Q214,X214,"ym")&amp;" mois"),"")</f>
        <v/>
      </c>
      <c r="Z214" s="11"/>
      <c r="AA214" s="57" t="str">
        <f>IF(Y214="","",(VLOOKUP(Y214,Table_corresp!$E$3:$F$230,2,0)))</f>
        <v/>
      </c>
      <c r="AB214" s="57" t="str">
        <f>IF(AA214="","",(CONCATENATE(B214," / ",AA214)))</f>
        <v/>
      </c>
      <c r="AC214" s="57" t="str">
        <f>IF(AB214="","",(VLOOKUP(AB214,Table_corresp!$J$3:$M$70,2,0)))</f>
        <v/>
      </c>
      <c r="AD214" s="57" t="str">
        <f>IF(AB214="","",(VLOOKUP(AB214,Table_corresp!$J$3:$M$70,3,0)))</f>
        <v/>
      </c>
      <c r="AE214" s="57" t="str">
        <f>IF(AB214="","",(VLOOKUP(AB214,Table_corresp!$J$3:$M$70,4,0)))</f>
        <v/>
      </c>
      <c r="AF214" s="56" t="str">
        <f t="shared" si="65"/>
        <v/>
      </c>
      <c r="AG214" s="56" t="str">
        <f>IF(AF214="","",N214-AF214)</f>
        <v/>
      </c>
      <c r="AH214" s="58" t="str">
        <f t="shared" si="61"/>
        <v/>
      </c>
      <c r="AI214" s="17" t="str">
        <f>IF(X214&lt;&gt;0,((YEAR(X214)-YEAR(P214))*12+MONTH(X214)-MONTH(P214)),"")</f>
        <v/>
      </c>
      <c r="AJ214" s="16"/>
      <c r="AK214" s="39" t="str">
        <f>IF(AJ214&lt;&gt;0,(DATEDIF(Q214,AJ214,"y")&amp;" ans "&amp;DATEDIF(Q214,AJ214,"ym")&amp;" mois"),"")</f>
        <v/>
      </c>
      <c r="AL214" s="11"/>
      <c r="AM214" s="57" t="str">
        <f>IF(AK214="","",(VLOOKUP(AK214,Table_corresp!$E$3:$F$230,2,0)))</f>
        <v/>
      </c>
      <c r="AN214" s="57" t="str">
        <f>IF(AM214="","",(CONCATENATE(B214," / ",AM214)))</f>
        <v/>
      </c>
      <c r="AO214" s="57" t="str">
        <f>IF(AN214="","",(VLOOKUP(AN214,Table_corresp!$J$3:$M$70,2,0)))</f>
        <v/>
      </c>
      <c r="AP214" s="57" t="str">
        <f>IF(AN214="","",(VLOOKUP(AN214,Table_corresp!$J$3:$M$70,3,0)))</f>
        <v/>
      </c>
      <c r="AQ214" s="57" t="str">
        <f>IF(AN214="","",(VLOOKUP(AN214,Table_corresp!$J$3:$M$70,4,0)))</f>
        <v/>
      </c>
      <c r="AR214" s="56" t="str">
        <f t="shared" si="66"/>
        <v/>
      </c>
      <c r="AS214" s="56" t="str">
        <f t="shared" si="67"/>
        <v/>
      </c>
      <c r="AT214" s="58" t="str">
        <f t="shared" si="68"/>
        <v/>
      </c>
      <c r="AU214" s="59" t="str">
        <f t="shared" si="62"/>
        <v/>
      </c>
      <c r="AV214" s="16"/>
      <c r="AW214" s="39"/>
      <c r="AX214" s="11"/>
      <c r="AY214" s="57" t="str">
        <f>IF(AU214="","",(VLOOKUP(AU214,Table_corresp!$E$3:$F$230,2,0)))</f>
        <v/>
      </c>
      <c r="AZ214" s="57" t="str">
        <f>IF(AY214="","",(CONCATENATE(L214," / ",AY214)))</f>
        <v/>
      </c>
      <c r="BA214" s="57" t="str">
        <f>IF(AZ214="","",(VLOOKUP(AZ214,Table_corresp!$J$3:$M$70,2,0)))</f>
        <v/>
      </c>
      <c r="BB214" s="57" t="str">
        <f>IF(AZ214="","",(VLOOKUP(AZ214,Table_corresp!$J$3:$M$70,3,0)))</f>
        <v/>
      </c>
      <c r="BC214" s="57" t="str">
        <f>IF(AZ214="","",(VLOOKUP(AZ214,Table_corresp!$J$3:$M$70,4,0)))</f>
        <v/>
      </c>
      <c r="BD214" s="56" t="str">
        <f t="shared" si="69"/>
        <v/>
      </c>
      <c r="BE214" s="56" t="str">
        <f t="shared" si="78"/>
        <v/>
      </c>
      <c r="BF214" s="58" t="str">
        <f t="shared" si="70"/>
        <v/>
      </c>
      <c r="BG214" s="59" t="e">
        <f t="shared" si="63"/>
        <v>#VALUE!</v>
      </c>
      <c r="BH214" s="11"/>
      <c r="BI214" s="39"/>
      <c r="BJ214" s="11"/>
      <c r="BK214" s="57" t="e">
        <f>IF(BG214="","",(VLOOKUP(BG214,Table_corresp!$E$3:$F$230,2,0)))</f>
        <v>#VALUE!</v>
      </c>
      <c r="BL214" s="57" t="e">
        <f>IF(BK214="","",(CONCATENATE(V214," / ",BK214)))</f>
        <v>#VALUE!</v>
      </c>
      <c r="BM214" s="57" t="e">
        <f>IF(BL214="","",(VLOOKUP(BL214,Table_corresp!$J$3:$M$70,2,0)))</f>
        <v>#VALUE!</v>
      </c>
      <c r="BN214" s="57" t="e">
        <f>IF(BL214="","",(VLOOKUP(BL214,Table_corresp!$J$3:$M$70,3,0)))</f>
        <v>#VALUE!</v>
      </c>
      <c r="BO214" s="57" t="e">
        <f>IF(BL214="","",(VLOOKUP(BL214,Table_corresp!$J$3:$M$70,4,0)))</f>
        <v>#VALUE!</v>
      </c>
      <c r="BP214" s="56" t="str">
        <f t="shared" si="71"/>
        <v/>
      </c>
      <c r="BQ214" s="56" t="str">
        <f t="shared" si="79"/>
        <v/>
      </c>
      <c r="BR214" s="58" t="str">
        <f t="shared" si="72"/>
        <v/>
      </c>
      <c r="BS214" s="59" t="e">
        <f t="shared" si="64"/>
        <v>#VALUE!</v>
      </c>
      <c r="BT214" s="11"/>
      <c r="BU214" s="39"/>
      <c r="BV214" s="11"/>
      <c r="BW214" s="57" t="e">
        <f>IF(BS214="","",(VLOOKUP(BS214,Table_corresp!$E$3:$F$230,2,0)))</f>
        <v>#VALUE!</v>
      </c>
      <c r="BX214" s="57" t="e">
        <f>IF(BW214="","",(CONCATENATE(AF214," / ",BW214)))</f>
        <v>#VALUE!</v>
      </c>
      <c r="BY214" s="57" t="e">
        <f>IF(BX214="","",(VLOOKUP(BX214,Table_corresp!$J$3:$M$70,2,0)))</f>
        <v>#VALUE!</v>
      </c>
      <c r="BZ214" s="57" t="e">
        <f>IF(BX214="","",(VLOOKUP(BX214,Table_corresp!$J$3:$M$70,3,0)))</f>
        <v>#VALUE!</v>
      </c>
      <c r="CA214" s="57" t="e">
        <f>IF(BX214="","",(VLOOKUP(BX214,Table_corresp!$J$3:$M$70,4,0)))</f>
        <v>#VALUE!</v>
      </c>
      <c r="CB214" s="56" t="e">
        <f>IF(#REF!&gt;0,((((#REF!/BY214)^BZ214)-1)/CA214),"")</f>
        <v>#REF!</v>
      </c>
      <c r="CC214" s="56" t="e">
        <f>IF(CB214="","",BN214-CB214)</f>
        <v>#REF!</v>
      </c>
      <c r="CD214" s="58" t="e">
        <f t="shared" si="73"/>
        <v>#REF!</v>
      </c>
      <c r="CE214" s="59" t="e">
        <f>IF(BR214&lt;&gt;0,((YEAR(BR214)-YEAR(BD214))*12+MONTH(BR214)-MONTH(BD214)),"")</f>
        <v>#VALUE!</v>
      </c>
      <c r="CF214" s="11"/>
      <c r="CG214" s="39"/>
      <c r="CH214" s="11"/>
      <c r="CI214" s="57" t="e">
        <f>IF(CE214="","",(VLOOKUP(CE214,Table_corresp!$E$3:$F$230,2,0)))</f>
        <v>#VALUE!</v>
      </c>
      <c r="CJ214" s="57" t="e">
        <f>IF(CI214="","",(CONCATENATE(AP214," / ",CI214)))</f>
        <v>#VALUE!</v>
      </c>
      <c r="CK214" s="57" t="e">
        <f>IF(CJ214="","",(VLOOKUP(CJ214,Table_corresp!$J$3:$M$70,2,0)))</f>
        <v>#VALUE!</v>
      </c>
      <c r="CL214" s="57" t="e">
        <f>IF(CJ214="","",(VLOOKUP(CJ214,Table_corresp!$J$3:$M$70,3,0)))</f>
        <v>#VALUE!</v>
      </c>
      <c r="CM214" s="57" t="e">
        <f>IF(CJ214="","",(VLOOKUP(CJ214,Table_corresp!$J$3:$M$70,4,0)))</f>
        <v>#VALUE!</v>
      </c>
      <c r="CN214" s="56" t="e">
        <f>IF(#REF!&gt;0,((((#REF!/CK214)^CL214)-1)/CM214),"")</f>
        <v>#REF!</v>
      </c>
      <c r="CO214" s="56" t="e">
        <f>IF(CN214="","",BZ214-CN214)</f>
        <v>#REF!</v>
      </c>
      <c r="CP214" s="58" t="e">
        <f t="shared" si="74"/>
        <v>#REF!</v>
      </c>
      <c r="CQ214" s="59" t="e">
        <f>IF(CD214&lt;&gt;0,((YEAR(CD214)-YEAR(BP214))*12+MONTH(CD214)-MONTH(BP214)),"")</f>
        <v>#REF!</v>
      </c>
      <c r="CR214" s="11"/>
      <c r="CS214" s="39"/>
      <c r="CT214" s="18"/>
      <c r="CU214" s="57" t="e">
        <f>IF(CQ214="","",(VLOOKUP(CQ214,Table_corresp!$E$3:$F$230,2,0)))</f>
        <v>#REF!</v>
      </c>
      <c r="CV214" s="57" t="e">
        <f>IF(CU214="","",(CONCATENATE(BB214," / ",CU214)))</f>
        <v>#REF!</v>
      </c>
      <c r="CW214" s="57" t="e">
        <f>IF(CV214="","",(VLOOKUP(CV214,Table_corresp!$J$3:$M$70,2,0)))</f>
        <v>#REF!</v>
      </c>
      <c r="CX214" s="57" t="e">
        <f>IF(CV214="","",(VLOOKUP(CV214,Table_corresp!$J$3:$M$70,3,0)))</f>
        <v>#REF!</v>
      </c>
      <c r="CY214" s="57" t="e">
        <f>IF(CV214="","",(VLOOKUP(CV214,Table_corresp!$J$3:$M$70,4,0)))</f>
        <v>#REF!</v>
      </c>
      <c r="CZ214" s="56" t="e">
        <f>IF(#REF!&gt;0,((((#REF!/CW214)^CX214)-1)/CY214),"")</f>
        <v>#REF!</v>
      </c>
      <c r="DA214" s="56" t="e">
        <f>IF(CZ214="","",CL214-CZ214)</f>
        <v>#REF!</v>
      </c>
      <c r="DB214" s="58" t="e">
        <f t="shared" si="75"/>
        <v>#REF!</v>
      </c>
      <c r="DC214" s="59" t="e">
        <f>IF(CP214&lt;&gt;0,((YEAR(CP214)-YEAR(CB214))*12+MONTH(CP214)-MONTH(CB214)),"")</f>
        <v>#REF!</v>
      </c>
    </row>
    <row r="215" spans="1:107" x14ac:dyDescent="0.25">
      <c r="A215" s="10">
        <v>216</v>
      </c>
      <c r="B215" s="10">
        <v>2</v>
      </c>
      <c r="C215" s="12"/>
      <c r="D215" s="12"/>
      <c r="E215" s="12"/>
      <c r="F215" s="12">
        <v>41.5</v>
      </c>
      <c r="G215" s="12">
        <v>129</v>
      </c>
      <c r="H215" s="13">
        <v>24.9</v>
      </c>
      <c r="I215" s="46">
        <f>VLOOKUP(T215,Table_corresp!$E$3:$F$230,2,0)</f>
        <v>5.5</v>
      </c>
      <c r="J215" s="46" t="str">
        <f>CONCATENATE(B215," / ",I215)</f>
        <v>2 / 5,5</v>
      </c>
      <c r="K215" s="54">
        <f>VLOOKUP(J215,Table_corresp!$J$3:$M$70,2,0)</f>
        <v>15.14</v>
      </c>
      <c r="L215" s="54">
        <f>VLOOKUP(J215,Table_corresp!$J$3:$M$70,3,0)</f>
        <v>-0.31</v>
      </c>
      <c r="M215" s="55">
        <f>VLOOKUP(J215,Table_corresp!$J$3:$M$70,4,0)</f>
        <v>-2.4899999999999999E-2</v>
      </c>
      <c r="N215" s="56">
        <f t="shared" si="76"/>
        <v>5.7400869397397134</v>
      </c>
      <c r="O215" s="14" t="s">
        <v>39</v>
      </c>
      <c r="P215" s="15">
        <v>42516</v>
      </c>
      <c r="Q215" s="15">
        <v>40467</v>
      </c>
      <c r="R215" s="45" t="str">
        <f t="shared" ca="1" si="77"/>
        <v>7 ans 0 mois</v>
      </c>
      <c r="S215" s="39" t="str">
        <f ca="1">VLOOKUP(R215,Table_corresp!$A$3:$B$230,2,0)</f>
        <v>[6-9[</v>
      </c>
      <c r="T215" s="45" t="str">
        <f>DATEDIF(Q215,P215,"y")&amp;" ans "&amp;DATEDIF(Q215,P215,"ym")&amp;" mois"</f>
        <v>5 ans 7 mois</v>
      </c>
      <c r="U215" s="39" t="str">
        <f>VLOOKUP(T215,Table_corresp!$A$3:$B$230,2,0)</f>
        <v>[3-6[</v>
      </c>
      <c r="V215" s="20"/>
      <c r="W215" s="21"/>
      <c r="X215" s="20"/>
      <c r="Y215" s="38" t="str">
        <f>IF(X215&lt;&gt;0,(DATEDIF(Q215,X215,"y")&amp;" ans "&amp;DATEDIF(Q215,X215,"ym")&amp;" mois"),"")</f>
        <v/>
      </c>
      <c r="Z215" s="21"/>
      <c r="AA215" s="57" t="str">
        <f>IF(Y215="","",(VLOOKUP(Y215,Table_corresp!$E$3:$F$230,2,0)))</f>
        <v/>
      </c>
      <c r="AB215" s="57" t="str">
        <f>IF(AA215="","",(CONCATENATE(B215," / ",AA215)))</f>
        <v/>
      </c>
      <c r="AC215" s="57" t="str">
        <f>IF(AB215="","",(VLOOKUP(AB215,Table_corresp!$J$3:$M$70,2,0)))</f>
        <v/>
      </c>
      <c r="AD215" s="57" t="str">
        <f>IF(AB215="","",(VLOOKUP(AB215,Table_corresp!$J$3:$M$70,3,0)))</f>
        <v/>
      </c>
      <c r="AE215" s="57" t="str">
        <f>IF(AB215="","",(VLOOKUP(AB215,Table_corresp!$J$3:$M$70,4,0)))</f>
        <v/>
      </c>
      <c r="AF215" s="56" t="str">
        <f t="shared" si="65"/>
        <v/>
      </c>
      <c r="AG215" s="56" t="str">
        <f>IF(AF215="","",N215-AF215)</f>
        <v/>
      </c>
      <c r="AH215" s="58" t="str">
        <f t="shared" si="61"/>
        <v/>
      </c>
      <c r="AI215" s="17" t="str">
        <f>IF(X215&lt;&gt;0,((YEAR(X215)-YEAR(P215))*12+MONTH(X215)-MONTH(P215)),"")</f>
        <v/>
      </c>
      <c r="AJ215" s="20"/>
      <c r="AK215" s="39" t="str">
        <f>IF(AJ215&lt;&gt;0,(DATEDIF(Q215,AJ215,"y")&amp;" ans "&amp;DATEDIF(Q215,AJ215,"ym")&amp;" mois"),"")</f>
        <v/>
      </c>
      <c r="AL215" s="21"/>
      <c r="AM215" s="57" t="str">
        <f>IF(AK215="","",(VLOOKUP(AK215,Table_corresp!$E$3:$F$230,2,0)))</f>
        <v/>
      </c>
      <c r="AN215" s="57" t="str">
        <f>IF(AM215="","",(CONCATENATE(B215," / ",AM215)))</f>
        <v/>
      </c>
      <c r="AO215" s="57" t="str">
        <f>IF(AN215="","",(VLOOKUP(AN215,Table_corresp!$J$3:$M$70,2,0)))</f>
        <v/>
      </c>
      <c r="AP215" s="57" t="str">
        <f>IF(AN215="","",(VLOOKUP(AN215,Table_corresp!$J$3:$M$70,3,0)))</f>
        <v/>
      </c>
      <c r="AQ215" s="57" t="str">
        <f>IF(AN215="","",(VLOOKUP(AN215,Table_corresp!$J$3:$M$70,4,0)))</f>
        <v/>
      </c>
      <c r="AR215" s="56" t="str">
        <f t="shared" si="66"/>
        <v/>
      </c>
      <c r="AS215" s="56" t="str">
        <f t="shared" si="67"/>
        <v/>
      </c>
      <c r="AT215" s="58" t="str">
        <f t="shared" si="68"/>
        <v/>
      </c>
      <c r="AU215" s="59" t="str">
        <f t="shared" si="62"/>
        <v/>
      </c>
      <c r="AV215" s="20"/>
      <c r="AW215" s="39"/>
      <c r="AX215" s="21"/>
      <c r="AY215" s="57" t="str">
        <f>IF(AU215="","",(VLOOKUP(AU215,Table_corresp!$E$3:$F$230,2,0)))</f>
        <v/>
      </c>
      <c r="AZ215" s="57" t="str">
        <f>IF(AY215="","",(CONCATENATE(L215," / ",AY215)))</f>
        <v/>
      </c>
      <c r="BA215" s="57" t="str">
        <f>IF(AZ215="","",(VLOOKUP(AZ215,Table_corresp!$J$3:$M$70,2,0)))</f>
        <v/>
      </c>
      <c r="BB215" s="57" t="str">
        <f>IF(AZ215="","",(VLOOKUP(AZ215,Table_corresp!$J$3:$M$70,3,0)))</f>
        <v/>
      </c>
      <c r="BC215" s="57" t="str">
        <f>IF(AZ215="","",(VLOOKUP(AZ215,Table_corresp!$J$3:$M$70,4,0)))</f>
        <v/>
      </c>
      <c r="BD215" s="56" t="str">
        <f t="shared" si="69"/>
        <v/>
      </c>
      <c r="BE215" s="56" t="str">
        <f t="shared" si="78"/>
        <v/>
      </c>
      <c r="BF215" s="58" t="str">
        <f t="shared" si="70"/>
        <v/>
      </c>
      <c r="BG215" s="59" t="e">
        <f t="shared" si="63"/>
        <v>#VALUE!</v>
      </c>
      <c r="BH215" s="21"/>
      <c r="BI215" s="39"/>
      <c r="BJ215" s="21"/>
      <c r="BK215" s="57" t="e">
        <f>IF(BG215="","",(VLOOKUP(BG215,Table_corresp!$E$3:$F$230,2,0)))</f>
        <v>#VALUE!</v>
      </c>
      <c r="BL215" s="57" t="e">
        <f>IF(BK215="","",(CONCATENATE(V215," / ",BK215)))</f>
        <v>#VALUE!</v>
      </c>
      <c r="BM215" s="57" t="e">
        <f>IF(BL215="","",(VLOOKUP(BL215,Table_corresp!$J$3:$M$70,2,0)))</f>
        <v>#VALUE!</v>
      </c>
      <c r="BN215" s="57" t="e">
        <f>IF(BL215="","",(VLOOKUP(BL215,Table_corresp!$J$3:$M$70,3,0)))</f>
        <v>#VALUE!</v>
      </c>
      <c r="BO215" s="57" t="e">
        <f>IF(BL215="","",(VLOOKUP(BL215,Table_corresp!$J$3:$M$70,4,0)))</f>
        <v>#VALUE!</v>
      </c>
      <c r="BP215" s="56" t="str">
        <f t="shared" si="71"/>
        <v/>
      </c>
      <c r="BQ215" s="56" t="str">
        <f t="shared" si="79"/>
        <v/>
      </c>
      <c r="BR215" s="58" t="str">
        <f t="shared" si="72"/>
        <v/>
      </c>
      <c r="BS215" s="59" t="e">
        <f t="shared" si="64"/>
        <v>#VALUE!</v>
      </c>
      <c r="BT215" s="21"/>
      <c r="BU215" s="39"/>
      <c r="BV215" s="21"/>
      <c r="BW215" s="57" t="e">
        <f>IF(BS215="","",(VLOOKUP(BS215,Table_corresp!$E$3:$F$230,2,0)))</f>
        <v>#VALUE!</v>
      </c>
      <c r="BX215" s="57" t="e">
        <f>IF(BW215="","",(CONCATENATE(AF215," / ",BW215)))</f>
        <v>#VALUE!</v>
      </c>
      <c r="BY215" s="57" t="e">
        <f>IF(BX215="","",(VLOOKUP(BX215,Table_corresp!$J$3:$M$70,2,0)))</f>
        <v>#VALUE!</v>
      </c>
      <c r="BZ215" s="57" t="e">
        <f>IF(BX215="","",(VLOOKUP(BX215,Table_corresp!$J$3:$M$70,3,0)))</f>
        <v>#VALUE!</v>
      </c>
      <c r="CA215" s="57" t="e">
        <f>IF(BX215="","",(VLOOKUP(BX215,Table_corresp!$J$3:$M$70,4,0)))</f>
        <v>#VALUE!</v>
      </c>
      <c r="CB215" s="56" t="e">
        <f>IF(#REF!&gt;0,((((#REF!/BY215)^BZ215)-1)/CA215),"")</f>
        <v>#REF!</v>
      </c>
      <c r="CC215" s="56" t="e">
        <f>IF(CB215="","",BN215-CB215)</f>
        <v>#REF!</v>
      </c>
      <c r="CD215" s="58" t="e">
        <f t="shared" si="73"/>
        <v>#REF!</v>
      </c>
      <c r="CE215" s="59" t="e">
        <f>IF(BR215&lt;&gt;0,((YEAR(BR215)-YEAR(BD215))*12+MONTH(BR215)-MONTH(BD215)),"")</f>
        <v>#VALUE!</v>
      </c>
      <c r="CF215" s="21"/>
      <c r="CG215" s="39"/>
      <c r="CH215" s="21"/>
      <c r="CI215" s="57" t="e">
        <f>IF(CE215="","",(VLOOKUP(CE215,Table_corresp!$E$3:$F$230,2,0)))</f>
        <v>#VALUE!</v>
      </c>
      <c r="CJ215" s="57" t="e">
        <f>IF(CI215="","",(CONCATENATE(AP215," / ",CI215)))</f>
        <v>#VALUE!</v>
      </c>
      <c r="CK215" s="57" t="e">
        <f>IF(CJ215="","",(VLOOKUP(CJ215,Table_corresp!$J$3:$M$70,2,0)))</f>
        <v>#VALUE!</v>
      </c>
      <c r="CL215" s="57" t="e">
        <f>IF(CJ215="","",(VLOOKUP(CJ215,Table_corresp!$J$3:$M$70,3,0)))</f>
        <v>#VALUE!</v>
      </c>
      <c r="CM215" s="57" t="e">
        <f>IF(CJ215="","",(VLOOKUP(CJ215,Table_corresp!$J$3:$M$70,4,0)))</f>
        <v>#VALUE!</v>
      </c>
      <c r="CN215" s="56" t="e">
        <f>IF(#REF!&gt;0,((((#REF!/CK215)^CL215)-1)/CM215),"")</f>
        <v>#REF!</v>
      </c>
      <c r="CO215" s="56" t="e">
        <f>IF(CN215="","",BZ215-CN215)</f>
        <v>#REF!</v>
      </c>
      <c r="CP215" s="58" t="e">
        <f t="shared" si="74"/>
        <v>#REF!</v>
      </c>
      <c r="CQ215" s="59" t="e">
        <f>IF(CD215&lt;&gt;0,((YEAR(CD215)-YEAR(BP215))*12+MONTH(CD215)-MONTH(BP215)),"")</f>
        <v>#REF!</v>
      </c>
      <c r="CR215" s="21"/>
      <c r="CS215" s="39"/>
      <c r="CT215" s="22"/>
      <c r="CU215" s="57" t="e">
        <f>IF(CQ215="","",(VLOOKUP(CQ215,Table_corresp!$E$3:$F$230,2,0)))</f>
        <v>#REF!</v>
      </c>
      <c r="CV215" s="57" t="e">
        <f>IF(CU215="","",(CONCATENATE(BB215," / ",CU215)))</f>
        <v>#REF!</v>
      </c>
      <c r="CW215" s="57" t="e">
        <f>IF(CV215="","",(VLOOKUP(CV215,Table_corresp!$J$3:$M$70,2,0)))</f>
        <v>#REF!</v>
      </c>
      <c r="CX215" s="57" t="e">
        <f>IF(CV215="","",(VLOOKUP(CV215,Table_corresp!$J$3:$M$70,3,0)))</f>
        <v>#REF!</v>
      </c>
      <c r="CY215" s="57" t="e">
        <f>IF(CV215="","",(VLOOKUP(CV215,Table_corresp!$J$3:$M$70,4,0)))</f>
        <v>#REF!</v>
      </c>
      <c r="CZ215" s="56" t="e">
        <f>IF(#REF!&gt;0,((((#REF!/CW215)^CX215)-1)/CY215),"")</f>
        <v>#REF!</v>
      </c>
      <c r="DA215" s="56" t="e">
        <f>IF(CZ215="","",CL215-CZ215)</f>
        <v>#REF!</v>
      </c>
      <c r="DB215" s="58" t="e">
        <f t="shared" si="75"/>
        <v>#REF!</v>
      </c>
      <c r="DC215" s="59" t="e">
        <f>IF(CP215&lt;&gt;0,((YEAR(CP215)-YEAR(CB215))*12+MONTH(CP215)-MONTH(CB215)),"")</f>
        <v>#REF!</v>
      </c>
    </row>
    <row r="216" spans="1:107" x14ac:dyDescent="0.25">
      <c r="A216" s="10">
        <v>217</v>
      </c>
      <c r="B216" s="10">
        <v>2</v>
      </c>
      <c r="C216" s="12"/>
      <c r="D216" s="12"/>
      <c r="E216" s="12"/>
      <c r="F216" s="12">
        <v>49.5</v>
      </c>
      <c r="G216" s="12">
        <v>149</v>
      </c>
      <c r="H216" s="13">
        <v>22.3</v>
      </c>
      <c r="I216" s="46">
        <f>VLOOKUP(T216,Table_corresp!$E$3:$F$230,2,0)</f>
        <v>10.5</v>
      </c>
      <c r="J216" s="46" t="str">
        <f>CONCATENATE(B216," / ",I216)</f>
        <v>2 / 10,5</v>
      </c>
      <c r="K216" s="54">
        <f>VLOOKUP(J216,Table_corresp!$J$3:$M$70,2,0)</f>
        <v>16.440000000000001</v>
      </c>
      <c r="L216" s="54">
        <f>VLOOKUP(J216,Table_corresp!$J$3:$M$70,3,0)</f>
        <v>-0.69</v>
      </c>
      <c r="M216" s="55">
        <f>VLOOKUP(J216,Table_corresp!$J$3:$M$70,4,0)</f>
        <v>-7.3400000000000007E-2</v>
      </c>
      <c r="N216" s="56">
        <f t="shared" si="76"/>
        <v>2.584568900743772</v>
      </c>
      <c r="O216" s="14" t="s">
        <v>36</v>
      </c>
      <c r="P216" s="15">
        <v>42515</v>
      </c>
      <c r="Q216" s="15">
        <v>38607</v>
      </c>
      <c r="R216" s="45" t="str">
        <f t="shared" ca="1" si="77"/>
        <v>12 ans 1 mois</v>
      </c>
      <c r="S216" s="39" t="str">
        <f ca="1">VLOOKUP(R216,Table_corresp!$A$3:$B$230,2,0)</f>
        <v>&gt; 12</v>
      </c>
      <c r="T216" s="45" t="str">
        <f>DATEDIF(Q216,P216,"y")&amp;" ans "&amp;DATEDIF(Q216,P216,"ym")&amp;" mois"</f>
        <v>10 ans 8 mois</v>
      </c>
      <c r="U216" s="39" t="str">
        <f>VLOOKUP(T216,Table_corresp!$A$3:$B$230,2,0)</f>
        <v>[9-12[</v>
      </c>
      <c r="V216" s="16"/>
      <c r="W216" s="11"/>
      <c r="X216" s="16"/>
      <c r="Y216" s="38" t="str">
        <f>IF(X216&lt;&gt;0,(DATEDIF(Q216,X216,"y")&amp;" ans "&amp;DATEDIF(Q216,X216,"ym")&amp;" mois"),"")</f>
        <v/>
      </c>
      <c r="Z216" s="11"/>
      <c r="AA216" s="57" t="str">
        <f>IF(Y216="","",(VLOOKUP(Y216,Table_corresp!$E$3:$F$230,2,0)))</f>
        <v/>
      </c>
      <c r="AB216" s="57" t="str">
        <f>IF(AA216="","",(CONCATENATE(B216," / ",AA216)))</f>
        <v/>
      </c>
      <c r="AC216" s="57" t="str">
        <f>IF(AB216="","",(VLOOKUP(AB216,Table_corresp!$J$3:$M$70,2,0)))</f>
        <v/>
      </c>
      <c r="AD216" s="57" t="str">
        <f>IF(AB216="","",(VLOOKUP(AB216,Table_corresp!$J$3:$M$70,3,0)))</f>
        <v/>
      </c>
      <c r="AE216" s="57" t="str">
        <f>IF(AB216="","",(VLOOKUP(AB216,Table_corresp!$J$3:$M$70,4,0)))</f>
        <v/>
      </c>
      <c r="AF216" s="56" t="str">
        <f t="shared" si="65"/>
        <v/>
      </c>
      <c r="AG216" s="56" t="str">
        <f>IF(AF216="","",N216-AF216)</f>
        <v/>
      </c>
      <c r="AH216" s="58" t="str">
        <f t="shared" si="61"/>
        <v/>
      </c>
      <c r="AI216" s="17" t="str">
        <f>IF(X216&lt;&gt;0,((YEAR(X216)-YEAR(P216))*12+MONTH(X216)-MONTH(P216)),"")</f>
        <v/>
      </c>
      <c r="AJ216" s="16"/>
      <c r="AK216" s="39" t="str">
        <f>IF(AJ216&lt;&gt;0,(DATEDIF(Q216,AJ216,"y")&amp;" ans "&amp;DATEDIF(Q216,AJ216,"ym")&amp;" mois"),"")</f>
        <v/>
      </c>
      <c r="AL216" s="11"/>
      <c r="AM216" s="57" t="str">
        <f>IF(AK216="","",(VLOOKUP(AK216,Table_corresp!$E$3:$F$230,2,0)))</f>
        <v/>
      </c>
      <c r="AN216" s="57" t="str">
        <f>IF(AM216="","",(CONCATENATE(B216," / ",AM216)))</f>
        <v/>
      </c>
      <c r="AO216" s="57" t="str">
        <f>IF(AN216="","",(VLOOKUP(AN216,Table_corresp!$J$3:$M$70,2,0)))</f>
        <v/>
      </c>
      <c r="AP216" s="57" t="str">
        <f>IF(AN216="","",(VLOOKUP(AN216,Table_corresp!$J$3:$M$70,3,0)))</f>
        <v/>
      </c>
      <c r="AQ216" s="57" t="str">
        <f>IF(AN216="","",(VLOOKUP(AN216,Table_corresp!$J$3:$M$70,4,0)))</f>
        <v/>
      </c>
      <c r="AR216" s="56" t="str">
        <f t="shared" si="66"/>
        <v/>
      </c>
      <c r="AS216" s="56" t="str">
        <f t="shared" si="67"/>
        <v/>
      </c>
      <c r="AT216" s="58" t="str">
        <f t="shared" si="68"/>
        <v/>
      </c>
      <c r="AU216" s="59" t="str">
        <f t="shared" si="62"/>
        <v/>
      </c>
      <c r="AV216" s="16"/>
      <c r="AW216" s="39"/>
      <c r="AX216" s="11"/>
      <c r="AY216" s="57" t="str">
        <f>IF(AU216="","",(VLOOKUP(AU216,Table_corresp!$E$3:$F$230,2,0)))</f>
        <v/>
      </c>
      <c r="AZ216" s="57" t="str">
        <f>IF(AY216="","",(CONCATENATE(L216," / ",AY216)))</f>
        <v/>
      </c>
      <c r="BA216" s="57" t="str">
        <f>IF(AZ216="","",(VLOOKUP(AZ216,Table_corresp!$J$3:$M$70,2,0)))</f>
        <v/>
      </c>
      <c r="BB216" s="57" t="str">
        <f>IF(AZ216="","",(VLOOKUP(AZ216,Table_corresp!$J$3:$M$70,3,0)))</f>
        <v/>
      </c>
      <c r="BC216" s="57" t="str">
        <f>IF(AZ216="","",(VLOOKUP(AZ216,Table_corresp!$J$3:$M$70,4,0)))</f>
        <v/>
      </c>
      <c r="BD216" s="56" t="str">
        <f t="shared" si="69"/>
        <v/>
      </c>
      <c r="BE216" s="56" t="str">
        <f t="shared" si="78"/>
        <v/>
      </c>
      <c r="BF216" s="58" t="str">
        <f t="shared" si="70"/>
        <v/>
      </c>
      <c r="BG216" s="59" t="e">
        <f t="shared" si="63"/>
        <v>#VALUE!</v>
      </c>
      <c r="BH216" s="11"/>
      <c r="BI216" s="39"/>
      <c r="BJ216" s="11"/>
      <c r="BK216" s="57" t="e">
        <f>IF(BG216="","",(VLOOKUP(BG216,Table_corresp!$E$3:$F$230,2,0)))</f>
        <v>#VALUE!</v>
      </c>
      <c r="BL216" s="57" t="e">
        <f>IF(BK216="","",(CONCATENATE(V216," / ",BK216)))</f>
        <v>#VALUE!</v>
      </c>
      <c r="BM216" s="57" t="e">
        <f>IF(BL216="","",(VLOOKUP(BL216,Table_corresp!$J$3:$M$70,2,0)))</f>
        <v>#VALUE!</v>
      </c>
      <c r="BN216" s="57" t="e">
        <f>IF(BL216="","",(VLOOKUP(BL216,Table_corresp!$J$3:$M$70,3,0)))</f>
        <v>#VALUE!</v>
      </c>
      <c r="BO216" s="57" t="e">
        <f>IF(BL216="","",(VLOOKUP(BL216,Table_corresp!$J$3:$M$70,4,0)))</f>
        <v>#VALUE!</v>
      </c>
      <c r="BP216" s="56" t="str">
        <f t="shared" si="71"/>
        <v/>
      </c>
      <c r="BQ216" s="56" t="str">
        <f t="shared" si="79"/>
        <v/>
      </c>
      <c r="BR216" s="58" t="str">
        <f t="shared" si="72"/>
        <v/>
      </c>
      <c r="BS216" s="59" t="e">
        <f t="shared" si="64"/>
        <v>#VALUE!</v>
      </c>
      <c r="BT216" s="11"/>
      <c r="BU216" s="39"/>
      <c r="BV216" s="11"/>
      <c r="BW216" s="57" t="e">
        <f>IF(BS216="","",(VLOOKUP(BS216,Table_corresp!$E$3:$F$230,2,0)))</f>
        <v>#VALUE!</v>
      </c>
      <c r="BX216" s="57" t="e">
        <f>IF(BW216="","",(CONCATENATE(AF216," / ",BW216)))</f>
        <v>#VALUE!</v>
      </c>
      <c r="BY216" s="57" t="e">
        <f>IF(BX216="","",(VLOOKUP(BX216,Table_corresp!$J$3:$M$70,2,0)))</f>
        <v>#VALUE!</v>
      </c>
      <c r="BZ216" s="57" t="e">
        <f>IF(BX216="","",(VLOOKUP(BX216,Table_corresp!$J$3:$M$70,3,0)))</f>
        <v>#VALUE!</v>
      </c>
      <c r="CA216" s="57" t="e">
        <f>IF(BX216="","",(VLOOKUP(BX216,Table_corresp!$J$3:$M$70,4,0)))</f>
        <v>#VALUE!</v>
      </c>
      <c r="CB216" s="56" t="e">
        <f>IF(#REF!&gt;0,((((#REF!/BY216)^BZ216)-1)/CA216),"")</f>
        <v>#REF!</v>
      </c>
      <c r="CC216" s="56" t="e">
        <f>IF(CB216="","",BN216-CB216)</f>
        <v>#REF!</v>
      </c>
      <c r="CD216" s="58" t="e">
        <f t="shared" si="73"/>
        <v>#REF!</v>
      </c>
      <c r="CE216" s="59" t="e">
        <f>IF(BR216&lt;&gt;0,((YEAR(BR216)-YEAR(BD216))*12+MONTH(BR216)-MONTH(BD216)),"")</f>
        <v>#VALUE!</v>
      </c>
      <c r="CF216" s="11"/>
      <c r="CG216" s="39"/>
      <c r="CH216" s="11"/>
      <c r="CI216" s="57" t="e">
        <f>IF(CE216="","",(VLOOKUP(CE216,Table_corresp!$E$3:$F$230,2,0)))</f>
        <v>#VALUE!</v>
      </c>
      <c r="CJ216" s="57" t="e">
        <f>IF(CI216="","",(CONCATENATE(AP216," / ",CI216)))</f>
        <v>#VALUE!</v>
      </c>
      <c r="CK216" s="57" t="e">
        <f>IF(CJ216="","",(VLOOKUP(CJ216,Table_corresp!$J$3:$M$70,2,0)))</f>
        <v>#VALUE!</v>
      </c>
      <c r="CL216" s="57" t="e">
        <f>IF(CJ216="","",(VLOOKUP(CJ216,Table_corresp!$J$3:$M$70,3,0)))</f>
        <v>#VALUE!</v>
      </c>
      <c r="CM216" s="57" t="e">
        <f>IF(CJ216="","",(VLOOKUP(CJ216,Table_corresp!$J$3:$M$70,4,0)))</f>
        <v>#VALUE!</v>
      </c>
      <c r="CN216" s="56" t="e">
        <f>IF(#REF!&gt;0,((((#REF!/CK216)^CL216)-1)/CM216),"")</f>
        <v>#REF!</v>
      </c>
      <c r="CO216" s="56" t="e">
        <f>IF(CN216="","",BZ216-CN216)</f>
        <v>#REF!</v>
      </c>
      <c r="CP216" s="58" t="e">
        <f t="shared" si="74"/>
        <v>#REF!</v>
      </c>
      <c r="CQ216" s="59" t="e">
        <f>IF(CD216&lt;&gt;0,((YEAR(CD216)-YEAR(BP216))*12+MONTH(CD216)-MONTH(BP216)),"")</f>
        <v>#REF!</v>
      </c>
      <c r="CR216" s="11"/>
      <c r="CS216" s="39"/>
      <c r="CT216" s="18"/>
      <c r="CU216" s="57" t="e">
        <f>IF(CQ216="","",(VLOOKUP(CQ216,Table_corresp!$E$3:$F$230,2,0)))</f>
        <v>#REF!</v>
      </c>
      <c r="CV216" s="57" t="e">
        <f>IF(CU216="","",(CONCATENATE(BB216," / ",CU216)))</f>
        <v>#REF!</v>
      </c>
      <c r="CW216" s="57" t="e">
        <f>IF(CV216="","",(VLOOKUP(CV216,Table_corresp!$J$3:$M$70,2,0)))</f>
        <v>#REF!</v>
      </c>
      <c r="CX216" s="57" t="e">
        <f>IF(CV216="","",(VLOOKUP(CV216,Table_corresp!$J$3:$M$70,3,0)))</f>
        <v>#REF!</v>
      </c>
      <c r="CY216" s="57" t="e">
        <f>IF(CV216="","",(VLOOKUP(CV216,Table_corresp!$J$3:$M$70,4,0)))</f>
        <v>#REF!</v>
      </c>
      <c r="CZ216" s="56" t="e">
        <f>IF(#REF!&gt;0,((((#REF!/CW216)^CX216)-1)/CY216),"")</f>
        <v>#REF!</v>
      </c>
      <c r="DA216" s="56" t="e">
        <f>IF(CZ216="","",CL216-CZ216)</f>
        <v>#REF!</v>
      </c>
      <c r="DB216" s="58" t="e">
        <f t="shared" si="75"/>
        <v>#REF!</v>
      </c>
      <c r="DC216" s="59" t="e">
        <f>IF(CP216&lt;&gt;0,((YEAR(CP216)-YEAR(CB216))*12+MONTH(CP216)-MONTH(CB216)),"")</f>
        <v>#REF!</v>
      </c>
    </row>
    <row r="217" spans="1:107" x14ac:dyDescent="0.25">
      <c r="A217" s="10">
        <v>218</v>
      </c>
      <c r="B217" s="10">
        <v>2</v>
      </c>
      <c r="C217" s="12"/>
      <c r="D217" s="12"/>
      <c r="E217" s="12"/>
      <c r="F217" s="12">
        <v>53.2</v>
      </c>
      <c r="G217" s="12">
        <v>147.5</v>
      </c>
      <c r="H217" s="13">
        <v>24.45</v>
      </c>
      <c r="I217" s="46">
        <f>VLOOKUP(T217,Table_corresp!$E$3:$F$230,2,0)</f>
        <v>11</v>
      </c>
      <c r="J217" s="46" t="str">
        <f>CONCATENATE(B217," / ",I217)</f>
        <v>2 / 11</v>
      </c>
      <c r="K217" s="54">
        <f>VLOOKUP(J217,Table_corresp!$J$3:$M$70,2,0)</f>
        <v>16.73</v>
      </c>
      <c r="L217" s="54">
        <f>VLOOKUP(J217,Table_corresp!$J$3:$M$70,3,0)</f>
        <v>-0.71</v>
      </c>
      <c r="M217" s="55">
        <f>VLOOKUP(J217,Table_corresp!$J$3:$M$70,4,0)</f>
        <v>-7.7700000000000005E-2</v>
      </c>
      <c r="N217" s="56">
        <f t="shared" si="76"/>
        <v>3.0393431313163064</v>
      </c>
      <c r="O217" s="14" t="s">
        <v>39</v>
      </c>
      <c r="P217" s="15">
        <v>42527</v>
      </c>
      <c r="Q217" s="15">
        <v>38449</v>
      </c>
      <c r="R217" s="45" t="str">
        <f t="shared" ca="1" si="77"/>
        <v>12 ans 6 mois</v>
      </c>
      <c r="S217" s="39" t="str">
        <f ca="1">VLOOKUP(R217,Table_corresp!$A$3:$B$230,2,0)</f>
        <v>&gt; 12</v>
      </c>
      <c r="T217" s="45" t="str">
        <f>DATEDIF(Q217,P217,"y")&amp;" ans "&amp;DATEDIF(Q217,P217,"ym")&amp;" mois"</f>
        <v>11 ans 1 mois</v>
      </c>
      <c r="U217" s="39" t="str">
        <f>VLOOKUP(T217,Table_corresp!$A$3:$B$230,2,0)</f>
        <v>[9-12[</v>
      </c>
      <c r="V217" s="16"/>
      <c r="W217" s="11"/>
      <c r="X217" s="16"/>
      <c r="Y217" s="38" t="str">
        <f>IF(X217&lt;&gt;0,(DATEDIF(Q217,X217,"y")&amp;" ans "&amp;DATEDIF(Q217,X217,"ym")&amp;" mois"),"")</f>
        <v/>
      </c>
      <c r="Z217" s="11"/>
      <c r="AA217" s="57" t="str">
        <f>IF(Y217="","",(VLOOKUP(Y217,Table_corresp!$E$3:$F$230,2,0)))</f>
        <v/>
      </c>
      <c r="AB217" s="57" t="str">
        <f>IF(AA217="","",(CONCATENATE(B217," / ",AA217)))</f>
        <v/>
      </c>
      <c r="AC217" s="57" t="str">
        <f>IF(AB217="","",(VLOOKUP(AB217,Table_corresp!$J$3:$M$70,2,0)))</f>
        <v/>
      </c>
      <c r="AD217" s="57" t="str">
        <f>IF(AB217="","",(VLOOKUP(AB217,Table_corresp!$J$3:$M$70,3,0)))</f>
        <v/>
      </c>
      <c r="AE217" s="57" t="str">
        <f>IF(AB217="","",(VLOOKUP(AB217,Table_corresp!$J$3:$M$70,4,0)))</f>
        <v/>
      </c>
      <c r="AF217" s="56" t="str">
        <f t="shared" si="65"/>
        <v/>
      </c>
      <c r="AG217" s="56" t="str">
        <f>IF(AF217="","",N217-AF217)</f>
        <v/>
      </c>
      <c r="AH217" s="58" t="str">
        <f t="shared" si="61"/>
        <v/>
      </c>
      <c r="AI217" s="17" t="str">
        <f>IF(X217&lt;&gt;0,((YEAR(X217)-YEAR(P217))*12+MONTH(X217)-MONTH(P217)),"")</f>
        <v/>
      </c>
      <c r="AJ217" s="16"/>
      <c r="AK217" s="39" t="str">
        <f>IF(AJ217&lt;&gt;0,(DATEDIF(Q217,AJ217,"y")&amp;" ans "&amp;DATEDIF(Q217,AJ217,"ym")&amp;" mois"),"")</f>
        <v/>
      </c>
      <c r="AL217" s="11"/>
      <c r="AM217" s="57" t="str">
        <f>IF(AK217="","",(VLOOKUP(AK217,Table_corresp!$E$3:$F$230,2,0)))</f>
        <v/>
      </c>
      <c r="AN217" s="57" t="str">
        <f>IF(AM217="","",(CONCATENATE(B217," / ",AM217)))</f>
        <v/>
      </c>
      <c r="AO217" s="57" t="str">
        <f>IF(AN217="","",(VLOOKUP(AN217,Table_corresp!$J$3:$M$70,2,0)))</f>
        <v/>
      </c>
      <c r="AP217" s="57" t="str">
        <f>IF(AN217="","",(VLOOKUP(AN217,Table_corresp!$J$3:$M$70,3,0)))</f>
        <v/>
      </c>
      <c r="AQ217" s="57" t="str">
        <f>IF(AN217="","",(VLOOKUP(AN217,Table_corresp!$J$3:$M$70,4,0)))</f>
        <v/>
      </c>
      <c r="AR217" s="56" t="str">
        <f t="shared" si="66"/>
        <v/>
      </c>
      <c r="AS217" s="56" t="str">
        <f t="shared" si="67"/>
        <v/>
      </c>
      <c r="AT217" s="58" t="str">
        <f t="shared" si="68"/>
        <v/>
      </c>
      <c r="AU217" s="59" t="str">
        <f t="shared" si="62"/>
        <v/>
      </c>
      <c r="AV217" s="16"/>
      <c r="AW217" s="39"/>
      <c r="AX217" s="11"/>
      <c r="AY217" s="57" t="str">
        <f>IF(AU217="","",(VLOOKUP(AU217,Table_corresp!$E$3:$F$230,2,0)))</f>
        <v/>
      </c>
      <c r="AZ217" s="57" t="str">
        <f>IF(AY217="","",(CONCATENATE(L217," / ",AY217)))</f>
        <v/>
      </c>
      <c r="BA217" s="57" t="str">
        <f>IF(AZ217="","",(VLOOKUP(AZ217,Table_corresp!$J$3:$M$70,2,0)))</f>
        <v/>
      </c>
      <c r="BB217" s="57" t="str">
        <f>IF(AZ217="","",(VLOOKUP(AZ217,Table_corresp!$J$3:$M$70,3,0)))</f>
        <v/>
      </c>
      <c r="BC217" s="57" t="str">
        <f>IF(AZ217="","",(VLOOKUP(AZ217,Table_corresp!$J$3:$M$70,4,0)))</f>
        <v/>
      </c>
      <c r="BD217" s="56" t="str">
        <f t="shared" si="69"/>
        <v/>
      </c>
      <c r="BE217" s="56" t="str">
        <f t="shared" si="78"/>
        <v/>
      </c>
      <c r="BF217" s="58" t="str">
        <f t="shared" si="70"/>
        <v/>
      </c>
      <c r="BG217" s="59" t="e">
        <f t="shared" si="63"/>
        <v>#VALUE!</v>
      </c>
      <c r="BH217" s="11"/>
      <c r="BI217" s="39"/>
      <c r="BJ217" s="11"/>
      <c r="BK217" s="57" t="e">
        <f>IF(BG217="","",(VLOOKUP(BG217,Table_corresp!$E$3:$F$230,2,0)))</f>
        <v>#VALUE!</v>
      </c>
      <c r="BL217" s="57" t="e">
        <f>IF(BK217="","",(CONCATENATE(V217," / ",BK217)))</f>
        <v>#VALUE!</v>
      </c>
      <c r="BM217" s="57" t="e">
        <f>IF(BL217="","",(VLOOKUP(BL217,Table_corresp!$J$3:$M$70,2,0)))</f>
        <v>#VALUE!</v>
      </c>
      <c r="BN217" s="57" t="e">
        <f>IF(BL217="","",(VLOOKUP(BL217,Table_corresp!$J$3:$M$70,3,0)))</f>
        <v>#VALUE!</v>
      </c>
      <c r="BO217" s="57" t="e">
        <f>IF(BL217="","",(VLOOKUP(BL217,Table_corresp!$J$3:$M$70,4,0)))</f>
        <v>#VALUE!</v>
      </c>
      <c r="BP217" s="56" t="str">
        <f t="shared" si="71"/>
        <v/>
      </c>
      <c r="BQ217" s="56" t="str">
        <f t="shared" si="79"/>
        <v/>
      </c>
      <c r="BR217" s="58" t="str">
        <f t="shared" si="72"/>
        <v/>
      </c>
      <c r="BS217" s="59" t="e">
        <f t="shared" si="64"/>
        <v>#VALUE!</v>
      </c>
      <c r="BT217" s="11"/>
      <c r="BU217" s="39"/>
      <c r="BV217" s="11"/>
      <c r="BW217" s="57" t="e">
        <f>IF(BS217="","",(VLOOKUP(BS217,Table_corresp!$E$3:$F$230,2,0)))</f>
        <v>#VALUE!</v>
      </c>
      <c r="BX217" s="57" t="e">
        <f>IF(BW217="","",(CONCATENATE(AF217," / ",BW217)))</f>
        <v>#VALUE!</v>
      </c>
      <c r="BY217" s="57" t="e">
        <f>IF(BX217="","",(VLOOKUP(BX217,Table_corresp!$J$3:$M$70,2,0)))</f>
        <v>#VALUE!</v>
      </c>
      <c r="BZ217" s="57" t="e">
        <f>IF(BX217="","",(VLOOKUP(BX217,Table_corresp!$J$3:$M$70,3,0)))</f>
        <v>#VALUE!</v>
      </c>
      <c r="CA217" s="57" t="e">
        <f>IF(BX217="","",(VLOOKUP(BX217,Table_corresp!$J$3:$M$70,4,0)))</f>
        <v>#VALUE!</v>
      </c>
      <c r="CB217" s="56" t="e">
        <f>IF(#REF!&gt;0,((((#REF!/BY217)^BZ217)-1)/CA217),"")</f>
        <v>#REF!</v>
      </c>
      <c r="CC217" s="56" t="e">
        <f>IF(CB217="","",BN217-CB217)</f>
        <v>#REF!</v>
      </c>
      <c r="CD217" s="58" t="e">
        <f t="shared" si="73"/>
        <v>#REF!</v>
      </c>
      <c r="CE217" s="59" t="e">
        <f>IF(BR217&lt;&gt;0,((YEAR(BR217)-YEAR(BD217))*12+MONTH(BR217)-MONTH(BD217)),"")</f>
        <v>#VALUE!</v>
      </c>
      <c r="CF217" s="11"/>
      <c r="CG217" s="39"/>
      <c r="CH217" s="11"/>
      <c r="CI217" s="57" t="e">
        <f>IF(CE217="","",(VLOOKUP(CE217,Table_corresp!$E$3:$F$230,2,0)))</f>
        <v>#VALUE!</v>
      </c>
      <c r="CJ217" s="57" t="e">
        <f>IF(CI217="","",(CONCATENATE(AP217," / ",CI217)))</f>
        <v>#VALUE!</v>
      </c>
      <c r="CK217" s="57" t="e">
        <f>IF(CJ217="","",(VLOOKUP(CJ217,Table_corresp!$J$3:$M$70,2,0)))</f>
        <v>#VALUE!</v>
      </c>
      <c r="CL217" s="57" t="e">
        <f>IF(CJ217="","",(VLOOKUP(CJ217,Table_corresp!$J$3:$M$70,3,0)))</f>
        <v>#VALUE!</v>
      </c>
      <c r="CM217" s="57" t="e">
        <f>IF(CJ217="","",(VLOOKUP(CJ217,Table_corresp!$J$3:$M$70,4,0)))</f>
        <v>#VALUE!</v>
      </c>
      <c r="CN217" s="56" t="e">
        <f>IF(#REF!&gt;0,((((#REF!/CK217)^CL217)-1)/CM217),"")</f>
        <v>#REF!</v>
      </c>
      <c r="CO217" s="56" t="e">
        <f>IF(CN217="","",BZ217-CN217)</f>
        <v>#REF!</v>
      </c>
      <c r="CP217" s="58" t="e">
        <f t="shared" si="74"/>
        <v>#REF!</v>
      </c>
      <c r="CQ217" s="59" t="e">
        <f>IF(CD217&lt;&gt;0,((YEAR(CD217)-YEAR(BP217))*12+MONTH(CD217)-MONTH(BP217)),"")</f>
        <v>#REF!</v>
      </c>
      <c r="CR217" s="11"/>
      <c r="CS217" s="39"/>
      <c r="CT217" s="18"/>
      <c r="CU217" s="57" t="e">
        <f>IF(CQ217="","",(VLOOKUP(CQ217,Table_corresp!$E$3:$F$230,2,0)))</f>
        <v>#REF!</v>
      </c>
      <c r="CV217" s="57" t="e">
        <f>IF(CU217="","",(CONCATENATE(BB217," / ",CU217)))</f>
        <v>#REF!</v>
      </c>
      <c r="CW217" s="57" t="e">
        <f>IF(CV217="","",(VLOOKUP(CV217,Table_corresp!$J$3:$M$70,2,0)))</f>
        <v>#REF!</v>
      </c>
      <c r="CX217" s="57" t="e">
        <f>IF(CV217="","",(VLOOKUP(CV217,Table_corresp!$J$3:$M$70,3,0)))</f>
        <v>#REF!</v>
      </c>
      <c r="CY217" s="57" t="e">
        <f>IF(CV217="","",(VLOOKUP(CV217,Table_corresp!$J$3:$M$70,4,0)))</f>
        <v>#REF!</v>
      </c>
      <c r="CZ217" s="56" t="e">
        <f>IF(#REF!&gt;0,((((#REF!/CW217)^CX217)-1)/CY217),"")</f>
        <v>#REF!</v>
      </c>
      <c r="DA217" s="56" t="e">
        <f>IF(CZ217="","",CL217-CZ217)</f>
        <v>#REF!</v>
      </c>
      <c r="DB217" s="58" t="e">
        <f t="shared" si="75"/>
        <v>#REF!</v>
      </c>
      <c r="DC217" s="59" t="e">
        <f>IF(CP217&lt;&gt;0,((YEAR(CP217)-YEAR(CB217))*12+MONTH(CP217)-MONTH(CB217)),"")</f>
        <v>#REF!</v>
      </c>
    </row>
    <row r="218" spans="1:107" x14ac:dyDescent="0.25">
      <c r="A218" s="10">
        <v>219</v>
      </c>
      <c r="B218" s="10">
        <v>1</v>
      </c>
      <c r="C218" s="12">
        <v>35</v>
      </c>
      <c r="D218" s="12">
        <v>120</v>
      </c>
      <c r="E218" s="12">
        <v>24.3</v>
      </c>
      <c r="F218" s="12">
        <v>35</v>
      </c>
      <c r="G218" s="12">
        <v>121</v>
      </c>
      <c r="H218" s="13">
        <v>23.91</v>
      </c>
      <c r="I218" s="46">
        <f>VLOOKUP(T218,Table_corresp!$E$3:$F$230,2,0)</f>
        <v>5</v>
      </c>
      <c r="J218" s="46" t="str">
        <f>CONCATENATE(B218," / ",I218)</f>
        <v>1 / 5</v>
      </c>
      <c r="K218" s="54">
        <f>VLOOKUP(J218,Table_corresp!$J$3:$M$70,2,0)</f>
        <v>15.51</v>
      </c>
      <c r="L218" s="54">
        <f>VLOOKUP(J218,Table_corresp!$J$3:$M$70,3,0)</f>
        <v>-0.3</v>
      </c>
      <c r="M218" s="55">
        <f>VLOOKUP(J218,Table_corresp!$J$3:$M$70,4,0)</f>
        <v>-2.23E-2</v>
      </c>
      <c r="N218" s="56">
        <f t="shared" si="76"/>
        <v>5.4604113295115493</v>
      </c>
      <c r="O218" s="14" t="s">
        <v>39</v>
      </c>
      <c r="P218" s="15">
        <v>42528</v>
      </c>
      <c r="Q218" s="15">
        <v>40532</v>
      </c>
      <c r="R218" s="45" t="str">
        <f t="shared" ca="1" si="77"/>
        <v>6 ans 9 mois</v>
      </c>
      <c r="S218" s="39" t="str">
        <f ca="1">VLOOKUP(R218,Table_corresp!$A$3:$B$230,2,0)</f>
        <v>[6-9[</v>
      </c>
      <c r="T218" s="45" t="str">
        <f>DATEDIF(Q218,P218,"y")&amp;" ans "&amp;DATEDIF(Q218,P218,"ym")&amp;" mois"</f>
        <v>5 ans 5 mois</v>
      </c>
      <c r="U218" s="39" t="str">
        <f>VLOOKUP(T218,Table_corresp!$A$3:$B$230,2,0)</f>
        <v>[3-6[</v>
      </c>
      <c r="V218" s="20"/>
      <c r="W218" s="21"/>
      <c r="X218" s="20"/>
      <c r="Y218" s="38" t="str">
        <f>IF(X218&lt;&gt;0,(DATEDIF(Q218,X218,"y")&amp;" ans "&amp;DATEDIF(Q218,X218,"ym")&amp;" mois"),"")</f>
        <v/>
      </c>
      <c r="Z218" s="21"/>
      <c r="AA218" s="57" t="str">
        <f>IF(Y218="","",(VLOOKUP(Y218,Table_corresp!$E$3:$F$230,2,0)))</f>
        <v/>
      </c>
      <c r="AB218" s="57" t="str">
        <f>IF(AA218="","",(CONCATENATE(B218," / ",AA218)))</f>
        <v/>
      </c>
      <c r="AC218" s="57" t="str">
        <f>IF(AB218="","",(VLOOKUP(AB218,Table_corresp!$J$3:$M$70,2,0)))</f>
        <v/>
      </c>
      <c r="AD218" s="57" t="str">
        <f>IF(AB218="","",(VLOOKUP(AB218,Table_corresp!$J$3:$M$70,3,0)))</f>
        <v/>
      </c>
      <c r="AE218" s="57" t="str">
        <f>IF(AB218="","",(VLOOKUP(AB218,Table_corresp!$J$3:$M$70,4,0)))</f>
        <v/>
      </c>
      <c r="AF218" s="56" t="str">
        <f t="shared" si="65"/>
        <v/>
      </c>
      <c r="AG218" s="56" t="str">
        <f>IF(AF218="","",N218-AF218)</f>
        <v/>
      </c>
      <c r="AH218" s="58" t="str">
        <f t="shared" si="61"/>
        <v/>
      </c>
      <c r="AI218" s="17" t="str">
        <f>IF(X218&lt;&gt;0,((YEAR(X218)-YEAR(P218))*12+MONTH(X218)-MONTH(P218)),"")</f>
        <v/>
      </c>
      <c r="AJ218" s="20"/>
      <c r="AK218" s="39" t="str">
        <f>IF(AJ218&lt;&gt;0,(DATEDIF(Q218,AJ218,"y")&amp;" ans "&amp;DATEDIF(Q218,AJ218,"ym")&amp;" mois"),"")</f>
        <v/>
      </c>
      <c r="AL218" s="21"/>
      <c r="AM218" s="57" t="str">
        <f>IF(AK218="","",(VLOOKUP(AK218,Table_corresp!$E$3:$F$230,2,0)))</f>
        <v/>
      </c>
      <c r="AN218" s="57" t="str">
        <f>IF(AM218="","",(CONCATENATE(B218," / ",AM218)))</f>
        <v/>
      </c>
      <c r="AO218" s="57" t="str">
        <f>IF(AN218="","",(VLOOKUP(AN218,Table_corresp!$J$3:$M$70,2,0)))</f>
        <v/>
      </c>
      <c r="AP218" s="57" t="str">
        <f>IF(AN218="","",(VLOOKUP(AN218,Table_corresp!$J$3:$M$70,3,0)))</f>
        <v/>
      </c>
      <c r="AQ218" s="57" t="str">
        <f>IF(AN218="","",(VLOOKUP(AN218,Table_corresp!$J$3:$M$70,4,0)))</f>
        <v/>
      </c>
      <c r="AR218" s="56" t="str">
        <f t="shared" si="66"/>
        <v/>
      </c>
      <c r="AS218" s="56" t="str">
        <f t="shared" si="67"/>
        <v/>
      </c>
      <c r="AT218" s="58" t="str">
        <f t="shared" si="68"/>
        <v/>
      </c>
      <c r="AU218" s="59" t="str">
        <f t="shared" si="62"/>
        <v/>
      </c>
      <c r="AV218" s="20"/>
      <c r="AW218" s="39"/>
      <c r="AX218" s="21"/>
      <c r="AY218" s="57" t="str">
        <f>IF(AU218="","",(VLOOKUP(AU218,Table_corresp!$E$3:$F$230,2,0)))</f>
        <v/>
      </c>
      <c r="AZ218" s="57" t="str">
        <f>IF(AY218="","",(CONCATENATE(L218," / ",AY218)))</f>
        <v/>
      </c>
      <c r="BA218" s="57" t="str">
        <f>IF(AZ218="","",(VLOOKUP(AZ218,Table_corresp!$J$3:$M$70,2,0)))</f>
        <v/>
      </c>
      <c r="BB218" s="57" t="str">
        <f>IF(AZ218="","",(VLOOKUP(AZ218,Table_corresp!$J$3:$M$70,3,0)))</f>
        <v/>
      </c>
      <c r="BC218" s="57" t="str">
        <f>IF(AZ218="","",(VLOOKUP(AZ218,Table_corresp!$J$3:$M$70,4,0)))</f>
        <v/>
      </c>
      <c r="BD218" s="56" t="str">
        <f t="shared" si="69"/>
        <v/>
      </c>
      <c r="BE218" s="56" t="str">
        <f t="shared" si="78"/>
        <v/>
      </c>
      <c r="BF218" s="58" t="str">
        <f t="shared" si="70"/>
        <v/>
      </c>
      <c r="BG218" s="59" t="e">
        <f t="shared" si="63"/>
        <v>#VALUE!</v>
      </c>
      <c r="BH218" s="21"/>
      <c r="BI218" s="39"/>
      <c r="BJ218" s="21"/>
      <c r="BK218" s="57" t="e">
        <f>IF(BG218="","",(VLOOKUP(BG218,Table_corresp!$E$3:$F$230,2,0)))</f>
        <v>#VALUE!</v>
      </c>
      <c r="BL218" s="57" t="e">
        <f>IF(BK218="","",(CONCATENATE(V218," / ",BK218)))</f>
        <v>#VALUE!</v>
      </c>
      <c r="BM218" s="57" t="e">
        <f>IF(BL218="","",(VLOOKUP(BL218,Table_corresp!$J$3:$M$70,2,0)))</f>
        <v>#VALUE!</v>
      </c>
      <c r="BN218" s="57" t="e">
        <f>IF(BL218="","",(VLOOKUP(BL218,Table_corresp!$J$3:$M$70,3,0)))</f>
        <v>#VALUE!</v>
      </c>
      <c r="BO218" s="57" t="e">
        <f>IF(BL218="","",(VLOOKUP(BL218,Table_corresp!$J$3:$M$70,4,0)))</f>
        <v>#VALUE!</v>
      </c>
      <c r="BP218" s="56" t="str">
        <f t="shared" si="71"/>
        <v/>
      </c>
      <c r="BQ218" s="56" t="str">
        <f t="shared" si="79"/>
        <v/>
      </c>
      <c r="BR218" s="58" t="str">
        <f t="shared" si="72"/>
        <v/>
      </c>
      <c r="BS218" s="59" t="e">
        <f t="shared" si="64"/>
        <v>#VALUE!</v>
      </c>
      <c r="BT218" s="21"/>
      <c r="BU218" s="39"/>
      <c r="BV218" s="21"/>
      <c r="BW218" s="57" t="e">
        <f>IF(BS218="","",(VLOOKUP(BS218,Table_corresp!$E$3:$F$230,2,0)))</f>
        <v>#VALUE!</v>
      </c>
      <c r="BX218" s="57" t="e">
        <f>IF(BW218="","",(CONCATENATE(AF218," / ",BW218)))</f>
        <v>#VALUE!</v>
      </c>
      <c r="BY218" s="57" t="e">
        <f>IF(BX218="","",(VLOOKUP(BX218,Table_corresp!$J$3:$M$70,2,0)))</f>
        <v>#VALUE!</v>
      </c>
      <c r="BZ218" s="57" t="e">
        <f>IF(BX218="","",(VLOOKUP(BX218,Table_corresp!$J$3:$M$70,3,0)))</f>
        <v>#VALUE!</v>
      </c>
      <c r="CA218" s="57" t="e">
        <f>IF(BX218="","",(VLOOKUP(BX218,Table_corresp!$J$3:$M$70,4,0)))</f>
        <v>#VALUE!</v>
      </c>
      <c r="CB218" s="56" t="e">
        <f>IF(#REF!&gt;0,((((#REF!/BY218)^BZ218)-1)/CA218),"")</f>
        <v>#REF!</v>
      </c>
      <c r="CC218" s="56" t="e">
        <f>IF(CB218="","",BN218-CB218)</f>
        <v>#REF!</v>
      </c>
      <c r="CD218" s="58" t="e">
        <f t="shared" si="73"/>
        <v>#REF!</v>
      </c>
      <c r="CE218" s="59" t="e">
        <f>IF(BR218&lt;&gt;0,((YEAR(BR218)-YEAR(BD218))*12+MONTH(BR218)-MONTH(BD218)),"")</f>
        <v>#VALUE!</v>
      </c>
      <c r="CF218" s="21"/>
      <c r="CG218" s="39"/>
      <c r="CH218" s="21"/>
      <c r="CI218" s="57" t="e">
        <f>IF(CE218="","",(VLOOKUP(CE218,Table_corresp!$E$3:$F$230,2,0)))</f>
        <v>#VALUE!</v>
      </c>
      <c r="CJ218" s="57" t="e">
        <f>IF(CI218="","",(CONCATENATE(AP218," / ",CI218)))</f>
        <v>#VALUE!</v>
      </c>
      <c r="CK218" s="57" t="e">
        <f>IF(CJ218="","",(VLOOKUP(CJ218,Table_corresp!$J$3:$M$70,2,0)))</f>
        <v>#VALUE!</v>
      </c>
      <c r="CL218" s="57" t="e">
        <f>IF(CJ218="","",(VLOOKUP(CJ218,Table_corresp!$J$3:$M$70,3,0)))</f>
        <v>#VALUE!</v>
      </c>
      <c r="CM218" s="57" t="e">
        <f>IF(CJ218="","",(VLOOKUP(CJ218,Table_corresp!$J$3:$M$70,4,0)))</f>
        <v>#VALUE!</v>
      </c>
      <c r="CN218" s="56" t="e">
        <f>IF(#REF!&gt;0,((((#REF!/CK218)^CL218)-1)/CM218),"")</f>
        <v>#REF!</v>
      </c>
      <c r="CO218" s="56" t="e">
        <f>IF(CN218="","",BZ218-CN218)</f>
        <v>#REF!</v>
      </c>
      <c r="CP218" s="58" t="e">
        <f t="shared" si="74"/>
        <v>#REF!</v>
      </c>
      <c r="CQ218" s="59" t="e">
        <f>IF(CD218&lt;&gt;0,((YEAR(CD218)-YEAR(BP218))*12+MONTH(CD218)-MONTH(BP218)),"")</f>
        <v>#REF!</v>
      </c>
      <c r="CR218" s="21"/>
      <c r="CS218" s="39"/>
      <c r="CT218" s="22"/>
      <c r="CU218" s="57" t="e">
        <f>IF(CQ218="","",(VLOOKUP(CQ218,Table_corresp!$E$3:$F$230,2,0)))</f>
        <v>#REF!</v>
      </c>
      <c r="CV218" s="57" t="e">
        <f>IF(CU218="","",(CONCATENATE(BB218," / ",CU218)))</f>
        <v>#REF!</v>
      </c>
      <c r="CW218" s="57" t="e">
        <f>IF(CV218="","",(VLOOKUP(CV218,Table_corresp!$J$3:$M$70,2,0)))</f>
        <v>#REF!</v>
      </c>
      <c r="CX218" s="57" t="e">
        <f>IF(CV218="","",(VLOOKUP(CV218,Table_corresp!$J$3:$M$70,3,0)))</f>
        <v>#REF!</v>
      </c>
      <c r="CY218" s="57" t="e">
        <f>IF(CV218="","",(VLOOKUP(CV218,Table_corresp!$J$3:$M$70,4,0)))</f>
        <v>#REF!</v>
      </c>
      <c r="CZ218" s="56" t="e">
        <f>IF(#REF!&gt;0,((((#REF!/CW218)^CX218)-1)/CY218),"")</f>
        <v>#REF!</v>
      </c>
      <c r="DA218" s="56" t="e">
        <f>IF(CZ218="","",CL218-CZ218)</f>
        <v>#REF!</v>
      </c>
      <c r="DB218" s="58" t="e">
        <f t="shared" si="75"/>
        <v>#REF!</v>
      </c>
      <c r="DC218" s="59" t="e">
        <f>IF(CP218&lt;&gt;0,((YEAR(CP218)-YEAR(CB218))*12+MONTH(CP218)-MONTH(CB218)),"")</f>
        <v>#REF!</v>
      </c>
    </row>
    <row r="219" spans="1:107" x14ac:dyDescent="0.25">
      <c r="A219" s="10">
        <v>220</v>
      </c>
      <c r="B219" s="10">
        <v>2</v>
      </c>
      <c r="C219" s="12">
        <v>27.7</v>
      </c>
      <c r="D219" s="12">
        <v>106</v>
      </c>
      <c r="E219" s="12">
        <v>24.65</v>
      </c>
      <c r="F219" s="12">
        <v>28</v>
      </c>
      <c r="G219" s="12">
        <v>106</v>
      </c>
      <c r="H219" s="13">
        <v>24.9</v>
      </c>
      <c r="I219" s="46">
        <f>VLOOKUP(T219,Table_corresp!$E$3:$F$230,2,0)</f>
        <v>4</v>
      </c>
      <c r="J219" s="46" t="str">
        <f>CONCATENATE(B219," / ",I219)</f>
        <v>2 / 4</v>
      </c>
      <c r="K219" s="54">
        <f>VLOOKUP(J219,Table_corresp!$J$3:$M$70,2,0)</f>
        <v>15.45</v>
      </c>
      <c r="L219" s="54">
        <f>VLOOKUP(J219,Table_corresp!$J$3:$M$70,3,0)</f>
        <v>-0.17</v>
      </c>
      <c r="M219" s="55">
        <f>VLOOKUP(J219,Table_corresp!$J$3:$M$70,4,0)</f>
        <v>-1.3299999999999999E-2</v>
      </c>
      <c r="N219" s="56">
        <f t="shared" si="76"/>
        <v>5.8593887641032207</v>
      </c>
      <c r="O219" s="14" t="s">
        <v>39</v>
      </c>
      <c r="P219" s="15">
        <v>42544</v>
      </c>
      <c r="Q219" s="15">
        <v>41054</v>
      </c>
      <c r="R219" s="45" t="str">
        <f t="shared" ca="1" si="77"/>
        <v>5 ans 4 mois</v>
      </c>
      <c r="S219" s="39" t="str">
        <f ca="1">VLOOKUP(R219,Table_corresp!$A$3:$B$230,2,0)</f>
        <v>[3-6[</v>
      </c>
      <c r="T219" s="45" t="str">
        <f>DATEDIF(Q219,P219,"y")&amp;" ans "&amp;DATEDIF(Q219,P219,"ym")&amp;" mois"</f>
        <v>4 ans 0 mois</v>
      </c>
      <c r="U219" s="39" t="str">
        <f>VLOOKUP(T219,Table_corresp!$A$3:$B$230,2,0)</f>
        <v>[3-6[</v>
      </c>
      <c r="V219" s="16"/>
      <c r="W219" s="11"/>
      <c r="X219" s="16">
        <v>42725</v>
      </c>
      <c r="Y219" s="38" t="str">
        <f>IF(X219&lt;&gt;0,(DATEDIF(Q219,X219,"y")&amp;" ans "&amp;DATEDIF(Q219,X219,"ym")&amp;" mois"),"")</f>
        <v>4 ans 6 mois</v>
      </c>
      <c r="Z219" s="11">
        <v>25.5</v>
      </c>
      <c r="AA219" s="57">
        <f>IF(Y219="","",(VLOOKUP(Y219,Table_corresp!$E$3:$F$230,2,0)))</f>
        <v>4.5</v>
      </c>
      <c r="AB219" s="57" t="str">
        <f>IF(AA219="","",(CONCATENATE(B219," / ",AA219)))</f>
        <v>2 / 4,5</v>
      </c>
      <c r="AC219" s="57">
        <f>IF(AB219="","",(VLOOKUP(AB219,Table_corresp!$J$3:$M$70,2,0)))</f>
        <v>15.31</v>
      </c>
      <c r="AD219" s="57">
        <f>IF(AB219="","",(VLOOKUP(AB219,Table_corresp!$J$3:$M$70,3,0)))</f>
        <v>-0.22</v>
      </c>
      <c r="AE219" s="57">
        <f>IF(AB219="","",(VLOOKUP(AB219,Table_corresp!$J$3:$M$70,4,0)))</f>
        <v>-1.7299999999999999E-2</v>
      </c>
      <c r="AF219" s="56">
        <f t="shared" si="65"/>
        <v>6.1369019876101483</v>
      </c>
      <c r="AG219" s="56">
        <f>IF(AF219="","",N219-AF219)</f>
        <v>-0.27751322350692753</v>
      </c>
      <c r="AH219" s="58" t="str">
        <f t="shared" si="61"/>
        <v>accélération</v>
      </c>
      <c r="AI219" s="17">
        <f>IF(X219&lt;&gt;0,((YEAR(X219)-YEAR(P219))*12+MONTH(X219)-MONTH(P219)),"")</f>
        <v>6</v>
      </c>
      <c r="AJ219" s="16"/>
      <c r="AK219" s="39" t="str">
        <f>IF(AJ219&lt;&gt;0,(DATEDIF(Q219,AJ219,"y")&amp;" ans "&amp;DATEDIF(Q219,AJ219,"ym")&amp;" mois"),"")</f>
        <v/>
      </c>
      <c r="AL219" s="11"/>
      <c r="AM219" s="57" t="str">
        <f>IF(AK219="","",(VLOOKUP(AK219,Table_corresp!$E$3:$F$230,2,0)))</f>
        <v/>
      </c>
      <c r="AN219" s="57" t="str">
        <f>IF(AM219="","",(CONCATENATE(B219," / ",AM219)))</f>
        <v/>
      </c>
      <c r="AO219" s="57" t="str">
        <f>IF(AN219="","",(VLOOKUP(AN219,Table_corresp!$J$3:$M$70,2,0)))</f>
        <v/>
      </c>
      <c r="AP219" s="57" t="str">
        <f>IF(AN219="","",(VLOOKUP(AN219,Table_corresp!$J$3:$M$70,3,0)))</f>
        <v/>
      </c>
      <c r="AQ219" s="57" t="str">
        <f>IF(AN219="","",(VLOOKUP(AN219,Table_corresp!$J$3:$M$70,4,0)))</f>
        <v/>
      </c>
      <c r="AR219" s="56" t="str">
        <f t="shared" si="66"/>
        <v/>
      </c>
      <c r="AS219" s="56" t="str">
        <f t="shared" si="67"/>
        <v/>
      </c>
      <c r="AT219" s="58" t="str">
        <f t="shared" si="68"/>
        <v/>
      </c>
      <c r="AU219" s="59" t="str">
        <f t="shared" si="62"/>
        <v/>
      </c>
      <c r="AV219" s="16"/>
      <c r="AW219" s="39"/>
      <c r="AX219" s="11"/>
      <c r="AY219" s="57" t="str">
        <f>IF(AU219="","",(VLOOKUP(AU219,Table_corresp!$E$3:$F$230,2,0)))</f>
        <v/>
      </c>
      <c r="AZ219" s="57" t="str">
        <f>IF(AY219="","",(CONCATENATE(L219," / ",AY219)))</f>
        <v/>
      </c>
      <c r="BA219" s="57" t="str">
        <f>IF(AZ219="","",(VLOOKUP(AZ219,Table_corresp!$J$3:$M$70,2,0)))</f>
        <v/>
      </c>
      <c r="BB219" s="57" t="str">
        <f>IF(AZ219="","",(VLOOKUP(AZ219,Table_corresp!$J$3:$M$70,3,0)))</f>
        <v/>
      </c>
      <c r="BC219" s="57" t="str">
        <f>IF(AZ219="","",(VLOOKUP(AZ219,Table_corresp!$J$3:$M$70,4,0)))</f>
        <v/>
      </c>
      <c r="BD219" s="56" t="str">
        <f t="shared" si="69"/>
        <v/>
      </c>
      <c r="BE219" s="56" t="str">
        <f t="shared" si="78"/>
        <v/>
      </c>
      <c r="BF219" s="58" t="str">
        <f t="shared" si="70"/>
        <v/>
      </c>
      <c r="BG219" s="59" t="e">
        <f t="shared" si="63"/>
        <v>#VALUE!</v>
      </c>
      <c r="BH219" s="11"/>
      <c r="BI219" s="39"/>
      <c r="BJ219" s="11"/>
      <c r="BK219" s="57" t="e">
        <f>IF(BG219="","",(VLOOKUP(BG219,Table_corresp!$E$3:$F$230,2,0)))</f>
        <v>#VALUE!</v>
      </c>
      <c r="BL219" s="57" t="e">
        <f>IF(BK219="","",(CONCATENATE(V219," / ",BK219)))</f>
        <v>#VALUE!</v>
      </c>
      <c r="BM219" s="57" t="e">
        <f>IF(BL219="","",(VLOOKUP(BL219,Table_corresp!$J$3:$M$70,2,0)))</f>
        <v>#VALUE!</v>
      </c>
      <c r="BN219" s="57" t="e">
        <f>IF(BL219="","",(VLOOKUP(BL219,Table_corresp!$J$3:$M$70,3,0)))</f>
        <v>#VALUE!</v>
      </c>
      <c r="BO219" s="57" t="e">
        <f>IF(BL219="","",(VLOOKUP(BL219,Table_corresp!$J$3:$M$70,4,0)))</f>
        <v>#VALUE!</v>
      </c>
      <c r="BP219" s="56" t="str">
        <f t="shared" si="71"/>
        <v/>
      </c>
      <c r="BQ219" s="56" t="str">
        <f t="shared" si="79"/>
        <v/>
      </c>
      <c r="BR219" s="58" t="str">
        <f t="shared" si="72"/>
        <v/>
      </c>
      <c r="BS219" s="59" t="e">
        <f t="shared" si="64"/>
        <v>#VALUE!</v>
      </c>
      <c r="BT219" s="11"/>
      <c r="BU219" s="39"/>
      <c r="BV219" s="11"/>
      <c r="BW219" s="57" t="e">
        <f>IF(BS219="","",(VLOOKUP(BS219,Table_corresp!$E$3:$F$230,2,0)))</f>
        <v>#VALUE!</v>
      </c>
      <c r="BX219" s="57" t="e">
        <f>IF(BW219="","",(CONCATENATE(AF219," / ",BW219)))</f>
        <v>#VALUE!</v>
      </c>
      <c r="BY219" s="57" t="e">
        <f>IF(BX219="","",(VLOOKUP(BX219,Table_corresp!$J$3:$M$70,2,0)))</f>
        <v>#VALUE!</v>
      </c>
      <c r="BZ219" s="57" t="e">
        <f>IF(BX219="","",(VLOOKUP(BX219,Table_corresp!$J$3:$M$70,3,0)))</f>
        <v>#VALUE!</v>
      </c>
      <c r="CA219" s="57" t="e">
        <f>IF(BX219="","",(VLOOKUP(BX219,Table_corresp!$J$3:$M$70,4,0)))</f>
        <v>#VALUE!</v>
      </c>
      <c r="CB219" s="56" t="e">
        <f>IF(#REF!&gt;0,((((#REF!/BY219)^BZ219)-1)/CA219),"")</f>
        <v>#REF!</v>
      </c>
      <c r="CC219" s="56" t="e">
        <f>IF(CB219="","",BN219-CB219)</f>
        <v>#REF!</v>
      </c>
      <c r="CD219" s="58" t="e">
        <f t="shared" si="73"/>
        <v>#REF!</v>
      </c>
      <c r="CE219" s="59" t="e">
        <f>IF(BR219&lt;&gt;0,((YEAR(BR219)-YEAR(BD219))*12+MONTH(BR219)-MONTH(BD219)),"")</f>
        <v>#VALUE!</v>
      </c>
      <c r="CF219" s="11"/>
      <c r="CG219" s="39"/>
      <c r="CH219" s="11"/>
      <c r="CI219" s="57" t="e">
        <f>IF(CE219="","",(VLOOKUP(CE219,Table_corresp!$E$3:$F$230,2,0)))</f>
        <v>#VALUE!</v>
      </c>
      <c r="CJ219" s="57" t="e">
        <f>IF(CI219="","",(CONCATENATE(AP219," / ",CI219)))</f>
        <v>#VALUE!</v>
      </c>
      <c r="CK219" s="57" t="e">
        <f>IF(CJ219="","",(VLOOKUP(CJ219,Table_corresp!$J$3:$M$70,2,0)))</f>
        <v>#VALUE!</v>
      </c>
      <c r="CL219" s="57" t="e">
        <f>IF(CJ219="","",(VLOOKUP(CJ219,Table_corresp!$J$3:$M$70,3,0)))</f>
        <v>#VALUE!</v>
      </c>
      <c r="CM219" s="57" t="e">
        <f>IF(CJ219="","",(VLOOKUP(CJ219,Table_corresp!$J$3:$M$70,4,0)))</f>
        <v>#VALUE!</v>
      </c>
      <c r="CN219" s="56" t="e">
        <f>IF(#REF!&gt;0,((((#REF!/CK219)^CL219)-1)/CM219),"")</f>
        <v>#REF!</v>
      </c>
      <c r="CO219" s="56" t="e">
        <f>IF(CN219="","",BZ219-CN219)</f>
        <v>#REF!</v>
      </c>
      <c r="CP219" s="58" t="e">
        <f t="shared" si="74"/>
        <v>#REF!</v>
      </c>
      <c r="CQ219" s="59" t="e">
        <f>IF(CD219&lt;&gt;0,((YEAR(CD219)-YEAR(BP219))*12+MONTH(CD219)-MONTH(BP219)),"")</f>
        <v>#REF!</v>
      </c>
      <c r="CR219" s="11"/>
      <c r="CS219" s="39"/>
      <c r="CT219" s="18"/>
      <c r="CU219" s="57" t="e">
        <f>IF(CQ219="","",(VLOOKUP(CQ219,Table_corresp!$E$3:$F$230,2,0)))</f>
        <v>#REF!</v>
      </c>
      <c r="CV219" s="57" t="e">
        <f>IF(CU219="","",(CONCATENATE(BB219," / ",CU219)))</f>
        <v>#REF!</v>
      </c>
      <c r="CW219" s="57" t="e">
        <f>IF(CV219="","",(VLOOKUP(CV219,Table_corresp!$J$3:$M$70,2,0)))</f>
        <v>#REF!</v>
      </c>
      <c r="CX219" s="57" t="e">
        <f>IF(CV219="","",(VLOOKUP(CV219,Table_corresp!$J$3:$M$70,3,0)))</f>
        <v>#REF!</v>
      </c>
      <c r="CY219" s="57" t="e">
        <f>IF(CV219="","",(VLOOKUP(CV219,Table_corresp!$J$3:$M$70,4,0)))</f>
        <v>#REF!</v>
      </c>
      <c r="CZ219" s="56" t="e">
        <f>IF(#REF!&gt;0,((((#REF!/CW219)^CX219)-1)/CY219),"")</f>
        <v>#REF!</v>
      </c>
      <c r="DA219" s="56" t="e">
        <f>IF(CZ219="","",CL219-CZ219)</f>
        <v>#REF!</v>
      </c>
      <c r="DB219" s="58" t="e">
        <f t="shared" si="75"/>
        <v>#REF!</v>
      </c>
      <c r="DC219" s="59" t="e">
        <f>IF(CP219&lt;&gt;0,((YEAR(CP219)-YEAR(CB219))*12+MONTH(CP219)-MONTH(CB219)),"")</f>
        <v>#REF!</v>
      </c>
    </row>
    <row r="220" spans="1:107" x14ac:dyDescent="0.25">
      <c r="A220" s="32">
        <v>221</v>
      </c>
      <c r="B220" s="33">
        <v>2</v>
      </c>
      <c r="C220" s="12"/>
      <c r="D220" s="12"/>
      <c r="E220" s="12"/>
      <c r="F220" s="12">
        <v>71.5</v>
      </c>
      <c r="G220" s="12">
        <v>159.5</v>
      </c>
      <c r="H220" s="13">
        <v>28.11</v>
      </c>
      <c r="I220" s="46">
        <f>VLOOKUP(T220,Table_corresp!$E$3:$F$230,2,0)</f>
        <v>11.5</v>
      </c>
      <c r="J220" s="46" t="str">
        <f>CONCATENATE(B220," / ",I220)</f>
        <v>2 / 11,5</v>
      </c>
      <c r="K220" s="54">
        <f>VLOOKUP(J220,Table_corresp!$J$3:$M$70,2,0)</f>
        <v>17.04</v>
      </c>
      <c r="L220" s="54">
        <f>VLOOKUP(J220,Table_corresp!$J$3:$M$70,3,0)</f>
        <v>-0.73</v>
      </c>
      <c r="M220" s="55">
        <f>VLOOKUP(J220,Table_corresp!$J$3:$M$70,4,0)</f>
        <v>-8.1799999999999998E-2</v>
      </c>
      <c r="N220" s="56">
        <f t="shared" si="76"/>
        <v>3.7419073678562178</v>
      </c>
      <c r="O220" s="14" t="s">
        <v>39</v>
      </c>
      <c r="P220" s="15">
        <v>42544</v>
      </c>
      <c r="Q220" s="15">
        <v>38274</v>
      </c>
      <c r="R220" s="45" t="str">
        <f t="shared" ca="1" si="77"/>
        <v>13 ans 0 mois</v>
      </c>
      <c r="S220" s="39" t="str">
        <f ca="1">VLOOKUP(R220,Table_corresp!$A$3:$B$230,2,0)</f>
        <v>&gt; 12</v>
      </c>
      <c r="T220" s="45" t="str">
        <f>DATEDIF(Q220,P220,"y")&amp;" ans "&amp;DATEDIF(Q220,P220,"ym")&amp;" mois"</f>
        <v>11 ans 8 mois</v>
      </c>
      <c r="U220" s="39" t="str">
        <f>VLOOKUP(T220,Table_corresp!$A$3:$B$230,2,0)</f>
        <v>[9-12[</v>
      </c>
      <c r="V220" s="16"/>
      <c r="W220" s="11"/>
      <c r="X220" s="16"/>
      <c r="Y220" s="38" t="str">
        <f>IF(X220&lt;&gt;0,(DATEDIF(Q220,X220,"y")&amp;" ans "&amp;DATEDIF(Q220,X220,"ym")&amp;" mois"),"")</f>
        <v/>
      </c>
      <c r="Z220" s="11"/>
      <c r="AA220" s="57" t="str">
        <f>IF(Y220="","",(VLOOKUP(Y220,Table_corresp!$E$3:$F$230,2,0)))</f>
        <v/>
      </c>
      <c r="AB220" s="57" t="str">
        <f>IF(AA220="","",(CONCATENATE(B220," / ",AA220)))</f>
        <v/>
      </c>
      <c r="AC220" s="57" t="str">
        <f>IF(AB220="","",(VLOOKUP(AB220,Table_corresp!$J$3:$M$70,2,0)))</f>
        <v/>
      </c>
      <c r="AD220" s="57" t="str">
        <f>IF(AB220="","",(VLOOKUP(AB220,Table_corresp!$J$3:$M$70,3,0)))</f>
        <v/>
      </c>
      <c r="AE220" s="57" t="str">
        <f>IF(AB220="","",(VLOOKUP(AB220,Table_corresp!$J$3:$M$70,4,0)))</f>
        <v/>
      </c>
      <c r="AF220" s="56" t="str">
        <f t="shared" si="65"/>
        <v/>
      </c>
      <c r="AG220" s="56" t="str">
        <f>IF(AF220="","",N220-AF220)</f>
        <v/>
      </c>
      <c r="AH220" s="58" t="str">
        <f t="shared" si="61"/>
        <v/>
      </c>
      <c r="AI220" s="17" t="str">
        <f>IF(X220&lt;&gt;0,((YEAR(X220)-YEAR(P220))*12+MONTH(X220)-MONTH(P220)),"")</f>
        <v/>
      </c>
      <c r="AJ220" s="16"/>
      <c r="AK220" s="39" t="str">
        <f>IF(AJ220&lt;&gt;0,(DATEDIF(Q220,AJ220,"y")&amp;" ans "&amp;DATEDIF(Q220,AJ220,"ym")&amp;" mois"),"")</f>
        <v/>
      </c>
      <c r="AL220" s="11"/>
      <c r="AM220" s="57" t="str">
        <f>IF(AK220="","",(VLOOKUP(AK220,Table_corresp!$E$3:$F$230,2,0)))</f>
        <v/>
      </c>
      <c r="AN220" s="57" t="str">
        <f>IF(AM220="","",(CONCATENATE(B220," / ",AM220)))</f>
        <v/>
      </c>
      <c r="AO220" s="57" t="str">
        <f>IF(AN220="","",(VLOOKUP(AN220,Table_corresp!$J$3:$M$70,2,0)))</f>
        <v/>
      </c>
      <c r="AP220" s="57" t="str">
        <f>IF(AN220="","",(VLOOKUP(AN220,Table_corresp!$J$3:$M$70,3,0)))</f>
        <v/>
      </c>
      <c r="AQ220" s="57" t="str">
        <f>IF(AN220="","",(VLOOKUP(AN220,Table_corresp!$J$3:$M$70,4,0)))</f>
        <v/>
      </c>
      <c r="AR220" s="56" t="str">
        <f t="shared" si="66"/>
        <v/>
      </c>
      <c r="AS220" s="56" t="str">
        <f t="shared" si="67"/>
        <v/>
      </c>
      <c r="AT220" s="58" t="str">
        <f t="shared" si="68"/>
        <v/>
      </c>
      <c r="AU220" s="59" t="str">
        <f t="shared" si="62"/>
        <v/>
      </c>
      <c r="AV220" s="16"/>
      <c r="AW220" s="39"/>
      <c r="AX220" s="11"/>
      <c r="AY220" s="57" t="str">
        <f>IF(AU220="","",(VLOOKUP(AU220,Table_corresp!$E$3:$F$230,2,0)))</f>
        <v/>
      </c>
      <c r="AZ220" s="57" t="str">
        <f>IF(AY220="","",(CONCATENATE(L220," / ",AY220)))</f>
        <v/>
      </c>
      <c r="BA220" s="57" t="str">
        <f>IF(AZ220="","",(VLOOKUP(AZ220,Table_corresp!$J$3:$M$70,2,0)))</f>
        <v/>
      </c>
      <c r="BB220" s="57" t="str">
        <f>IF(AZ220="","",(VLOOKUP(AZ220,Table_corresp!$J$3:$M$70,3,0)))</f>
        <v/>
      </c>
      <c r="BC220" s="57" t="str">
        <f>IF(AZ220="","",(VLOOKUP(AZ220,Table_corresp!$J$3:$M$70,4,0)))</f>
        <v/>
      </c>
      <c r="BD220" s="56" t="str">
        <f t="shared" si="69"/>
        <v/>
      </c>
      <c r="BE220" s="56" t="str">
        <f t="shared" si="78"/>
        <v/>
      </c>
      <c r="BF220" s="58" t="str">
        <f t="shared" si="70"/>
        <v/>
      </c>
      <c r="BG220" s="59" t="e">
        <f t="shared" si="63"/>
        <v>#VALUE!</v>
      </c>
      <c r="BH220" s="11"/>
      <c r="BI220" s="39"/>
      <c r="BJ220" s="11"/>
      <c r="BK220" s="57" t="e">
        <f>IF(BG220="","",(VLOOKUP(BG220,Table_corresp!$E$3:$F$230,2,0)))</f>
        <v>#VALUE!</v>
      </c>
      <c r="BL220" s="57" t="e">
        <f>IF(BK220="","",(CONCATENATE(V220," / ",BK220)))</f>
        <v>#VALUE!</v>
      </c>
      <c r="BM220" s="57" t="e">
        <f>IF(BL220="","",(VLOOKUP(BL220,Table_corresp!$J$3:$M$70,2,0)))</f>
        <v>#VALUE!</v>
      </c>
      <c r="BN220" s="57" t="e">
        <f>IF(BL220="","",(VLOOKUP(BL220,Table_corresp!$J$3:$M$70,3,0)))</f>
        <v>#VALUE!</v>
      </c>
      <c r="BO220" s="57" t="e">
        <f>IF(BL220="","",(VLOOKUP(BL220,Table_corresp!$J$3:$M$70,4,0)))</f>
        <v>#VALUE!</v>
      </c>
      <c r="BP220" s="56" t="str">
        <f t="shared" si="71"/>
        <v/>
      </c>
      <c r="BQ220" s="56" t="str">
        <f t="shared" si="79"/>
        <v/>
      </c>
      <c r="BR220" s="58" t="str">
        <f t="shared" si="72"/>
        <v/>
      </c>
      <c r="BS220" s="59" t="e">
        <f t="shared" si="64"/>
        <v>#VALUE!</v>
      </c>
      <c r="BT220" s="11"/>
      <c r="BU220" s="39"/>
      <c r="BV220" s="11"/>
      <c r="BW220" s="57" t="e">
        <f>IF(BS220="","",(VLOOKUP(BS220,Table_corresp!$E$3:$F$230,2,0)))</f>
        <v>#VALUE!</v>
      </c>
      <c r="BX220" s="57" t="e">
        <f>IF(BW220="","",(CONCATENATE(AF220," / ",BW220)))</f>
        <v>#VALUE!</v>
      </c>
      <c r="BY220" s="57" t="e">
        <f>IF(BX220="","",(VLOOKUP(BX220,Table_corresp!$J$3:$M$70,2,0)))</f>
        <v>#VALUE!</v>
      </c>
      <c r="BZ220" s="57" t="e">
        <f>IF(BX220="","",(VLOOKUP(BX220,Table_corresp!$J$3:$M$70,3,0)))</f>
        <v>#VALUE!</v>
      </c>
      <c r="CA220" s="57" t="e">
        <f>IF(BX220="","",(VLOOKUP(BX220,Table_corresp!$J$3:$M$70,4,0)))</f>
        <v>#VALUE!</v>
      </c>
      <c r="CB220" s="56" t="e">
        <f>IF(#REF!&gt;0,((((#REF!/BY220)^BZ220)-1)/CA220),"")</f>
        <v>#REF!</v>
      </c>
      <c r="CC220" s="56" t="e">
        <f>IF(CB220="","",BN220-CB220)</f>
        <v>#REF!</v>
      </c>
      <c r="CD220" s="58" t="e">
        <f t="shared" si="73"/>
        <v>#REF!</v>
      </c>
      <c r="CE220" s="59" t="e">
        <f>IF(BR220&lt;&gt;0,((YEAR(BR220)-YEAR(BD220))*12+MONTH(BR220)-MONTH(BD220)),"")</f>
        <v>#VALUE!</v>
      </c>
      <c r="CF220" s="11"/>
      <c r="CG220" s="39"/>
      <c r="CH220" s="11"/>
      <c r="CI220" s="57" t="e">
        <f>IF(CE220="","",(VLOOKUP(CE220,Table_corresp!$E$3:$F$230,2,0)))</f>
        <v>#VALUE!</v>
      </c>
      <c r="CJ220" s="57" t="e">
        <f>IF(CI220="","",(CONCATENATE(AP220," / ",CI220)))</f>
        <v>#VALUE!</v>
      </c>
      <c r="CK220" s="57" t="e">
        <f>IF(CJ220="","",(VLOOKUP(CJ220,Table_corresp!$J$3:$M$70,2,0)))</f>
        <v>#VALUE!</v>
      </c>
      <c r="CL220" s="57" t="e">
        <f>IF(CJ220="","",(VLOOKUP(CJ220,Table_corresp!$J$3:$M$70,3,0)))</f>
        <v>#VALUE!</v>
      </c>
      <c r="CM220" s="57" t="e">
        <f>IF(CJ220="","",(VLOOKUP(CJ220,Table_corresp!$J$3:$M$70,4,0)))</f>
        <v>#VALUE!</v>
      </c>
      <c r="CN220" s="56" t="e">
        <f>IF(#REF!&gt;0,((((#REF!/CK220)^CL220)-1)/CM220),"")</f>
        <v>#REF!</v>
      </c>
      <c r="CO220" s="56" t="e">
        <f>IF(CN220="","",BZ220-CN220)</f>
        <v>#REF!</v>
      </c>
      <c r="CP220" s="58" t="e">
        <f t="shared" si="74"/>
        <v>#REF!</v>
      </c>
      <c r="CQ220" s="59" t="e">
        <f>IF(CD220&lt;&gt;0,((YEAR(CD220)-YEAR(BP220))*12+MONTH(CD220)-MONTH(BP220)),"")</f>
        <v>#REF!</v>
      </c>
      <c r="CR220" s="11"/>
      <c r="CS220" s="39"/>
      <c r="CT220" s="18"/>
      <c r="CU220" s="57" t="e">
        <f>IF(CQ220="","",(VLOOKUP(CQ220,Table_corresp!$E$3:$F$230,2,0)))</f>
        <v>#REF!</v>
      </c>
      <c r="CV220" s="57" t="e">
        <f>IF(CU220="","",(CONCATENATE(BB220," / ",CU220)))</f>
        <v>#REF!</v>
      </c>
      <c r="CW220" s="57" t="e">
        <f>IF(CV220="","",(VLOOKUP(CV220,Table_corresp!$J$3:$M$70,2,0)))</f>
        <v>#REF!</v>
      </c>
      <c r="CX220" s="57" t="e">
        <f>IF(CV220="","",(VLOOKUP(CV220,Table_corresp!$J$3:$M$70,3,0)))</f>
        <v>#REF!</v>
      </c>
      <c r="CY220" s="57" t="e">
        <f>IF(CV220="","",(VLOOKUP(CV220,Table_corresp!$J$3:$M$70,4,0)))</f>
        <v>#REF!</v>
      </c>
      <c r="CZ220" s="56" t="e">
        <f>IF(#REF!&gt;0,((((#REF!/CW220)^CX220)-1)/CY220),"")</f>
        <v>#REF!</v>
      </c>
      <c r="DA220" s="56" t="e">
        <f>IF(CZ220="","",CL220-CZ220)</f>
        <v>#REF!</v>
      </c>
      <c r="DB220" s="58" t="e">
        <f t="shared" si="75"/>
        <v>#REF!</v>
      </c>
      <c r="DC220" s="59" t="e">
        <f>IF(CP220&lt;&gt;0,((YEAR(CP220)-YEAR(CB220))*12+MONTH(CP220)-MONTH(CB220)),"")</f>
        <v>#REF!</v>
      </c>
    </row>
    <row r="221" spans="1:107" x14ac:dyDescent="0.25">
      <c r="A221" s="10">
        <v>222</v>
      </c>
      <c r="B221" s="10">
        <v>2</v>
      </c>
      <c r="C221" s="12"/>
      <c r="D221" s="12"/>
      <c r="E221" s="12"/>
      <c r="F221" s="12">
        <v>39</v>
      </c>
      <c r="G221" s="12">
        <v>130.5</v>
      </c>
      <c r="H221" s="13">
        <v>22.9</v>
      </c>
      <c r="I221" s="46">
        <f>VLOOKUP(T221,Table_corresp!$E$3:$F$230,2,0)</f>
        <v>7.5</v>
      </c>
      <c r="J221" s="46" t="str">
        <f>CONCATENATE(B221," / ",I221)</f>
        <v>2 / 7,5</v>
      </c>
      <c r="K221" s="54">
        <f>VLOOKUP(J221,Table_corresp!$J$3:$M$70,2,0)</f>
        <v>15.32</v>
      </c>
      <c r="L221" s="54">
        <f>VLOOKUP(J221,Table_corresp!$J$3:$M$70,3,0)</f>
        <v>-0.5</v>
      </c>
      <c r="M221" s="55">
        <f>VLOOKUP(J221,Table_corresp!$J$3:$M$70,4,0)</f>
        <v>-4.3999999999999997E-2</v>
      </c>
      <c r="N221" s="56">
        <f t="shared" si="76"/>
        <v>4.1381469905727544</v>
      </c>
      <c r="O221" s="14" t="s">
        <v>39</v>
      </c>
      <c r="P221" s="15">
        <v>42545</v>
      </c>
      <c r="Q221" s="15">
        <v>39748</v>
      </c>
      <c r="R221" s="45" t="str">
        <f t="shared" ca="1" si="77"/>
        <v>8 ans 11 mois</v>
      </c>
      <c r="S221" s="39" t="str">
        <f ca="1">VLOOKUP(R221,Table_corresp!$A$3:$B$230,2,0)</f>
        <v>[6-9[</v>
      </c>
      <c r="T221" s="45" t="str">
        <f>DATEDIF(Q221,P221,"y")&amp;" ans "&amp;DATEDIF(Q221,P221,"ym")&amp;" mois"</f>
        <v>7 ans 7 mois</v>
      </c>
      <c r="U221" s="39" t="str">
        <f>VLOOKUP(T221,Table_corresp!$A$3:$B$230,2,0)</f>
        <v>[6-9[</v>
      </c>
      <c r="V221" s="20"/>
      <c r="W221" s="21"/>
      <c r="X221" s="20"/>
      <c r="Y221" s="38" t="str">
        <f>IF(X221&lt;&gt;0,(DATEDIF(Q221,X221,"y")&amp;" ans "&amp;DATEDIF(Q221,X221,"ym")&amp;" mois"),"")</f>
        <v/>
      </c>
      <c r="Z221" s="21"/>
      <c r="AA221" s="57" t="str">
        <f>IF(Y221="","",(VLOOKUP(Y221,Table_corresp!$E$3:$F$230,2,0)))</f>
        <v/>
      </c>
      <c r="AB221" s="57" t="str">
        <f>IF(AA221="","",(CONCATENATE(B221," / ",AA221)))</f>
        <v/>
      </c>
      <c r="AC221" s="57" t="str">
        <f>IF(AB221="","",(VLOOKUP(AB221,Table_corresp!$J$3:$M$70,2,0)))</f>
        <v/>
      </c>
      <c r="AD221" s="57" t="str">
        <f>IF(AB221="","",(VLOOKUP(AB221,Table_corresp!$J$3:$M$70,3,0)))</f>
        <v/>
      </c>
      <c r="AE221" s="57" t="str">
        <f>IF(AB221="","",(VLOOKUP(AB221,Table_corresp!$J$3:$M$70,4,0)))</f>
        <v/>
      </c>
      <c r="AF221" s="56" t="str">
        <f t="shared" si="65"/>
        <v/>
      </c>
      <c r="AG221" s="56" t="str">
        <f>IF(AF221="","",N221-AF221)</f>
        <v/>
      </c>
      <c r="AH221" s="58" t="str">
        <f t="shared" si="61"/>
        <v/>
      </c>
      <c r="AI221" s="17" t="str">
        <f>IF(X221&lt;&gt;0,((YEAR(X221)-YEAR(P221))*12+MONTH(X221)-MONTH(P221)),"")</f>
        <v/>
      </c>
      <c r="AJ221" s="20"/>
      <c r="AK221" s="39" t="str">
        <f>IF(AJ221&lt;&gt;0,(DATEDIF(Q221,AJ221,"y")&amp;" ans "&amp;DATEDIF(Q221,AJ221,"ym")&amp;" mois"),"")</f>
        <v/>
      </c>
      <c r="AL221" s="21"/>
      <c r="AM221" s="57" t="str">
        <f>IF(AK221="","",(VLOOKUP(AK221,Table_corresp!$E$3:$F$230,2,0)))</f>
        <v/>
      </c>
      <c r="AN221" s="57" t="str">
        <f>IF(AM221="","",(CONCATENATE(B221," / ",AM221)))</f>
        <v/>
      </c>
      <c r="AO221" s="57" t="str">
        <f>IF(AN221="","",(VLOOKUP(AN221,Table_corresp!$J$3:$M$70,2,0)))</f>
        <v/>
      </c>
      <c r="AP221" s="57" t="str">
        <f>IF(AN221="","",(VLOOKUP(AN221,Table_corresp!$J$3:$M$70,3,0)))</f>
        <v/>
      </c>
      <c r="AQ221" s="57" t="str">
        <f>IF(AN221="","",(VLOOKUP(AN221,Table_corresp!$J$3:$M$70,4,0)))</f>
        <v/>
      </c>
      <c r="AR221" s="56" t="str">
        <f t="shared" si="66"/>
        <v/>
      </c>
      <c r="AS221" s="56" t="str">
        <f t="shared" si="67"/>
        <v/>
      </c>
      <c r="AT221" s="58" t="str">
        <f t="shared" si="68"/>
        <v/>
      </c>
      <c r="AU221" s="59" t="str">
        <f t="shared" si="62"/>
        <v/>
      </c>
      <c r="AV221" s="20"/>
      <c r="AW221" s="39"/>
      <c r="AX221" s="21"/>
      <c r="AY221" s="57" t="str">
        <f>IF(AU221="","",(VLOOKUP(AU221,Table_corresp!$E$3:$F$230,2,0)))</f>
        <v/>
      </c>
      <c r="AZ221" s="57" t="str">
        <f>IF(AY221="","",(CONCATENATE(L221," / ",AY221)))</f>
        <v/>
      </c>
      <c r="BA221" s="57" t="str">
        <f>IF(AZ221="","",(VLOOKUP(AZ221,Table_corresp!$J$3:$M$70,2,0)))</f>
        <v/>
      </c>
      <c r="BB221" s="57" t="str">
        <f>IF(AZ221="","",(VLOOKUP(AZ221,Table_corresp!$J$3:$M$70,3,0)))</f>
        <v/>
      </c>
      <c r="BC221" s="57" t="str">
        <f>IF(AZ221="","",(VLOOKUP(AZ221,Table_corresp!$J$3:$M$70,4,0)))</f>
        <v/>
      </c>
      <c r="BD221" s="56" t="str">
        <f t="shared" si="69"/>
        <v/>
      </c>
      <c r="BE221" s="56" t="str">
        <f t="shared" si="78"/>
        <v/>
      </c>
      <c r="BF221" s="58" t="str">
        <f t="shared" si="70"/>
        <v/>
      </c>
      <c r="BG221" s="59" t="e">
        <f t="shared" si="63"/>
        <v>#VALUE!</v>
      </c>
      <c r="BH221" s="21"/>
      <c r="BI221" s="39"/>
      <c r="BJ221" s="21"/>
      <c r="BK221" s="57" t="e">
        <f>IF(BG221="","",(VLOOKUP(BG221,Table_corresp!$E$3:$F$230,2,0)))</f>
        <v>#VALUE!</v>
      </c>
      <c r="BL221" s="57" t="e">
        <f>IF(BK221="","",(CONCATENATE(V221," / ",BK221)))</f>
        <v>#VALUE!</v>
      </c>
      <c r="BM221" s="57" t="e">
        <f>IF(BL221="","",(VLOOKUP(BL221,Table_corresp!$J$3:$M$70,2,0)))</f>
        <v>#VALUE!</v>
      </c>
      <c r="BN221" s="57" t="e">
        <f>IF(BL221="","",(VLOOKUP(BL221,Table_corresp!$J$3:$M$70,3,0)))</f>
        <v>#VALUE!</v>
      </c>
      <c r="BO221" s="57" t="e">
        <f>IF(BL221="","",(VLOOKUP(BL221,Table_corresp!$J$3:$M$70,4,0)))</f>
        <v>#VALUE!</v>
      </c>
      <c r="BP221" s="56" t="str">
        <f t="shared" si="71"/>
        <v/>
      </c>
      <c r="BQ221" s="56" t="str">
        <f t="shared" si="79"/>
        <v/>
      </c>
      <c r="BR221" s="58" t="str">
        <f t="shared" si="72"/>
        <v/>
      </c>
      <c r="BS221" s="59" t="e">
        <f t="shared" si="64"/>
        <v>#VALUE!</v>
      </c>
      <c r="BT221" s="21"/>
      <c r="BU221" s="39"/>
      <c r="BV221" s="21"/>
      <c r="BW221" s="57" t="e">
        <f>IF(BS221="","",(VLOOKUP(BS221,Table_corresp!$E$3:$F$230,2,0)))</f>
        <v>#VALUE!</v>
      </c>
      <c r="BX221" s="57" t="e">
        <f>IF(BW221="","",(CONCATENATE(AF221," / ",BW221)))</f>
        <v>#VALUE!</v>
      </c>
      <c r="BY221" s="57" t="e">
        <f>IF(BX221="","",(VLOOKUP(BX221,Table_corresp!$J$3:$M$70,2,0)))</f>
        <v>#VALUE!</v>
      </c>
      <c r="BZ221" s="57" t="e">
        <f>IF(BX221="","",(VLOOKUP(BX221,Table_corresp!$J$3:$M$70,3,0)))</f>
        <v>#VALUE!</v>
      </c>
      <c r="CA221" s="57" t="e">
        <f>IF(BX221="","",(VLOOKUP(BX221,Table_corresp!$J$3:$M$70,4,0)))</f>
        <v>#VALUE!</v>
      </c>
      <c r="CB221" s="56" t="e">
        <f>IF(#REF!&gt;0,((((#REF!/BY221)^BZ221)-1)/CA221),"")</f>
        <v>#REF!</v>
      </c>
      <c r="CC221" s="56" t="e">
        <f>IF(CB221="","",BN221-CB221)</f>
        <v>#REF!</v>
      </c>
      <c r="CD221" s="58" t="e">
        <f t="shared" si="73"/>
        <v>#REF!</v>
      </c>
      <c r="CE221" s="59" t="e">
        <f>IF(BR221&lt;&gt;0,((YEAR(BR221)-YEAR(BD221))*12+MONTH(BR221)-MONTH(BD221)),"")</f>
        <v>#VALUE!</v>
      </c>
      <c r="CF221" s="21"/>
      <c r="CG221" s="39"/>
      <c r="CH221" s="21"/>
      <c r="CI221" s="57" t="e">
        <f>IF(CE221="","",(VLOOKUP(CE221,Table_corresp!$E$3:$F$230,2,0)))</f>
        <v>#VALUE!</v>
      </c>
      <c r="CJ221" s="57" t="e">
        <f>IF(CI221="","",(CONCATENATE(AP221," / ",CI221)))</f>
        <v>#VALUE!</v>
      </c>
      <c r="CK221" s="57" t="e">
        <f>IF(CJ221="","",(VLOOKUP(CJ221,Table_corresp!$J$3:$M$70,2,0)))</f>
        <v>#VALUE!</v>
      </c>
      <c r="CL221" s="57" t="e">
        <f>IF(CJ221="","",(VLOOKUP(CJ221,Table_corresp!$J$3:$M$70,3,0)))</f>
        <v>#VALUE!</v>
      </c>
      <c r="CM221" s="57" t="e">
        <f>IF(CJ221="","",(VLOOKUP(CJ221,Table_corresp!$J$3:$M$70,4,0)))</f>
        <v>#VALUE!</v>
      </c>
      <c r="CN221" s="56" t="e">
        <f>IF(#REF!&gt;0,((((#REF!/CK221)^CL221)-1)/CM221),"")</f>
        <v>#REF!</v>
      </c>
      <c r="CO221" s="56" t="e">
        <f>IF(CN221="","",BZ221-CN221)</f>
        <v>#REF!</v>
      </c>
      <c r="CP221" s="58" t="e">
        <f t="shared" si="74"/>
        <v>#REF!</v>
      </c>
      <c r="CQ221" s="59" t="e">
        <f>IF(CD221&lt;&gt;0,((YEAR(CD221)-YEAR(BP221))*12+MONTH(CD221)-MONTH(BP221)),"")</f>
        <v>#REF!</v>
      </c>
      <c r="CR221" s="21"/>
      <c r="CS221" s="39"/>
      <c r="CT221" s="22"/>
      <c r="CU221" s="57" t="e">
        <f>IF(CQ221="","",(VLOOKUP(CQ221,Table_corresp!$E$3:$F$230,2,0)))</f>
        <v>#REF!</v>
      </c>
      <c r="CV221" s="57" t="e">
        <f>IF(CU221="","",(CONCATENATE(BB221," / ",CU221)))</f>
        <v>#REF!</v>
      </c>
      <c r="CW221" s="57" t="e">
        <f>IF(CV221="","",(VLOOKUP(CV221,Table_corresp!$J$3:$M$70,2,0)))</f>
        <v>#REF!</v>
      </c>
      <c r="CX221" s="57" t="e">
        <f>IF(CV221="","",(VLOOKUP(CV221,Table_corresp!$J$3:$M$70,3,0)))</f>
        <v>#REF!</v>
      </c>
      <c r="CY221" s="57" t="e">
        <f>IF(CV221="","",(VLOOKUP(CV221,Table_corresp!$J$3:$M$70,4,0)))</f>
        <v>#REF!</v>
      </c>
      <c r="CZ221" s="56" t="e">
        <f>IF(#REF!&gt;0,((((#REF!/CW221)^CX221)-1)/CY221),"")</f>
        <v>#REF!</v>
      </c>
      <c r="DA221" s="56" t="e">
        <f>IF(CZ221="","",CL221-CZ221)</f>
        <v>#REF!</v>
      </c>
      <c r="DB221" s="58" t="e">
        <f t="shared" si="75"/>
        <v>#REF!</v>
      </c>
      <c r="DC221" s="59" t="e">
        <f>IF(CP221&lt;&gt;0,((YEAR(CP221)-YEAR(CB221))*12+MONTH(CP221)-MONTH(CB221)),"")</f>
        <v>#REF!</v>
      </c>
    </row>
    <row r="222" spans="1:107" x14ac:dyDescent="0.25">
      <c r="A222" s="10">
        <v>223</v>
      </c>
      <c r="B222" s="10">
        <v>1</v>
      </c>
      <c r="C222" s="12">
        <v>42.3</v>
      </c>
      <c r="D222" s="12">
        <v>140</v>
      </c>
      <c r="E222" s="12">
        <v>21.58</v>
      </c>
      <c r="F222" s="12">
        <v>42.4</v>
      </c>
      <c r="G222" s="12">
        <v>142</v>
      </c>
      <c r="H222" s="13">
        <v>21.03</v>
      </c>
      <c r="I222" s="46">
        <f>VLOOKUP(T222,Table_corresp!$E$3:$F$230,2,0)</f>
        <v>8.5</v>
      </c>
      <c r="J222" s="46" t="str">
        <f>CONCATENATE(B222," / ",I222)</f>
        <v>1 / 8,5</v>
      </c>
      <c r="K222" s="54">
        <f>VLOOKUP(J222,Table_corresp!$J$3:$M$70,2,0)</f>
        <v>15.89</v>
      </c>
      <c r="L222" s="54">
        <f>VLOOKUP(J222,Table_corresp!$J$3:$M$70,3,0)</f>
        <v>-0.66</v>
      </c>
      <c r="M222" s="55">
        <f>VLOOKUP(J222,Table_corresp!$J$3:$M$70,4,0)</f>
        <v>-5.9499999999999997E-2</v>
      </c>
      <c r="N222" s="56">
        <f t="shared" si="76"/>
        <v>2.8381868483864054</v>
      </c>
      <c r="O222" s="14" t="s">
        <v>36</v>
      </c>
      <c r="P222" s="15">
        <v>42550</v>
      </c>
      <c r="Q222" s="15">
        <v>39299</v>
      </c>
      <c r="R222" s="45" t="str">
        <f t="shared" ca="1" si="77"/>
        <v>10 ans 2 mois</v>
      </c>
      <c r="S222" s="39" t="str">
        <f ca="1">VLOOKUP(R222,Table_corresp!$A$3:$B$230,2,0)</f>
        <v>[9-12[</v>
      </c>
      <c r="T222" s="45" t="str">
        <f>DATEDIF(Q222,P222,"y")&amp;" ans "&amp;DATEDIF(Q222,P222,"ym")&amp;" mois"</f>
        <v>8 ans 10 mois</v>
      </c>
      <c r="U222" s="39" t="str">
        <f>VLOOKUP(T222,Table_corresp!$A$3:$B$230,2,0)</f>
        <v>[6-9[</v>
      </c>
      <c r="V222" s="16"/>
      <c r="W222" s="11"/>
      <c r="X222" s="16"/>
      <c r="Y222" s="38" t="str">
        <f>IF(X222&lt;&gt;0,(DATEDIF(Q222,X222,"y")&amp;" ans "&amp;DATEDIF(Q222,X222,"ym")&amp;" mois"),"")</f>
        <v/>
      </c>
      <c r="Z222" s="11"/>
      <c r="AA222" s="57" t="str">
        <f>IF(Y222="","",(VLOOKUP(Y222,Table_corresp!$E$3:$F$230,2,0)))</f>
        <v/>
      </c>
      <c r="AB222" s="57" t="str">
        <f>IF(AA222="","",(CONCATENATE(B222," / ",AA222)))</f>
        <v/>
      </c>
      <c r="AC222" s="57" t="str">
        <f>IF(AB222="","",(VLOOKUP(AB222,Table_corresp!$J$3:$M$70,2,0)))</f>
        <v/>
      </c>
      <c r="AD222" s="57" t="str">
        <f>IF(AB222="","",(VLOOKUP(AB222,Table_corresp!$J$3:$M$70,3,0)))</f>
        <v/>
      </c>
      <c r="AE222" s="57" t="str">
        <f>IF(AB222="","",(VLOOKUP(AB222,Table_corresp!$J$3:$M$70,4,0)))</f>
        <v/>
      </c>
      <c r="AF222" s="56" t="str">
        <f t="shared" si="65"/>
        <v/>
      </c>
      <c r="AG222" s="56" t="str">
        <f>IF(AF222="","",N222-AF222)</f>
        <v/>
      </c>
      <c r="AH222" s="58" t="str">
        <f t="shared" si="61"/>
        <v/>
      </c>
      <c r="AI222" s="17" t="str">
        <f>IF(X222&lt;&gt;0,((YEAR(X222)-YEAR(P222))*12+MONTH(X222)-MONTH(P222)),"")</f>
        <v/>
      </c>
      <c r="AJ222" s="16"/>
      <c r="AK222" s="39" t="str">
        <f>IF(AJ222&lt;&gt;0,(DATEDIF(Q222,AJ222,"y")&amp;" ans "&amp;DATEDIF(Q222,AJ222,"ym")&amp;" mois"),"")</f>
        <v/>
      </c>
      <c r="AL222" s="11"/>
      <c r="AM222" s="57" t="str">
        <f>IF(AK222="","",(VLOOKUP(AK222,Table_corresp!$E$3:$F$230,2,0)))</f>
        <v/>
      </c>
      <c r="AN222" s="57" t="str">
        <f>IF(AM222="","",(CONCATENATE(B222," / ",AM222)))</f>
        <v/>
      </c>
      <c r="AO222" s="57" t="str">
        <f>IF(AN222="","",(VLOOKUP(AN222,Table_corresp!$J$3:$M$70,2,0)))</f>
        <v/>
      </c>
      <c r="AP222" s="57" t="str">
        <f>IF(AN222="","",(VLOOKUP(AN222,Table_corresp!$J$3:$M$70,3,0)))</f>
        <v/>
      </c>
      <c r="AQ222" s="57" t="str">
        <f>IF(AN222="","",(VLOOKUP(AN222,Table_corresp!$J$3:$M$70,4,0)))</f>
        <v/>
      </c>
      <c r="AR222" s="56" t="str">
        <f t="shared" si="66"/>
        <v/>
      </c>
      <c r="AS222" s="56" t="str">
        <f t="shared" si="67"/>
        <v/>
      </c>
      <c r="AT222" s="58" t="str">
        <f t="shared" si="68"/>
        <v/>
      </c>
      <c r="AU222" s="59" t="str">
        <f t="shared" si="62"/>
        <v/>
      </c>
      <c r="AV222" s="16"/>
      <c r="AW222" s="39"/>
      <c r="AX222" s="11"/>
      <c r="AY222" s="57" t="str">
        <f>IF(AU222="","",(VLOOKUP(AU222,Table_corresp!$E$3:$F$230,2,0)))</f>
        <v/>
      </c>
      <c r="AZ222" s="57" t="str">
        <f>IF(AY222="","",(CONCATENATE(L222," / ",AY222)))</f>
        <v/>
      </c>
      <c r="BA222" s="57" t="str">
        <f>IF(AZ222="","",(VLOOKUP(AZ222,Table_corresp!$J$3:$M$70,2,0)))</f>
        <v/>
      </c>
      <c r="BB222" s="57" t="str">
        <f>IF(AZ222="","",(VLOOKUP(AZ222,Table_corresp!$J$3:$M$70,3,0)))</f>
        <v/>
      </c>
      <c r="BC222" s="57" t="str">
        <f>IF(AZ222="","",(VLOOKUP(AZ222,Table_corresp!$J$3:$M$70,4,0)))</f>
        <v/>
      </c>
      <c r="BD222" s="56" t="str">
        <f t="shared" si="69"/>
        <v/>
      </c>
      <c r="BE222" s="56" t="str">
        <f t="shared" si="78"/>
        <v/>
      </c>
      <c r="BF222" s="58" t="str">
        <f t="shared" si="70"/>
        <v/>
      </c>
      <c r="BG222" s="59" t="e">
        <f t="shared" si="63"/>
        <v>#VALUE!</v>
      </c>
      <c r="BH222" s="11"/>
      <c r="BI222" s="39"/>
      <c r="BJ222" s="11"/>
      <c r="BK222" s="57" t="e">
        <f>IF(BG222="","",(VLOOKUP(BG222,Table_corresp!$E$3:$F$230,2,0)))</f>
        <v>#VALUE!</v>
      </c>
      <c r="BL222" s="57" t="e">
        <f>IF(BK222="","",(CONCATENATE(V222," / ",BK222)))</f>
        <v>#VALUE!</v>
      </c>
      <c r="BM222" s="57" t="e">
        <f>IF(BL222="","",(VLOOKUP(BL222,Table_corresp!$J$3:$M$70,2,0)))</f>
        <v>#VALUE!</v>
      </c>
      <c r="BN222" s="57" t="e">
        <f>IF(BL222="","",(VLOOKUP(BL222,Table_corresp!$J$3:$M$70,3,0)))</f>
        <v>#VALUE!</v>
      </c>
      <c r="BO222" s="57" t="e">
        <f>IF(BL222="","",(VLOOKUP(BL222,Table_corresp!$J$3:$M$70,4,0)))</f>
        <v>#VALUE!</v>
      </c>
      <c r="BP222" s="56" t="str">
        <f t="shared" si="71"/>
        <v/>
      </c>
      <c r="BQ222" s="56" t="str">
        <f t="shared" si="79"/>
        <v/>
      </c>
      <c r="BR222" s="58" t="str">
        <f t="shared" si="72"/>
        <v/>
      </c>
      <c r="BS222" s="59" t="e">
        <f t="shared" si="64"/>
        <v>#VALUE!</v>
      </c>
      <c r="BT222" s="11"/>
      <c r="BU222" s="39"/>
      <c r="BV222" s="11"/>
      <c r="BW222" s="57" t="e">
        <f>IF(BS222="","",(VLOOKUP(BS222,Table_corresp!$E$3:$F$230,2,0)))</f>
        <v>#VALUE!</v>
      </c>
      <c r="BX222" s="57" t="e">
        <f>IF(BW222="","",(CONCATENATE(AF222," / ",BW222)))</f>
        <v>#VALUE!</v>
      </c>
      <c r="BY222" s="57" t="e">
        <f>IF(BX222="","",(VLOOKUP(BX222,Table_corresp!$J$3:$M$70,2,0)))</f>
        <v>#VALUE!</v>
      </c>
      <c r="BZ222" s="57" t="e">
        <f>IF(BX222="","",(VLOOKUP(BX222,Table_corresp!$J$3:$M$70,3,0)))</f>
        <v>#VALUE!</v>
      </c>
      <c r="CA222" s="57" t="e">
        <f>IF(BX222="","",(VLOOKUP(BX222,Table_corresp!$J$3:$M$70,4,0)))</f>
        <v>#VALUE!</v>
      </c>
      <c r="CB222" s="56" t="e">
        <f>IF(#REF!&gt;0,((((#REF!/BY222)^BZ222)-1)/CA222),"")</f>
        <v>#REF!</v>
      </c>
      <c r="CC222" s="56" t="e">
        <f>IF(CB222="","",BN222-CB222)</f>
        <v>#REF!</v>
      </c>
      <c r="CD222" s="58" t="e">
        <f t="shared" si="73"/>
        <v>#REF!</v>
      </c>
      <c r="CE222" s="59" t="e">
        <f>IF(BR222&lt;&gt;0,((YEAR(BR222)-YEAR(BD222))*12+MONTH(BR222)-MONTH(BD222)),"")</f>
        <v>#VALUE!</v>
      </c>
      <c r="CF222" s="11"/>
      <c r="CG222" s="39"/>
      <c r="CH222" s="11"/>
      <c r="CI222" s="57" t="e">
        <f>IF(CE222="","",(VLOOKUP(CE222,Table_corresp!$E$3:$F$230,2,0)))</f>
        <v>#VALUE!</v>
      </c>
      <c r="CJ222" s="57" t="e">
        <f>IF(CI222="","",(CONCATENATE(AP222," / ",CI222)))</f>
        <v>#VALUE!</v>
      </c>
      <c r="CK222" s="57" t="e">
        <f>IF(CJ222="","",(VLOOKUP(CJ222,Table_corresp!$J$3:$M$70,2,0)))</f>
        <v>#VALUE!</v>
      </c>
      <c r="CL222" s="57" t="e">
        <f>IF(CJ222="","",(VLOOKUP(CJ222,Table_corresp!$J$3:$M$70,3,0)))</f>
        <v>#VALUE!</v>
      </c>
      <c r="CM222" s="57" t="e">
        <f>IF(CJ222="","",(VLOOKUP(CJ222,Table_corresp!$J$3:$M$70,4,0)))</f>
        <v>#VALUE!</v>
      </c>
      <c r="CN222" s="56" t="e">
        <f>IF(#REF!&gt;0,((((#REF!/CK222)^CL222)-1)/CM222),"")</f>
        <v>#REF!</v>
      </c>
      <c r="CO222" s="56" t="e">
        <f>IF(CN222="","",BZ222-CN222)</f>
        <v>#REF!</v>
      </c>
      <c r="CP222" s="58" t="e">
        <f t="shared" si="74"/>
        <v>#REF!</v>
      </c>
      <c r="CQ222" s="59" t="e">
        <f>IF(CD222&lt;&gt;0,((YEAR(CD222)-YEAR(BP222))*12+MONTH(CD222)-MONTH(BP222)),"")</f>
        <v>#REF!</v>
      </c>
      <c r="CR222" s="11"/>
      <c r="CS222" s="39"/>
      <c r="CT222" s="18"/>
      <c r="CU222" s="57" t="e">
        <f>IF(CQ222="","",(VLOOKUP(CQ222,Table_corresp!$E$3:$F$230,2,0)))</f>
        <v>#REF!</v>
      </c>
      <c r="CV222" s="57" t="e">
        <f>IF(CU222="","",(CONCATENATE(BB222," / ",CU222)))</f>
        <v>#REF!</v>
      </c>
      <c r="CW222" s="57" t="e">
        <f>IF(CV222="","",(VLOOKUP(CV222,Table_corresp!$J$3:$M$70,2,0)))</f>
        <v>#REF!</v>
      </c>
      <c r="CX222" s="57" t="e">
        <f>IF(CV222="","",(VLOOKUP(CV222,Table_corresp!$J$3:$M$70,3,0)))</f>
        <v>#REF!</v>
      </c>
      <c r="CY222" s="57" t="e">
        <f>IF(CV222="","",(VLOOKUP(CV222,Table_corresp!$J$3:$M$70,4,0)))</f>
        <v>#REF!</v>
      </c>
      <c r="CZ222" s="56" t="e">
        <f>IF(#REF!&gt;0,((((#REF!/CW222)^CX222)-1)/CY222),"")</f>
        <v>#REF!</v>
      </c>
      <c r="DA222" s="56" t="e">
        <f>IF(CZ222="","",CL222-CZ222)</f>
        <v>#REF!</v>
      </c>
      <c r="DB222" s="58" t="e">
        <f t="shared" si="75"/>
        <v>#REF!</v>
      </c>
      <c r="DC222" s="59" t="e">
        <f>IF(CP222&lt;&gt;0,((YEAR(CP222)-YEAR(CB222))*12+MONTH(CP222)-MONTH(CB222)),"")</f>
        <v>#REF!</v>
      </c>
    </row>
    <row r="223" spans="1:107" x14ac:dyDescent="0.25">
      <c r="A223" s="10">
        <v>224</v>
      </c>
      <c r="B223" s="10">
        <v>2</v>
      </c>
      <c r="C223" s="12"/>
      <c r="D223" s="12"/>
      <c r="E223" s="12">
        <v>27.8</v>
      </c>
      <c r="F223" s="12">
        <v>69.5</v>
      </c>
      <c r="G223" s="12">
        <v>160</v>
      </c>
      <c r="H223" s="13">
        <v>27.1</v>
      </c>
      <c r="I223" s="46">
        <f>VLOOKUP(T223,Table_corresp!$E$3:$F$230,2,0)</f>
        <v>11.5</v>
      </c>
      <c r="J223" s="46" t="str">
        <f>CONCATENATE(B223," / ",I223)</f>
        <v>2 / 11,5</v>
      </c>
      <c r="K223" s="54">
        <f>VLOOKUP(J223,Table_corresp!$J$3:$M$70,2,0)</f>
        <v>17.04</v>
      </c>
      <c r="L223" s="54">
        <f>VLOOKUP(J223,Table_corresp!$J$3:$M$70,3,0)</f>
        <v>-0.73</v>
      </c>
      <c r="M223" s="55">
        <f>VLOOKUP(J223,Table_corresp!$J$3:$M$70,4,0)</f>
        <v>-8.1799999999999998E-2</v>
      </c>
      <c r="N223" s="56">
        <f t="shared" si="76"/>
        <v>3.5122558363638912</v>
      </c>
      <c r="O223" s="14" t="s">
        <v>39</v>
      </c>
      <c r="P223" s="15">
        <v>42464</v>
      </c>
      <c r="Q223" s="15">
        <v>38126</v>
      </c>
      <c r="R223" s="45" t="str">
        <f t="shared" ca="1" si="77"/>
        <v>13 ans 5 mois</v>
      </c>
      <c r="S223" s="39" t="str">
        <f ca="1">VLOOKUP(R223,Table_corresp!$A$3:$B$230,2,0)</f>
        <v>&gt; 12</v>
      </c>
      <c r="T223" s="45" t="str">
        <f>DATEDIF(Q223,P223,"y")&amp;" ans "&amp;DATEDIF(Q223,P223,"ym")&amp;" mois"</f>
        <v>11 ans 10 mois</v>
      </c>
      <c r="U223" s="39" t="str">
        <f>VLOOKUP(T223,Table_corresp!$A$3:$B$230,2,0)</f>
        <v>[9-12[</v>
      </c>
      <c r="V223" s="16"/>
      <c r="W223" s="11"/>
      <c r="X223" s="16">
        <v>42641</v>
      </c>
      <c r="Y223" s="38" t="str">
        <f>IF(X223&lt;&gt;0,(DATEDIF(Q223,X223,"y")&amp;" ans "&amp;DATEDIF(Q223,X223,"ym")&amp;" mois"),"")</f>
        <v>12 ans 4 mois</v>
      </c>
      <c r="Z223" s="11">
        <v>27.8</v>
      </c>
      <c r="AA223" s="57">
        <f>IF(Y223="","",(VLOOKUP(Y223,Table_corresp!$E$3:$F$230,2,0)))</f>
        <v>12</v>
      </c>
      <c r="AB223" s="57" t="str">
        <f>IF(AA223="","",(CONCATENATE(B223," / ",AA223)))</f>
        <v>2 / 12</v>
      </c>
      <c r="AC223" s="57">
        <f>IF(AB223="","",(VLOOKUP(AB223,Table_corresp!$J$3:$M$70,2,0)))</f>
        <v>17.38</v>
      </c>
      <c r="AD223" s="57">
        <f>IF(AB223="","",(VLOOKUP(AB223,Table_corresp!$J$3:$M$70,3,0)))</f>
        <v>-0.75</v>
      </c>
      <c r="AE223" s="57">
        <f>IF(AB223="","",(VLOOKUP(AB223,Table_corresp!$J$3:$M$70,4,0)))</f>
        <v>-8.5900000000000004E-2</v>
      </c>
      <c r="AF223" s="56">
        <f t="shared" si="65"/>
        <v>3.4565964863732481</v>
      </c>
      <c r="AG223" s="56">
        <f>IF(AF223="","",N223-AF223)</f>
        <v>5.5659349990643037E-2</v>
      </c>
      <c r="AH223" s="58" t="str">
        <f t="shared" si="61"/>
        <v>stable</v>
      </c>
      <c r="AI223" s="17">
        <f>IF(X223&lt;&gt;0,((YEAR(X223)-YEAR(P223))*12+MONTH(X223)-MONTH(P223)),"")</f>
        <v>5</v>
      </c>
      <c r="AJ223" s="16"/>
      <c r="AK223" s="39" t="str">
        <f>IF(AJ223&lt;&gt;0,(DATEDIF(Q223,AJ223,"y")&amp;" ans "&amp;DATEDIF(Q223,AJ223,"ym")&amp;" mois"),"")</f>
        <v/>
      </c>
      <c r="AL223" s="11"/>
      <c r="AM223" s="57" t="str">
        <f>IF(AK223="","",(VLOOKUP(AK223,Table_corresp!$E$3:$F$230,2,0)))</f>
        <v/>
      </c>
      <c r="AN223" s="57" t="str">
        <f>IF(AM223="","",(CONCATENATE(B223," / ",AM223)))</f>
        <v/>
      </c>
      <c r="AO223" s="57" t="str">
        <f>IF(AN223="","",(VLOOKUP(AN223,Table_corresp!$J$3:$M$70,2,0)))</f>
        <v/>
      </c>
      <c r="AP223" s="57" t="str">
        <f>IF(AN223="","",(VLOOKUP(AN223,Table_corresp!$J$3:$M$70,3,0)))</f>
        <v/>
      </c>
      <c r="AQ223" s="57" t="str">
        <f>IF(AN223="","",(VLOOKUP(AN223,Table_corresp!$J$3:$M$70,4,0)))</f>
        <v/>
      </c>
      <c r="AR223" s="56" t="str">
        <f t="shared" si="66"/>
        <v/>
      </c>
      <c r="AS223" s="56" t="str">
        <f t="shared" si="67"/>
        <v/>
      </c>
      <c r="AT223" s="58" t="str">
        <f t="shared" si="68"/>
        <v/>
      </c>
      <c r="AU223" s="59" t="str">
        <f t="shared" si="62"/>
        <v/>
      </c>
      <c r="AV223" s="16"/>
      <c r="AW223" s="39"/>
      <c r="AX223" s="11"/>
      <c r="AY223" s="57" t="str">
        <f>IF(AU223="","",(VLOOKUP(AU223,Table_corresp!$E$3:$F$230,2,0)))</f>
        <v/>
      </c>
      <c r="AZ223" s="57" t="str">
        <f>IF(AY223="","",(CONCATENATE(L223," / ",AY223)))</f>
        <v/>
      </c>
      <c r="BA223" s="57" t="str">
        <f>IF(AZ223="","",(VLOOKUP(AZ223,Table_corresp!$J$3:$M$70,2,0)))</f>
        <v/>
      </c>
      <c r="BB223" s="57" t="str">
        <f>IF(AZ223="","",(VLOOKUP(AZ223,Table_corresp!$J$3:$M$70,3,0)))</f>
        <v/>
      </c>
      <c r="BC223" s="57" t="str">
        <f>IF(AZ223="","",(VLOOKUP(AZ223,Table_corresp!$J$3:$M$70,4,0)))</f>
        <v/>
      </c>
      <c r="BD223" s="56" t="str">
        <f t="shared" si="69"/>
        <v/>
      </c>
      <c r="BE223" s="56" t="str">
        <f t="shared" si="78"/>
        <v/>
      </c>
      <c r="BF223" s="58" t="str">
        <f t="shared" si="70"/>
        <v/>
      </c>
      <c r="BG223" s="59" t="e">
        <f t="shared" si="63"/>
        <v>#VALUE!</v>
      </c>
      <c r="BH223" s="11"/>
      <c r="BI223" s="39"/>
      <c r="BJ223" s="11"/>
      <c r="BK223" s="57" t="e">
        <f>IF(BG223="","",(VLOOKUP(BG223,Table_corresp!$E$3:$F$230,2,0)))</f>
        <v>#VALUE!</v>
      </c>
      <c r="BL223" s="57" t="e">
        <f>IF(BK223="","",(CONCATENATE(V223," / ",BK223)))</f>
        <v>#VALUE!</v>
      </c>
      <c r="BM223" s="57" t="e">
        <f>IF(BL223="","",(VLOOKUP(BL223,Table_corresp!$J$3:$M$70,2,0)))</f>
        <v>#VALUE!</v>
      </c>
      <c r="BN223" s="57" t="e">
        <f>IF(BL223="","",(VLOOKUP(BL223,Table_corresp!$J$3:$M$70,3,0)))</f>
        <v>#VALUE!</v>
      </c>
      <c r="BO223" s="57" t="e">
        <f>IF(BL223="","",(VLOOKUP(BL223,Table_corresp!$J$3:$M$70,4,0)))</f>
        <v>#VALUE!</v>
      </c>
      <c r="BP223" s="56" t="str">
        <f t="shared" si="71"/>
        <v/>
      </c>
      <c r="BQ223" s="56" t="str">
        <f t="shared" si="79"/>
        <v/>
      </c>
      <c r="BR223" s="58" t="str">
        <f t="shared" si="72"/>
        <v/>
      </c>
      <c r="BS223" s="59" t="e">
        <f t="shared" si="64"/>
        <v>#VALUE!</v>
      </c>
      <c r="BT223" s="11"/>
      <c r="BU223" s="39"/>
      <c r="BV223" s="11"/>
      <c r="BW223" s="57" t="e">
        <f>IF(BS223="","",(VLOOKUP(BS223,Table_corresp!$E$3:$F$230,2,0)))</f>
        <v>#VALUE!</v>
      </c>
      <c r="BX223" s="57" t="e">
        <f>IF(BW223="","",(CONCATENATE(AF223," / ",BW223)))</f>
        <v>#VALUE!</v>
      </c>
      <c r="BY223" s="57" t="e">
        <f>IF(BX223="","",(VLOOKUP(BX223,Table_corresp!$J$3:$M$70,2,0)))</f>
        <v>#VALUE!</v>
      </c>
      <c r="BZ223" s="57" t="e">
        <f>IF(BX223="","",(VLOOKUP(BX223,Table_corresp!$J$3:$M$70,3,0)))</f>
        <v>#VALUE!</v>
      </c>
      <c r="CA223" s="57" t="e">
        <f>IF(BX223="","",(VLOOKUP(BX223,Table_corresp!$J$3:$M$70,4,0)))</f>
        <v>#VALUE!</v>
      </c>
      <c r="CB223" s="56" t="e">
        <f>IF(#REF!&gt;0,((((#REF!/BY223)^BZ223)-1)/CA223),"")</f>
        <v>#REF!</v>
      </c>
      <c r="CC223" s="56" t="e">
        <f>IF(CB223="","",BN223-CB223)</f>
        <v>#REF!</v>
      </c>
      <c r="CD223" s="58" t="e">
        <f t="shared" si="73"/>
        <v>#REF!</v>
      </c>
      <c r="CE223" s="59" t="e">
        <f>IF(BR223&lt;&gt;0,((YEAR(BR223)-YEAR(BD223))*12+MONTH(BR223)-MONTH(BD223)),"")</f>
        <v>#VALUE!</v>
      </c>
      <c r="CF223" s="11"/>
      <c r="CG223" s="39"/>
      <c r="CH223" s="11"/>
      <c r="CI223" s="57" t="e">
        <f>IF(CE223="","",(VLOOKUP(CE223,Table_corresp!$E$3:$F$230,2,0)))</f>
        <v>#VALUE!</v>
      </c>
      <c r="CJ223" s="57" t="e">
        <f>IF(CI223="","",(CONCATENATE(AP223," / ",CI223)))</f>
        <v>#VALUE!</v>
      </c>
      <c r="CK223" s="57" t="e">
        <f>IF(CJ223="","",(VLOOKUP(CJ223,Table_corresp!$J$3:$M$70,2,0)))</f>
        <v>#VALUE!</v>
      </c>
      <c r="CL223" s="57" t="e">
        <f>IF(CJ223="","",(VLOOKUP(CJ223,Table_corresp!$J$3:$M$70,3,0)))</f>
        <v>#VALUE!</v>
      </c>
      <c r="CM223" s="57" t="e">
        <f>IF(CJ223="","",(VLOOKUP(CJ223,Table_corresp!$J$3:$M$70,4,0)))</f>
        <v>#VALUE!</v>
      </c>
      <c r="CN223" s="56" t="e">
        <f>IF(#REF!&gt;0,((((#REF!/CK223)^CL223)-1)/CM223),"")</f>
        <v>#REF!</v>
      </c>
      <c r="CO223" s="56" t="e">
        <f>IF(CN223="","",BZ223-CN223)</f>
        <v>#REF!</v>
      </c>
      <c r="CP223" s="58" t="e">
        <f t="shared" si="74"/>
        <v>#REF!</v>
      </c>
      <c r="CQ223" s="59" t="e">
        <f>IF(CD223&lt;&gt;0,((YEAR(CD223)-YEAR(BP223))*12+MONTH(CD223)-MONTH(BP223)),"")</f>
        <v>#REF!</v>
      </c>
      <c r="CR223" s="11"/>
      <c r="CS223" s="39"/>
      <c r="CT223" s="18"/>
      <c r="CU223" s="57" t="e">
        <f>IF(CQ223="","",(VLOOKUP(CQ223,Table_corresp!$E$3:$F$230,2,0)))</f>
        <v>#REF!</v>
      </c>
      <c r="CV223" s="57" t="e">
        <f>IF(CU223="","",(CONCATENATE(BB223," / ",CU223)))</f>
        <v>#REF!</v>
      </c>
      <c r="CW223" s="57" t="e">
        <f>IF(CV223="","",(VLOOKUP(CV223,Table_corresp!$J$3:$M$70,2,0)))</f>
        <v>#REF!</v>
      </c>
      <c r="CX223" s="57" t="e">
        <f>IF(CV223="","",(VLOOKUP(CV223,Table_corresp!$J$3:$M$70,3,0)))</f>
        <v>#REF!</v>
      </c>
      <c r="CY223" s="57" t="e">
        <f>IF(CV223="","",(VLOOKUP(CV223,Table_corresp!$J$3:$M$70,4,0)))</f>
        <v>#REF!</v>
      </c>
      <c r="CZ223" s="56" t="e">
        <f>IF(#REF!&gt;0,((((#REF!/CW223)^CX223)-1)/CY223),"")</f>
        <v>#REF!</v>
      </c>
      <c r="DA223" s="56" t="e">
        <f>IF(CZ223="","",CL223-CZ223)</f>
        <v>#REF!</v>
      </c>
      <c r="DB223" s="58" t="e">
        <f t="shared" si="75"/>
        <v>#REF!</v>
      </c>
      <c r="DC223" s="59" t="e">
        <f>IF(CP223&lt;&gt;0,((YEAR(CP223)-YEAR(CB223))*12+MONTH(CP223)-MONTH(CB223)),"")</f>
        <v>#REF!</v>
      </c>
    </row>
    <row r="224" spans="1:107" x14ac:dyDescent="0.25">
      <c r="A224" s="10">
        <v>225</v>
      </c>
      <c r="B224" s="10">
        <v>2</v>
      </c>
      <c r="C224" s="12">
        <v>39.5</v>
      </c>
      <c r="D224" s="12">
        <v>137.5</v>
      </c>
      <c r="E224" s="12">
        <v>20.89</v>
      </c>
      <c r="F224" s="12">
        <v>40.200000000000003</v>
      </c>
      <c r="G224" s="12">
        <v>137</v>
      </c>
      <c r="H224" s="13">
        <v>21.4</v>
      </c>
      <c r="I224" s="46">
        <f>VLOOKUP(T224,Table_corresp!$E$3:$F$230,2,0)</f>
        <v>8.5</v>
      </c>
      <c r="J224" s="46" t="str">
        <f>CONCATENATE(B224," / ",I224)</f>
        <v>2 / 8,5</v>
      </c>
      <c r="K224" s="54">
        <f>VLOOKUP(J224,Table_corresp!$J$3:$M$70,2,0)</f>
        <v>15.59</v>
      </c>
      <c r="L224" s="54">
        <f>VLOOKUP(J224,Table_corresp!$J$3:$M$70,3,0)</f>
        <v>-0.56999999999999995</v>
      </c>
      <c r="M224" s="55">
        <f>VLOOKUP(J224,Table_corresp!$J$3:$M$70,4,0)</f>
        <v>-5.3400000000000003E-2</v>
      </c>
      <c r="N224" s="56">
        <f t="shared" si="76"/>
        <v>3.0934891728610614</v>
      </c>
      <c r="O224" s="14" t="s">
        <v>36</v>
      </c>
      <c r="P224" s="15">
        <v>42557</v>
      </c>
      <c r="Q224" s="15">
        <v>39420</v>
      </c>
      <c r="R224" s="45" t="str">
        <f t="shared" ca="1" si="77"/>
        <v>9 ans 10 mois</v>
      </c>
      <c r="S224" s="39" t="str">
        <f ca="1">VLOOKUP(R224,Table_corresp!$A$3:$B$230,2,0)</f>
        <v>[9-12[</v>
      </c>
      <c r="T224" s="45" t="str">
        <f>DATEDIF(Q224,P224,"y")&amp;" ans "&amp;DATEDIF(Q224,P224,"ym")&amp;" mois"</f>
        <v>8 ans 7 mois</v>
      </c>
      <c r="U224" s="39" t="str">
        <f>VLOOKUP(T224,Table_corresp!$A$3:$B$230,2,0)</f>
        <v>[6-9[</v>
      </c>
      <c r="V224" s="20"/>
      <c r="W224" s="21"/>
      <c r="X224" s="20">
        <v>42753</v>
      </c>
      <c r="Y224" s="38" t="str">
        <f>IF(X224&lt;&gt;0,(DATEDIF(Q224,X224,"y")&amp;" ans "&amp;DATEDIF(Q224,X224,"ym")&amp;" mois"),"")</f>
        <v>9 ans 1 mois</v>
      </c>
      <c r="Z224" s="21">
        <v>23.5</v>
      </c>
      <c r="AA224" s="57">
        <f>IF(Y224="","",(VLOOKUP(Y224,Table_corresp!$E$3:$F$230,2,0)))</f>
        <v>9</v>
      </c>
      <c r="AB224" s="57" t="str">
        <f>IF(AA224="","",(CONCATENATE(B224," / ",AA224)))</f>
        <v>2 / 9</v>
      </c>
      <c r="AC224" s="57">
        <f>IF(AB224="","",(VLOOKUP(AB224,Table_corresp!$J$3:$M$70,2,0)))</f>
        <v>15.76</v>
      </c>
      <c r="AD224" s="57">
        <f>IF(AB224="","",(VLOOKUP(AB224,Table_corresp!$J$3:$M$70,3,0)))</f>
        <v>-0.61</v>
      </c>
      <c r="AE224" s="57">
        <f>IF(AB224="","",(VLOOKUP(AB224,Table_corresp!$J$3:$M$70,4,0)))</f>
        <v>-5.8999999999999997E-2</v>
      </c>
      <c r="AF224" s="56">
        <f t="shared" si="65"/>
        <v>3.6658555640269577</v>
      </c>
      <c r="AG224" s="56">
        <f>IF(AF224="","",N224-AF224)</f>
        <v>-0.57236639116589627</v>
      </c>
      <c r="AH224" s="58" t="str">
        <f t="shared" si="61"/>
        <v>accélération</v>
      </c>
      <c r="AI224" s="17">
        <f>IF(X224&lt;&gt;0,((YEAR(X224)-YEAR(P224))*12+MONTH(X224)-MONTH(P224)),"")</f>
        <v>6</v>
      </c>
      <c r="AJ224" s="20"/>
      <c r="AK224" s="39" t="str">
        <f>IF(AJ224&lt;&gt;0,(DATEDIF(Q224,AJ224,"y")&amp;" ans "&amp;DATEDIF(Q224,AJ224,"ym")&amp;" mois"),"")</f>
        <v/>
      </c>
      <c r="AL224" s="21"/>
      <c r="AM224" s="57" t="str">
        <f>IF(AK224="","",(VLOOKUP(AK224,Table_corresp!$E$3:$F$230,2,0)))</f>
        <v/>
      </c>
      <c r="AN224" s="57" t="str">
        <f>IF(AM224="","",(CONCATENATE(B224," / ",AM224)))</f>
        <v/>
      </c>
      <c r="AO224" s="57" t="str">
        <f>IF(AN224="","",(VLOOKUP(AN224,Table_corresp!$J$3:$M$70,2,0)))</f>
        <v/>
      </c>
      <c r="AP224" s="57" t="str">
        <f>IF(AN224="","",(VLOOKUP(AN224,Table_corresp!$J$3:$M$70,3,0)))</f>
        <v/>
      </c>
      <c r="AQ224" s="57" t="str">
        <f>IF(AN224="","",(VLOOKUP(AN224,Table_corresp!$J$3:$M$70,4,0)))</f>
        <v/>
      </c>
      <c r="AR224" s="56" t="str">
        <f t="shared" si="66"/>
        <v/>
      </c>
      <c r="AS224" s="56" t="str">
        <f t="shared" si="67"/>
        <v/>
      </c>
      <c r="AT224" s="58" t="str">
        <f t="shared" si="68"/>
        <v/>
      </c>
      <c r="AU224" s="59" t="str">
        <f t="shared" si="62"/>
        <v/>
      </c>
      <c r="AV224" s="20"/>
      <c r="AW224" s="39"/>
      <c r="AX224" s="21"/>
      <c r="AY224" s="57" t="str">
        <f>IF(AU224="","",(VLOOKUP(AU224,Table_corresp!$E$3:$F$230,2,0)))</f>
        <v/>
      </c>
      <c r="AZ224" s="57" t="str">
        <f>IF(AY224="","",(CONCATENATE(L224," / ",AY224)))</f>
        <v/>
      </c>
      <c r="BA224" s="57" t="str">
        <f>IF(AZ224="","",(VLOOKUP(AZ224,Table_corresp!$J$3:$M$70,2,0)))</f>
        <v/>
      </c>
      <c r="BB224" s="57" t="str">
        <f>IF(AZ224="","",(VLOOKUP(AZ224,Table_corresp!$J$3:$M$70,3,0)))</f>
        <v/>
      </c>
      <c r="BC224" s="57" t="str">
        <f>IF(AZ224="","",(VLOOKUP(AZ224,Table_corresp!$J$3:$M$70,4,0)))</f>
        <v/>
      </c>
      <c r="BD224" s="56" t="str">
        <f t="shared" si="69"/>
        <v/>
      </c>
      <c r="BE224" s="56" t="str">
        <f t="shared" si="78"/>
        <v/>
      </c>
      <c r="BF224" s="58" t="str">
        <f t="shared" si="70"/>
        <v/>
      </c>
      <c r="BG224" s="59" t="e">
        <f t="shared" si="63"/>
        <v>#VALUE!</v>
      </c>
      <c r="BH224" s="21"/>
      <c r="BI224" s="39"/>
      <c r="BJ224" s="21"/>
      <c r="BK224" s="57" t="e">
        <f>IF(BG224="","",(VLOOKUP(BG224,Table_corresp!$E$3:$F$230,2,0)))</f>
        <v>#VALUE!</v>
      </c>
      <c r="BL224" s="57" t="e">
        <f>IF(BK224="","",(CONCATENATE(V224," / ",BK224)))</f>
        <v>#VALUE!</v>
      </c>
      <c r="BM224" s="57" t="e">
        <f>IF(BL224="","",(VLOOKUP(BL224,Table_corresp!$J$3:$M$70,2,0)))</f>
        <v>#VALUE!</v>
      </c>
      <c r="BN224" s="57" t="e">
        <f>IF(BL224="","",(VLOOKUP(BL224,Table_corresp!$J$3:$M$70,3,0)))</f>
        <v>#VALUE!</v>
      </c>
      <c r="BO224" s="57" t="e">
        <f>IF(BL224="","",(VLOOKUP(BL224,Table_corresp!$J$3:$M$70,4,0)))</f>
        <v>#VALUE!</v>
      </c>
      <c r="BP224" s="56" t="str">
        <f t="shared" si="71"/>
        <v/>
      </c>
      <c r="BQ224" s="56" t="str">
        <f t="shared" si="79"/>
        <v/>
      </c>
      <c r="BR224" s="58" t="str">
        <f t="shared" si="72"/>
        <v/>
      </c>
      <c r="BS224" s="59" t="e">
        <f t="shared" si="64"/>
        <v>#VALUE!</v>
      </c>
      <c r="BT224" s="21"/>
      <c r="BU224" s="39"/>
      <c r="BV224" s="21"/>
      <c r="BW224" s="57" t="e">
        <f>IF(BS224="","",(VLOOKUP(BS224,Table_corresp!$E$3:$F$230,2,0)))</f>
        <v>#VALUE!</v>
      </c>
      <c r="BX224" s="57" t="e">
        <f>IF(BW224="","",(CONCATENATE(AF224," / ",BW224)))</f>
        <v>#VALUE!</v>
      </c>
      <c r="BY224" s="57" t="e">
        <f>IF(BX224="","",(VLOOKUP(BX224,Table_corresp!$J$3:$M$70,2,0)))</f>
        <v>#VALUE!</v>
      </c>
      <c r="BZ224" s="57" t="e">
        <f>IF(BX224="","",(VLOOKUP(BX224,Table_corresp!$J$3:$M$70,3,0)))</f>
        <v>#VALUE!</v>
      </c>
      <c r="CA224" s="57" t="e">
        <f>IF(BX224="","",(VLOOKUP(BX224,Table_corresp!$J$3:$M$70,4,0)))</f>
        <v>#VALUE!</v>
      </c>
      <c r="CB224" s="56" t="e">
        <f>IF(#REF!&gt;0,((((#REF!/BY224)^BZ224)-1)/CA224),"")</f>
        <v>#REF!</v>
      </c>
      <c r="CC224" s="56" t="e">
        <f>IF(CB224="","",BN224-CB224)</f>
        <v>#REF!</v>
      </c>
      <c r="CD224" s="58" t="e">
        <f t="shared" si="73"/>
        <v>#REF!</v>
      </c>
      <c r="CE224" s="59" t="e">
        <f>IF(BR224&lt;&gt;0,((YEAR(BR224)-YEAR(BD224))*12+MONTH(BR224)-MONTH(BD224)),"")</f>
        <v>#VALUE!</v>
      </c>
      <c r="CF224" s="21"/>
      <c r="CG224" s="39"/>
      <c r="CH224" s="21"/>
      <c r="CI224" s="57" t="e">
        <f>IF(CE224="","",(VLOOKUP(CE224,Table_corresp!$E$3:$F$230,2,0)))</f>
        <v>#VALUE!</v>
      </c>
      <c r="CJ224" s="57" t="e">
        <f>IF(CI224="","",(CONCATENATE(AP224," / ",CI224)))</f>
        <v>#VALUE!</v>
      </c>
      <c r="CK224" s="57" t="e">
        <f>IF(CJ224="","",(VLOOKUP(CJ224,Table_corresp!$J$3:$M$70,2,0)))</f>
        <v>#VALUE!</v>
      </c>
      <c r="CL224" s="57" t="e">
        <f>IF(CJ224="","",(VLOOKUP(CJ224,Table_corresp!$J$3:$M$70,3,0)))</f>
        <v>#VALUE!</v>
      </c>
      <c r="CM224" s="57" t="e">
        <f>IF(CJ224="","",(VLOOKUP(CJ224,Table_corresp!$J$3:$M$70,4,0)))</f>
        <v>#VALUE!</v>
      </c>
      <c r="CN224" s="56" t="e">
        <f>IF(#REF!&gt;0,((((#REF!/CK224)^CL224)-1)/CM224),"")</f>
        <v>#REF!</v>
      </c>
      <c r="CO224" s="56" t="e">
        <f>IF(CN224="","",BZ224-CN224)</f>
        <v>#REF!</v>
      </c>
      <c r="CP224" s="58" t="e">
        <f t="shared" si="74"/>
        <v>#REF!</v>
      </c>
      <c r="CQ224" s="59" t="e">
        <f>IF(CD224&lt;&gt;0,((YEAR(CD224)-YEAR(BP224))*12+MONTH(CD224)-MONTH(BP224)),"")</f>
        <v>#REF!</v>
      </c>
      <c r="CR224" s="21"/>
      <c r="CS224" s="39"/>
      <c r="CT224" s="22"/>
      <c r="CU224" s="57" t="e">
        <f>IF(CQ224="","",(VLOOKUP(CQ224,Table_corresp!$E$3:$F$230,2,0)))</f>
        <v>#REF!</v>
      </c>
      <c r="CV224" s="57" t="e">
        <f>IF(CU224="","",(CONCATENATE(BB224," / ",CU224)))</f>
        <v>#REF!</v>
      </c>
      <c r="CW224" s="57" t="e">
        <f>IF(CV224="","",(VLOOKUP(CV224,Table_corresp!$J$3:$M$70,2,0)))</f>
        <v>#REF!</v>
      </c>
      <c r="CX224" s="57" t="e">
        <f>IF(CV224="","",(VLOOKUP(CV224,Table_corresp!$J$3:$M$70,3,0)))</f>
        <v>#REF!</v>
      </c>
      <c r="CY224" s="57" t="e">
        <f>IF(CV224="","",(VLOOKUP(CV224,Table_corresp!$J$3:$M$70,4,0)))</f>
        <v>#REF!</v>
      </c>
      <c r="CZ224" s="56" t="e">
        <f>IF(#REF!&gt;0,((((#REF!/CW224)^CX224)-1)/CY224),"")</f>
        <v>#REF!</v>
      </c>
      <c r="DA224" s="56" t="e">
        <f>IF(CZ224="","",CL224-CZ224)</f>
        <v>#REF!</v>
      </c>
      <c r="DB224" s="58" t="e">
        <f t="shared" si="75"/>
        <v>#REF!</v>
      </c>
      <c r="DC224" s="59" t="e">
        <f>IF(CP224&lt;&gt;0,((YEAR(CP224)-YEAR(CB224))*12+MONTH(CP224)-MONTH(CB224)),"")</f>
        <v>#REF!</v>
      </c>
    </row>
    <row r="225" spans="1:107" x14ac:dyDescent="0.25">
      <c r="A225" s="10">
        <v>226</v>
      </c>
      <c r="B225" s="10">
        <v>2</v>
      </c>
      <c r="C225" s="12"/>
      <c r="D225" s="12"/>
      <c r="E225" s="12"/>
      <c r="F225" s="12">
        <v>25.5</v>
      </c>
      <c r="G225" s="12">
        <v>117</v>
      </c>
      <c r="H225" s="13">
        <v>18.600000000000001</v>
      </c>
      <c r="I225" s="46">
        <f>VLOOKUP(T225,Table_corresp!$E$3:$F$230,2,0)</f>
        <v>6.5</v>
      </c>
      <c r="J225" s="46" t="str">
        <f>CONCATENATE(B225," / ",I225)</f>
        <v>2 / 6,5</v>
      </c>
      <c r="K225" s="54">
        <f>VLOOKUP(J225,Table_corresp!$J$3:$M$70,2,0)</f>
        <v>15.16</v>
      </c>
      <c r="L225" s="54">
        <f>VLOOKUP(J225,Table_corresp!$J$3:$M$70,3,0)</f>
        <v>-0.41</v>
      </c>
      <c r="M225" s="55">
        <f>VLOOKUP(J225,Table_corresp!$J$3:$M$70,4,0)</f>
        <v>-3.4200000000000001E-2</v>
      </c>
      <c r="N225" s="56">
        <f t="shared" si="76"/>
        <v>2.351657123845063</v>
      </c>
      <c r="O225" s="14" t="s">
        <v>36</v>
      </c>
      <c r="P225" s="15">
        <v>42562</v>
      </c>
      <c r="Q225" s="15">
        <v>40040</v>
      </c>
      <c r="R225" s="45" t="str">
        <f t="shared" ca="1" si="77"/>
        <v>8 ans 2 mois</v>
      </c>
      <c r="S225" s="39" t="str">
        <f ca="1">VLOOKUP(R225,Table_corresp!$A$3:$B$230,2,0)</f>
        <v>[6-9[</v>
      </c>
      <c r="T225" s="45" t="str">
        <f>DATEDIF(Q225,P225,"y")&amp;" ans "&amp;DATEDIF(Q225,P225,"ym")&amp;" mois"</f>
        <v>6 ans 10 mois</v>
      </c>
      <c r="U225" s="39" t="str">
        <f>VLOOKUP(T225,Table_corresp!$A$3:$B$230,2,0)</f>
        <v>[6-9[</v>
      </c>
      <c r="V225" s="16"/>
      <c r="W225" s="11"/>
      <c r="X225" s="16">
        <v>42783</v>
      </c>
      <c r="Y225" s="38" t="str">
        <f>IF(X225&lt;&gt;0,(DATEDIF(Q225,X225,"y")&amp;" ans "&amp;DATEDIF(Q225,X225,"ym")&amp;" mois"),"")</f>
        <v>7 ans 6 mois</v>
      </c>
      <c r="Z225" s="11">
        <v>19.100000000000001</v>
      </c>
      <c r="AA225" s="57">
        <f>IF(Y225="","",(VLOOKUP(Y225,Table_corresp!$E$3:$F$230,2,0)))</f>
        <v>7.5</v>
      </c>
      <c r="AB225" s="57" t="str">
        <f>IF(AA225="","",(CONCATENATE(B225," / ",AA225)))</f>
        <v>2 / 7,5</v>
      </c>
      <c r="AC225" s="57">
        <f>IF(AB225="","",(VLOOKUP(AB225,Table_corresp!$J$3:$M$70,2,0)))</f>
        <v>15.32</v>
      </c>
      <c r="AD225" s="57">
        <f>IF(AB225="","",(VLOOKUP(AB225,Table_corresp!$J$3:$M$70,3,0)))</f>
        <v>-0.5</v>
      </c>
      <c r="AE225" s="57">
        <f>IF(AB225="","",(VLOOKUP(AB225,Table_corresp!$J$3:$M$70,4,0)))</f>
        <v>-4.3999999999999997E-2</v>
      </c>
      <c r="AF225" s="56">
        <f t="shared" si="65"/>
        <v>2.372792226268726</v>
      </c>
      <c r="AG225" s="56">
        <f>IF(AF225="","",N225-AF225)</f>
        <v>-2.113510242366301E-2</v>
      </c>
      <c r="AH225" s="58" t="str">
        <f t="shared" si="61"/>
        <v>stable</v>
      </c>
      <c r="AI225" s="17">
        <f>IF(X225&lt;&gt;0,((YEAR(X225)-YEAR(P225))*12+MONTH(X225)-MONTH(P225)),"")</f>
        <v>7</v>
      </c>
      <c r="AJ225" s="16"/>
      <c r="AK225" s="39" t="str">
        <f>IF(AJ225&lt;&gt;0,(DATEDIF(Q225,AJ225,"y")&amp;" ans "&amp;DATEDIF(Q225,AJ225,"ym")&amp;" mois"),"")</f>
        <v/>
      </c>
      <c r="AL225" s="11"/>
      <c r="AM225" s="57" t="str">
        <f>IF(AK225="","",(VLOOKUP(AK225,Table_corresp!$E$3:$F$230,2,0)))</f>
        <v/>
      </c>
      <c r="AN225" s="57" t="str">
        <f>IF(AM225="","",(CONCATENATE(B225," / ",AM225)))</f>
        <v/>
      </c>
      <c r="AO225" s="57" t="str">
        <f>IF(AN225="","",(VLOOKUP(AN225,Table_corresp!$J$3:$M$70,2,0)))</f>
        <v/>
      </c>
      <c r="AP225" s="57" t="str">
        <f>IF(AN225="","",(VLOOKUP(AN225,Table_corresp!$J$3:$M$70,3,0)))</f>
        <v/>
      </c>
      <c r="AQ225" s="57" t="str">
        <f>IF(AN225="","",(VLOOKUP(AN225,Table_corresp!$J$3:$M$70,4,0)))</f>
        <v/>
      </c>
      <c r="AR225" s="56" t="str">
        <f t="shared" si="66"/>
        <v/>
      </c>
      <c r="AS225" s="56" t="str">
        <f t="shared" si="67"/>
        <v/>
      </c>
      <c r="AT225" s="58" t="str">
        <f t="shared" si="68"/>
        <v/>
      </c>
      <c r="AU225" s="59" t="str">
        <f t="shared" si="62"/>
        <v/>
      </c>
      <c r="AV225" s="16"/>
      <c r="AW225" s="39"/>
      <c r="AX225" s="11"/>
      <c r="AY225" s="57" t="str">
        <f>IF(AU225="","",(VLOOKUP(AU225,Table_corresp!$E$3:$F$230,2,0)))</f>
        <v/>
      </c>
      <c r="AZ225" s="57" t="str">
        <f>IF(AY225="","",(CONCATENATE(L225," / ",AY225)))</f>
        <v/>
      </c>
      <c r="BA225" s="57" t="str">
        <f>IF(AZ225="","",(VLOOKUP(AZ225,Table_corresp!$J$3:$M$70,2,0)))</f>
        <v/>
      </c>
      <c r="BB225" s="57" t="str">
        <f>IF(AZ225="","",(VLOOKUP(AZ225,Table_corresp!$J$3:$M$70,3,0)))</f>
        <v/>
      </c>
      <c r="BC225" s="57" t="str">
        <f>IF(AZ225="","",(VLOOKUP(AZ225,Table_corresp!$J$3:$M$70,4,0)))</f>
        <v/>
      </c>
      <c r="BD225" s="56" t="str">
        <f t="shared" si="69"/>
        <v/>
      </c>
      <c r="BE225" s="56" t="str">
        <f t="shared" si="78"/>
        <v/>
      </c>
      <c r="BF225" s="58" t="str">
        <f t="shared" si="70"/>
        <v/>
      </c>
      <c r="BG225" s="59" t="e">
        <f t="shared" si="63"/>
        <v>#VALUE!</v>
      </c>
      <c r="BH225" s="11"/>
      <c r="BI225" s="39"/>
      <c r="BJ225" s="11"/>
      <c r="BK225" s="57" t="e">
        <f>IF(BG225="","",(VLOOKUP(BG225,Table_corresp!$E$3:$F$230,2,0)))</f>
        <v>#VALUE!</v>
      </c>
      <c r="BL225" s="57" t="e">
        <f>IF(BK225="","",(CONCATENATE(V225," / ",BK225)))</f>
        <v>#VALUE!</v>
      </c>
      <c r="BM225" s="57" t="e">
        <f>IF(BL225="","",(VLOOKUP(BL225,Table_corresp!$J$3:$M$70,2,0)))</f>
        <v>#VALUE!</v>
      </c>
      <c r="BN225" s="57" t="e">
        <f>IF(BL225="","",(VLOOKUP(BL225,Table_corresp!$J$3:$M$70,3,0)))</f>
        <v>#VALUE!</v>
      </c>
      <c r="BO225" s="57" t="e">
        <f>IF(BL225="","",(VLOOKUP(BL225,Table_corresp!$J$3:$M$70,4,0)))</f>
        <v>#VALUE!</v>
      </c>
      <c r="BP225" s="56" t="str">
        <f t="shared" si="71"/>
        <v/>
      </c>
      <c r="BQ225" s="56" t="str">
        <f t="shared" si="79"/>
        <v/>
      </c>
      <c r="BR225" s="58" t="str">
        <f t="shared" si="72"/>
        <v/>
      </c>
      <c r="BS225" s="59" t="e">
        <f t="shared" si="64"/>
        <v>#VALUE!</v>
      </c>
      <c r="BT225" s="11"/>
      <c r="BU225" s="39"/>
      <c r="BV225" s="11"/>
      <c r="BW225" s="57" t="e">
        <f>IF(BS225="","",(VLOOKUP(BS225,Table_corresp!$E$3:$F$230,2,0)))</f>
        <v>#VALUE!</v>
      </c>
      <c r="BX225" s="57" t="e">
        <f>IF(BW225="","",(CONCATENATE(AF225," / ",BW225)))</f>
        <v>#VALUE!</v>
      </c>
      <c r="BY225" s="57" t="e">
        <f>IF(BX225="","",(VLOOKUP(BX225,Table_corresp!$J$3:$M$70,2,0)))</f>
        <v>#VALUE!</v>
      </c>
      <c r="BZ225" s="57" t="e">
        <f>IF(BX225="","",(VLOOKUP(BX225,Table_corresp!$J$3:$M$70,3,0)))</f>
        <v>#VALUE!</v>
      </c>
      <c r="CA225" s="57" t="e">
        <f>IF(BX225="","",(VLOOKUP(BX225,Table_corresp!$J$3:$M$70,4,0)))</f>
        <v>#VALUE!</v>
      </c>
      <c r="CB225" s="56" t="e">
        <f>IF(#REF!&gt;0,((((#REF!/BY225)^BZ225)-1)/CA225),"")</f>
        <v>#REF!</v>
      </c>
      <c r="CC225" s="56" t="e">
        <f>IF(CB225="","",BN225-CB225)</f>
        <v>#REF!</v>
      </c>
      <c r="CD225" s="58" t="e">
        <f t="shared" si="73"/>
        <v>#REF!</v>
      </c>
      <c r="CE225" s="59" t="e">
        <f>IF(BR225&lt;&gt;0,((YEAR(BR225)-YEAR(BD225))*12+MONTH(BR225)-MONTH(BD225)),"")</f>
        <v>#VALUE!</v>
      </c>
      <c r="CF225" s="11"/>
      <c r="CG225" s="39"/>
      <c r="CH225" s="11"/>
      <c r="CI225" s="57" t="e">
        <f>IF(CE225="","",(VLOOKUP(CE225,Table_corresp!$E$3:$F$230,2,0)))</f>
        <v>#VALUE!</v>
      </c>
      <c r="CJ225" s="57" t="e">
        <f>IF(CI225="","",(CONCATENATE(AP225," / ",CI225)))</f>
        <v>#VALUE!</v>
      </c>
      <c r="CK225" s="57" t="e">
        <f>IF(CJ225="","",(VLOOKUP(CJ225,Table_corresp!$J$3:$M$70,2,0)))</f>
        <v>#VALUE!</v>
      </c>
      <c r="CL225" s="57" t="e">
        <f>IF(CJ225="","",(VLOOKUP(CJ225,Table_corresp!$J$3:$M$70,3,0)))</f>
        <v>#VALUE!</v>
      </c>
      <c r="CM225" s="57" t="e">
        <f>IF(CJ225="","",(VLOOKUP(CJ225,Table_corresp!$J$3:$M$70,4,0)))</f>
        <v>#VALUE!</v>
      </c>
      <c r="CN225" s="56" t="e">
        <f>IF(#REF!&gt;0,((((#REF!/CK225)^CL225)-1)/CM225),"")</f>
        <v>#REF!</v>
      </c>
      <c r="CO225" s="56" t="e">
        <f>IF(CN225="","",BZ225-CN225)</f>
        <v>#REF!</v>
      </c>
      <c r="CP225" s="58" t="e">
        <f t="shared" si="74"/>
        <v>#REF!</v>
      </c>
      <c r="CQ225" s="59" t="e">
        <f>IF(CD225&lt;&gt;0,((YEAR(CD225)-YEAR(BP225))*12+MONTH(CD225)-MONTH(BP225)),"")</f>
        <v>#REF!</v>
      </c>
      <c r="CR225" s="11"/>
      <c r="CS225" s="39"/>
      <c r="CT225" s="18"/>
      <c r="CU225" s="57" t="e">
        <f>IF(CQ225="","",(VLOOKUP(CQ225,Table_corresp!$E$3:$F$230,2,0)))</f>
        <v>#REF!</v>
      </c>
      <c r="CV225" s="57" t="e">
        <f>IF(CU225="","",(CONCATENATE(BB225," / ",CU225)))</f>
        <v>#REF!</v>
      </c>
      <c r="CW225" s="57" t="e">
        <f>IF(CV225="","",(VLOOKUP(CV225,Table_corresp!$J$3:$M$70,2,0)))</f>
        <v>#REF!</v>
      </c>
      <c r="CX225" s="57" t="e">
        <f>IF(CV225="","",(VLOOKUP(CV225,Table_corresp!$J$3:$M$70,3,0)))</f>
        <v>#REF!</v>
      </c>
      <c r="CY225" s="57" t="e">
        <f>IF(CV225="","",(VLOOKUP(CV225,Table_corresp!$J$3:$M$70,4,0)))</f>
        <v>#REF!</v>
      </c>
      <c r="CZ225" s="56" t="e">
        <f>IF(#REF!&gt;0,((((#REF!/CW225)^CX225)-1)/CY225),"")</f>
        <v>#REF!</v>
      </c>
      <c r="DA225" s="56" t="e">
        <f>IF(CZ225="","",CL225-CZ225)</f>
        <v>#REF!</v>
      </c>
      <c r="DB225" s="58" t="e">
        <f t="shared" si="75"/>
        <v>#REF!</v>
      </c>
      <c r="DC225" s="59" t="e">
        <f>IF(CP225&lt;&gt;0,((YEAR(CP225)-YEAR(CB225))*12+MONTH(CP225)-MONTH(CB225)),"")</f>
        <v>#REF!</v>
      </c>
    </row>
    <row r="226" spans="1:107" x14ac:dyDescent="0.25">
      <c r="A226" s="10">
        <v>227</v>
      </c>
      <c r="B226" s="10">
        <v>1</v>
      </c>
      <c r="C226" s="12">
        <v>37</v>
      </c>
      <c r="D226" s="12">
        <v>124</v>
      </c>
      <c r="E226" s="12">
        <v>24.06</v>
      </c>
      <c r="F226" s="12">
        <v>37.5</v>
      </c>
      <c r="G226" s="12">
        <v>125.5</v>
      </c>
      <c r="H226" s="13">
        <v>23.8</v>
      </c>
      <c r="I226" s="46">
        <f>VLOOKUP(T226,Table_corresp!$E$3:$F$230,2,0)</f>
        <v>8.5</v>
      </c>
      <c r="J226" s="46" t="str">
        <f>CONCATENATE(B226," / ",I226)</f>
        <v>1 / 8,5</v>
      </c>
      <c r="K226" s="54">
        <f>VLOOKUP(J226,Table_corresp!$J$3:$M$70,2,0)</f>
        <v>15.89</v>
      </c>
      <c r="L226" s="54">
        <f>VLOOKUP(J226,Table_corresp!$J$3:$M$70,3,0)</f>
        <v>-0.66</v>
      </c>
      <c r="M226" s="55">
        <f>VLOOKUP(J226,Table_corresp!$J$3:$M$70,4,0)</f>
        <v>-5.9499999999999997E-2</v>
      </c>
      <c r="N226" s="56">
        <f t="shared" si="76"/>
        <v>3.9335968462857944</v>
      </c>
      <c r="O226" s="14" t="s">
        <v>39</v>
      </c>
      <c r="P226" s="15">
        <v>42599</v>
      </c>
      <c r="Q226" s="15">
        <v>39314</v>
      </c>
      <c r="R226" s="45" t="str">
        <f t="shared" ca="1" si="77"/>
        <v>10 ans 1 mois</v>
      </c>
      <c r="S226" s="39" t="str">
        <f ca="1">VLOOKUP(R226,Table_corresp!$A$3:$B$230,2,0)</f>
        <v>[9-12[</v>
      </c>
      <c r="T226" s="45" t="str">
        <f>DATEDIF(Q226,P226,"y")&amp;" ans "&amp;DATEDIF(Q226,P226,"ym")&amp;" mois"</f>
        <v>8 ans 11 mois</v>
      </c>
      <c r="U226" s="39" t="str">
        <f>VLOOKUP(T226,Table_corresp!$A$3:$B$230,2,0)</f>
        <v>[6-9[</v>
      </c>
      <c r="V226" s="16"/>
      <c r="W226" s="11"/>
      <c r="X226" s="16"/>
      <c r="Y226" s="38" t="str">
        <f>IF(X226&lt;&gt;0,(DATEDIF(Q226,X226,"y")&amp;" ans "&amp;DATEDIF(Q226,X226,"ym")&amp;" mois"),"")</f>
        <v/>
      </c>
      <c r="Z226" s="11"/>
      <c r="AA226" s="57" t="str">
        <f>IF(Y226="","",(VLOOKUP(Y226,Table_corresp!$E$3:$F$230,2,0)))</f>
        <v/>
      </c>
      <c r="AB226" s="57" t="str">
        <f>IF(AA226="","",(CONCATENATE(B226," / ",AA226)))</f>
        <v/>
      </c>
      <c r="AC226" s="57" t="str">
        <f>IF(AB226="","",(VLOOKUP(AB226,Table_corresp!$J$3:$M$70,2,0)))</f>
        <v/>
      </c>
      <c r="AD226" s="57" t="str">
        <f>IF(AB226="","",(VLOOKUP(AB226,Table_corresp!$J$3:$M$70,3,0)))</f>
        <v/>
      </c>
      <c r="AE226" s="57" t="str">
        <f>IF(AB226="","",(VLOOKUP(AB226,Table_corresp!$J$3:$M$70,4,0)))</f>
        <v/>
      </c>
      <c r="AF226" s="56" t="str">
        <f t="shared" si="65"/>
        <v/>
      </c>
      <c r="AG226" s="56" t="str">
        <f>IF(AF226="","",N226-AF226)</f>
        <v/>
      </c>
      <c r="AH226" s="58" t="str">
        <f t="shared" si="61"/>
        <v/>
      </c>
      <c r="AI226" s="17" t="str">
        <f>IF(X226&lt;&gt;0,((YEAR(X226)-YEAR(P226))*12+MONTH(X226)-MONTH(P226)),"")</f>
        <v/>
      </c>
      <c r="AJ226" s="16"/>
      <c r="AK226" s="39" t="str">
        <f>IF(AJ226&lt;&gt;0,(DATEDIF(Q226,AJ226,"y")&amp;" ans "&amp;DATEDIF(Q226,AJ226,"ym")&amp;" mois"),"")</f>
        <v/>
      </c>
      <c r="AL226" s="11"/>
      <c r="AM226" s="57" t="str">
        <f>IF(AK226="","",(VLOOKUP(AK226,Table_corresp!$E$3:$F$230,2,0)))</f>
        <v/>
      </c>
      <c r="AN226" s="57" t="str">
        <f>IF(AM226="","",(CONCATENATE(B226," / ",AM226)))</f>
        <v/>
      </c>
      <c r="AO226" s="57" t="str">
        <f>IF(AN226="","",(VLOOKUP(AN226,Table_corresp!$J$3:$M$70,2,0)))</f>
        <v/>
      </c>
      <c r="AP226" s="57" t="str">
        <f>IF(AN226="","",(VLOOKUP(AN226,Table_corresp!$J$3:$M$70,3,0)))</f>
        <v/>
      </c>
      <c r="AQ226" s="57" t="str">
        <f>IF(AN226="","",(VLOOKUP(AN226,Table_corresp!$J$3:$M$70,4,0)))</f>
        <v/>
      </c>
      <c r="AR226" s="56" t="str">
        <f t="shared" si="66"/>
        <v/>
      </c>
      <c r="AS226" s="56" t="str">
        <f t="shared" si="67"/>
        <v/>
      </c>
      <c r="AT226" s="58" t="str">
        <f t="shared" si="68"/>
        <v/>
      </c>
      <c r="AU226" s="59" t="str">
        <f t="shared" si="62"/>
        <v/>
      </c>
      <c r="AV226" s="16"/>
      <c r="AW226" s="39"/>
      <c r="AX226" s="11"/>
      <c r="AY226" s="57" t="str">
        <f>IF(AU226="","",(VLOOKUP(AU226,Table_corresp!$E$3:$F$230,2,0)))</f>
        <v/>
      </c>
      <c r="AZ226" s="57" t="str">
        <f>IF(AY226="","",(CONCATENATE(L226," / ",AY226)))</f>
        <v/>
      </c>
      <c r="BA226" s="57" t="str">
        <f>IF(AZ226="","",(VLOOKUP(AZ226,Table_corresp!$J$3:$M$70,2,0)))</f>
        <v/>
      </c>
      <c r="BB226" s="57" t="str">
        <f>IF(AZ226="","",(VLOOKUP(AZ226,Table_corresp!$J$3:$M$70,3,0)))</f>
        <v/>
      </c>
      <c r="BC226" s="57" t="str">
        <f>IF(AZ226="","",(VLOOKUP(AZ226,Table_corresp!$J$3:$M$70,4,0)))</f>
        <v/>
      </c>
      <c r="BD226" s="56" t="str">
        <f t="shared" si="69"/>
        <v/>
      </c>
      <c r="BE226" s="56" t="str">
        <f t="shared" si="78"/>
        <v/>
      </c>
      <c r="BF226" s="58" t="str">
        <f t="shared" si="70"/>
        <v/>
      </c>
      <c r="BG226" s="59" t="e">
        <f t="shared" si="63"/>
        <v>#VALUE!</v>
      </c>
      <c r="BH226" s="11"/>
      <c r="BI226" s="39"/>
      <c r="BJ226" s="11"/>
      <c r="BK226" s="57" t="e">
        <f>IF(BG226="","",(VLOOKUP(BG226,Table_corresp!$E$3:$F$230,2,0)))</f>
        <v>#VALUE!</v>
      </c>
      <c r="BL226" s="57" t="e">
        <f>IF(BK226="","",(CONCATENATE(V226," / ",BK226)))</f>
        <v>#VALUE!</v>
      </c>
      <c r="BM226" s="57" t="e">
        <f>IF(BL226="","",(VLOOKUP(BL226,Table_corresp!$J$3:$M$70,2,0)))</f>
        <v>#VALUE!</v>
      </c>
      <c r="BN226" s="57" t="e">
        <f>IF(BL226="","",(VLOOKUP(BL226,Table_corresp!$J$3:$M$70,3,0)))</f>
        <v>#VALUE!</v>
      </c>
      <c r="BO226" s="57" t="e">
        <f>IF(BL226="","",(VLOOKUP(BL226,Table_corresp!$J$3:$M$70,4,0)))</f>
        <v>#VALUE!</v>
      </c>
      <c r="BP226" s="56" t="str">
        <f t="shared" si="71"/>
        <v/>
      </c>
      <c r="BQ226" s="56" t="str">
        <f t="shared" si="79"/>
        <v/>
      </c>
      <c r="BR226" s="58" t="str">
        <f t="shared" si="72"/>
        <v/>
      </c>
      <c r="BS226" s="59" t="e">
        <f t="shared" si="64"/>
        <v>#VALUE!</v>
      </c>
      <c r="BT226" s="11"/>
      <c r="BU226" s="39"/>
      <c r="BV226" s="11"/>
      <c r="BW226" s="57" t="e">
        <f>IF(BS226="","",(VLOOKUP(BS226,Table_corresp!$E$3:$F$230,2,0)))</f>
        <v>#VALUE!</v>
      </c>
      <c r="BX226" s="57" t="e">
        <f>IF(BW226="","",(CONCATENATE(AF226," / ",BW226)))</f>
        <v>#VALUE!</v>
      </c>
      <c r="BY226" s="57" t="e">
        <f>IF(BX226="","",(VLOOKUP(BX226,Table_corresp!$J$3:$M$70,2,0)))</f>
        <v>#VALUE!</v>
      </c>
      <c r="BZ226" s="57" t="e">
        <f>IF(BX226="","",(VLOOKUP(BX226,Table_corresp!$J$3:$M$70,3,0)))</f>
        <v>#VALUE!</v>
      </c>
      <c r="CA226" s="57" t="e">
        <f>IF(BX226="","",(VLOOKUP(BX226,Table_corresp!$J$3:$M$70,4,0)))</f>
        <v>#VALUE!</v>
      </c>
      <c r="CB226" s="56" t="e">
        <f>IF(#REF!&gt;0,((((#REF!/BY226)^BZ226)-1)/CA226),"")</f>
        <v>#REF!</v>
      </c>
      <c r="CC226" s="56" t="e">
        <f>IF(CB226="","",BN226-CB226)</f>
        <v>#REF!</v>
      </c>
      <c r="CD226" s="58" t="e">
        <f t="shared" si="73"/>
        <v>#REF!</v>
      </c>
      <c r="CE226" s="59" t="e">
        <f>IF(BR226&lt;&gt;0,((YEAR(BR226)-YEAR(BD226))*12+MONTH(BR226)-MONTH(BD226)),"")</f>
        <v>#VALUE!</v>
      </c>
      <c r="CF226" s="11"/>
      <c r="CG226" s="39"/>
      <c r="CH226" s="11"/>
      <c r="CI226" s="57" t="e">
        <f>IF(CE226="","",(VLOOKUP(CE226,Table_corresp!$E$3:$F$230,2,0)))</f>
        <v>#VALUE!</v>
      </c>
      <c r="CJ226" s="57" t="e">
        <f>IF(CI226="","",(CONCATENATE(AP226," / ",CI226)))</f>
        <v>#VALUE!</v>
      </c>
      <c r="CK226" s="57" t="e">
        <f>IF(CJ226="","",(VLOOKUP(CJ226,Table_corresp!$J$3:$M$70,2,0)))</f>
        <v>#VALUE!</v>
      </c>
      <c r="CL226" s="57" t="e">
        <f>IF(CJ226="","",(VLOOKUP(CJ226,Table_corresp!$J$3:$M$70,3,0)))</f>
        <v>#VALUE!</v>
      </c>
      <c r="CM226" s="57" t="e">
        <f>IF(CJ226="","",(VLOOKUP(CJ226,Table_corresp!$J$3:$M$70,4,0)))</f>
        <v>#VALUE!</v>
      </c>
      <c r="CN226" s="56" t="e">
        <f>IF(#REF!&gt;0,((((#REF!/CK226)^CL226)-1)/CM226),"")</f>
        <v>#REF!</v>
      </c>
      <c r="CO226" s="56" t="e">
        <f>IF(CN226="","",BZ226-CN226)</f>
        <v>#REF!</v>
      </c>
      <c r="CP226" s="58" t="e">
        <f t="shared" si="74"/>
        <v>#REF!</v>
      </c>
      <c r="CQ226" s="59" t="e">
        <f>IF(CD226&lt;&gt;0,((YEAR(CD226)-YEAR(BP226))*12+MONTH(CD226)-MONTH(BP226)),"")</f>
        <v>#REF!</v>
      </c>
      <c r="CR226" s="11"/>
      <c r="CS226" s="39"/>
      <c r="CT226" s="18"/>
      <c r="CU226" s="57" t="e">
        <f>IF(CQ226="","",(VLOOKUP(CQ226,Table_corresp!$E$3:$F$230,2,0)))</f>
        <v>#REF!</v>
      </c>
      <c r="CV226" s="57" t="e">
        <f>IF(CU226="","",(CONCATENATE(BB226," / ",CU226)))</f>
        <v>#REF!</v>
      </c>
      <c r="CW226" s="57" t="e">
        <f>IF(CV226="","",(VLOOKUP(CV226,Table_corresp!$J$3:$M$70,2,0)))</f>
        <v>#REF!</v>
      </c>
      <c r="CX226" s="57" t="e">
        <f>IF(CV226="","",(VLOOKUP(CV226,Table_corresp!$J$3:$M$70,3,0)))</f>
        <v>#REF!</v>
      </c>
      <c r="CY226" s="57" t="e">
        <f>IF(CV226="","",(VLOOKUP(CV226,Table_corresp!$J$3:$M$70,4,0)))</f>
        <v>#REF!</v>
      </c>
      <c r="CZ226" s="56" t="e">
        <f>IF(#REF!&gt;0,((((#REF!/CW226)^CX226)-1)/CY226),"")</f>
        <v>#REF!</v>
      </c>
      <c r="DA226" s="56" t="e">
        <f>IF(CZ226="","",CL226-CZ226)</f>
        <v>#REF!</v>
      </c>
      <c r="DB226" s="58" t="e">
        <f t="shared" si="75"/>
        <v>#REF!</v>
      </c>
      <c r="DC226" s="59" t="e">
        <f>IF(CP226&lt;&gt;0,((YEAR(CP226)-YEAR(CB226))*12+MONTH(CP226)-MONTH(CB226)),"")</f>
        <v>#REF!</v>
      </c>
    </row>
    <row r="227" spans="1:107" x14ac:dyDescent="0.25">
      <c r="A227" s="10">
        <v>228</v>
      </c>
      <c r="B227" s="10">
        <v>1</v>
      </c>
      <c r="C227" s="12"/>
      <c r="D227" s="12"/>
      <c r="E227" s="12"/>
      <c r="F227" s="12">
        <v>62.7</v>
      </c>
      <c r="G227" s="12">
        <v>156</v>
      </c>
      <c r="H227" s="13">
        <v>25.76</v>
      </c>
      <c r="I227" s="46">
        <f>VLOOKUP(T227,Table_corresp!$E$3:$F$230,2,0)</f>
        <v>12</v>
      </c>
      <c r="J227" s="46" t="str">
        <f>CONCATENATE(B227," / ",I227)</f>
        <v>1 / 12</v>
      </c>
      <c r="K227" s="54">
        <f>VLOOKUP(J227,Table_corresp!$J$3:$M$70,2,0)</f>
        <v>17.2</v>
      </c>
      <c r="L227" s="54">
        <f>VLOOKUP(J227,Table_corresp!$J$3:$M$70,3,0)</f>
        <v>-0.93</v>
      </c>
      <c r="M227" s="55">
        <f>VLOOKUP(J227,Table_corresp!$J$3:$M$70,4,0)</f>
        <v>-9.7799999999999998E-2</v>
      </c>
      <c r="N227" s="56">
        <f t="shared" si="76"/>
        <v>3.2019442852537252</v>
      </c>
      <c r="O227" s="14" t="s">
        <v>36</v>
      </c>
      <c r="P227" s="15">
        <v>42599</v>
      </c>
      <c r="Q227" s="15">
        <v>38128</v>
      </c>
      <c r="R227" s="45" t="str">
        <f t="shared" ca="1" si="77"/>
        <v>13 ans 4 mois</v>
      </c>
      <c r="S227" s="39" t="str">
        <f ca="1">VLOOKUP(R227,Table_corresp!$A$3:$B$230,2,0)</f>
        <v>&gt; 12</v>
      </c>
      <c r="T227" s="45" t="str">
        <f>DATEDIF(Q227,P227,"y")&amp;" ans "&amp;DATEDIF(Q227,P227,"ym")&amp;" mois"</f>
        <v>12 ans 2 mois</v>
      </c>
      <c r="U227" s="39" t="str">
        <f>VLOOKUP(T227,Table_corresp!$A$3:$B$230,2,0)</f>
        <v>&gt; 12</v>
      </c>
      <c r="V227" s="20"/>
      <c r="W227" s="21"/>
      <c r="X227" s="20"/>
      <c r="Y227" s="38" t="str">
        <f>IF(X227&lt;&gt;0,(DATEDIF(Q227,X227,"y")&amp;" ans "&amp;DATEDIF(Q227,X227,"ym")&amp;" mois"),"")</f>
        <v/>
      </c>
      <c r="Z227" s="21"/>
      <c r="AA227" s="57" t="str">
        <f>IF(Y227="","",(VLOOKUP(Y227,Table_corresp!$E$3:$F$230,2,0)))</f>
        <v/>
      </c>
      <c r="AB227" s="57" t="str">
        <f>IF(AA227="","",(CONCATENATE(B227," / ",AA227)))</f>
        <v/>
      </c>
      <c r="AC227" s="57" t="str">
        <f>IF(AB227="","",(VLOOKUP(AB227,Table_corresp!$J$3:$M$70,2,0)))</f>
        <v/>
      </c>
      <c r="AD227" s="57" t="str">
        <f>IF(AB227="","",(VLOOKUP(AB227,Table_corresp!$J$3:$M$70,3,0)))</f>
        <v/>
      </c>
      <c r="AE227" s="57" t="str">
        <f>IF(AB227="","",(VLOOKUP(AB227,Table_corresp!$J$3:$M$70,4,0)))</f>
        <v/>
      </c>
      <c r="AF227" s="56" t="str">
        <f t="shared" si="65"/>
        <v/>
      </c>
      <c r="AG227" s="56" t="str">
        <f>IF(AF227="","",N227-AF227)</f>
        <v/>
      </c>
      <c r="AH227" s="58" t="str">
        <f t="shared" si="61"/>
        <v/>
      </c>
      <c r="AI227" s="17" t="str">
        <f>IF(X227&lt;&gt;0,((YEAR(X227)-YEAR(P227))*12+MONTH(X227)-MONTH(P227)),"")</f>
        <v/>
      </c>
      <c r="AJ227" s="20"/>
      <c r="AK227" s="39" t="str">
        <f>IF(AJ227&lt;&gt;0,(DATEDIF(Q227,AJ227,"y")&amp;" ans "&amp;DATEDIF(Q227,AJ227,"ym")&amp;" mois"),"")</f>
        <v/>
      </c>
      <c r="AL227" s="21"/>
      <c r="AM227" s="57" t="str">
        <f>IF(AK227="","",(VLOOKUP(AK227,Table_corresp!$E$3:$F$230,2,0)))</f>
        <v/>
      </c>
      <c r="AN227" s="57" t="str">
        <f>IF(AM227="","",(CONCATENATE(B227," / ",AM227)))</f>
        <v/>
      </c>
      <c r="AO227" s="57" t="str">
        <f>IF(AN227="","",(VLOOKUP(AN227,Table_corresp!$J$3:$M$70,2,0)))</f>
        <v/>
      </c>
      <c r="AP227" s="57" t="str">
        <f>IF(AN227="","",(VLOOKUP(AN227,Table_corresp!$J$3:$M$70,3,0)))</f>
        <v/>
      </c>
      <c r="AQ227" s="57" t="str">
        <f>IF(AN227="","",(VLOOKUP(AN227,Table_corresp!$J$3:$M$70,4,0)))</f>
        <v/>
      </c>
      <c r="AR227" s="56" t="str">
        <f t="shared" si="66"/>
        <v/>
      </c>
      <c r="AS227" s="56" t="str">
        <f t="shared" si="67"/>
        <v/>
      </c>
      <c r="AT227" s="58" t="str">
        <f t="shared" si="68"/>
        <v/>
      </c>
      <c r="AU227" s="59" t="str">
        <f t="shared" si="62"/>
        <v/>
      </c>
      <c r="AV227" s="20"/>
      <c r="AW227" s="39"/>
      <c r="AX227" s="21"/>
      <c r="AY227" s="57" t="str">
        <f>IF(AU227="","",(VLOOKUP(AU227,Table_corresp!$E$3:$F$230,2,0)))</f>
        <v/>
      </c>
      <c r="AZ227" s="57" t="str">
        <f>IF(AY227="","",(CONCATENATE(L227," / ",AY227)))</f>
        <v/>
      </c>
      <c r="BA227" s="57" t="str">
        <f>IF(AZ227="","",(VLOOKUP(AZ227,Table_corresp!$J$3:$M$70,2,0)))</f>
        <v/>
      </c>
      <c r="BB227" s="57" t="str">
        <f>IF(AZ227="","",(VLOOKUP(AZ227,Table_corresp!$J$3:$M$70,3,0)))</f>
        <v/>
      </c>
      <c r="BC227" s="57" t="str">
        <f>IF(AZ227="","",(VLOOKUP(AZ227,Table_corresp!$J$3:$M$70,4,0)))</f>
        <v/>
      </c>
      <c r="BD227" s="56" t="str">
        <f t="shared" si="69"/>
        <v/>
      </c>
      <c r="BE227" s="56" t="str">
        <f t="shared" si="78"/>
        <v/>
      </c>
      <c r="BF227" s="58" t="str">
        <f t="shared" si="70"/>
        <v/>
      </c>
      <c r="BG227" s="59" t="e">
        <f t="shared" si="63"/>
        <v>#VALUE!</v>
      </c>
      <c r="BH227" s="21"/>
      <c r="BI227" s="39"/>
      <c r="BJ227" s="21"/>
      <c r="BK227" s="57" t="e">
        <f>IF(BG227="","",(VLOOKUP(BG227,Table_corresp!$E$3:$F$230,2,0)))</f>
        <v>#VALUE!</v>
      </c>
      <c r="BL227" s="57" t="e">
        <f>IF(BK227="","",(CONCATENATE(V227," / ",BK227)))</f>
        <v>#VALUE!</v>
      </c>
      <c r="BM227" s="57" t="e">
        <f>IF(BL227="","",(VLOOKUP(BL227,Table_corresp!$J$3:$M$70,2,0)))</f>
        <v>#VALUE!</v>
      </c>
      <c r="BN227" s="57" t="e">
        <f>IF(BL227="","",(VLOOKUP(BL227,Table_corresp!$J$3:$M$70,3,0)))</f>
        <v>#VALUE!</v>
      </c>
      <c r="BO227" s="57" t="e">
        <f>IF(BL227="","",(VLOOKUP(BL227,Table_corresp!$J$3:$M$70,4,0)))</f>
        <v>#VALUE!</v>
      </c>
      <c r="BP227" s="56" t="str">
        <f t="shared" si="71"/>
        <v/>
      </c>
      <c r="BQ227" s="56" t="str">
        <f t="shared" si="79"/>
        <v/>
      </c>
      <c r="BR227" s="58" t="str">
        <f t="shared" si="72"/>
        <v/>
      </c>
      <c r="BS227" s="59" t="e">
        <f t="shared" si="64"/>
        <v>#VALUE!</v>
      </c>
      <c r="BT227" s="21"/>
      <c r="BU227" s="39"/>
      <c r="BV227" s="21"/>
      <c r="BW227" s="57" t="e">
        <f>IF(BS227="","",(VLOOKUP(BS227,Table_corresp!$E$3:$F$230,2,0)))</f>
        <v>#VALUE!</v>
      </c>
      <c r="BX227" s="57" t="e">
        <f>IF(BW227="","",(CONCATENATE(AF227," / ",BW227)))</f>
        <v>#VALUE!</v>
      </c>
      <c r="BY227" s="57" t="e">
        <f>IF(BX227="","",(VLOOKUP(BX227,Table_corresp!$J$3:$M$70,2,0)))</f>
        <v>#VALUE!</v>
      </c>
      <c r="BZ227" s="57" t="e">
        <f>IF(BX227="","",(VLOOKUP(BX227,Table_corresp!$J$3:$M$70,3,0)))</f>
        <v>#VALUE!</v>
      </c>
      <c r="CA227" s="57" t="e">
        <f>IF(BX227="","",(VLOOKUP(BX227,Table_corresp!$J$3:$M$70,4,0)))</f>
        <v>#VALUE!</v>
      </c>
      <c r="CB227" s="56" t="e">
        <f>IF(#REF!&gt;0,((((#REF!/BY227)^BZ227)-1)/CA227),"")</f>
        <v>#REF!</v>
      </c>
      <c r="CC227" s="56" t="e">
        <f>IF(CB227="","",BN227-CB227)</f>
        <v>#REF!</v>
      </c>
      <c r="CD227" s="58" t="e">
        <f t="shared" si="73"/>
        <v>#REF!</v>
      </c>
      <c r="CE227" s="59" t="e">
        <f>IF(BR227&lt;&gt;0,((YEAR(BR227)-YEAR(BD227))*12+MONTH(BR227)-MONTH(BD227)),"")</f>
        <v>#VALUE!</v>
      </c>
      <c r="CF227" s="21"/>
      <c r="CG227" s="39"/>
      <c r="CH227" s="21"/>
      <c r="CI227" s="57" t="e">
        <f>IF(CE227="","",(VLOOKUP(CE227,Table_corresp!$E$3:$F$230,2,0)))</f>
        <v>#VALUE!</v>
      </c>
      <c r="CJ227" s="57" t="e">
        <f>IF(CI227="","",(CONCATENATE(AP227," / ",CI227)))</f>
        <v>#VALUE!</v>
      </c>
      <c r="CK227" s="57" t="e">
        <f>IF(CJ227="","",(VLOOKUP(CJ227,Table_corresp!$J$3:$M$70,2,0)))</f>
        <v>#VALUE!</v>
      </c>
      <c r="CL227" s="57" t="e">
        <f>IF(CJ227="","",(VLOOKUP(CJ227,Table_corresp!$J$3:$M$70,3,0)))</f>
        <v>#VALUE!</v>
      </c>
      <c r="CM227" s="57" t="e">
        <f>IF(CJ227="","",(VLOOKUP(CJ227,Table_corresp!$J$3:$M$70,4,0)))</f>
        <v>#VALUE!</v>
      </c>
      <c r="CN227" s="56" t="e">
        <f>IF(#REF!&gt;0,((((#REF!/CK227)^CL227)-1)/CM227),"")</f>
        <v>#REF!</v>
      </c>
      <c r="CO227" s="56" t="e">
        <f>IF(CN227="","",BZ227-CN227)</f>
        <v>#REF!</v>
      </c>
      <c r="CP227" s="58" t="e">
        <f t="shared" si="74"/>
        <v>#REF!</v>
      </c>
      <c r="CQ227" s="59" t="e">
        <f>IF(CD227&lt;&gt;0,((YEAR(CD227)-YEAR(BP227))*12+MONTH(CD227)-MONTH(BP227)),"")</f>
        <v>#REF!</v>
      </c>
      <c r="CR227" s="21"/>
      <c r="CS227" s="39"/>
      <c r="CT227" s="22"/>
      <c r="CU227" s="57" t="e">
        <f>IF(CQ227="","",(VLOOKUP(CQ227,Table_corresp!$E$3:$F$230,2,0)))</f>
        <v>#REF!</v>
      </c>
      <c r="CV227" s="57" t="e">
        <f>IF(CU227="","",(CONCATENATE(BB227," / ",CU227)))</f>
        <v>#REF!</v>
      </c>
      <c r="CW227" s="57" t="e">
        <f>IF(CV227="","",(VLOOKUP(CV227,Table_corresp!$J$3:$M$70,2,0)))</f>
        <v>#REF!</v>
      </c>
      <c r="CX227" s="57" t="e">
        <f>IF(CV227="","",(VLOOKUP(CV227,Table_corresp!$J$3:$M$70,3,0)))</f>
        <v>#REF!</v>
      </c>
      <c r="CY227" s="57" t="e">
        <f>IF(CV227="","",(VLOOKUP(CV227,Table_corresp!$J$3:$M$70,4,0)))</f>
        <v>#REF!</v>
      </c>
      <c r="CZ227" s="56" t="e">
        <f>IF(#REF!&gt;0,((((#REF!/CW227)^CX227)-1)/CY227),"")</f>
        <v>#REF!</v>
      </c>
      <c r="DA227" s="56" t="e">
        <f>IF(CZ227="","",CL227-CZ227)</f>
        <v>#REF!</v>
      </c>
      <c r="DB227" s="58" t="e">
        <f t="shared" si="75"/>
        <v>#REF!</v>
      </c>
      <c r="DC227" s="59" t="e">
        <f>IF(CP227&lt;&gt;0,((YEAR(CP227)-YEAR(CB227))*12+MONTH(CP227)-MONTH(CB227)),"")</f>
        <v>#REF!</v>
      </c>
    </row>
    <row r="228" spans="1:107" x14ac:dyDescent="0.25">
      <c r="A228" s="10">
        <v>229</v>
      </c>
      <c r="B228" s="10">
        <v>1</v>
      </c>
      <c r="C228" s="12"/>
      <c r="D228" s="12"/>
      <c r="E228" s="12"/>
      <c r="F228" s="12">
        <v>61.1</v>
      </c>
      <c r="G228" s="12">
        <v>162.5</v>
      </c>
      <c r="H228" s="13">
        <v>23.14</v>
      </c>
      <c r="I228" s="46">
        <f>VLOOKUP(T228,Table_corresp!$E$3:$F$230,2,0)</f>
        <v>12</v>
      </c>
      <c r="J228" s="46" t="str">
        <f>CONCATENATE(B228," / ",I228)</f>
        <v>1 / 12</v>
      </c>
      <c r="K228" s="54">
        <f>VLOOKUP(J228,Table_corresp!$J$3:$M$70,2,0)</f>
        <v>17.2</v>
      </c>
      <c r="L228" s="54">
        <f>VLOOKUP(J228,Table_corresp!$J$3:$M$70,3,0)</f>
        <v>-0.93</v>
      </c>
      <c r="M228" s="55">
        <f>VLOOKUP(J228,Table_corresp!$J$3:$M$70,4,0)</f>
        <v>-9.7799999999999998E-2</v>
      </c>
      <c r="N228" s="56">
        <f t="shared" si="76"/>
        <v>2.4652533448611917</v>
      </c>
      <c r="O228" s="14" t="s">
        <v>36</v>
      </c>
      <c r="P228" s="15">
        <v>42600</v>
      </c>
      <c r="Q228" s="15">
        <v>38175</v>
      </c>
      <c r="R228" s="45" t="str">
        <f t="shared" ca="1" si="77"/>
        <v>13 ans 3 mois</v>
      </c>
      <c r="S228" s="39" t="str">
        <f ca="1">VLOOKUP(R228,Table_corresp!$A$3:$B$230,2,0)</f>
        <v>&gt; 12</v>
      </c>
      <c r="T228" s="45" t="str">
        <f>DATEDIF(Q228,P228,"y")&amp;" ans "&amp;DATEDIF(Q228,P228,"ym")&amp;" mois"</f>
        <v>12 ans 1 mois</v>
      </c>
      <c r="U228" s="39" t="str">
        <f>VLOOKUP(T228,Table_corresp!$A$3:$B$230,2,0)</f>
        <v>&gt; 12</v>
      </c>
      <c r="V228" s="16"/>
      <c r="W228" s="11"/>
      <c r="X228" s="16">
        <v>42752</v>
      </c>
      <c r="Y228" s="38" t="str">
        <f>IF(X228&lt;&gt;0,(DATEDIF(Q228,X228,"y")&amp;" ans "&amp;DATEDIF(Q228,X228,"ym")&amp;" mois"),"")</f>
        <v>12 ans 6 mois</v>
      </c>
      <c r="Z228" s="11">
        <v>23.6</v>
      </c>
      <c r="AA228" s="57">
        <f>IF(Y228="","",(VLOOKUP(Y228,Table_corresp!$E$3:$F$230,2,0)))</f>
        <v>12.5</v>
      </c>
      <c r="AB228" s="57" t="str">
        <f>IF(AA228="","",(CONCATENATE(B228," / ",AA228)))</f>
        <v>1 / 12,5</v>
      </c>
      <c r="AC228" s="57">
        <f>IF(AB228="","",(VLOOKUP(AB228,Table_corresp!$J$3:$M$70,2,0)))</f>
        <v>17.48</v>
      </c>
      <c r="AD228" s="57">
        <f>IF(AB228="","",(VLOOKUP(AB228,Table_corresp!$J$3:$M$70,3,0)))</f>
        <v>-0.93</v>
      </c>
      <c r="AE228" s="57">
        <f>IF(AB228="","",(VLOOKUP(AB228,Table_corresp!$J$3:$M$70,4,0)))</f>
        <v>-9.9000000000000005E-2</v>
      </c>
      <c r="AF228" s="56">
        <f t="shared" si="65"/>
        <v>2.4605384097246241</v>
      </c>
      <c r="AG228" s="56">
        <f>IF(AF228="","",N228-AF228)</f>
        <v>4.7149351365676218E-3</v>
      </c>
      <c r="AH228" s="58" t="str">
        <f t="shared" si="61"/>
        <v>stable</v>
      </c>
      <c r="AI228" s="17">
        <f>IF(X228&lt;&gt;0,((YEAR(X228)-YEAR(P228))*12+MONTH(X228)-MONTH(P228)),"")</f>
        <v>5</v>
      </c>
      <c r="AJ228" s="16"/>
      <c r="AK228" s="39" t="str">
        <f>IF(AJ228&lt;&gt;0,(DATEDIF(Q228,AJ228,"y")&amp;" ans "&amp;DATEDIF(Q228,AJ228,"ym")&amp;" mois"),"")</f>
        <v/>
      </c>
      <c r="AL228" s="11"/>
      <c r="AM228" s="57" t="str">
        <f>IF(AK228="","",(VLOOKUP(AK228,Table_corresp!$E$3:$F$230,2,0)))</f>
        <v/>
      </c>
      <c r="AN228" s="57" t="str">
        <f>IF(AM228="","",(CONCATENATE(B228," / ",AM228)))</f>
        <v/>
      </c>
      <c r="AO228" s="57" t="str">
        <f>IF(AN228="","",(VLOOKUP(AN228,Table_corresp!$J$3:$M$70,2,0)))</f>
        <v/>
      </c>
      <c r="AP228" s="57" t="str">
        <f>IF(AN228="","",(VLOOKUP(AN228,Table_corresp!$J$3:$M$70,3,0)))</f>
        <v/>
      </c>
      <c r="AQ228" s="57" t="str">
        <f>IF(AN228="","",(VLOOKUP(AN228,Table_corresp!$J$3:$M$70,4,0)))</f>
        <v/>
      </c>
      <c r="AR228" s="56" t="str">
        <f t="shared" si="66"/>
        <v/>
      </c>
      <c r="AS228" s="56" t="str">
        <f t="shared" si="67"/>
        <v/>
      </c>
      <c r="AT228" s="58" t="str">
        <f t="shared" si="68"/>
        <v/>
      </c>
      <c r="AU228" s="59" t="str">
        <f t="shared" si="62"/>
        <v/>
      </c>
      <c r="AV228" s="16"/>
      <c r="AW228" s="39"/>
      <c r="AX228" s="11"/>
      <c r="AY228" s="57" t="str">
        <f>IF(AU228="","",(VLOOKUP(AU228,Table_corresp!$E$3:$F$230,2,0)))</f>
        <v/>
      </c>
      <c r="AZ228" s="57" t="str">
        <f>IF(AY228="","",(CONCATENATE(L228," / ",AY228)))</f>
        <v/>
      </c>
      <c r="BA228" s="57" t="str">
        <f>IF(AZ228="","",(VLOOKUP(AZ228,Table_corresp!$J$3:$M$70,2,0)))</f>
        <v/>
      </c>
      <c r="BB228" s="57" t="str">
        <f>IF(AZ228="","",(VLOOKUP(AZ228,Table_corresp!$J$3:$M$70,3,0)))</f>
        <v/>
      </c>
      <c r="BC228" s="57" t="str">
        <f>IF(AZ228="","",(VLOOKUP(AZ228,Table_corresp!$J$3:$M$70,4,0)))</f>
        <v/>
      </c>
      <c r="BD228" s="56" t="str">
        <f t="shared" si="69"/>
        <v/>
      </c>
      <c r="BE228" s="56" t="str">
        <f t="shared" si="78"/>
        <v/>
      </c>
      <c r="BF228" s="58" t="str">
        <f t="shared" si="70"/>
        <v/>
      </c>
      <c r="BG228" s="59" t="e">
        <f t="shared" si="63"/>
        <v>#VALUE!</v>
      </c>
      <c r="BH228" s="11"/>
      <c r="BI228" s="39"/>
      <c r="BJ228" s="11"/>
      <c r="BK228" s="57" t="e">
        <f>IF(BG228="","",(VLOOKUP(BG228,Table_corresp!$E$3:$F$230,2,0)))</f>
        <v>#VALUE!</v>
      </c>
      <c r="BL228" s="57" t="e">
        <f>IF(BK228="","",(CONCATENATE(V228," / ",BK228)))</f>
        <v>#VALUE!</v>
      </c>
      <c r="BM228" s="57" t="e">
        <f>IF(BL228="","",(VLOOKUP(BL228,Table_corresp!$J$3:$M$70,2,0)))</f>
        <v>#VALUE!</v>
      </c>
      <c r="BN228" s="57" t="e">
        <f>IF(BL228="","",(VLOOKUP(BL228,Table_corresp!$J$3:$M$70,3,0)))</f>
        <v>#VALUE!</v>
      </c>
      <c r="BO228" s="57" t="e">
        <f>IF(BL228="","",(VLOOKUP(BL228,Table_corresp!$J$3:$M$70,4,0)))</f>
        <v>#VALUE!</v>
      </c>
      <c r="BP228" s="56" t="str">
        <f t="shared" si="71"/>
        <v/>
      </c>
      <c r="BQ228" s="56" t="str">
        <f t="shared" si="79"/>
        <v/>
      </c>
      <c r="BR228" s="58" t="str">
        <f t="shared" si="72"/>
        <v/>
      </c>
      <c r="BS228" s="59" t="e">
        <f t="shared" si="64"/>
        <v>#VALUE!</v>
      </c>
      <c r="BT228" s="11"/>
      <c r="BU228" s="39"/>
      <c r="BV228" s="11"/>
      <c r="BW228" s="57" t="e">
        <f>IF(BS228="","",(VLOOKUP(BS228,Table_corresp!$E$3:$F$230,2,0)))</f>
        <v>#VALUE!</v>
      </c>
      <c r="BX228" s="57" t="e">
        <f>IF(BW228="","",(CONCATENATE(AF228," / ",BW228)))</f>
        <v>#VALUE!</v>
      </c>
      <c r="BY228" s="57" t="e">
        <f>IF(BX228="","",(VLOOKUP(BX228,Table_corresp!$J$3:$M$70,2,0)))</f>
        <v>#VALUE!</v>
      </c>
      <c r="BZ228" s="57" t="e">
        <f>IF(BX228="","",(VLOOKUP(BX228,Table_corresp!$J$3:$M$70,3,0)))</f>
        <v>#VALUE!</v>
      </c>
      <c r="CA228" s="57" t="e">
        <f>IF(BX228="","",(VLOOKUP(BX228,Table_corresp!$J$3:$M$70,4,0)))</f>
        <v>#VALUE!</v>
      </c>
      <c r="CB228" s="56" t="e">
        <f>IF(#REF!&gt;0,((((#REF!/BY228)^BZ228)-1)/CA228),"")</f>
        <v>#REF!</v>
      </c>
      <c r="CC228" s="56" t="e">
        <f>IF(CB228="","",BN228-CB228)</f>
        <v>#REF!</v>
      </c>
      <c r="CD228" s="58" t="e">
        <f t="shared" si="73"/>
        <v>#REF!</v>
      </c>
      <c r="CE228" s="59" t="e">
        <f>IF(BR228&lt;&gt;0,((YEAR(BR228)-YEAR(BD228))*12+MONTH(BR228)-MONTH(BD228)),"")</f>
        <v>#VALUE!</v>
      </c>
      <c r="CF228" s="11"/>
      <c r="CG228" s="39"/>
      <c r="CH228" s="11"/>
      <c r="CI228" s="57" t="e">
        <f>IF(CE228="","",(VLOOKUP(CE228,Table_corresp!$E$3:$F$230,2,0)))</f>
        <v>#VALUE!</v>
      </c>
      <c r="CJ228" s="57" t="e">
        <f>IF(CI228="","",(CONCATENATE(AP228," / ",CI228)))</f>
        <v>#VALUE!</v>
      </c>
      <c r="CK228" s="57" t="e">
        <f>IF(CJ228="","",(VLOOKUP(CJ228,Table_corresp!$J$3:$M$70,2,0)))</f>
        <v>#VALUE!</v>
      </c>
      <c r="CL228" s="57" t="e">
        <f>IF(CJ228="","",(VLOOKUP(CJ228,Table_corresp!$J$3:$M$70,3,0)))</f>
        <v>#VALUE!</v>
      </c>
      <c r="CM228" s="57" t="e">
        <f>IF(CJ228="","",(VLOOKUP(CJ228,Table_corresp!$J$3:$M$70,4,0)))</f>
        <v>#VALUE!</v>
      </c>
      <c r="CN228" s="56" t="e">
        <f>IF(#REF!&gt;0,((((#REF!/CK228)^CL228)-1)/CM228),"")</f>
        <v>#REF!</v>
      </c>
      <c r="CO228" s="56" t="e">
        <f>IF(CN228="","",BZ228-CN228)</f>
        <v>#REF!</v>
      </c>
      <c r="CP228" s="58" t="e">
        <f t="shared" si="74"/>
        <v>#REF!</v>
      </c>
      <c r="CQ228" s="59" t="e">
        <f>IF(CD228&lt;&gt;0,((YEAR(CD228)-YEAR(BP228))*12+MONTH(CD228)-MONTH(BP228)),"")</f>
        <v>#REF!</v>
      </c>
      <c r="CR228" s="11"/>
      <c r="CS228" s="39"/>
      <c r="CT228" s="18"/>
      <c r="CU228" s="57" t="e">
        <f>IF(CQ228="","",(VLOOKUP(CQ228,Table_corresp!$E$3:$F$230,2,0)))</f>
        <v>#REF!</v>
      </c>
      <c r="CV228" s="57" t="e">
        <f>IF(CU228="","",(CONCATENATE(BB228," / ",CU228)))</f>
        <v>#REF!</v>
      </c>
      <c r="CW228" s="57" t="e">
        <f>IF(CV228="","",(VLOOKUP(CV228,Table_corresp!$J$3:$M$70,2,0)))</f>
        <v>#REF!</v>
      </c>
      <c r="CX228" s="57" t="e">
        <f>IF(CV228="","",(VLOOKUP(CV228,Table_corresp!$J$3:$M$70,3,0)))</f>
        <v>#REF!</v>
      </c>
      <c r="CY228" s="57" t="e">
        <f>IF(CV228="","",(VLOOKUP(CV228,Table_corresp!$J$3:$M$70,4,0)))</f>
        <v>#REF!</v>
      </c>
      <c r="CZ228" s="56" t="e">
        <f>IF(#REF!&gt;0,((((#REF!/CW228)^CX228)-1)/CY228),"")</f>
        <v>#REF!</v>
      </c>
      <c r="DA228" s="56" t="e">
        <f>IF(CZ228="","",CL228-CZ228)</f>
        <v>#REF!</v>
      </c>
      <c r="DB228" s="58" t="e">
        <f t="shared" si="75"/>
        <v>#REF!</v>
      </c>
      <c r="DC228" s="59" t="e">
        <f>IF(CP228&lt;&gt;0,((YEAR(CP228)-YEAR(CB228))*12+MONTH(CP228)-MONTH(CB228)),"")</f>
        <v>#REF!</v>
      </c>
    </row>
    <row r="229" spans="1:107" x14ac:dyDescent="0.25">
      <c r="A229" s="10">
        <v>230</v>
      </c>
      <c r="B229" s="10">
        <v>2</v>
      </c>
      <c r="C229" s="12"/>
      <c r="D229" s="12"/>
      <c r="E229" s="12"/>
      <c r="F229" s="12"/>
      <c r="G229" s="12">
        <v>163</v>
      </c>
      <c r="H229" s="13">
        <v>24</v>
      </c>
      <c r="I229" s="46">
        <f>VLOOKUP(T229,Table_corresp!$E$3:$F$230,2,0)</f>
        <v>15.5</v>
      </c>
      <c r="J229" s="46" t="str">
        <f>CONCATENATE(B229," / ",I229)</f>
        <v>2 / 15,5</v>
      </c>
      <c r="K229" s="54">
        <f>VLOOKUP(J229,Table_corresp!$J$3:$M$70,2,0)</f>
        <v>19.739999999999998</v>
      </c>
      <c r="L229" s="54">
        <f>VLOOKUP(J229,Table_corresp!$J$3:$M$70,3,0)</f>
        <v>-0.87</v>
      </c>
      <c r="M229" s="55">
        <f>VLOOKUP(J229,Table_corresp!$J$3:$M$70,4,0)</f>
        <v>-0.1051</v>
      </c>
      <c r="N229" s="56">
        <f t="shared" si="76"/>
        <v>1.4875212607430843</v>
      </c>
      <c r="O229" s="14" t="s">
        <v>39</v>
      </c>
      <c r="P229" s="15">
        <v>42605</v>
      </c>
      <c r="Q229" s="15">
        <v>36940</v>
      </c>
      <c r="R229" s="45" t="str">
        <f t="shared" ca="1" si="77"/>
        <v>16 ans 8 mois</v>
      </c>
      <c r="S229" s="39" t="str">
        <f ca="1">VLOOKUP(R229,Table_corresp!$A$3:$B$230,2,0)</f>
        <v>&gt; 12</v>
      </c>
      <c r="T229" s="45" t="str">
        <f>DATEDIF(Q229,P229,"y")&amp;" ans "&amp;DATEDIF(Q229,P229,"ym")&amp;" mois"</f>
        <v>15 ans 6 mois</v>
      </c>
      <c r="U229" s="39" t="str">
        <f>VLOOKUP(T229,Table_corresp!$A$3:$B$230,2,0)</f>
        <v>&gt; 12</v>
      </c>
      <c r="V229" s="16"/>
      <c r="W229" s="11"/>
      <c r="X229" s="16"/>
      <c r="Y229" s="38" t="str">
        <f>IF(X229&lt;&gt;0,(DATEDIF(Q229,X229,"y")&amp;" ans "&amp;DATEDIF(Q229,X229,"ym")&amp;" mois"),"")</f>
        <v/>
      </c>
      <c r="Z229" s="11"/>
      <c r="AA229" s="57" t="str">
        <f>IF(Y229="","",(VLOOKUP(Y229,Table_corresp!$E$3:$F$230,2,0)))</f>
        <v/>
      </c>
      <c r="AB229" s="57" t="str">
        <f>IF(AA229="","",(CONCATENATE(B229," / ",AA229)))</f>
        <v/>
      </c>
      <c r="AC229" s="57" t="str">
        <f>IF(AB229="","",(VLOOKUP(AB229,Table_corresp!$J$3:$M$70,2,0)))</f>
        <v/>
      </c>
      <c r="AD229" s="57" t="str">
        <f>IF(AB229="","",(VLOOKUP(AB229,Table_corresp!$J$3:$M$70,3,0)))</f>
        <v/>
      </c>
      <c r="AE229" s="57" t="str">
        <f>IF(AB229="","",(VLOOKUP(AB229,Table_corresp!$J$3:$M$70,4,0)))</f>
        <v/>
      </c>
      <c r="AF229" s="56" t="str">
        <f t="shared" si="65"/>
        <v/>
      </c>
      <c r="AG229" s="56" t="str">
        <f>IF(AF229="","",N229-AF229)</f>
        <v/>
      </c>
      <c r="AH229" s="58" t="str">
        <f t="shared" si="61"/>
        <v/>
      </c>
      <c r="AI229" s="17" t="str">
        <f>IF(X229&lt;&gt;0,((YEAR(X229)-YEAR(P229))*12+MONTH(X229)-MONTH(P229)),"")</f>
        <v/>
      </c>
      <c r="AJ229" s="16"/>
      <c r="AK229" s="39" t="str">
        <f>IF(AJ229&lt;&gt;0,(DATEDIF(Q229,AJ229,"y")&amp;" ans "&amp;DATEDIF(Q229,AJ229,"ym")&amp;" mois"),"")</f>
        <v/>
      </c>
      <c r="AL229" s="11"/>
      <c r="AM229" s="57" t="str">
        <f>IF(AK229="","",(VLOOKUP(AK229,Table_corresp!$E$3:$F$230,2,0)))</f>
        <v/>
      </c>
      <c r="AN229" s="57" t="str">
        <f>IF(AM229="","",(CONCATENATE(B229," / ",AM229)))</f>
        <v/>
      </c>
      <c r="AO229" s="57" t="str">
        <f>IF(AN229="","",(VLOOKUP(AN229,Table_corresp!$J$3:$M$70,2,0)))</f>
        <v/>
      </c>
      <c r="AP229" s="57" t="str">
        <f>IF(AN229="","",(VLOOKUP(AN229,Table_corresp!$J$3:$M$70,3,0)))</f>
        <v/>
      </c>
      <c r="AQ229" s="57" t="str">
        <f>IF(AN229="","",(VLOOKUP(AN229,Table_corresp!$J$3:$M$70,4,0)))</f>
        <v/>
      </c>
      <c r="AR229" s="56" t="str">
        <f t="shared" si="66"/>
        <v/>
      </c>
      <c r="AS229" s="56" t="str">
        <f t="shared" si="67"/>
        <v/>
      </c>
      <c r="AT229" s="58" t="str">
        <f t="shared" si="68"/>
        <v/>
      </c>
      <c r="AU229" s="59" t="str">
        <f t="shared" si="62"/>
        <v/>
      </c>
      <c r="AV229" s="16"/>
      <c r="AW229" s="39"/>
      <c r="AX229" s="11"/>
      <c r="AY229" s="57" t="str">
        <f>IF(AU229="","",(VLOOKUP(AU229,Table_corresp!$E$3:$F$230,2,0)))</f>
        <v/>
      </c>
      <c r="AZ229" s="57" t="str">
        <f>IF(AY229="","",(CONCATENATE(L229," / ",AY229)))</f>
        <v/>
      </c>
      <c r="BA229" s="57" t="str">
        <f>IF(AZ229="","",(VLOOKUP(AZ229,Table_corresp!$J$3:$M$70,2,0)))</f>
        <v/>
      </c>
      <c r="BB229" s="57" t="str">
        <f>IF(AZ229="","",(VLOOKUP(AZ229,Table_corresp!$J$3:$M$70,3,0)))</f>
        <v/>
      </c>
      <c r="BC229" s="57" t="str">
        <f>IF(AZ229="","",(VLOOKUP(AZ229,Table_corresp!$J$3:$M$70,4,0)))</f>
        <v/>
      </c>
      <c r="BD229" s="56" t="str">
        <f t="shared" si="69"/>
        <v/>
      </c>
      <c r="BE229" s="56" t="str">
        <f t="shared" si="78"/>
        <v/>
      </c>
      <c r="BF229" s="58" t="str">
        <f t="shared" si="70"/>
        <v/>
      </c>
      <c r="BG229" s="59" t="e">
        <f t="shared" si="63"/>
        <v>#VALUE!</v>
      </c>
      <c r="BH229" s="11"/>
      <c r="BI229" s="39"/>
      <c r="BJ229" s="11"/>
      <c r="BK229" s="57" t="e">
        <f>IF(BG229="","",(VLOOKUP(BG229,Table_corresp!$E$3:$F$230,2,0)))</f>
        <v>#VALUE!</v>
      </c>
      <c r="BL229" s="57" t="e">
        <f>IF(BK229="","",(CONCATENATE(V229," / ",BK229)))</f>
        <v>#VALUE!</v>
      </c>
      <c r="BM229" s="57" t="e">
        <f>IF(BL229="","",(VLOOKUP(BL229,Table_corresp!$J$3:$M$70,2,0)))</f>
        <v>#VALUE!</v>
      </c>
      <c r="BN229" s="57" t="e">
        <f>IF(BL229="","",(VLOOKUP(BL229,Table_corresp!$J$3:$M$70,3,0)))</f>
        <v>#VALUE!</v>
      </c>
      <c r="BO229" s="57" t="e">
        <f>IF(BL229="","",(VLOOKUP(BL229,Table_corresp!$J$3:$M$70,4,0)))</f>
        <v>#VALUE!</v>
      </c>
      <c r="BP229" s="56" t="str">
        <f t="shared" si="71"/>
        <v/>
      </c>
      <c r="BQ229" s="56" t="str">
        <f t="shared" si="79"/>
        <v/>
      </c>
      <c r="BR229" s="58" t="str">
        <f t="shared" si="72"/>
        <v/>
      </c>
      <c r="BS229" s="59" t="e">
        <f t="shared" si="64"/>
        <v>#VALUE!</v>
      </c>
      <c r="BT229" s="11"/>
      <c r="BU229" s="39"/>
      <c r="BV229" s="11"/>
      <c r="BW229" s="57" t="e">
        <f>IF(BS229="","",(VLOOKUP(BS229,Table_corresp!$E$3:$F$230,2,0)))</f>
        <v>#VALUE!</v>
      </c>
      <c r="BX229" s="57" t="e">
        <f>IF(BW229="","",(CONCATENATE(AF229," / ",BW229)))</f>
        <v>#VALUE!</v>
      </c>
      <c r="BY229" s="57" t="e">
        <f>IF(BX229="","",(VLOOKUP(BX229,Table_corresp!$J$3:$M$70,2,0)))</f>
        <v>#VALUE!</v>
      </c>
      <c r="BZ229" s="57" t="e">
        <f>IF(BX229="","",(VLOOKUP(BX229,Table_corresp!$J$3:$M$70,3,0)))</f>
        <v>#VALUE!</v>
      </c>
      <c r="CA229" s="57" t="e">
        <f>IF(BX229="","",(VLOOKUP(BX229,Table_corresp!$J$3:$M$70,4,0)))</f>
        <v>#VALUE!</v>
      </c>
      <c r="CB229" s="56" t="e">
        <f>IF(#REF!&gt;0,((((#REF!/BY229)^BZ229)-1)/CA229),"")</f>
        <v>#REF!</v>
      </c>
      <c r="CC229" s="56" t="e">
        <f>IF(CB229="","",BN229-CB229)</f>
        <v>#REF!</v>
      </c>
      <c r="CD229" s="58" t="e">
        <f t="shared" si="73"/>
        <v>#REF!</v>
      </c>
      <c r="CE229" s="59" t="e">
        <f>IF(BR229&lt;&gt;0,((YEAR(BR229)-YEAR(BD229))*12+MONTH(BR229)-MONTH(BD229)),"")</f>
        <v>#VALUE!</v>
      </c>
      <c r="CF229" s="11"/>
      <c r="CG229" s="39"/>
      <c r="CH229" s="11"/>
      <c r="CI229" s="57" t="e">
        <f>IF(CE229="","",(VLOOKUP(CE229,Table_corresp!$E$3:$F$230,2,0)))</f>
        <v>#VALUE!</v>
      </c>
      <c r="CJ229" s="57" t="e">
        <f>IF(CI229="","",(CONCATENATE(AP229," / ",CI229)))</f>
        <v>#VALUE!</v>
      </c>
      <c r="CK229" s="57" t="e">
        <f>IF(CJ229="","",(VLOOKUP(CJ229,Table_corresp!$J$3:$M$70,2,0)))</f>
        <v>#VALUE!</v>
      </c>
      <c r="CL229" s="57" t="e">
        <f>IF(CJ229="","",(VLOOKUP(CJ229,Table_corresp!$J$3:$M$70,3,0)))</f>
        <v>#VALUE!</v>
      </c>
      <c r="CM229" s="57" t="e">
        <f>IF(CJ229="","",(VLOOKUP(CJ229,Table_corresp!$J$3:$M$70,4,0)))</f>
        <v>#VALUE!</v>
      </c>
      <c r="CN229" s="56" t="e">
        <f>IF(#REF!&gt;0,((((#REF!/CK229)^CL229)-1)/CM229),"")</f>
        <v>#REF!</v>
      </c>
      <c r="CO229" s="56" t="e">
        <f>IF(CN229="","",BZ229-CN229)</f>
        <v>#REF!</v>
      </c>
      <c r="CP229" s="58" t="e">
        <f t="shared" si="74"/>
        <v>#REF!</v>
      </c>
      <c r="CQ229" s="59" t="e">
        <f>IF(CD229&lt;&gt;0,((YEAR(CD229)-YEAR(BP229))*12+MONTH(CD229)-MONTH(BP229)),"")</f>
        <v>#REF!</v>
      </c>
      <c r="CR229" s="11"/>
      <c r="CS229" s="39"/>
      <c r="CT229" s="18"/>
      <c r="CU229" s="57" t="e">
        <f>IF(CQ229="","",(VLOOKUP(CQ229,Table_corresp!$E$3:$F$230,2,0)))</f>
        <v>#REF!</v>
      </c>
      <c r="CV229" s="57" t="e">
        <f>IF(CU229="","",(CONCATENATE(BB229," / ",CU229)))</f>
        <v>#REF!</v>
      </c>
      <c r="CW229" s="57" t="e">
        <f>IF(CV229="","",(VLOOKUP(CV229,Table_corresp!$J$3:$M$70,2,0)))</f>
        <v>#REF!</v>
      </c>
      <c r="CX229" s="57" t="e">
        <f>IF(CV229="","",(VLOOKUP(CV229,Table_corresp!$J$3:$M$70,3,0)))</f>
        <v>#REF!</v>
      </c>
      <c r="CY229" s="57" t="e">
        <f>IF(CV229="","",(VLOOKUP(CV229,Table_corresp!$J$3:$M$70,4,0)))</f>
        <v>#REF!</v>
      </c>
      <c r="CZ229" s="56" t="e">
        <f>IF(#REF!&gt;0,((((#REF!/CW229)^CX229)-1)/CY229),"")</f>
        <v>#REF!</v>
      </c>
      <c r="DA229" s="56" t="e">
        <f>IF(CZ229="","",CL229-CZ229)</f>
        <v>#REF!</v>
      </c>
      <c r="DB229" s="58" t="e">
        <f t="shared" si="75"/>
        <v>#REF!</v>
      </c>
      <c r="DC229" s="59" t="e">
        <f>IF(CP229&lt;&gt;0,((YEAR(CP229)-YEAR(CB229))*12+MONTH(CP229)-MONTH(CB229)),"")</f>
        <v>#REF!</v>
      </c>
    </row>
    <row r="230" spans="1:107" x14ac:dyDescent="0.25">
      <c r="A230" s="10">
        <v>231</v>
      </c>
      <c r="B230" s="10">
        <v>2</v>
      </c>
      <c r="C230" s="12"/>
      <c r="D230" s="12"/>
      <c r="E230" s="12"/>
      <c r="F230" s="12">
        <v>32.5</v>
      </c>
      <c r="G230" s="12">
        <v>121</v>
      </c>
      <c r="H230" s="13">
        <v>22.2</v>
      </c>
      <c r="I230" s="46">
        <f>VLOOKUP(T230,Table_corresp!$E$3:$F$230,2,0)</f>
        <v>6</v>
      </c>
      <c r="J230" s="46" t="str">
        <f>CONCATENATE(B230," / ",I230)</f>
        <v>2 / 6</v>
      </c>
      <c r="K230" s="54">
        <f>VLOOKUP(J230,Table_corresp!$J$3:$M$70,2,0)</f>
        <v>15.13</v>
      </c>
      <c r="L230" s="54">
        <f>VLOOKUP(J230,Table_corresp!$J$3:$M$70,3,0)</f>
        <v>-0.36</v>
      </c>
      <c r="M230" s="55">
        <f>VLOOKUP(J230,Table_corresp!$J$3:$M$70,4,0)</f>
        <v>-2.9399999999999999E-2</v>
      </c>
      <c r="N230" s="56">
        <f t="shared" si="76"/>
        <v>4.3852454450235197</v>
      </c>
      <c r="O230" s="14" t="s">
        <v>39</v>
      </c>
      <c r="P230" s="15">
        <v>42626</v>
      </c>
      <c r="Q230" s="15">
        <v>40374</v>
      </c>
      <c r="R230" s="45" t="str">
        <f t="shared" ca="1" si="77"/>
        <v>7 ans 3 mois</v>
      </c>
      <c r="S230" s="39" t="str">
        <f ca="1">VLOOKUP(R230,Table_corresp!$A$3:$B$230,2,0)</f>
        <v>[6-9[</v>
      </c>
      <c r="T230" s="45" t="str">
        <f>DATEDIF(Q230,P230,"y")&amp;" ans "&amp;DATEDIF(Q230,P230,"ym")&amp;" mois"</f>
        <v>6 ans 1 mois</v>
      </c>
      <c r="U230" s="39" t="str">
        <f>VLOOKUP(T230,Table_corresp!$A$3:$B$230,2,0)</f>
        <v>[6-9[</v>
      </c>
      <c r="V230" s="20"/>
      <c r="W230" s="21"/>
      <c r="X230" s="20"/>
      <c r="Y230" s="38" t="str">
        <f>IF(X230&lt;&gt;0,(DATEDIF(Q230,X230,"y")&amp;" ans "&amp;DATEDIF(Q230,X230,"ym")&amp;" mois"),"")</f>
        <v/>
      </c>
      <c r="Z230" s="21"/>
      <c r="AA230" s="57" t="str">
        <f>IF(Y230="","",(VLOOKUP(Y230,Table_corresp!$E$3:$F$230,2,0)))</f>
        <v/>
      </c>
      <c r="AB230" s="57" t="str">
        <f>IF(AA230="","",(CONCATENATE(B230," / ",AA230)))</f>
        <v/>
      </c>
      <c r="AC230" s="57" t="str">
        <f>IF(AB230="","",(VLOOKUP(AB230,Table_corresp!$J$3:$M$70,2,0)))</f>
        <v/>
      </c>
      <c r="AD230" s="57" t="str">
        <f>IF(AB230="","",(VLOOKUP(AB230,Table_corresp!$J$3:$M$70,3,0)))</f>
        <v/>
      </c>
      <c r="AE230" s="57" t="str">
        <f>IF(AB230="","",(VLOOKUP(AB230,Table_corresp!$J$3:$M$70,4,0)))</f>
        <v/>
      </c>
      <c r="AF230" s="56" t="str">
        <f t="shared" si="65"/>
        <v/>
      </c>
      <c r="AG230" s="56" t="str">
        <f>IF(AF230="","",N230-AF230)</f>
        <v/>
      </c>
      <c r="AH230" s="58" t="str">
        <f t="shared" si="61"/>
        <v/>
      </c>
      <c r="AI230" s="17" t="str">
        <f>IF(X230&lt;&gt;0,((YEAR(X230)-YEAR(P230))*12+MONTH(X230)-MONTH(P230)),"")</f>
        <v/>
      </c>
      <c r="AJ230" s="20"/>
      <c r="AK230" s="39" t="str">
        <f>IF(AJ230&lt;&gt;0,(DATEDIF(Q230,AJ230,"y")&amp;" ans "&amp;DATEDIF(Q230,AJ230,"ym")&amp;" mois"),"")</f>
        <v/>
      </c>
      <c r="AL230" s="21"/>
      <c r="AM230" s="57" t="str">
        <f>IF(AK230="","",(VLOOKUP(AK230,Table_corresp!$E$3:$F$230,2,0)))</f>
        <v/>
      </c>
      <c r="AN230" s="57" t="str">
        <f>IF(AM230="","",(CONCATENATE(B230," / ",AM230)))</f>
        <v/>
      </c>
      <c r="AO230" s="57" t="str">
        <f>IF(AN230="","",(VLOOKUP(AN230,Table_corresp!$J$3:$M$70,2,0)))</f>
        <v/>
      </c>
      <c r="AP230" s="57" t="str">
        <f>IF(AN230="","",(VLOOKUP(AN230,Table_corresp!$J$3:$M$70,3,0)))</f>
        <v/>
      </c>
      <c r="AQ230" s="57" t="str">
        <f>IF(AN230="","",(VLOOKUP(AN230,Table_corresp!$J$3:$M$70,4,0)))</f>
        <v/>
      </c>
      <c r="AR230" s="56" t="str">
        <f t="shared" si="66"/>
        <v/>
      </c>
      <c r="AS230" s="56" t="str">
        <f t="shared" si="67"/>
        <v/>
      </c>
      <c r="AT230" s="58" t="str">
        <f t="shared" si="68"/>
        <v/>
      </c>
      <c r="AU230" s="59" t="str">
        <f t="shared" si="62"/>
        <v/>
      </c>
      <c r="AV230" s="20"/>
      <c r="AW230" s="39"/>
      <c r="AX230" s="21"/>
      <c r="AY230" s="57" t="str">
        <f>IF(AU230="","",(VLOOKUP(AU230,Table_corresp!$E$3:$F$230,2,0)))</f>
        <v/>
      </c>
      <c r="AZ230" s="57" t="str">
        <f>IF(AY230="","",(CONCATENATE(L230," / ",AY230)))</f>
        <v/>
      </c>
      <c r="BA230" s="57" t="str">
        <f>IF(AZ230="","",(VLOOKUP(AZ230,Table_corresp!$J$3:$M$70,2,0)))</f>
        <v/>
      </c>
      <c r="BB230" s="57" t="str">
        <f>IF(AZ230="","",(VLOOKUP(AZ230,Table_corresp!$J$3:$M$70,3,0)))</f>
        <v/>
      </c>
      <c r="BC230" s="57" t="str">
        <f>IF(AZ230="","",(VLOOKUP(AZ230,Table_corresp!$J$3:$M$70,4,0)))</f>
        <v/>
      </c>
      <c r="BD230" s="56" t="str">
        <f t="shared" si="69"/>
        <v/>
      </c>
      <c r="BE230" s="56" t="str">
        <f t="shared" si="78"/>
        <v/>
      </c>
      <c r="BF230" s="58" t="str">
        <f t="shared" si="70"/>
        <v/>
      </c>
      <c r="BG230" s="59" t="e">
        <f t="shared" si="63"/>
        <v>#VALUE!</v>
      </c>
      <c r="BH230" s="21"/>
      <c r="BI230" s="39"/>
      <c r="BJ230" s="21"/>
      <c r="BK230" s="57" t="e">
        <f>IF(BG230="","",(VLOOKUP(BG230,Table_corresp!$E$3:$F$230,2,0)))</f>
        <v>#VALUE!</v>
      </c>
      <c r="BL230" s="57" t="e">
        <f>IF(BK230="","",(CONCATENATE(V230," / ",BK230)))</f>
        <v>#VALUE!</v>
      </c>
      <c r="BM230" s="57" t="e">
        <f>IF(BL230="","",(VLOOKUP(BL230,Table_corresp!$J$3:$M$70,2,0)))</f>
        <v>#VALUE!</v>
      </c>
      <c r="BN230" s="57" t="e">
        <f>IF(BL230="","",(VLOOKUP(BL230,Table_corresp!$J$3:$M$70,3,0)))</f>
        <v>#VALUE!</v>
      </c>
      <c r="BO230" s="57" t="e">
        <f>IF(BL230="","",(VLOOKUP(BL230,Table_corresp!$J$3:$M$70,4,0)))</f>
        <v>#VALUE!</v>
      </c>
      <c r="BP230" s="56" t="str">
        <f t="shared" si="71"/>
        <v/>
      </c>
      <c r="BQ230" s="56" t="str">
        <f t="shared" si="79"/>
        <v/>
      </c>
      <c r="BR230" s="58" t="str">
        <f t="shared" si="72"/>
        <v/>
      </c>
      <c r="BS230" s="59" t="e">
        <f t="shared" si="64"/>
        <v>#VALUE!</v>
      </c>
      <c r="BT230" s="21"/>
      <c r="BU230" s="39"/>
      <c r="BV230" s="21"/>
      <c r="BW230" s="57" t="e">
        <f>IF(BS230="","",(VLOOKUP(BS230,Table_corresp!$E$3:$F$230,2,0)))</f>
        <v>#VALUE!</v>
      </c>
      <c r="BX230" s="57" t="e">
        <f>IF(BW230="","",(CONCATENATE(AF230," / ",BW230)))</f>
        <v>#VALUE!</v>
      </c>
      <c r="BY230" s="57" t="e">
        <f>IF(BX230="","",(VLOOKUP(BX230,Table_corresp!$J$3:$M$70,2,0)))</f>
        <v>#VALUE!</v>
      </c>
      <c r="BZ230" s="57" t="e">
        <f>IF(BX230="","",(VLOOKUP(BX230,Table_corresp!$J$3:$M$70,3,0)))</f>
        <v>#VALUE!</v>
      </c>
      <c r="CA230" s="57" t="e">
        <f>IF(BX230="","",(VLOOKUP(BX230,Table_corresp!$J$3:$M$70,4,0)))</f>
        <v>#VALUE!</v>
      </c>
      <c r="CB230" s="56" t="e">
        <f>IF(#REF!&gt;0,((((#REF!/BY230)^BZ230)-1)/CA230),"")</f>
        <v>#REF!</v>
      </c>
      <c r="CC230" s="56" t="e">
        <f>IF(CB230="","",BN230-CB230)</f>
        <v>#REF!</v>
      </c>
      <c r="CD230" s="58" t="e">
        <f t="shared" si="73"/>
        <v>#REF!</v>
      </c>
      <c r="CE230" s="59" t="e">
        <f>IF(BR230&lt;&gt;0,((YEAR(BR230)-YEAR(BD230))*12+MONTH(BR230)-MONTH(BD230)),"")</f>
        <v>#VALUE!</v>
      </c>
      <c r="CF230" s="21"/>
      <c r="CG230" s="39"/>
      <c r="CH230" s="21"/>
      <c r="CI230" s="57" t="e">
        <f>IF(CE230="","",(VLOOKUP(CE230,Table_corresp!$E$3:$F$230,2,0)))</f>
        <v>#VALUE!</v>
      </c>
      <c r="CJ230" s="57" t="e">
        <f>IF(CI230="","",(CONCATENATE(AP230," / ",CI230)))</f>
        <v>#VALUE!</v>
      </c>
      <c r="CK230" s="57" t="e">
        <f>IF(CJ230="","",(VLOOKUP(CJ230,Table_corresp!$J$3:$M$70,2,0)))</f>
        <v>#VALUE!</v>
      </c>
      <c r="CL230" s="57" t="e">
        <f>IF(CJ230="","",(VLOOKUP(CJ230,Table_corresp!$J$3:$M$70,3,0)))</f>
        <v>#VALUE!</v>
      </c>
      <c r="CM230" s="57" t="e">
        <f>IF(CJ230="","",(VLOOKUP(CJ230,Table_corresp!$J$3:$M$70,4,0)))</f>
        <v>#VALUE!</v>
      </c>
      <c r="CN230" s="56" t="e">
        <f>IF(#REF!&gt;0,((((#REF!/CK230)^CL230)-1)/CM230),"")</f>
        <v>#REF!</v>
      </c>
      <c r="CO230" s="56" t="e">
        <f>IF(CN230="","",BZ230-CN230)</f>
        <v>#REF!</v>
      </c>
      <c r="CP230" s="58" t="e">
        <f t="shared" si="74"/>
        <v>#REF!</v>
      </c>
      <c r="CQ230" s="59" t="e">
        <f>IF(CD230&lt;&gt;0,((YEAR(CD230)-YEAR(BP230))*12+MONTH(CD230)-MONTH(BP230)),"")</f>
        <v>#REF!</v>
      </c>
      <c r="CR230" s="21"/>
      <c r="CS230" s="39"/>
      <c r="CT230" s="22"/>
      <c r="CU230" s="57" t="e">
        <f>IF(CQ230="","",(VLOOKUP(CQ230,Table_corresp!$E$3:$F$230,2,0)))</f>
        <v>#REF!</v>
      </c>
      <c r="CV230" s="57" t="e">
        <f>IF(CU230="","",(CONCATENATE(BB230," / ",CU230)))</f>
        <v>#REF!</v>
      </c>
      <c r="CW230" s="57" t="e">
        <f>IF(CV230="","",(VLOOKUP(CV230,Table_corresp!$J$3:$M$70,2,0)))</f>
        <v>#REF!</v>
      </c>
      <c r="CX230" s="57" t="e">
        <f>IF(CV230="","",(VLOOKUP(CV230,Table_corresp!$J$3:$M$70,3,0)))</f>
        <v>#REF!</v>
      </c>
      <c r="CY230" s="57" t="e">
        <f>IF(CV230="","",(VLOOKUP(CV230,Table_corresp!$J$3:$M$70,4,0)))</f>
        <v>#REF!</v>
      </c>
      <c r="CZ230" s="56" t="e">
        <f>IF(#REF!&gt;0,((((#REF!/CW230)^CX230)-1)/CY230),"")</f>
        <v>#REF!</v>
      </c>
      <c r="DA230" s="56" t="e">
        <f>IF(CZ230="","",CL230-CZ230)</f>
        <v>#REF!</v>
      </c>
      <c r="DB230" s="58" t="e">
        <f t="shared" si="75"/>
        <v>#REF!</v>
      </c>
      <c r="DC230" s="59" t="e">
        <f>IF(CP230&lt;&gt;0,((YEAR(CP230)-YEAR(CB230))*12+MONTH(CP230)-MONTH(CB230)),"")</f>
        <v>#REF!</v>
      </c>
    </row>
    <row r="231" spans="1:107" x14ac:dyDescent="0.25">
      <c r="A231" s="10">
        <v>232</v>
      </c>
      <c r="B231" s="10">
        <v>2</v>
      </c>
      <c r="C231" s="12">
        <v>67</v>
      </c>
      <c r="D231" s="12">
        <v>147</v>
      </c>
      <c r="E231" s="12">
        <v>31</v>
      </c>
      <c r="F231" s="12">
        <v>71.7</v>
      </c>
      <c r="G231" s="12">
        <v>150</v>
      </c>
      <c r="H231" s="13">
        <v>31.9</v>
      </c>
      <c r="I231" s="46">
        <f>VLOOKUP(T231,Table_corresp!$E$3:$F$230,2,0)</f>
        <v>11</v>
      </c>
      <c r="J231" s="46" t="str">
        <f>CONCATENATE(B231," / ",I231)</f>
        <v>2 / 11</v>
      </c>
      <c r="K231" s="54">
        <f>VLOOKUP(J231,Table_corresp!$J$3:$M$70,2,0)</f>
        <v>16.73</v>
      </c>
      <c r="L231" s="54">
        <f>VLOOKUP(J231,Table_corresp!$J$3:$M$70,3,0)</f>
        <v>-0.71</v>
      </c>
      <c r="M231" s="55">
        <f>VLOOKUP(J231,Table_corresp!$J$3:$M$70,4,0)</f>
        <v>-7.7700000000000005E-2</v>
      </c>
      <c r="N231" s="56">
        <f t="shared" si="76"/>
        <v>4.731037873297737</v>
      </c>
      <c r="O231" s="14" t="s">
        <v>39</v>
      </c>
      <c r="P231" s="15">
        <v>42626</v>
      </c>
      <c r="Q231" s="15">
        <v>38592</v>
      </c>
      <c r="R231" s="45" t="str">
        <f t="shared" ca="1" si="77"/>
        <v>12 ans 1 mois</v>
      </c>
      <c r="S231" s="39" t="str">
        <f ca="1">VLOOKUP(R231,Table_corresp!$A$3:$B$230,2,0)</f>
        <v>&gt; 12</v>
      </c>
      <c r="T231" s="45" t="str">
        <f>DATEDIF(Q231,P231,"y")&amp;" ans "&amp;DATEDIF(Q231,P231,"ym")&amp;" mois"</f>
        <v>11 ans 0 mois</v>
      </c>
      <c r="U231" s="39" t="str">
        <f>VLOOKUP(T231,Table_corresp!$A$3:$B$230,2,0)</f>
        <v>[9-12[</v>
      </c>
      <c r="V231" s="16"/>
      <c r="W231" s="11"/>
      <c r="X231" s="16">
        <v>42811</v>
      </c>
      <c r="Y231" s="38" t="str">
        <f>IF(X231&lt;&gt;0,(DATEDIF(Q231,X231,"y")&amp;" ans "&amp;DATEDIF(Q231,X231,"ym")&amp;" mois"),"")</f>
        <v>11 ans 6 mois</v>
      </c>
      <c r="Z231" s="11">
        <v>32.5</v>
      </c>
      <c r="AA231" s="57">
        <f>IF(Y231="","",(VLOOKUP(Y231,Table_corresp!$E$3:$F$230,2,0)))</f>
        <v>11.5</v>
      </c>
      <c r="AB231" s="57" t="str">
        <f>IF(AA231="","",(CONCATENATE(B231," / ",AA231)))</f>
        <v>2 / 11,5</v>
      </c>
      <c r="AC231" s="57">
        <f>IF(AB231="","",(VLOOKUP(AB231,Table_corresp!$J$3:$M$70,2,0)))</f>
        <v>17.04</v>
      </c>
      <c r="AD231" s="57">
        <f>IF(AB231="","",(VLOOKUP(AB231,Table_corresp!$J$3:$M$70,3,0)))</f>
        <v>-0.73</v>
      </c>
      <c r="AE231" s="57">
        <f>IF(AB231="","",(VLOOKUP(AB231,Table_corresp!$J$3:$M$70,4,0)))</f>
        <v>-8.1799999999999998E-2</v>
      </c>
      <c r="AF231" s="56">
        <f t="shared" si="65"/>
        <v>4.594585632579367</v>
      </c>
      <c r="AG231" s="56">
        <f>IF(AF231="","",N231-AF231)</f>
        <v>0.13645224071836992</v>
      </c>
      <c r="AH231" s="58" t="str">
        <f t="shared" si="61"/>
        <v>stable</v>
      </c>
      <c r="AI231" s="17">
        <f>IF(X231&lt;&gt;0,((YEAR(X231)-YEAR(P231))*12+MONTH(X231)-MONTH(P231)),"")</f>
        <v>6</v>
      </c>
      <c r="AJ231" s="16"/>
      <c r="AK231" s="39" t="str">
        <f>IF(AJ231&lt;&gt;0,(DATEDIF(Q231,AJ231,"y")&amp;" ans "&amp;DATEDIF(Q231,AJ231,"ym")&amp;" mois"),"")</f>
        <v/>
      </c>
      <c r="AL231" s="11"/>
      <c r="AM231" s="57" t="str">
        <f>IF(AK231="","",(VLOOKUP(AK231,Table_corresp!$E$3:$F$230,2,0)))</f>
        <v/>
      </c>
      <c r="AN231" s="57" t="str">
        <f>IF(AM231="","",(CONCATENATE(B231," / ",AM231)))</f>
        <v/>
      </c>
      <c r="AO231" s="57" t="str">
        <f>IF(AN231="","",(VLOOKUP(AN231,Table_corresp!$J$3:$M$70,2,0)))</f>
        <v/>
      </c>
      <c r="AP231" s="57" t="str">
        <f>IF(AN231="","",(VLOOKUP(AN231,Table_corresp!$J$3:$M$70,3,0)))</f>
        <v/>
      </c>
      <c r="AQ231" s="57" t="str">
        <f>IF(AN231="","",(VLOOKUP(AN231,Table_corresp!$J$3:$M$70,4,0)))</f>
        <v/>
      </c>
      <c r="AR231" s="56" t="str">
        <f t="shared" si="66"/>
        <v/>
      </c>
      <c r="AS231" s="56" t="str">
        <f t="shared" si="67"/>
        <v/>
      </c>
      <c r="AT231" s="58" t="str">
        <f t="shared" si="68"/>
        <v/>
      </c>
      <c r="AU231" s="59" t="str">
        <f t="shared" si="62"/>
        <v/>
      </c>
      <c r="AV231" s="16"/>
      <c r="AW231" s="39"/>
      <c r="AX231" s="11"/>
      <c r="AY231" s="57" t="str">
        <f>IF(AU231="","",(VLOOKUP(AU231,Table_corresp!$E$3:$F$230,2,0)))</f>
        <v/>
      </c>
      <c r="AZ231" s="57" t="str">
        <f>IF(AY231="","",(CONCATENATE(L231," / ",AY231)))</f>
        <v/>
      </c>
      <c r="BA231" s="57" t="str">
        <f>IF(AZ231="","",(VLOOKUP(AZ231,Table_corresp!$J$3:$M$70,2,0)))</f>
        <v/>
      </c>
      <c r="BB231" s="57" t="str">
        <f>IF(AZ231="","",(VLOOKUP(AZ231,Table_corresp!$J$3:$M$70,3,0)))</f>
        <v/>
      </c>
      <c r="BC231" s="57" t="str">
        <f>IF(AZ231="","",(VLOOKUP(AZ231,Table_corresp!$J$3:$M$70,4,0)))</f>
        <v/>
      </c>
      <c r="BD231" s="56" t="str">
        <f t="shared" si="69"/>
        <v/>
      </c>
      <c r="BE231" s="56" t="str">
        <f t="shared" si="78"/>
        <v/>
      </c>
      <c r="BF231" s="58" t="str">
        <f t="shared" si="70"/>
        <v/>
      </c>
      <c r="BG231" s="59" t="e">
        <f t="shared" si="63"/>
        <v>#VALUE!</v>
      </c>
      <c r="BH231" s="11"/>
      <c r="BI231" s="39"/>
      <c r="BJ231" s="11"/>
      <c r="BK231" s="57" t="e">
        <f>IF(BG231="","",(VLOOKUP(BG231,Table_corresp!$E$3:$F$230,2,0)))</f>
        <v>#VALUE!</v>
      </c>
      <c r="BL231" s="57" t="e">
        <f>IF(BK231="","",(CONCATENATE(V231," / ",BK231)))</f>
        <v>#VALUE!</v>
      </c>
      <c r="BM231" s="57" t="e">
        <f>IF(BL231="","",(VLOOKUP(BL231,Table_corresp!$J$3:$M$70,2,0)))</f>
        <v>#VALUE!</v>
      </c>
      <c r="BN231" s="57" t="e">
        <f>IF(BL231="","",(VLOOKUP(BL231,Table_corresp!$J$3:$M$70,3,0)))</f>
        <v>#VALUE!</v>
      </c>
      <c r="BO231" s="57" t="e">
        <f>IF(BL231="","",(VLOOKUP(BL231,Table_corresp!$J$3:$M$70,4,0)))</f>
        <v>#VALUE!</v>
      </c>
      <c r="BP231" s="56" t="str">
        <f t="shared" si="71"/>
        <v/>
      </c>
      <c r="BQ231" s="56" t="str">
        <f t="shared" si="79"/>
        <v/>
      </c>
      <c r="BR231" s="58" t="str">
        <f t="shared" si="72"/>
        <v/>
      </c>
      <c r="BS231" s="59" t="e">
        <f t="shared" si="64"/>
        <v>#VALUE!</v>
      </c>
      <c r="BT231" s="11"/>
      <c r="BU231" s="39"/>
      <c r="BV231" s="11"/>
      <c r="BW231" s="57" t="e">
        <f>IF(BS231="","",(VLOOKUP(BS231,Table_corresp!$E$3:$F$230,2,0)))</f>
        <v>#VALUE!</v>
      </c>
      <c r="BX231" s="57" t="e">
        <f>IF(BW231="","",(CONCATENATE(AF231," / ",BW231)))</f>
        <v>#VALUE!</v>
      </c>
      <c r="BY231" s="57" t="e">
        <f>IF(BX231="","",(VLOOKUP(BX231,Table_corresp!$J$3:$M$70,2,0)))</f>
        <v>#VALUE!</v>
      </c>
      <c r="BZ231" s="57" t="e">
        <f>IF(BX231="","",(VLOOKUP(BX231,Table_corresp!$J$3:$M$70,3,0)))</f>
        <v>#VALUE!</v>
      </c>
      <c r="CA231" s="57" t="e">
        <f>IF(BX231="","",(VLOOKUP(BX231,Table_corresp!$J$3:$M$70,4,0)))</f>
        <v>#VALUE!</v>
      </c>
      <c r="CB231" s="56" t="e">
        <f>IF(#REF!&gt;0,((((#REF!/BY231)^BZ231)-1)/CA231),"")</f>
        <v>#REF!</v>
      </c>
      <c r="CC231" s="56" t="e">
        <f>IF(CB231="","",BN231-CB231)</f>
        <v>#REF!</v>
      </c>
      <c r="CD231" s="58" t="e">
        <f t="shared" si="73"/>
        <v>#REF!</v>
      </c>
      <c r="CE231" s="59" t="e">
        <f>IF(BR231&lt;&gt;0,((YEAR(BR231)-YEAR(BD231))*12+MONTH(BR231)-MONTH(BD231)),"")</f>
        <v>#VALUE!</v>
      </c>
      <c r="CF231" s="11"/>
      <c r="CG231" s="39"/>
      <c r="CH231" s="11"/>
      <c r="CI231" s="57" t="e">
        <f>IF(CE231="","",(VLOOKUP(CE231,Table_corresp!$E$3:$F$230,2,0)))</f>
        <v>#VALUE!</v>
      </c>
      <c r="CJ231" s="57" t="e">
        <f>IF(CI231="","",(CONCATENATE(AP231," / ",CI231)))</f>
        <v>#VALUE!</v>
      </c>
      <c r="CK231" s="57" t="e">
        <f>IF(CJ231="","",(VLOOKUP(CJ231,Table_corresp!$J$3:$M$70,2,0)))</f>
        <v>#VALUE!</v>
      </c>
      <c r="CL231" s="57" t="e">
        <f>IF(CJ231="","",(VLOOKUP(CJ231,Table_corresp!$J$3:$M$70,3,0)))</f>
        <v>#VALUE!</v>
      </c>
      <c r="CM231" s="57" t="e">
        <f>IF(CJ231="","",(VLOOKUP(CJ231,Table_corresp!$J$3:$M$70,4,0)))</f>
        <v>#VALUE!</v>
      </c>
      <c r="CN231" s="56" t="e">
        <f>IF(#REF!&gt;0,((((#REF!/CK231)^CL231)-1)/CM231),"")</f>
        <v>#REF!</v>
      </c>
      <c r="CO231" s="56" t="e">
        <f>IF(CN231="","",BZ231-CN231)</f>
        <v>#REF!</v>
      </c>
      <c r="CP231" s="58" t="e">
        <f t="shared" si="74"/>
        <v>#REF!</v>
      </c>
      <c r="CQ231" s="59" t="e">
        <f>IF(CD231&lt;&gt;0,((YEAR(CD231)-YEAR(BP231))*12+MONTH(CD231)-MONTH(BP231)),"")</f>
        <v>#REF!</v>
      </c>
      <c r="CR231" s="11"/>
      <c r="CS231" s="39"/>
      <c r="CT231" s="18"/>
      <c r="CU231" s="57" t="e">
        <f>IF(CQ231="","",(VLOOKUP(CQ231,Table_corresp!$E$3:$F$230,2,0)))</f>
        <v>#REF!</v>
      </c>
      <c r="CV231" s="57" t="e">
        <f>IF(CU231="","",(CONCATENATE(BB231," / ",CU231)))</f>
        <v>#REF!</v>
      </c>
      <c r="CW231" s="57" t="e">
        <f>IF(CV231="","",(VLOOKUP(CV231,Table_corresp!$J$3:$M$70,2,0)))</f>
        <v>#REF!</v>
      </c>
      <c r="CX231" s="57" t="e">
        <f>IF(CV231="","",(VLOOKUP(CV231,Table_corresp!$J$3:$M$70,3,0)))</f>
        <v>#REF!</v>
      </c>
      <c r="CY231" s="57" t="e">
        <f>IF(CV231="","",(VLOOKUP(CV231,Table_corresp!$J$3:$M$70,4,0)))</f>
        <v>#REF!</v>
      </c>
      <c r="CZ231" s="56" t="e">
        <f>IF(#REF!&gt;0,((((#REF!/CW231)^CX231)-1)/CY231),"")</f>
        <v>#REF!</v>
      </c>
      <c r="DA231" s="56" t="e">
        <f>IF(CZ231="","",CL231-CZ231)</f>
        <v>#REF!</v>
      </c>
      <c r="DB231" s="58" t="e">
        <f t="shared" si="75"/>
        <v>#REF!</v>
      </c>
      <c r="DC231" s="59" t="e">
        <f>IF(CP231&lt;&gt;0,((YEAR(CP231)-YEAR(CB231))*12+MONTH(CP231)-MONTH(CB231)),"")</f>
        <v>#REF!</v>
      </c>
    </row>
    <row r="232" spans="1:107" x14ac:dyDescent="0.25">
      <c r="A232" s="10">
        <v>233</v>
      </c>
      <c r="B232" s="10">
        <v>2</v>
      </c>
      <c r="C232" s="12"/>
      <c r="D232" s="12"/>
      <c r="E232" s="12"/>
      <c r="F232" s="12">
        <v>25.4</v>
      </c>
      <c r="G232" s="12">
        <v>111</v>
      </c>
      <c r="H232" s="13">
        <v>20.61</v>
      </c>
      <c r="I232" s="46">
        <f>VLOOKUP(T232,Table_corresp!$E$3:$F$230,2,0)</f>
        <v>5</v>
      </c>
      <c r="J232" s="46" t="str">
        <f>CONCATENATE(B232," / ",I232)</f>
        <v>2 / 5</v>
      </c>
      <c r="K232" s="54">
        <f>VLOOKUP(J232,Table_corresp!$J$3:$M$70,2,0)</f>
        <v>15.2</v>
      </c>
      <c r="L232" s="54">
        <f>VLOOKUP(J232,Table_corresp!$J$3:$M$70,3,0)</f>
        <v>-0.27</v>
      </c>
      <c r="M232" s="55">
        <f>VLOOKUP(J232,Table_corresp!$J$3:$M$70,4,0)</f>
        <v>-2.1399999999999999E-2</v>
      </c>
      <c r="N232" s="56">
        <f t="shared" si="76"/>
        <v>3.6879140265325465</v>
      </c>
      <c r="O232" s="14" t="s">
        <v>39</v>
      </c>
      <c r="P232" s="15">
        <v>42635</v>
      </c>
      <c r="Q232" s="15">
        <v>40711</v>
      </c>
      <c r="R232" s="45" t="str">
        <f t="shared" ca="1" si="77"/>
        <v>6 ans 4 mois</v>
      </c>
      <c r="S232" s="39" t="str">
        <f ca="1">VLOOKUP(R232,Table_corresp!$A$3:$B$230,2,0)</f>
        <v>[6-9[</v>
      </c>
      <c r="T232" s="45" t="str">
        <f>DATEDIF(Q232,P232,"y")&amp;" ans "&amp;DATEDIF(Q232,P232,"ym")&amp;" mois"</f>
        <v>5 ans 3 mois</v>
      </c>
      <c r="U232" s="39" t="str">
        <f>VLOOKUP(T232,Table_corresp!$A$3:$B$230,2,0)</f>
        <v>[3-6[</v>
      </c>
      <c r="V232" s="16"/>
      <c r="W232" s="11"/>
      <c r="X232" s="16">
        <v>42802</v>
      </c>
      <c r="Y232" s="38" t="str">
        <f>IF(X232&lt;&gt;0,(DATEDIF(Q232,X232,"y")&amp;" ans "&amp;DATEDIF(Q232,X232,"ym")&amp;" mois"),"")</f>
        <v>5 ans 8 mois</v>
      </c>
      <c r="Z232" s="11">
        <v>20.2</v>
      </c>
      <c r="AA232" s="57">
        <f>IF(Y232="","",(VLOOKUP(Y232,Table_corresp!$E$3:$F$230,2,0)))</f>
        <v>5.5</v>
      </c>
      <c r="AB232" s="57" t="str">
        <f>IF(AA232="","",(CONCATENATE(B232," / ",AA232)))</f>
        <v>2 / 5,5</v>
      </c>
      <c r="AC232" s="57">
        <f>IF(AB232="","",(VLOOKUP(AB232,Table_corresp!$J$3:$M$70,2,0)))</f>
        <v>15.14</v>
      </c>
      <c r="AD232" s="57">
        <f>IF(AB232="","",(VLOOKUP(AB232,Table_corresp!$J$3:$M$70,3,0)))</f>
        <v>-0.31</v>
      </c>
      <c r="AE232" s="57">
        <f>IF(AB232="","",(VLOOKUP(AB232,Table_corresp!$J$3:$M$70,4,0)))</f>
        <v>-2.4899999999999999E-2</v>
      </c>
      <c r="AF232" s="56">
        <f t="shared" si="65"/>
        <v>3.4340404818303552</v>
      </c>
      <c r="AG232" s="56">
        <f>IF(AF232="","",N232-AF232)</f>
        <v>0.25387354470219137</v>
      </c>
      <c r="AH232" s="58" t="str">
        <f t="shared" si="61"/>
        <v>ralentissement</v>
      </c>
      <c r="AI232" s="17">
        <f>IF(X232&lt;&gt;0,((YEAR(X232)-YEAR(P232))*12+MONTH(X232)-MONTH(P232)),"")</f>
        <v>6</v>
      </c>
      <c r="AJ232" s="16"/>
      <c r="AK232" s="39" t="str">
        <f>IF(AJ232&lt;&gt;0,(DATEDIF(Q232,AJ232,"y")&amp;" ans "&amp;DATEDIF(Q232,AJ232,"ym")&amp;" mois"),"")</f>
        <v/>
      </c>
      <c r="AL232" s="11"/>
      <c r="AM232" s="57" t="str">
        <f>IF(AK232="","",(VLOOKUP(AK232,Table_corresp!$E$3:$F$230,2,0)))</f>
        <v/>
      </c>
      <c r="AN232" s="57" t="str">
        <f>IF(AM232="","",(CONCATENATE(B232," / ",AM232)))</f>
        <v/>
      </c>
      <c r="AO232" s="57" t="str">
        <f>IF(AN232="","",(VLOOKUP(AN232,Table_corresp!$J$3:$M$70,2,0)))</f>
        <v/>
      </c>
      <c r="AP232" s="57" t="str">
        <f>IF(AN232="","",(VLOOKUP(AN232,Table_corresp!$J$3:$M$70,3,0)))</f>
        <v/>
      </c>
      <c r="AQ232" s="57" t="str">
        <f>IF(AN232="","",(VLOOKUP(AN232,Table_corresp!$J$3:$M$70,4,0)))</f>
        <v/>
      </c>
      <c r="AR232" s="56" t="str">
        <f t="shared" si="66"/>
        <v/>
      </c>
      <c r="AS232" s="56" t="str">
        <f t="shared" si="67"/>
        <v/>
      </c>
      <c r="AT232" s="58" t="str">
        <f t="shared" si="68"/>
        <v/>
      </c>
      <c r="AU232" s="59" t="str">
        <f t="shared" si="62"/>
        <v/>
      </c>
      <c r="AV232" s="16"/>
      <c r="AW232" s="39"/>
      <c r="AX232" s="11"/>
      <c r="AY232" s="57" t="str">
        <f>IF(AU232="","",(VLOOKUP(AU232,Table_corresp!$E$3:$F$230,2,0)))</f>
        <v/>
      </c>
      <c r="AZ232" s="57" t="str">
        <f>IF(AY232="","",(CONCATENATE(L232," / ",AY232)))</f>
        <v/>
      </c>
      <c r="BA232" s="57" t="str">
        <f>IF(AZ232="","",(VLOOKUP(AZ232,Table_corresp!$J$3:$M$70,2,0)))</f>
        <v/>
      </c>
      <c r="BB232" s="57" t="str">
        <f>IF(AZ232="","",(VLOOKUP(AZ232,Table_corresp!$J$3:$M$70,3,0)))</f>
        <v/>
      </c>
      <c r="BC232" s="57" t="str">
        <f>IF(AZ232="","",(VLOOKUP(AZ232,Table_corresp!$J$3:$M$70,4,0)))</f>
        <v/>
      </c>
      <c r="BD232" s="56" t="str">
        <f t="shared" si="69"/>
        <v/>
      </c>
      <c r="BE232" s="56" t="str">
        <f t="shared" si="78"/>
        <v/>
      </c>
      <c r="BF232" s="58" t="str">
        <f t="shared" si="70"/>
        <v/>
      </c>
      <c r="BG232" s="59" t="e">
        <f t="shared" si="63"/>
        <v>#VALUE!</v>
      </c>
      <c r="BH232" s="11"/>
      <c r="BI232" s="39"/>
      <c r="BJ232" s="11"/>
      <c r="BK232" s="57" t="e">
        <f>IF(BG232="","",(VLOOKUP(BG232,Table_corresp!$E$3:$F$230,2,0)))</f>
        <v>#VALUE!</v>
      </c>
      <c r="BL232" s="57" t="e">
        <f>IF(BK232="","",(CONCATENATE(V232," / ",BK232)))</f>
        <v>#VALUE!</v>
      </c>
      <c r="BM232" s="57" t="e">
        <f>IF(BL232="","",(VLOOKUP(BL232,Table_corresp!$J$3:$M$70,2,0)))</f>
        <v>#VALUE!</v>
      </c>
      <c r="BN232" s="57" t="e">
        <f>IF(BL232="","",(VLOOKUP(BL232,Table_corresp!$J$3:$M$70,3,0)))</f>
        <v>#VALUE!</v>
      </c>
      <c r="BO232" s="57" t="e">
        <f>IF(BL232="","",(VLOOKUP(BL232,Table_corresp!$J$3:$M$70,4,0)))</f>
        <v>#VALUE!</v>
      </c>
      <c r="BP232" s="56" t="str">
        <f t="shared" si="71"/>
        <v/>
      </c>
      <c r="BQ232" s="56" t="str">
        <f t="shared" si="79"/>
        <v/>
      </c>
      <c r="BR232" s="58" t="str">
        <f t="shared" si="72"/>
        <v/>
      </c>
      <c r="BS232" s="59" t="e">
        <f t="shared" si="64"/>
        <v>#VALUE!</v>
      </c>
      <c r="BT232" s="11"/>
      <c r="BU232" s="39"/>
      <c r="BV232" s="11"/>
      <c r="BW232" s="57" t="e">
        <f>IF(BS232="","",(VLOOKUP(BS232,Table_corresp!$E$3:$F$230,2,0)))</f>
        <v>#VALUE!</v>
      </c>
      <c r="BX232" s="57" t="e">
        <f>IF(BW232="","",(CONCATENATE(AF232," / ",BW232)))</f>
        <v>#VALUE!</v>
      </c>
      <c r="BY232" s="57" t="e">
        <f>IF(BX232="","",(VLOOKUP(BX232,Table_corresp!$J$3:$M$70,2,0)))</f>
        <v>#VALUE!</v>
      </c>
      <c r="BZ232" s="57" t="e">
        <f>IF(BX232="","",(VLOOKUP(BX232,Table_corresp!$J$3:$M$70,3,0)))</f>
        <v>#VALUE!</v>
      </c>
      <c r="CA232" s="57" t="e">
        <f>IF(BX232="","",(VLOOKUP(BX232,Table_corresp!$J$3:$M$70,4,0)))</f>
        <v>#VALUE!</v>
      </c>
      <c r="CB232" s="56" t="e">
        <f>IF(#REF!&gt;0,((((#REF!/BY232)^BZ232)-1)/CA232),"")</f>
        <v>#REF!</v>
      </c>
      <c r="CC232" s="56" t="e">
        <f>IF(CB232="","",BN232-CB232)</f>
        <v>#REF!</v>
      </c>
      <c r="CD232" s="58" t="e">
        <f t="shared" si="73"/>
        <v>#REF!</v>
      </c>
      <c r="CE232" s="59" t="e">
        <f>IF(BR232&lt;&gt;0,((YEAR(BR232)-YEAR(BD232))*12+MONTH(BR232)-MONTH(BD232)),"")</f>
        <v>#VALUE!</v>
      </c>
      <c r="CF232" s="11"/>
      <c r="CG232" s="39"/>
      <c r="CH232" s="11"/>
      <c r="CI232" s="57" t="e">
        <f>IF(CE232="","",(VLOOKUP(CE232,Table_corresp!$E$3:$F$230,2,0)))</f>
        <v>#VALUE!</v>
      </c>
      <c r="CJ232" s="57" t="e">
        <f>IF(CI232="","",(CONCATENATE(AP232," / ",CI232)))</f>
        <v>#VALUE!</v>
      </c>
      <c r="CK232" s="57" t="e">
        <f>IF(CJ232="","",(VLOOKUP(CJ232,Table_corresp!$J$3:$M$70,2,0)))</f>
        <v>#VALUE!</v>
      </c>
      <c r="CL232" s="57" t="e">
        <f>IF(CJ232="","",(VLOOKUP(CJ232,Table_corresp!$J$3:$M$70,3,0)))</f>
        <v>#VALUE!</v>
      </c>
      <c r="CM232" s="57" t="e">
        <f>IF(CJ232="","",(VLOOKUP(CJ232,Table_corresp!$J$3:$M$70,4,0)))</f>
        <v>#VALUE!</v>
      </c>
      <c r="CN232" s="56" t="e">
        <f>IF(#REF!&gt;0,((((#REF!/CK232)^CL232)-1)/CM232),"")</f>
        <v>#REF!</v>
      </c>
      <c r="CO232" s="56" t="e">
        <f>IF(CN232="","",BZ232-CN232)</f>
        <v>#REF!</v>
      </c>
      <c r="CP232" s="58" t="e">
        <f t="shared" si="74"/>
        <v>#REF!</v>
      </c>
      <c r="CQ232" s="59" t="e">
        <f>IF(CD232&lt;&gt;0,((YEAR(CD232)-YEAR(BP232))*12+MONTH(CD232)-MONTH(BP232)),"")</f>
        <v>#REF!</v>
      </c>
      <c r="CR232" s="11"/>
      <c r="CS232" s="39"/>
      <c r="CT232" s="18"/>
      <c r="CU232" s="57" t="e">
        <f>IF(CQ232="","",(VLOOKUP(CQ232,Table_corresp!$E$3:$F$230,2,0)))</f>
        <v>#REF!</v>
      </c>
      <c r="CV232" s="57" t="e">
        <f>IF(CU232="","",(CONCATENATE(BB232," / ",CU232)))</f>
        <v>#REF!</v>
      </c>
      <c r="CW232" s="57" t="e">
        <f>IF(CV232="","",(VLOOKUP(CV232,Table_corresp!$J$3:$M$70,2,0)))</f>
        <v>#REF!</v>
      </c>
      <c r="CX232" s="57" t="e">
        <f>IF(CV232="","",(VLOOKUP(CV232,Table_corresp!$J$3:$M$70,3,0)))</f>
        <v>#REF!</v>
      </c>
      <c r="CY232" s="57" t="e">
        <f>IF(CV232="","",(VLOOKUP(CV232,Table_corresp!$J$3:$M$70,4,0)))</f>
        <v>#REF!</v>
      </c>
      <c r="CZ232" s="56" t="e">
        <f>IF(#REF!&gt;0,((((#REF!/CW232)^CX232)-1)/CY232),"")</f>
        <v>#REF!</v>
      </c>
      <c r="DA232" s="56" t="e">
        <f>IF(CZ232="","",CL232-CZ232)</f>
        <v>#REF!</v>
      </c>
      <c r="DB232" s="58" t="e">
        <f t="shared" si="75"/>
        <v>#REF!</v>
      </c>
      <c r="DC232" s="59" t="e">
        <f>IF(CP232&lt;&gt;0,((YEAR(CP232)-YEAR(CB232))*12+MONTH(CP232)-MONTH(CB232)),"")</f>
        <v>#REF!</v>
      </c>
    </row>
    <row r="233" spans="1:107" x14ac:dyDescent="0.25">
      <c r="A233" s="10">
        <v>234</v>
      </c>
      <c r="B233" s="10">
        <v>2</v>
      </c>
      <c r="C233" s="12">
        <v>47.2</v>
      </c>
      <c r="D233" s="12">
        <v>130</v>
      </c>
      <c r="E233" s="12">
        <v>27.93</v>
      </c>
      <c r="F233" s="12">
        <v>47.4</v>
      </c>
      <c r="G233" s="12">
        <v>136</v>
      </c>
      <c r="H233" s="13">
        <v>25.6</v>
      </c>
      <c r="I233" s="46">
        <f>VLOOKUP(T233,Table_corresp!$E$3:$F$230,2,0)</f>
        <v>9</v>
      </c>
      <c r="J233" s="46" t="str">
        <f>CONCATENATE(B233," / ",I233)</f>
        <v>2 / 9</v>
      </c>
      <c r="K233" s="54">
        <f>VLOOKUP(J233,Table_corresp!$J$3:$M$70,2,0)</f>
        <v>15.76</v>
      </c>
      <c r="L233" s="54">
        <f>VLOOKUP(J233,Table_corresp!$J$3:$M$70,3,0)</f>
        <v>-0.61</v>
      </c>
      <c r="M233" s="55">
        <f>VLOOKUP(J233,Table_corresp!$J$3:$M$70,4,0)</f>
        <v>-5.8999999999999997E-2</v>
      </c>
      <c r="N233" s="56">
        <f t="shared" si="76"/>
        <v>4.3415967262793576</v>
      </c>
      <c r="O233" s="14" t="s">
        <v>39</v>
      </c>
      <c r="P233" s="15">
        <v>42635</v>
      </c>
      <c r="Q233" s="15">
        <v>39347</v>
      </c>
      <c r="R233" s="45" t="str">
        <f t="shared" ca="1" si="77"/>
        <v>10 ans 0 mois</v>
      </c>
      <c r="S233" s="39" t="str">
        <f ca="1">VLOOKUP(R233,Table_corresp!$A$3:$B$230,2,0)</f>
        <v>[9-12[</v>
      </c>
      <c r="T233" s="45" t="str">
        <f>DATEDIF(Q233,P233,"y")&amp;" ans "&amp;DATEDIF(Q233,P233,"ym")&amp;" mois"</f>
        <v>9 ans 0 mois</v>
      </c>
      <c r="U233" s="39" t="str">
        <f>VLOOKUP(T233,Table_corresp!$A$3:$B$230,2,0)</f>
        <v>[9-12[</v>
      </c>
      <c r="V233" s="20"/>
      <c r="W233" s="21"/>
      <c r="X233" s="20"/>
      <c r="Y233" s="38" t="str">
        <f>IF(X233&lt;&gt;0,(DATEDIF(Q233,X233,"y")&amp;" ans "&amp;DATEDIF(Q233,X233,"ym")&amp;" mois"),"")</f>
        <v/>
      </c>
      <c r="Z233" s="21"/>
      <c r="AA233" s="57" t="str">
        <f>IF(Y233="","",(VLOOKUP(Y233,Table_corresp!$E$3:$F$230,2,0)))</f>
        <v/>
      </c>
      <c r="AB233" s="57" t="str">
        <f>IF(AA233="","",(CONCATENATE(B233," / ",AA233)))</f>
        <v/>
      </c>
      <c r="AC233" s="57" t="str">
        <f>IF(AB233="","",(VLOOKUP(AB233,Table_corresp!$J$3:$M$70,2,0)))</f>
        <v/>
      </c>
      <c r="AD233" s="57" t="str">
        <f>IF(AB233="","",(VLOOKUP(AB233,Table_corresp!$J$3:$M$70,3,0)))</f>
        <v/>
      </c>
      <c r="AE233" s="57" t="str">
        <f>IF(AB233="","",(VLOOKUP(AB233,Table_corresp!$J$3:$M$70,4,0)))</f>
        <v/>
      </c>
      <c r="AF233" s="56" t="str">
        <f t="shared" si="65"/>
        <v/>
      </c>
      <c r="AG233" s="56" t="str">
        <f>IF(AF233="","",N233-AF233)</f>
        <v/>
      </c>
      <c r="AH233" s="58" t="str">
        <f t="shared" si="61"/>
        <v/>
      </c>
      <c r="AI233" s="17" t="str">
        <f>IF(X233&lt;&gt;0,((YEAR(X233)-YEAR(P233))*12+MONTH(X233)-MONTH(P233)),"")</f>
        <v/>
      </c>
      <c r="AJ233" s="20"/>
      <c r="AK233" s="39" t="str">
        <f>IF(AJ233&lt;&gt;0,(DATEDIF(Q233,AJ233,"y")&amp;" ans "&amp;DATEDIF(Q233,AJ233,"ym")&amp;" mois"),"")</f>
        <v/>
      </c>
      <c r="AL233" s="21"/>
      <c r="AM233" s="57" t="str">
        <f>IF(AK233="","",(VLOOKUP(AK233,Table_corresp!$E$3:$F$230,2,0)))</f>
        <v/>
      </c>
      <c r="AN233" s="57" t="str">
        <f>IF(AM233="","",(CONCATENATE(B233," / ",AM233)))</f>
        <v/>
      </c>
      <c r="AO233" s="57" t="str">
        <f>IF(AN233="","",(VLOOKUP(AN233,Table_corresp!$J$3:$M$70,2,0)))</f>
        <v/>
      </c>
      <c r="AP233" s="57" t="str">
        <f>IF(AN233="","",(VLOOKUP(AN233,Table_corresp!$J$3:$M$70,3,0)))</f>
        <v/>
      </c>
      <c r="AQ233" s="57" t="str">
        <f>IF(AN233="","",(VLOOKUP(AN233,Table_corresp!$J$3:$M$70,4,0)))</f>
        <v/>
      </c>
      <c r="AR233" s="56" t="str">
        <f t="shared" si="66"/>
        <v/>
      </c>
      <c r="AS233" s="56" t="str">
        <f t="shared" si="67"/>
        <v/>
      </c>
      <c r="AT233" s="58" t="str">
        <f t="shared" si="68"/>
        <v/>
      </c>
      <c r="AU233" s="59" t="str">
        <f t="shared" si="62"/>
        <v/>
      </c>
      <c r="AV233" s="20"/>
      <c r="AW233" s="39"/>
      <c r="AX233" s="21"/>
      <c r="AY233" s="57" t="str">
        <f>IF(AU233="","",(VLOOKUP(AU233,Table_corresp!$E$3:$F$230,2,0)))</f>
        <v/>
      </c>
      <c r="AZ233" s="57" t="str">
        <f>IF(AY233="","",(CONCATENATE(L233," / ",AY233)))</f>
        <v/>
      </c>
      <c r="BA233" s="57" t="str">
        <f>IF(AZ233="","",(VLOOKUP(AZ233,Table_corresp!$J$3:$M$70,2,0)))</f>
        <v/>
      </c>
      <c r="BB233" s="57" t="str">
        <f>IF(AZ233="","",(VLOOKUP(AZ233,Table_corresp!$J$3:$M$70,3,0)))</f>
        <v/>
      </c>
      <c r="BC233" s="57" t="str">
        <f>IF(AZ233="","",(VLOOKUP(AZ233,Table_corresp!$J$3:$M$70,4,0)))</f>
        <v/>
      </c>
      <c r="BD233" s="56" t="str">
        <f t="shared" si="69"/>
        <v/>
      </c>
      <c r="BE233" s="56" t="str">
        <f t="shared" si="78"/>
        <v/>
      </c>
      <c r="BF233" s="58" t="str">
        <f t="shared" si="70"/>
        <v/>
      </c>
      <c r="BG233" s="59" t="e">
        <f t="shared" si="63"/>
        <v>#VALUE!</v>
      </c>
      <c r="BH233" s="21"/>
      <c r="BI233" s="39"/>
      <c r="BJ233" s="21"/>
      <c r="BK233" s="57" t="e">
        <f>IF(BG233="","",(VLOOKUP(BG233,Table_corresp!$E$3:$F$230,2,0)))</f>
        <v>#VALUE!</v>
      </c>
      <c r="BL233" s="57" t="e">
        <f>IF(BK233="","",(CONCATENATE(V233," / ",BK233)))</f>
        <v>#VALUE!</v>
      </c>
      <c r="BM233" s="57" t="e">
        <f>IF(BL233="","",(VLOOKUP(BL233,Table_corresp!$J$3:$M$70,2,0)))</f>
        <v>#VALUE!</v>
      </c>
      <c r="BN233" s="57" t="e">
        <f>IF(BL233="","",(VLOOKUP(BL233,Table_corresp!$J$3:$M$70,3,0)))</f>
        <v>#VALUE!</v>
      </c>
      <c r="BO233" s="57" t="e">
        <f>IF(BL233="","",(VLOOKUP(BL233,Table_corresp!$J$3:$M$70,4,0)))</f>
        <v>#VALUE!</v>
      </c>
      <c r="BP233" s="56" t="str">
        <f t="shared" si="71"/>
        <v/>
      </c>
      <c r="BQ233" s="56" t="str">
        <f t="shared" si="79"/>
        <v/>
      </c>
      <c r="BR233" s="58" t="str">
        <f t="shared" si="72"/>
        <v/>
      </c>
      <c r="BS233" s="59" t="e">
        <f t="shared" si="64"/>
        <v>#VALUE!</v>
      </c>
      <c r="BT233" s="21"/>
      <c r="BU233" s="39"/>
      <c r="BV233" s="21"/>
      <c r="BW233" s="57" t="e">
        <f>IF(BS233="","",(VLOOKUP(BS233,Table_corresp!$E$3:$F$230,2,0)))</f>
        <v>#VALUE!</v>
      </c>
      <c r="BX233" s="57" t="e">
        <f>IF(BW233="","",(CONCATENATE(AF233," / ",BW233)))</f>
        <v>#VALUE!</v>
      </c>
      <c r="BY233" s="57" t="e">
        <f>IF(BX233="","",(VLOOKUP(BX233,Table_corresp!$J$3:$M$70,2,0)))</f>
        <v>#VALUE!</v>
      </c>
      <c r="BZ233" s="57" t="e">
        <f>IF(BX233="","",(VLOOKUP(BX233,Table_corresp!$J$3:$M$70,3,0)))</f>
        <v>#VALUE!</v>
      </c>
      <c r="CA233" s="57" t="e">
        <f>IF(BX233="","",(VLOOKUP(BX233,Table_corresp!$J$3:$M$70,4,0)))</f>
        <v>#VALUE!</v>
      </c>
      <c r="CB233" s="56" t="e">
        <f>IF(#REF!&gt;0,((((#REF!/BY233)^BZ233)-1)/CA233),"")</f>
        <v>#REF!</v>
      </c>
      <c r="CC233" s="56" t="e">
        <f>IF(CB233="","",BN233-CB233)</f>
        <v>#REF!</v>
      </c>
      <c r="CD233" s="58" t="e">
        <f t="shared" si="73"/>
        <v>#REF!</v>
      </c>
      <c r="CE233" s="59" t="e">
        <f>IF(BR233&lt;&gt;0,((YEAR(BR233)-YEAR(BD233))*12+MONTH(BR233)-MONTH(BD233)),"")</f>
        <v>#VALUE!</v>
      </c>
      <c r="CF233" s="21"/>
      <c r="CG233" s="39"/>
      <c r="CH233" s="21"/>
      <c r="CI233" s="57" t="e">
        <f>IF(CE233="","",(VLOOKUP(CE233,Table_corresp!$E$3:$F$230,2,0)))</f>
        <v>#VALUE!</v>
      </c>
      <c r="CJ233" s="57" t="e">
        <f>IF(CI233="","",(CONCATENATE(AP233," / ",CI233)))</f>
        <v>#VALUE!</v>
      </c>
      <c r="CK233" s="57" t="e">
        <f>IF(CJ233="","",(VLOOKUP(CJ233,Table_corresp!$J$3:$M$70,2,0)))</f>
        <v>#VALUE!</v>
      </c>
      <c r="CL233" s="57" t="e">
        <f>IF(CJ233="","",(VLOOKUP(CJ233,Table_corresp!$J$3:$M$70,3,0)))</f>
        <v>#VALUE!</v>
      </c>
      <c r="CM233" s="57" t="e">
        <f>IF(CJ233="","",(VLOOKUP(CJ233,Table_corresp!$J$3:$M$70,4,0)))</f>
        <v>#VALUE!</v>
      </c>
      <c r="CN233" s="56" t="e">
        <f>IF(#REF!&gt;0,((((#REF!/CK233)^CL233)-1)/CM233),"")</f>
        <v>#REF!</v>
      </c>
      <c r="CO233" s="56" t="e">
        <f>IF(CN233="","",BZ233-CN233)</f>
        <v>#REF!</v>
      </c>
      <c r="CP233" s="58" t="e">
        <f t="shared" si="74"/>
        <v>#REF!</v>
      </c>
      <c r="CQ233" s="59" t="e">
        <f>IF(CD233&lt;&gt;0,((YEAR(CD233)-YEAR(BP233))*12+MONTH(CD233)-MONTH(BP233)),"")</f>
        <v>#REF!</v>
      </c>
      <c r="CR233" s="21"/>
      <c r="CS233" s="39"/>
      <c r="CT233" s="22"/>
      <c r="CU233" s="57" t="e">
        <f>IF(CQ233="","",(VLOOKUP(CQ233,Table_corresp!$E$3:$F$230,2,0)))</f>
        <v>#REF!</v>
      </c>
      <c r="CV233" s="57" t="e">
        <f>IF(CU233="","",(CONCATENATE(BB233," / ",CU233)))</f>
        <v>#REF!</v>
      </c>
      <c r="CW233" s="57" t="e">
        <f>IF(CV233="","",(VLOOKUP(CV233,Table_corresp!$J$3:$M$70,2,0)))</f>
        <v>#REF!</v>
      </c>
      <c r="CX233" s="57" t="e">
        <f>IF(CV233="","",(VLOOKUP(CV233,Table_corresp!$J$3:$M$70,3,0)))</f>
        <v>#REF!</v>
      </c>
      <c r="CY233" s="57" t="e">
        <f>IF(CV233="","",(VLOOKUP(CV233,Table_corresp!$J$3:$M$70,4,0)))</f>
        <v>#REF!</v>
      </c>
      <c r="CZ233" s="56" t="e">
        <f>IF(#REF!&gt;0,((((#REF!/CW233)^CX233)-1)/CY233),"")</f>
        <v>#REF!</v>
      </c>
      <c r="DA233" s="56" t="e">
        <f>IF(CZ233="","",CL233-CZ233)</f>
        <v>#REF!</v>
      </c>
      <c r="DB233" s="58" t="e">
        <f t="shared" si="75"/>
        <v>#REF!</v>
      </c>
      <c r="DC233" s="59" t="e">
        <f>IF(CP233&lt;&gt;0,((YEAR(CP233)-YEAR(CB233))*12+MONTH(CP233)-MONTH(CB233)),"")</f>
        <v>#REF!</v>
      </c>
    </row>
    <row r="234" spans="1:107" x14ac:dyDescent="0.25">
      <c r="A234" s="10">
        <v>235</v>
      </c>
      <c r="B234" s="10">
        <v>1</v>
      </c>
      <c r="C234" s="12"/>
      <c r="D234" s="12"/>
      <c r="E234" s="12"/>
      <c r="F234" s="12">
        <v>27.2</v>
      </c>
      <c r="G234" s="12">
        <v>104.5</v>
      </c>
      <c r="H234" s="13">
        <v>24.9</v>
      </c>
      <c r="I234" s="46">
        <f>VLOOKUP(T234,Table_corresp!$E$3:$F$230,2,0)</f>
        <v>3</v>
      </c>
      <c r="J234" s="46" t="str">
        <f>CONCATENATE(B234," / ",I234)</f>
        <v>1 / 3</v>
      </c>
      <c r="K234" s="54">
        <f>VLOOKUP(J234,Table_corresp!$J$3:$M$70,2,0)</f>
        <v>15.98</v>
      </c>
      <c r="L234" s="54">
        <f>VLOOKUP(J234,Table_corresp!$J$3:$M$70,3,0)</f>
        <v>-0.35</v>
      </c>
      <c r="M234" s="55">
        <f>VLOOKUP(J234,Table_corresp!$J$3:$M$70,4,0)</f>
        <v>-2.5100000000000001E-2</v>
      </c>
      <c r="N234" s="56">
        <f t="shared" si="76"/>
        <v>5.7285435668655742</v>
      </c>
      <c r="O234" s="14" t="s">
        <v>39</v>
      </c>
      <c r="P234" s="15">
        <v>42640</v>
      </c>
      <c r="Q234" s="15">
        <v>41387</v>
      </c>
      <c r="R234" s="45" t="str">
        <f t="shared" ca="1" si="77"/>
        <v>4 ans 5 mois</v>
      </c>
      <c r="S234" s="39" t="str">
        <f ca="1">VLOOKUP(R234,Table_corresp!$A$3:$B$230,2,0)</f>
        <v>[3-6[</v>
      </c>
      <c r="T234" s="45" t="str">
        <f>DATEDIF(Q234,P234,"y")&amp;" ans "&amp;DATEDIF(Q234,P234,"ym")&amp;" mois"</f>
        <v>3 ans 5 mois</v>
      </c>
      <c r="U234" s="39" t="str">
        <f>VLOOKUP(T234,Table_corresp!$A$3:$B$230,2,0)</f>
        <v>[3-6[</v>
      </c>
      <c r="V234" s="16"/>
      <c r="W234" s="11"/>
      <c r="X234" s="16"/>
      <c r="Y234" s="38" t="str">
        <f>IF(X234&lt;&gt;0,(DATEDIF(Q234,X234,"y")&amp;" ans "&amp;DATEDIF(Q234,X234,"ym")&amp;" mois"),"")</f>
        <v/>
      </c>
      <c r="Z234" s="11"/>
      <c r="AA234" s="57" t="str">
        <f>IF(Y234="","",(VLOOKUP(Y234,Table_corresp!$E$3:$F$230,2,0)))</f>
        <v/>
      </c>
      <c r="AB234" s="57" t="str">
        <f>IF(AA234="","",(CONCATENATE(B234," / ",AA234)))</f>
        <v/>
      </c>
      <c r="AC234" s="57" t="str">
        <f>IF(AB234="","",(VLOOKUP(AB234,Table_corresp!$J$3:$M$70,2,0)))</f>
        <v/>
      </c>
      <c r="AD234" s="57" t="str">
        <f>IF(AB234="","",(VLOOKUP(AB234,Table_corresp!$J$3:$M$70,3,0)))</f>
        <v/>
      </c>
      <c r="AE234" s="57" t="str">
        <f>IF(AB234="","",(VLOOKUP(AB234,Table_corresp!$J$3:$M$70,4,0)))</f>
        <v/>
      </c>
      <c r="AF234" s="56" t="str">
        <f t="shared" si="65"/>
        <v/>
      </c>
      <c r="AG234" s="56" t="str">
        <f>IF(AF234="","",N234-AF234)</f>
        <v/>
      </c>
      <c r="AH234" s="58" t="str">
        <f t="shared" si="61"/>
        <v/>
      </c>
      <c r="AI234" s="17" t="str">
        <f>IF(X234&lt;&gt;0,((YEAR(X234)-YEAR(P234))*12+MONTH(X234)-MONTH(P234)),"")</f>
        <v/>
      </c>
      <c r="AJ234" s="16"/>
      <c r="AK234" s="39" t="str">
        <f>IF(AJ234&lt;&gt;0,(DATEDIF(Q234,AJ234,"y")&amp;" ans "&amp;DATEDIF(Q234,AJ234,"ym")&amp;" mois"),"")</f>
        <v/>
      </c>
      <c r="AL234" s="11"/>
      <c r="AM234" s="57" t="str">
        <f>IF(AK234="","",(VLOOKUP(AK234,Table_corresp!$E$3:$F$230,2,0)))</f>
        <v/>
      </c>
      <c r="AN234" s="57" t="str">
        <f>IF(AM234="","",(CONCATENATE(B234," / ",AM234)))</f>
        <v/>
      </c>
      <c r="AO234" s="57" t="str">
        <f>IF(AN234="","",(VLOOKUP(AN234,Table_corresp!$J$3:$M$70,2,0)))</f>
        <v/>
      </c>
      <c r="AP234" s="57" t="str">
        <f>IF(AN234="","",(VLOOKUP(AN234,Table_corresp!$J$3:$M$70,3,0)))</f>
        <v/>
      </c>
      <c r="AQ234" s="57" t="str">
        <f>IF(AN234="","",(VLOOKUP(AN234,Table_corresp!$J$3:$M$70,4,0)))</f>
        <v/>
      </c>
      <c r="AR234" s="56" t="str">
        <f t="shared" si="66"/>
        <v/>
      </c>
      <c r="AS234" s="56" t="str">
        <f t="shared" si="67"/>
        <v/>
      </c>
      <c r="AT234" s="58" t="str">
        <f t="shared" si="68"/>
        <v/>
      </c>
      <c r="AU234" s="59" t="str">
        <f t="shared" si="62"/>
        <v/>
      </c>
      <c r="AV234" s="16"/>
      <c r="AW234" s="39"/>
      <c r="AX234" s="11"/>
      <c r="AY234" s="57" t="str">
        <f>IF(AU234="","",(VLOOKUP(AU234,Table_corresp!$E$3:$F$230,2,0)))</f>
        <v/>
      </c>
      <c r="AZ234" s="57" t="str">
        <f>IF(AY234="","",(CONCATENATE(L234," / ",AY234)))</f>
        <v/>
      </c>
      <c r="BA234" s="57" t="str">
        <f>IF(AZ234="","",(VLOOKUP(AZ234,Table_corresp!$J$3:$M$70,2,0)))</f>
        <v/>
      </c>
      <c r="BB234" s="57" t="str">
        <f>IF(AZ234="","",(VLOOKUP(AZ234,Table_corresp!$J$3:$M$70,3,0)))</f>
        <v/>
      </c>
      <c r="BC234" s="57" t="str">
        <f>IF(AZ234="","",(VLOOKUP(AZ234,Table_corresp!$J$3:$M$70,4,0)))</f>
        <v/>
      </c>
      <c r="BD234" s="56" t="str">
        <f t="shared" si="69"/>
        <v/>
      </c>
      <c r="BE234" s="56" t="str">
        <f t="shared" si="78"/>
        <v/>
      </c>
      <c r="BF234" s="58" t="str">
        <f t="shared" si="70"/>
        <v/>
      </c>
      <c r="BG234" s="59" t="e">
        <f t="shared" si="63"/>
        <v>#VALUE!</v>
      </c>
      <c r="BH234" s="11"/>
      <c r="BI234" s="39"/>
      <c r="BJ234" s="11"/>
      <c r="BK234" s="57" t="e">
        <f>IF(BG234="","",(VLOOKUP(BG234,Table_corresp!$E$3:$F$230,2,0)))</f>
        <v>#VALUE!</v>
      </c>
      <c r="BL234" s="57" t="e">
        <f>IF(BK234="","",(CONCATENATE(V234," / ",BK234)))</f>
        <v>#VALUE!</v>
      </c>
      <c r="BM234" s="57" t="e">
        <f>IF(BL234="","",(VLOOKUP(BL234,Table_corresp!$J$3:$M$70,2,0)))</f>
        <v>#VALUE!</v>
      </c>
      <c r="BN234" s="57" t="e">
        <f>IF(BL234="","",(VLOOKUP(BL234,Table_corresp!$J$3:$M$70,3,0)))</f>
        <v>#VALUE!</v>
      </c>
      <c r="BO234" s="57" t="e">
        <f>IF(BL234="","",(VLOOKUP(BL234,Table_corresp!$J$3:$M$70,4,0)))</f>
        <v>#VALUE!</v>
      </c>
      <c r="BP234" s="56" t="str">
        <f t="shared" si="71"/>
        <v/>
      </c>
      <c r="BQ234" s="56" t="str">
        <f t="shared" si="79"/>
        <v/>
      </c>
      <c r="BR234" s="58" t="str">
        <f t="shared" si="72"/>
        <v/>
      </c>
      <c r="BS234" s="59" t="e">
        <f t="shared" si="64"/>
        <v>#VALUE!</v>
      </c>
      <c r="BT234" s="11"/>
      <c r="BU234" s="39"/>
      <c r="BV234" s="11"/>
      <c r="BW234" s="57" t="e">
        <f>IF(BS234="","",(VLOOKUP(BS234,Table_corresp!$E$3:$F$230,2,0)))</f>
        <v>#VALUE!</v>
      </c>
      <c r="BX234" s="57" t="e">
        <f>IF(BW234="","",(CONCATENATE(AF234," / ",BW234)))</f>
        <v>#VALUE!</v>
      </c>
      <c r="BY234" s="57" t="e">
        <f>IF(BX234="","",(VLOOKUP(BX234,Table_corresp!$J$3:$M$70,2,0)))</f>
        <v>#VALUE!</v>
      </c>
      <c r="BZ234" s="57" t="e">
        <f>IF(BX234="","",(VLOOKUP(BX234,Table_corresp!$J$3:$M$70,3,0)))</f>
        <v>#VALUE!</v>
      </c>
      <c r="CA234" s="57" t="e">
        <f>IF(BX234="","",(VLOOKUP(BX234,Table_corresp!$J$3:$M$70,4,0)))</f>
        <v>#VALUE!</v>
      </c>
      <c r="CB234" s="56" t="e">
        <f>IF(#REF!&gt;0,((((#REF!/BY234)^BZ234)-1)/CA234),"")</f>
        <v>#REF!</v>
      </c>
      <c r="CC234" s="56" t="e">
        <f>IF(CB234="","",BN234-CB234)</f>
        <v>#REF!</v>
      </c>
      <c r="CD234" s="58" t="e">
        <f t="shared" si="73"/>
        <v>#REF!</v>
      </c>
      <c r="CE234" s="59" t="e">
        <f>IF(BR234&lt;&gt;0,((YEAR(BR234)-YEAR(BD234))*12+MONTH(BR234)-MONTH(BD234)),"")</f>
        <v>#VALUE!</v>
      </c>
      <c r="CF234" s="11"/>
      <c r="CG234" s="39"/>
      <c r="CH234" s="11"/>
      <c r="CI234" s="57" t="e">
        <f>IF(CE234="","",(VLOOKUP(CE234,Table_corresp!$E$3:$F$230,2,0)))</f>
        <v>#VALUE!</v>
      </c>
      <c r="CJ234" s="57" t="e">
        <f>IF(CI234="","",(CONCATENATE(AP234," / ",CI234)))</f>
        <v>#VALUE!</v>
      </c>
      <c r="CK234" s="57" t="e">
        <f>IF(CJ234="","",(VLOOKUP(CJ234,Table_corresp!$J$3:$M$70,2,0)))</f>
        <v>#VALUE!</v>
      </c>
      <c r="CL234" s="57" t="e">
        <f>IF(CJ234="","",(VLOOKUP(CJ234,Table_corresp!$J$3:$M$70,3,0)))</f>
        <v>#VALUE!</v>
      </c>
      <c r="CM234" s="57" t="e">
        <f>IF(CJ234="","",(VLOOKUP(CJ234,Table_corresp!$J$3:$M$70,4,0)))</f>
        <v>#VALUE!</v>
      </c>
      <c r="CN234" s="56" t="e">
        <f>IF(#REF!&gt;0,((((#REF!/CK234)^CL234)-1)/CM234),"")</f>
        <v>#REF!</v>
      </c>
      <c r="CO234" s="56" t="e">
        <f>IF(CN234="","",BZ234-CN234)</f>
        <v>#REF!</v>
      </c>
      <c r="CP234" s="58" t="e">
        <f t="shared" si="74"/>
        <v>#REF!</v>
      </c>
      <c r="CQ234" s="59" t="e">
        <f>IF(CD234&lt;&gt;0,((YEAR(CD234)-YEAR(BP234))*12+MONTH(CD234)-MONTH(BP234)),"")</f>
        <v>#REF!</v>
      </c>
      <c r="CR234" s="11"/>
      <c r="CS234" s="39"/>
      <c r="CT234" s="18"/>
      <c r="CU234" s="57" t="e">
        <f>IF(CQ234="","",(VLOOKUP(CQ234,Table_corresp!$E$3:$F$230,2,0)))</f>
        <v>#REF!</v>
      </c>
      <c r="CV234" s="57" t="e">
        <f>IF(CU234="","",(CONCATENATE(BB234," / ",CU234)))</f>
        <v>#REF!</v>
      </c>
      <c r="CW234" s="57" t="e">
        <f>IF(CV234="","",(VLOOKUP(CV234,Table_corresp!$J$3:$M$70,2,0)))</f>
        <v>#REF!</v>
      </c>
      <c r="CX234" s="57" t="e">
        <f>IF(CV234="","",(VLOOKUP(CV234,Table_corresp!$J$3:$M$70,3,0)))</f>
        <v>#REF!</v>
      </c>
      <c r="CY234" s="57" t="e">
        <f>IF(CV234="","",(VLOOKUP(CV234,Table_corresp!$J$3:$M$70,4,0)))</f>
        <v>#REF!</v>
      </c>
      <c r="CZ234" s="56" t="e">
        <f>IF(#REF!&gt;0,((((#REF!/CW234)^CX234)-1)/CY234),"")</f>
        <v>#REF!</v>
      </c>
      <c r="DA234" s="56" t="e">
        <f>IF(CZ234="","",CL234-CZ234)</f>
        <v>#REF!</v>
      </c>
      <c r="DB234" s="58" t="e">
        <f t="shared" si="75"/>
        <v>#REF!</v>
      </c>
      <c r="DC234" s="59" t="e">
        <f>IF(CP234&lt;&gt;0,((YEAR(CP234)-YEAR(CB234))*12+MONTH(CP234)-MONTH(CB234)),"")</f>
        <v>#REF!</v>
      </c>
    </row>
    <row r="235" spans="1:107" x14ac:dyDescent="0.25">
      <c r="A235" s="10">
        <v>236</v>
      </c>
      <c r="B235" s="10">
        <v>1</v>
      </c>
      <c r="C235" s="12"/>
      <c r="D235" s="12"/>
      <c r="E235" s="12"/>
      <c r="F235" s="12">
        <v>39.5</v>
      </c>
      <c r="G235" s="12">
        <v>134</v>
      </c>
      <c r="H235" s="13">
        <v>21.9</v>
      </c>
      <c r="I235" s="46">
        <f>VLOOKUP(T235,Table_corresp!$E$3:$F$230,2,0)</f>
        <v>7.5</v>
      </c>
      <c r="J235" s="46" t="str">
        <f>CONCATENATE(B235," / ",I235)</f>
        <v>1 / 7,5</v>
      </c>
      <c r="K235" s="54">
        <f>VLOOKUP(J235,Table_corresp!$J$3:$M$70,2,0)</f>
        <v>15.62</v>
      </c>
      <c r="L235" s="54">
        <f>VLOOKUP(J235,Table_corresp!$J$3:$M$70,3,0)</f>
        <v>-0.53</v>
      </c>
      <c r="M235" s="55">
        <f>VLOOKUP(J235,Table_corresp!$J$3:$M$70,4,0)</f>
        <v>-4.5100000000000001E-2</v>
      </c>
      <c r="N235" s="56">
        <f t="shared" si="76"/>
        <v>3.6359672287364382</v>
      </c>
      <c r="O235" s="14" t="s">
        <v>39</v>
      </c>
      <c r="P235" s="15">
        <v>42640</v>
      </c>
      <c r="Q235" s="15">
        <v>39723</v>
      </c>
      <c r="R235" s="45" t="str">
        <f t="shared" ca="1" si="77"/>
        <v>9 ans 0 mois</v>
      </c>
      <c r="S235" s="39" t="str">
        <f ca="1">VLOOKUP(R235,Table_corresp!$A$3:$B$230,2,0)</f>
        <v>[9-12[</v>
      </c>
      <c r="T235" s="45" t="str">
        <f>DATEDIF(Q235,P235,"y")&amp;" ans "&amp;DATEDIF(Q235,P235,"ym")&amp;" mois"</f>
        <v>7 ans 11 mois</v>
      </c>
      <c r="U235" s="39" t="str">
        <f>VLOOKUP(T235,Table_corresp!$A$3:$B$230,2,0)</f>
        <v>[6-9[</v>
      </c>
      <c r="V235" s="16"/>
      <c r="W235" s="11"/>
      <c r="X235" s="16">
        <v>42809</v>
      </c>
      <c r="Y235" s="38" t="str">
        <f>IF(X235&lt;&gt;0,(DATEDIF(Q235,X235,"y")&amp;" ans "&amp;DATEDIF(Q235,X235,"ym")&amp;" mois"),"")</f>
        <v>8 ans 5 mois</v>
      </c>
      <c r="Z235" s="11">
        <v>22.7</v>
      </c>
      <c r="AA235" s="57">
        <f>IF(Y235="","",(VLOOKUP(Y235,Table_corresp!$E$3:$F$230,2,0)))</f>
        <v>8</v>
      </c>
      <c r="AB235" s="57" t="str">
        <f>IF(AA235="","",(CONCATENATE(B235," / ",AA235)))</f>
        <v>1 / 8</v>
      </c>
      <c r="AC235" s="57">
        <f>IF(AB235="","",(VLOOKUP(AB235,Table_corresp!$J$3:$M$70,2,0)))</f>
        <v>15.75</v>
      </c>
      <c r="AD235" s="57">
        <f>IF(AB235="","",(VLOOKUP(AB235,Table_corresp!$J$3:$M$70,3,0)))</f>
        <v>-0.59</v>
      </c>
      <c r="AE235" s="57">
        <f>IF(AB235="","",(VLOOKUP(AB235,Table_corresp!$J$3:$M$70,4,0)))</f>
        <v>-5.1700000000000003E-2</v>
      </c>
      <c r="AF235" s="56">
        <f t="shared" si="65"/>
        <v>3.752229989007692</v>
      </c>
      <c r="AG235" s="56">
        <f>IF(AF235="","",N235-AF235)</f>
        <v>-0.11626276027125382</v>
      </c>
      <c r="AH235" s="58" t="str">
        <f t="shared" si="61"/>
        <v>stable</v>
      </c>
      <c r="AI235" s="17">
        <f>IF(X235&lt;&gt;0,((YEAR(X235)-YEAR(P235))*12+MONTH(X235)-MONTH(P235)),"")</f>
        <v>6</v>
      </c>
      <c r="AJ235" s="16"/>
      <c r="AK235" s="39" t="str">
        <f>IF(AJ235&lt;&gt;0,(DATEDIF(Q235,AJ235,"y")&amp;" ans "&amp;DATEDIF(Q235,AJ235,"ym")&amp;" mois"),"")</f>
        <v/>
      </c>
      <c r="AL235" s="11"/>
      <c r="AM235" s="57" t="str">
        <f>IF(AK235="","",(VLOOKUP(AK235,Table_corresp!$E$3:$F$230,2,0)))</f>
        <v/>
      </c>
      <c r="AN235" s="57" t="str">
        <f>IF(AM235="","",(CONCATENATE(B235," / ",AM235)))</f>
        <v/>
      </c>
      <c r="AO235" s="57" t="str">
        <f>IF(AN235="","",(VLOOKUP(AN235,Table_corresp!$J$3:$M$70,2,0)))</f>
        <v/>
      </c>
      <c r="AP235" s="57" t="str">
        <f>IF(AN235="","",(VLOOKUP(AN235,Table_corresp!$J$3:$M$70,3,0)))</f>
        <v/>
      </c>
      <c r="AQ235" s="57" t="str">
        <f>IF(AN235="","",(VLOOKUP(AN235,Table_corresp!$J$3:$M$70,4,0)))</f>
        <v/>
      </c>
      <c r="AR235" s="56" t="str">
        <f t="shared" si="66"/>
        <v/>
      </c>
      <c r="AS235" s="56" t="str">
        <f t="shared" si="67"/>
        <v/>
      </c>
      <c r="AT235" s="58" t="str">
        <f t="shared" si="68"/>
        <v/>
      </c>
      <c r="AU235" s="59" t="str">
        <f t="shared" si="62"/>
        <v/>
      </c>
      <c r="AV235" s="16"/>
      <c r="AW235" s="39"/>
      <c r="AX235" s="11"/>
      <c r="AY235" s="57" t="str">
        <f>IF(AU235="","",(VLOOKUP(AU235,Table_corresp!$E$3:$F$230,2,0)))</f>
        <v/>
      </c>
      <c r="AZ235" s="57" t="str">
        <f>IF(AY235="","",(CONCATENATE(L235," / ",AY235)))</f>
        <v/>
      </c>
      <c r="BA235" s="57" t="str">
        <f>IF(AZ235="","",(VLOOKUP(AZ235,Table_corresp!$J$3:$M$70,2,0)))</f>
        <v/>
      </c>
      <c r="BB235" s="57" t="str">
        <f>IF(AZ235="","",(VLOOKUP(AZ235,Table_corresp!$J$3:$M$70,3,0)))</f>
        <v/>
      </c>
      <c r="BC235" s="57" t="str">
        <f>IF(AZ235="","",(VLOOKUP(AZ235,Table_corresp!$J$3:$M$70,4,0)))</f>
        <v/>
      </c>
      <c r="BD235" s="56" t="str">
        <f t="shared" si="69"/>
        <v/>
      </c>
      <c r="BE235" s="56" t="str">
        <f t="shared" si="78"/>
        <v/>
      </c>
      <c r="BF235" s="58" t="str">
        <f t="shared" si="70"/>
        <v/>
      </c>
      <c r="BG235" s="59" t="e">
        <f t="shared" si="63"/>
        <v>#VALUE!</v>
      </c>
      <c r="BH235" s="11"/>
      <c r="BI235" s="39"/>
      <c r="BJ235" s="11"/>
      <c r="BK235" s="57" t="e">
        <f>IF(BG235="","",(VLOOKUP(BG235,Table_corresp!$E$3:$F$230,2,0)))</f>
        <v>#VALUE!</v>
      </c>
      <c r="BL235" s="57" t="e">
        <f>IF(BK235="","",(CONCATENATE(V235," / ",BK235)))</f>
        <v>#VALUE!</v>
      </c>
      <c r="BM235" s="57" t="e">
        <f>IF(BL235="","",(VLOOKUP(BL235,Table_corresp!$J$3:$M$70,2,0)))</f>
        <v>#VALUE!</v>
      </c>
      <c r="BN235" s="57" t="e">
        <f>IF(BL235="","",(VLOOKUP(BL235,Table_corresp!$J$3:$M$70,3,0)))</f>
        <v>#VALUE!</v>
      </c>
      <c r="BO235" s="57" t="e">
        <f>IF(BL235="","",(VLOOKUP(BL235,Table_corresp!$J$3:$M$70,4,0)))</f>
        <v>#VALUE!</v>
      </c>
      <c r="BP235" s="56" t="str">
        <f t="shared" si="71"/>
        <v/>
      </c>
      <c r="BQ235" s="56" t="str">
        <f t="shared" si="79"/>
        <v/>
      </c>
      <c r="BR235" s="58" t="str">
        <f t="shared" si="72"/>
        <v/>
      </c>
      <c r="BS235" s="59" t="e">
        <f t="shared" si="64"/>
        <v>#VALUE!</v>
      </c>
      <c r="BT235" s="11"/>
      <c r="BU235" s="39"/>
      <c r="BV235" s="11"/>
      <c r="BW235" s="57" t="e">
        <f>IF(BS235="","",(VLOOKUP(BS235,Table_corresp!$E$3:$F$230,2,0)))</f>
        <v>#VALUE!</v>
      </c>
      <c r="BX235" s="57" t="e">
        <f>IF(BW235="","",(CONCATENATE(AF235," / ",BW235)))</f>
        <v>#VALUE!</v>
      </c>
      <c r="BY235" s="57" t="e">
        <f>IF(BX235="","",(VLOOKUP(BX235,Table_corresp!$J$3:$M$70,2,0)))</f>
        <v>#VALUE!</v>
      </c>
      <c r="BZ235" s="57" t="e">
        <f>IF(BX235="","",(VLOOKUP(BX235,Table_corresp!$J$3:$M$70,3,0)))</f>
        <v>#VALUE!</v>
      </c>
      <c r="CA235" s="57" t="e">
        <f>IF(BX235="","",(VLOOKUP(BX235,Table_corresp!$J$3:$M$70,4,0)))</f>
        <v>#VALUE!</v>
      </c>
      <c r="CB235" s="56" t="e">
        <f>IF(#REF!&gt;0,((((#REF!/BY235)^BZ235)-1)/CA235),"")</f>
        <v>#REF!</v>
      </c>
      <c r="CC235" s="56" t="e">
        <f>IF(CB235="","",BN235-CB235)</f>
        <v>#REF!</v>
      </c>
      <c r="CD235" s="58" t="e">
        <f t="shared" si="73"/>
        <v>#REF!</v>
      </c>
      <c r="CE235" s="59" t="e">
        <f>IF(BR235&lt;&gt;0,((YEAR(BR235)-YEAR(BD235))*12+MONTH(BR235)-MONTH(BD235)),"")</f>
        <v>#VALUE!</v>
      </c>
      <c r="CF235" s="11"/>
      <c r="CG235" s="39"/>
      <c r="CH235" s="11"/>
      <c r="CI235" s="57" t="e">
        <f>IF(CE235="","",(VLOOKUP(CE235,Table_corresp!$E$3:$F$230,2,0)))</f>
        <v>#VALUE!</v>
      </c>
      <c r="CJ235" s="57" t="e">
        <f>IF(CI235="","",(CONCATENATE(AP235," / ",CI235)))</f>
        <v>#VALUE!</v>
      </c>
      <c r="CK235" s="57" t="e">
        <f>IF(CJ235="","",(VLOOKUP(CJ235,Table_corresp!$J$3:$M$70,2,0)))</f>
        <v>#VALUE!</v>
      </c>
      <c r="CL235" s="57" t="e">
        <f>IF(CJ235="","",(VLOOKUP(CJ235,Table_corresp!$J$3:$M$70,3,0)))</f>
        <v>#VALUE!</v>
      </c>
      <c r="CM235" s="57" t="e">
        <f>IF(CJ235="","",(VLOOKUP(CJ235,Table_corresp!$J$3:$M$70,4,0)))</f>
        <v>#VALUE!</v>
      </c>
      <c r="CN235" s="56" t="e">
        <f>IF(#REF!&gt;0,((((#REF!/CK235)^CL235)-1)/CM235),"")</f>
        <v>#REF!</v>
      </c>
      <c r="CO235" s="56" t="e">
        <f>IF(CN235="","",BZ235-CN235)</f>
        <v>#REF!</v>
      </c>
      <c r="CP235" s="58" t="e">
        <f t="shared" si="74"/>
        <v>#REF!</v>
      </c>
      <c r="CQ235" s="59" t="e">
        <f>IF(CD235&lt;&gt;0,((YEAR(CD235)-YEAR(BP235))*12+MONTH(CD235)-MONTH(BP235)),"")</f>
        <v>#REF!</v>
      </c>
      <c r="CR235" s="11"/>
      <c r="CS235" s="39"/>
      <c r="CT235" s="18"/>
      <c r="CU235" s="57" t="e">
        <f>IF(CQ235="","",(VLOOKUP(CQ235,Table_corresp!$E$3:$F$230,2,0)))</f>
        <v>#REF!</v>
      </c>
      <c r="CV235" s="57" t="e">
        <f>IF(CU235="","",(CONCATENATE(BB235," / ",CU235)))</f>
        <v>#REF!</v>
      </c>
      <c r="CW235" s="57" t="e">
        <f>IF(CV235="","",(VLOOKUP(CV235,Table_corresp!$J$3:$M$70,2,0)))</f>
        <v>#REF!</v>
      </c>
      <c r="CX235" s="57" t="e">
        <f>IF(CV235="","",(VLOOKUP(CV235,Table_corresp!$J$3:$M$70,3,0)))</f>
        <v>#REF!</v>
      </c>
      <c r="CY235" s="57" t="e">
        <f>IF(CV235="","",(VLOOKUP(CV235,Table_corresp!$J$3:$M$70,4,0)))</f>
        <v>#REF!</v>
      </c>
      <c r="CZ235" s="56" t="e">
        <f>IF(#REF!&gt;0,((((#REF!/CW235)^CX235)-1)/CY235),"")</f>
        <v>#REF!</v>
      </c>
      <c r="DA235" s="56" t="e">
        <f>IF(CZ235="","",CL235-CZ235)</f>
        <v>#REF!</v>
      </c>
      <c r="DB235" s="58" t="e">
        <f t="shared" si="75"/>
        <v>#REF!</v>
      </c>
      <c r="DC235" s="59" t="e">
        <f>IF(CP235&lt;&gt;0,((YEAR(CP235)-YEAR(CB235))*12+MONTH(CP235)-MONTH(CB235)),"")</f>
        <v>#REF!</v>
      </c>
    </row>
    <row r="236" spans="1:107" x14ac:dyDescent="0.25">
      <c r="A236" s="10">
        <v>237</v>
      </c>
      <c r="B236" s="10">
        <v>2</v>
      </c>
      <c r="C236" s="12"/>
      <c r="D236" s="12"/>
      <c r="E236" s="12"/>
      <c r="F236" s="12"/>
      <c r="G236" s="12"/>
      <c r="H236" s="13"/>
      <c r="I236" s="46" t="e">
        <f>VLOOKUP(T236,Table_corresp!$E$3:$F$230,2,0)</f>
        <v>#N/A</v>
      </c>
      <c r="J236" s="46" t="e">
        <f>CONCATENATE(B236," / ",I236)</f>
        <v>#N/A</v>
      </c>
      <c r="K236" s="54" t="e">
        <f>VLOOKUP(J236,Table_corresp!$J$3:$M$70,2,0)</f>
        <v>#N/A</v>
      </c>
      <c r="L236" s="54" t="e">
        <f>VLOOKUP(J236,Table_corresp!$J$3:$M$70,3,0)</f>
        <v>#N/A</v>
      </c>
      <c r="M236" s="55" t="e">
        <f>VLOOKUP(J236,Table_corresp!$J$3:$M$70,4,0)</f>
        <v>#N/A</v>
      </c>
      <c r="N236" s="56" t="str">
        <f t="shared" si="76"/>
        <v/>
      </c>
      <c r="O236" s="14" t="s">
        <v>39</v>
      </c>
      <c r="P236" s="15"/>
      <c r="Q236" s="15">
        <v>39033</v>
      </c>
      <c r="R236" s="45" t="str">
        <f t="shared" ca="1" si="77"/>
        <v>10 ans 11 mois</v>
      </c>
      <c r="S236" s="39" t="str">
        <f ca="1">VLOOKUP(R236,Table_corresp!$A$3:$B$230,2,0)</f>
        <v>[9-12[</v>
      </c>
      <c r="T236" s="45"/>
      <c r="U236" s="39"/>
      <c r="V236" s="20"/>
      <c r="W236" s="21"/>
      <c r="X236" s="20"/>
      <c r="Y236" s="38" t="str">
        <f>IF(X236&lt;&gt;0,(DATEDIF(Q236,X236,"y")&amp;" ans "&amp;DATEDIF(Q236,X236,"ym")&amp;" mois"),"")</f>
        <v/>
      </c>
      <c r="Z236" s="21"/>
      <c r="AA236" s="57" t="str">
        <f>IF(Y236="","",(VLOOKUP(Y236,Table_corresp!$E$3:$F$230,2,0)))</f>
        <v/>
      </c>
      <c r="AB236" s="57" t="str">
        <f>IF(AA236="","",(CONCATENATE(B236," / ",AA236)))</f>
        <v/>
      </c>
      <c r="AC236" s="57" t="str">
        <f>IF(AB236="","",(VLOOKUP(AB236,Table_corresp!$J$3:$M$70,2,0)))</f>
        <v/>
      </c>
      <c r="AD236" s="57" t="str">
        <f>IF(AB236="","",(VLOOKUP(AB236,Table_corresp!$J$3:$M$70,3,0)))</f>
        <v/>
      </c>
      <c r="AE236" s="57" t="str">
        <f>IF(AB236="","",(VLOOKUP(AB236,Table_corresp!$J$3:$M$70,4,0)))</f>
        <v/>
      </c>
      <c r="AF236" s="56" t="str">
        <f t="shared" si="65"/>
        <v/>
      </c>
      <c r="AG236" s="56" t="str">
        <f>IF(AF236="","",N236-AF236)</f>
        <v/>
      </c>
      <c r="AH236" s="58" t="str">
        <f t="shared" si="61"/>
        <v/>
      </c>
      <c r="AI236" s="17" t="str">
        <f>IF(X236&lt;&gt;0,((YEAR(X236)-YEAR(P236))*12+MONTH(X236)-MONTH(P236)),"")</f>
        <v/>
      </c>
      <c r="AJ236" s="20"/>
      <c r="AK236" s="39" t="str">
        <f>IF(AJ236&lt;&gt;0,(DATEDIF(Q236,AJ236,"y")&amp;" ans "&amp;DATEDIF(Q236,AJ236,"ym")&amp;" mois"),"")</f>
        <v/>
      </c>
      <c r="AL236" s="21"/>
      <c r="AM236" s="57" t="str">
        <f>IF(AK236="","",(VLOOKUP(AK236,Table_corresp!$E$3:$F$230,2,0)))</f>
        <v/>
      </c>
      <c r="AN236" s="57" t="str">
        <f>IF(AM236="","",(CONCATENATE(B236," / ",AM236)))</f>
        <v/>
      </c>
      <c r="AO236" s="57" t="str">
        <f>IF(AN236="","",(VLOOKUP(AN236,Table_corresp!$J$3:$M$70,2,0)))</f>
        <v/>
      </c>
      <c r="AP236" s="57" t="str">
        <f>IF(AN236="","",(VLOOKUP(AN236,Table_corresp!$J$3:$M$70,3,0)))</f>
        <v/>
      </c>
      <c r="AQ236" s="57" t="str">
        <f>IF(AN236="","",(VLOOKUP(AN236,Table_corresp!$J$3:$M$70,4,0)))</f>
        <v/>
      </c>
      <c r="AR236" s="56" t="str">
        <f t="shared" si="66"/>
        <v/>
      </c>
      <c r="AS236" s="56" t="str">
        <f t="shared" si="67"/>
        <v/>
      </c>
      <c r="AT236" s="58" t="str">
        <f t="shared" si="68"/>
        <v/>
      </c>
      <c r="AU236" s="59" t="str">
        <f t="shared" si="62"/>
        <v/>
      </c>
      <c r="AV236" s="20"/>
      <c r="AW236" s="39"/>
      <c r="AX236" s="21"/>
      <c r="AY236" s="57" t="str">
        <f>IF(AU236="","",(VLOOKUP(AU236,Table_corresp!$E$3:$F$230,2,0)))</f>
        <v/>
      </c>
      <c r="AZ236" s="57" t="str">
        <f>IF(AY236="","",(CONCATENATE(L236," / ",AY236)))</f>
        <v/>
      </c>
      <c r="BA236" s="57" t="str">
        <f>IF(AZ236="","",(VLOOKUP(AZ236,Table_corresp!$J$3:$M$70,2,0)))</f>
        <v/>
      </c>
      <c r="BB236" s="57" t="str">
        <f>IF(AZ236="","",(VLOOKUP(AZ236,Table_corresp!$J$3:$M$70,3,0)))</f>
        <v/>
      </c>
      <c r="BC236" s="57" t="str">
        <f>IF(AZ236="","",(VLOOKUP(AZ236,Table_corresp!$J$3:$M$70,4,0)))</f>
        <v/>
      </c>
      <c r="BD236" s="56" t="str">
        <f t="shared" si="69"/>
        <v/>
      </c>
      <c r="BE236" s="56" t="str">
        <f t="shared" si="78"/>
        <v/>
      </c>
      <c r="BF236" s="58" t="str">
        <f t="shared" si="70"/>
        <v/>
      </c>
      <c r="BG236" s="59" t="e">
        <f t="shared" si="63"/>
        <v>#VALUE!</v>
      </c>
      <c r="BH236" s="21"/>
      <c r="BI236" s="39"/>
      <c r="BJ236" s="21"/>
      <c r="BK236" s="57" t="e">
        <f>IF(BG236="","",(VLOOKUP(BG236,Table_corresp!$E$3:$F$230,2,0)))</f>
        <v>#VALUE!</v>
      </c>
      <c r="BL236" s="57" t="e">
        <f>IF(BK236="","",(CONCATENATE(V236," / ",BK236)))</f>
        <v>#VALUE!</v>
      </c>
      <c r="BM236" s="57" t="e">
        <f>IF(BL236="","",(VLOOKUP(BL236,Table_corresp!$J$3:$M$70,2,0)))</f>
        <v>#VALUE!</v>
      </c>
      <c r="BN236" s="57" t="e">
        <f>IF(BL236="","",(VLOOKUP(BL236,Table_corresp!$J$3:$M$70,3,0)))</f>
        <v>#VALUE!</v>
      </c>
      <c r="BO236" s="57" t="e">
        <f>IF(BL236="","",(VLOOKUP(BL236,Table_corresp!$J$3:$M$70,4,0)))</f>
        <v>#VALUE!</v>
      </c>
      <c r="BP236" s="56" t="str">
        <f t="shared" si="71"/>
        <v/>
      </c>
      <c r="BQ236" s="56" t="str">
        <f t="shared" si="79"/>
        <v/>
      </c>
      <c r="BR236" s="58" t="str">
        <f t="shared" si="72"/>
        <v/>
      </c>
      <c r="BS236" s="59" t="e">
        <f t="shared" si="64"/>
        <v>#VALUE!</v>
      </c>
      <c r="BT236" s="21"/>
      <c r="BU236" s="39"/>
      <c r="BV236" s="21"/>
      <c r="BW236" s="57" t="e">
        <f>IF(BS236="","",(VLOOKUP(BS236,Table_corresp!$E$3:$F$230,2,0)))</f>
        <v>#VALUE!</v>
      </c>
      <c r="BX236" s="57" t="e">
        <f>IF(BW236="","",(CONCATENATE(AF236," / ",BW236)))</f>
        <v>#VALUE!</v>
      </c>
      <c r="BY236" s="57" t="e">
        <f>IF(BX236="","",(VLOOKUP(BX236,Table_corresp!$J$3:$M$70,2,0)))</f>
        <v>#VALUE!</v>
      </c>
      <c r="BZ236" s="57" t="e">
        <f>IF(BX236="","",(VLOOKUP(BX236,Table_corresp!$J$3:$M$70,3,0)))</f>
        <v>#VALUE!</v>
      </c>
      <c r="CA236" s="57" t="e">
        <f>IF(BX236="","",(VLOOKUP(BX236,Table_corresp!$J$3:$M$70,4,0)))</f>
        <v>#VALUE!</v>
      </c>
      <c r="CB236" s="56" t="e">
        <f>IF(#REF!&gt;0,((((#REF!/BY236)^BZ236)-1)/CA236),"")</f>
        <v>#REF!</v>
      </c>
      <c r="CC236" s="56" t="e">
        <f>IF(CB236="","",BN236-CB236)</f>
        <v>#REF!</v>
      </c>
      <c r="CD236" s="58" t="e">
        <f t="shared" si="73"/>
        <v>#REF!</v>
      </c>
      <c r="CE236" s="59" t="e">
        <f>IF(BR236&lt;&gt;0,((YEAR(BR236)-YEAR(BD236))*12+MONTH(BR236)-MONTH(BD236)),"")</f>
        <v>#VALUE!</v>
      </c>
      <c r="CF236" s="21"/>
      <c r="CG236" s="39"/>
      <c r="CH236" s="21"/>
      <c r="CI236" s="57" t="e">
        <f>IF(CE236="","",(VLOOKUP(CE236,Table_corresp!$E$3:$F$230,2,0)))</f>
        <v>#VALUE!</v>
      </c>
      <c r="CJ236" s="57" t="e">
        <f>IF(CI236="","",(CONCATENATE(AP236," / ",CI236)))</f>
        <v>#VALUE!</v>
      </c>
      <c r="CK236" s="57" t="e">
        <f>IF(CJ236="","",(VLOOKUP(CJ236,Table_corresp!$J$3:$M$70,2,0)))</f>
        <v>#VALUE!</v>
      </c>
      <c r="CL236" s="57" t="e">
        <f>IF(CJ236="","",(VLOOKUP(CJ236,Table_corresp!$J$3:$M$70,3,0)))</f>
        <v>#VALUE!</v>
      </c>
      <c r="CM236" s="57" t="e">
        <f>IF(CJ236="","",(VLOOKUP(CJ236,Table_corresp!$J$3:$M$70,4,0)))</f>
        <v>#VALUE!</v>
      </c>
      <c r="CN236" s="56" t="e">
        <f>IF(#REF!&gt;0,((((#REF!/CK236)^CL236)-1)/CM236),"")</f>
        <v>#REF!</v>
      </c>
      <c r="CO236" s="56" t="e">
        <f>IF(CN236="","",BZ236-CN236)</f>
        <v>#REF!</v>
      </c>
      <c r="CP236" s="58" t="e">
        <f t="shared" si="74"/>
        <v>#REF!</v>
      </c>
      <c r="CQ236" s="59" t="e">
        <f>IF(CD236&lt;&gt;0,((YEAR(CD236)-YEAR(BP236))*12+MONTH(CD236)-MONTH(BP236)),"")</f>
        <v>#REF!</v>
      </c>
      <c r="CR236" s="21"/>
      <c r="CS236" s="39"/>
      <c r="CT236" s="22"/>
      <c r="CU236" s="57" t="e">
        <f>IF(CQ236="","",(VLOOKUP(CQ236,Table_corresp!$E$3:$F$230,2,0)))</f>
        <v>#REF!</v>
      </c>
      <c r="CV236" s="57" t="e">
        <f>IF(CU236="","",(CONCATENATE(BB236," / ",CU236)))</f>
        <v>#REF!</v>
      </c>
      <c r="CW236" s="57" t="e">
        <f>IF(CV236="","",(VLOOKUP(CV236,Table_corresp!$J$3:$M$70,2,0)))</f>
        <v>#REF!</v>
      </c>
      <c r="CX236" s="57" t="e">
        <f>IF(CV236="","",(VLOOKUP(CV236,Table_corresp!$J$3:$M$70,3,0)))</f>
        <v>#REF!</v>
      </c>
      <c r="CY236" s="57" t="e">
        <f>IF(CV236="","",(VLOOKUP(CV236,Table_corresp!$J$3:$M$70,4,0)))</f>
        <v>#REF!</v>
      </c>
      <c r="CZ236" s="56" t="e">
        <f>IF(#REF!&gt;0,((((#REF!/CW236)^CX236)-1)/CY236),"")</f>
        <v>#REF!</v>
      </c>
      <c r="DA236" s="56" t="e">
        <f>IF(CZ236="","",CL236-CZ236)</f>
        <v>#REF!</v>
      </c>
      <c r="DB236" s="58" t="e">
        <f t="shared" si="75"/>
        <v>#REF!</v>
      </c>
      <c r="DC236" s="59" t="e">
        <f>IF(CP236&lt;&gt;0,((YEAR(CP236)-YEAR(CB236))*12+MONTH(CP236)-MONTH(CB236)),"")</f>
        <v>#REF!</v>
      </c>
    </row>
    <row r="237" spans="1:107" x14ac:dyDescent="0.25">
      <c r="A237" s="10">
        <v>238</v>
      </c>
      <c r="B237" s="10">
        <v>1</v>
      </c>
      <c r="C237" s="12">
        <v>32.799999999999997</v>
      </c>
      <c r="D237" s="12">
        <v>124</v>
      </c>
      <c r="E237" s="12">
        <v>21.33</v>
      </c>
      <c r="F237" s="12">
        <v>35</v>
      </c>
      <c r="G237" s="12">
        <v>127</v>
      </c>
      <c r="H237" s="13">
        <v>21.7</v>
      </c>
      <c r="I237" s="46">
        <f>VLOOKUP(T237,Table_corresp!$E$3:$F$230,2,0)</f>
        <v>6</v>
      </c>
      <c r="J237" s="46" t="str">
        <f>CONCATENATE(B237," / ",I237)</f>
        <v>1 / 6</v>
      </c>
      <c r="K237" s="54">
        <f>VLOOKUP(J237,Table_corresp!$J$3:$M$70,2,0)</f>
        <v>15.44</v>
      </c>
      <c r="L237" s="54">
        <f>VLOOKUP(J237,Table_corresp!$J$3:$M$70,3,0)</f>
        <v>-0.37</v>
      </c>
      <c r="M237" s="55">
        <f>VLOOKUP(J237,Table_corresp!$J$3:$M$70,4,0)</f>
        <v>-2.8799999999999999E-2</v>
      </c>
      <c r="N237" s="56">
        <f t="shared" si="76"/>
        <v>4.1084455116795207</v>
      </c>
      <c r="O237" s="14" t="s">
        <v>39</v>
      </c>
      <c r="P237" s="15">
        <v>42654</v>
      </c>
      <c r="Q237" s="15">
        <v>40280</v>
      </c>
      <c r="R237" s="45" t="str">
        <f t="shared" ca="1" si="77"/>
        <v>7 ans 6 mois</v>
      </c>
      <c r="S237" s="39" t="str">
        <f ca="1">VLOOKUP(R237,Table_corresp!$A$3:$B$230,2,0)</f>
        <v>[6-9[</v>
      </c>
      <c r="T237" s="45" t="str">
        <f>DATEDIF(Q237,P237,"y")&amp;" ans "&amp;DATEDIF(Q237,P237,"ym")&amp;" mois"</f>
        <v>6 ans 5 mois</v>
      </c>
      <c r="U237" s="39" t="str">
        <f>VLOOKUP(T237,Table_corresp!$A$3:$B$230,2,0)</f>
        <v>[6-9[</v>
      </c>
      <c r="V237" s="16"/>
      <c r="W237" s="11"/>
      <c r="X237" s="16"/>
      <c r="Y237" s="38" t="str">
        <f>IF(X237&lt;&gt;0,(DATEDIF(Q237,X237,"y")&amp;" ans "&amp;DATEDIF(Q237,X237,"ym")&amp;" mois"),"")</f>
        <v/>
      </c>
      <c r="Z237" s="11"/>
      <c r="AA237" s="57" t="str">
        <f>IF(Y237="","",(VLOOKUP(Y237,Table_corresp!$E$3:$F$230,2,0)))</f>
        <v/>
      </c>
      <c r="AB237" s="57" t="str">
        <f>IF(AA237="","",(CONCATENATE(B237," / ",AA237)))</f>
        <v/>
      </c>
      <c r="AC237" s="57" t="str">
        <f>IF(AB237="","",(VLOOKUP(AB237,Table_corresp!$J$3:$M$70,2,0)))</f>
        <v/>
      </c>
      <c r="AD237" s="57" t="str">
        <f>IF(AB237="","",(VLOOKUP(AB237,Table_corresp!$J$3:$M$70,3,0)))</f>
        <v/>
      </c>
      <c r="AE237" s="57" t="str">
        <f>IF(AB237="","",(VLOOKUP(AB237,Table_corresp!$J$3:$M$70,4,0)))</f>
        <v/>
      </c>
      <c r="AF237" s="56" t="str">
        <f t="shared" si="65"/>
        <v/>
      </c>
      <c r="AG237" s="56" t="str">
        <f>IF(AF237="","",N237-AF237)</f>
        <v/>
      </c>
      <c r="AH237" s="58" t="str">
        <f t="shared" si="61"/>
        <v/>
      </c>
      <c r="AI237" s="17" t="str">
        <f>IF(X237&lt;&gt;0,((YEAR(X237)-YEAR(P237))*12+MONTH(X237)-MONTH(P237)),"")</f>
        <v/>
      </c>
      <c r="AJ237" s="16"/>
      <c r="AK237" s="39" t="str">
        <f>IF(AJ237&lt;&gt;0,(DATEDIF(Q237,AJ237,"y")&amp;" ans "&amp;DATEDIF(Q237,AJ237,"ym")&amp;" mois"),"")</f>
        <v/>
      </c>
      <c r="AL237" s="11"/>
      <c r="AM237" s="57" t="str">
        <f>IF(AK237="","",(VLOOKUP(AK237,Table_corresp!$E$3:$F$230,2,0)))</f>
        <v/>
      </c>
      <c r="AN237" s="57" t="str">
        <f>IF(AM237="","",(CONCATENATE(B237," / ",AM237)))</f>
        <v/>
      </c>
      <c r="AO237" s="57" t="str">
        <f>IF(AN237="","",(VLOOKUP(AN237,Table_corresp!$J$3:$M$70,2,0)))</f>
        <v/>
      </c>
      <c r="AP237" s="57" t="str">
        <f>IF(AN237="","",(VLOOKUP(AN237,Table_corresp!$J$3:$M$70,3,0)))</f>
        <v/>
      </c>
      <c r="AQ237" s="57" t="str">
        <f>IF(AN237="","",(VLOOKUP(AN237,Table_corresp!$J$3:$M$70,4,0)))</f>
        <v/>
      </c>
      <c r="AR237" s="56" t="str">
        <f t="shared" si="66"/>
        <v/>
      </c>
      <c r="AS237" s="56" t="str">
        <f t="shared" si="67"/>
        <v/>
      </c>
      <c r="AT237" s="58" t="str">
        <f t="shared" si="68"/>
        <v/>
      </c>
      <c r="AU237" s="59" t="str">
        <f t="shared" si="62"/>
        <v/>
      </c>
      <c r="AV237" s="16"/>
      <c r="AW237" s="39"/>
      <c r="AX237" s="11"/>
      <c r="AY237" s="57" t="str">
        <f>IF(AU237="","",(VLOOKUP(AU237,Table_corresp!$E$3:$F$230,2,0)))</f>
        <v/>
      </c>
      <c r="AZ237" s="57" t="str">
        <f>IF(AY237="","",(CONCATENATE(L237," / ",AY237)))</f>
        <v/>
      </c>
      <c r="BA237" s="57" t="str">
        <f>IF(AZ237="","",(VLOOKUP(AZ237,Table_corresp!$J$3:$M$70,2,0)))</f>
        <v/>
      </c>
      <c r="BB237" s="57" t="str">
        <f>IF(AZ237="","",(VLOOKUP(AZ237,Table_corresp!$J$3:$M$70,3,0)))</f>
        <v/>
      </c>
      <c r="BC237" s="57" t="str">
        <f>IF(AZ237="","",(VLOOKUP(AZ237,Table_corresp!$J$3:$M$70,4,0)))</f>
        <v/>
      </c>
      <c r="BD237" s="56" t="str">
        <f t="shared" si="69"/>
        <v/>
      </c>
      <c r="BE237" s="56" t="str">
        <f t="shared" si="78"/>
        <v/>
      </c>
      <c r="BF237" s="58" t="str">
        <f t="shared" si="70"/>
        <v/>
      </c>
      <c r="BG237" s="59" t="e">
        <f t="shared" si="63"/>
        <v>#VALUE!</v>
      </c>
      <c r="BH237" s="11"/>
      <c r="BI237" s="39"/>
      <c r="BJ237" s="11"/>
      <c r="BK237" s="57" t="e">
        <f>IF(BG237="","",(VLOOKUP(BG237,Table_corresp!$E$3:$F$230,2,0)))</f>
        <v>#VALUE!</v>
      </c>
      <c r="BL237" s="57" t="e">
        <f>IF(BK237="","",(CONCATENATE(V237," / ",BK237)))</f>
        <v>#VALUE!</v>
      </c>
      <c r="BM237" s="57" t="e">
        <f>IF(BL237="","",(VLOOKUP(BL237,Table_corresp!$J$3:$M$70,2,0)))</f>
        <v>#VALUE!</v>
      </c>
      <c r="BN237" s="57" t="e">
        <f>IF(BL237="","",(VLOOKUP(BL237,Table_corresp!$J$3:$M$70,3,0)))</f>
        <v>#VALUE!</v>
      </c>
      <c r="BO237" s="57" t="e">
        <f>IF(BL237="","",(VLOOKUP(BL237,Table_corresp!$J$3:$M$70,4,0)))</f>
        <v>#VALUE!</v>
      </c>
      <c r="BP237" s="56" t="str">
        <f t="shared" si="71"/>
        <v/>
      </c>
      <c r="BQ237" s="56" t="str">
        <f t="shared" si="79"/>
        <v/>
      </c>
      <c r="BR237" s="58" t="str">
        <f t="shared" si="72"/>
        <v/>
      </c>
      <c r="BS237" s="59" t="e">
        <f t="shared" si="64"/>
        <v>#VALUE!</v>
      </c>
      <c r="BT237" s="11"/>
      <c r="BU237" s="39"/>
      <c r="BV237" s="11"/>
      <c r="BW237" s="57" t="e">
        <f>IF(BS237="","",(VLOOKUP(BS237,Table_corresp!$E$3:$F$230,2,0)))</f>
        <v>#VALUE!</v>
      </c>
      <c r="BX237" s="57" t="e">
        <f>IF(BW237="","",(CONCATENATE(AF237," / ",BW237)))</f>
        <v>#VALUE!</v>
      </c>
      <c r="BY237" s="57" t="e">
        <f>IF(BX237="","",(VLOOKUP(BX237,Table_corresp!$J$3:$M$70,2,0)))</f>
        <v>#VALUE!</v>
      </c>
      <c r="BZ237" s="57" t="e">
        <f>IF(BX237="","",(VLOOKUP(BX237,Table_corresp!$J$3:$M$70,3,0)))</f>
        <v>#VALUE!</v>
      </c>
      <c r="CA237" s="57" t="e">
        <f>IF(BX237="","",(VLOOKUP(BX237,Table_corresp!$J$3:$M$70,4,0)))</f>
        <v>#VALUE!</v>
      </c>
      <c r="CB237" s="56" t="e">
        <f>IF(#REF!&gt;0,((((#REF!/BY237)^BZ237)-1)/CA237),"")</f>
        <v>#REF!</v>
      </c>
      <c r="CC237" s="56" t="e">
        <f>IF(CB237="","",BN237-CB237)</f>
        <v>#REF!</v>
      </c>
      <c r="CD237" s="58" t="e">
        <f t="shared" si="73"/>
        <v>#REF!</v>
      </c>
      <c r="CE237" s="59" t="e">
        <f>IF(BR237&lt;&gt;0,((YEAR(BR237)-YEAR(BD237))*12+MONTH(BR237)-MONTH(BD237)),"")</f>
        <v>#VALUE!</v>
      </c>
      <c r="CF237" s="11"/>
      <c r="CG237" s="39"/>
      <c r="CH237" s="11"/>
      <c r="CI237" s="57" t="e">
        <f>IF(CE237="","",(VLOOKUP(CE237,Table_corresp!$E$3:$F$230,2,0)))</f>
        <v>#VALUE!</v>
      </c>
      <c r="CJ237" s="57" t="e">
        <f>IF(CI237="","",(CONCATENATE(AP237," / ",CI237)))</f>
        <v>#VALUE!</v>
      </c>
      <c r="CK237" s="57" t="e">
        <f>IF(CJ237="","",(VLOOKUP(CJ237,Table_corresp!$J$3:$M$70,2,0)))</f>
        <v>#VALUE!</v>
      </c>
      <c r="CL237" s="57" t="e">
        <f>IF(CJ237="","",(VLOOKUP(CJ237,Table_corresp!$J$3:$M$70,3,0)))</f>
        <v>#VALUE!</v>
      </c>
      <c r="CM237" s="57" t="e">
        <f>IF(CJ237="","",(VLOOKUP(CJ237,Table_corresp!$J$3:$M$70,4,0)))</f>
        <v>#VALUE!</v>
      </c>
      <c r="CN237" s="56" t="e">
        <f>IF(#REF!&gt;0,((((#REF!/CK237)^CL237)-1)/CM237),"")</f>
        <v>#REF!</v>
      </c>
      <c r="CO237" s="56" t="e">
        <f>IF(CN237="","",BZ237-CN237)</f>
        <v>#REF!</v>
      </c>
      <c r="CP237" s="58" t="e">
        <f t="shared" si="74"/>
        <v>#REF!</v>
      </c>
      <c r="CQ237" s="59" t="e">
        <f>IF(CD237&lt;&gt;0,((YEAR(CD237)-YEAR(BP237))*12+MONTH(CD237)-MONTH(BP237)),"")</f>
        <v>#REF!</v>
      </c>
      <c r="CR237" s="11"/>
      <c r="CS237" s="39"/>
      <c r="CT237" s="18"/>
      <c r="CU237" s="57" t="e">
        <f>IF(CQ237="","",(VLOOKUP(CQ237,Table_corresp!$E$3:$F$230,2,0)))</f>
        <v>#REF!</v>
      </c>
      <c r="CV237" s="57" t="e">
        <f>IF(CU237="","",(CONCATENATE(BB237," / ",CU237)))</f>
        <v>#REF!</v>
      </c>
      <c r="CW237" s="57" t="e">
        <f>IF(CV237="","",(VLOOKUP(CV237,Table_corresp!$J$3:$M$70,2,0)))</f>
        <v>#REF!</v>
      </c>
      <c r="CX237" s="57" t="e">
        <f>IF(CV237="","",(VLOOKUP(CV237,Table_corresp!$J$3:$M$70,3,0)))</f>
        <v>#REF!</v>
      </c>
      <c r="CY237" s="57" t="e">
        <f>IF(CV237="","",(VLOOKUP(CV237,Table_corresp!$J$3:$M$70,4,0)))</f>
        <v>#REF!</v>
      </c>
      <c r="CZ237" s="56" t="e">
        <f>IF(#REF!&gt;0,((((#REF!/CW237)^CX237)-1)/CY237),"")</f>
        <v>#REF!</v>
      </c>
      <c r="DA237" s="56" t="e">
        <f>IF(CZ237="","",CL237-CZ237)</f>
        <v>#REF!</v>
      </c>
      <c r="DB237" s="58" t="e">
        <f t="shared" si="75"/>
        <v>#REF!</v>
      </c>
      <c r="DC237" s="59" t="e">
        <f>IF(CP237&lt;&gt;0,((YEAR(CP237)-YEAR(CB237))*12+MONTH(CP237)-MONTH(CB237)),"")</f>
        <v>#REF!</v>
      </c>
    </row>
    <row r="238" spans="1:107" x14ac:dyDescent="0.25">
      <c r="A238" s="10">
        <v>239</v>
      </c>
      <c r="B238" s="10">
        <v>2</v>
      </c>
      <c r="C238" s="12"/>
      <c r="D238" s="12"/>
      <c r="E238" s="12"/>
      <c r="F238" s="12">
        <v>57.2</v>
      </c>
      <c r="G238" s="12">
        <v>1.43</v>
      </c>
      <c r="H238" s="13">
        <v>27.9</v>
      </c>
      <c r="I238" s="46">
        <f>VLOOKUP(T238,Table_corresp!$E$3:$F$230,2,0)</f>
        <v>9.5</v>
      </c>
      <c r="J238" s="46" t="str">
        <f>CONCATENATE(B238," / ",I238)</f>
        <v>2 / 9,5</v>
      </c>
      <c r="K238" s="54">
        <f>VLOOKUP(J238,Table_corresp!$J$3:$M$70,2,0)</f>
        <v>15.96</v>
      </c>
      <c r="L238" s="54">
        <f>VLOOKUP(J238,Table_corresp!$J$3:$M$70,3,0)</f>
        <v>-0.64</v>
      </c>
      <c r="M238" s="55">
        <f>VLOOKUP(J238,Table_corresp!$J$3:$M$70,4,0)</f>
        <v>-6.4100000000000004E-2</v>
      </c>
      <c r="N238" s="56">
        <f t="shared" si="76"/>
        <v>4.6888257641653652</v>
      </c>
      <c r="O238" s="14" t="s">
        <v>39</v>
      </c>
      <c r="P238" s="15">
        <v>42654</v>
      </c>
      <c r="Q238" s="15">
        <v>39104</v>
      </c>
      <c r="R238" s="45" t="str">
        <f t="shared" ca="1" si="77"/>
        <v>10 ans 8 mois</v>
      </c>
      <c r="S238" s="39" t="str">
        <f ca="1">VLOOKUP(R238,Table_corresp!$A$3:$B$230,2,0)</f>
        <v>[9-12[</v>
      </c>
      <c r="T238" s="45" t="str">
        <f>DATEDIF(Q238,P238,"y")&amp;" ans "&amp;DATEDIF(Q238,P238,"ym")&amp;" mois"</f>
        <v>9 ans 8 mois</v>
      </c>
      <c r="U238" s="39" t="str">
        <f>VLOOKUP(T238,Table_corresp!$A$3:$B$230,2,0)</f>
        <v>[9-12[</v>
      </c>
      <c r="V238" s="16"/>
      <c r="W238" s="11"/>
      <c r="X238" s="16"/>
      <c r="Y238" s="38" t="str">
        <f>IF(X238&lt;&gt;0,(DATEDIF(Q238,X238,"y")&amp;" ans "&amp;DATEDIF(Q238,X238,"ym")&amp;" mois"),"")</f>
        <v/>
      </c>
      <c r="Z238" s="11"/>
      <c r="AA238" s="57" t="str">
        <f>IF(Y238="","",(VLOOKUP(Y238,Table_corresp!$E$3:$F$230,2,0)))</f>
        <v/>
      </c>
      <c r="AB238" s="57" t="str">
        <f>IF(AA238="","",(CONCATENATE(B238," / ",AA238)))</f>
        <v/>
      </c>
      <c r="AC238" s="57" t="str">
        <f>IF(AB238="","",(VLOOKUP(AB238,Table_corresp!$J$3:$M$70,2,0)))</f>
        <v/>
      </c>
      <c r="AD238" s="57" t="str">
        <f>IF(AB238="","",(VLOOKUP(AB238,Table_corresp!$J$3:$M$70,3,0)))</f>
        <v/>
      </c>
      <c r="AE238" s="57" t="str">
        <f>IF(AB238="","",(VLOOKUP(AB238,Table_corresp!$J$3:$M$70,4,0)))</f>
        <v/>
      </c>
      <c r="AF238" s="56" t="str">
        <f t="shared" si="65"/>
        <v/>
      </c>
      <c r="AG238" s="56" t="str">
        <f>IF(AF238="","",N238-AF238)</f>
        <v/>
      </c>
      <c r="AH238" s="58" t="str">
        <f t="shared" si="61"/>
        <v/>
      </c>
      <c r="AI238" s="17" t="str">
        <f>IF(X238&lt;&gt;0,((YEAR(X238)-YEAR(P238))*12+MONTH(X238)-MONTH(P238)),"")</f>
        <v/>
      </c>
      <c r="AJ238" s="16"/>
      <c r="AK238" s="39" t="str">
        <f>IF(AJ238&lt;&gt;0,(DATEDIF(Q238,AJ238,"y")&amp;" ans "&amp;DATEDIF(Q238,AJ238,"ym")&amp;" mois"),"")</f>
        <v/>
      </c>
      <c r="AL238" s="11"/>
      <c r="AM238" s="57" t="str">
        <f>IF(AK238="","",(VLOOKUP(AK238,Table_corresp!$E$3:$F$230,2,0)))</f>
        <v/>
      </c>
      <c r="AN238" s="57" t="str">
        <f>IF(AM238="","",(CONCATENATE(B238," / ",AM238)))</f>
        <v/>
      </c>
      <c r="AO238" s="57" t="str">
        <f>IF(AN238="","",(VLOOKUP(AN238,Table_corresp!$J$3:$M$70,2,0)))</f>
        <v/>
      </c>
      <c r="AP238" s="57" t="str">
        <f>IF(AN238="","",(VLOOKUP(AN238,Table_corresp!$J$3:$M$70,3,0)))</f>
        <v/>
      </c>
      <c r="AQ238" s="57" t="str">
        <f>IF(AN238="","",(VLOOKUP(AN238,Table_corresp!$J$3:$M$70,4,0)))</f>
        <v/>
      </c>
      <c r="AR238" s="56" t="str">
        <f t="shared" si="66"/>
        <v/>
      </c>
      <c r="AS238" s="56" t="str">
        <f t="shared" si="67"/>
        <v/>
      </c>
      <c r="AT238" s="58" t="str">
        <f t="shared" si="68"/>
        <v/>
      </c>
      <c r="AU238" s="59" t="str">
        <f t="shared" si="62"/>
        <v/>
      </c>
      <c r="AV238" s="16"/>
      <c r="AW238" s="39"/>
      <c r="AX238" s="11"/>
      <c r="AY238" s="57" t="str">
        <f>IF(AU238="","",(VLOOKUP(AU238,Table_corresp!$E$3:$F$230,2,0)))</f>
        <v/>
      </c>
      <c r="AZ238" s="57" t="str">
        <f>IF(AY238="","",(CONCATENATE(L238," / ",AY238)))</f>
        <v/>
      </c>
      <c r="BA238" s="57" t="str">
        <f>IF(AZ238="","",(VLOOKUP(AZ238,Table_corresp!$J$3:$M$70,2,0)))</f>
        <v/>
      </c>
      <c r="BB238" s="57" t="str">
        <f>IF(AZ238="","",(VLOOKUP(AZ238,Table_corresp!$J$3:$M$70,3,0)))</f>
        <v/>
      </c>
      <c r="BC238" s="57" t="str">
        <f>IF(AZ238="","",(VLOOKUP(AZ238,Table_corresp!$J$3:$M$70,4,0)))</f>
        <v/>
      </c>
      <c r="BD238" s="56" t="str">
        <f t="shared" si="69"/>
        <v/>
      </c>
      <c r="BE238" s="56" t="str">
        <f t="shared" si="78"/>
        <v/>
      </c>
      <c r="BF238" s="58" t="str">
        <f t="shared" si="70"/>
        <v/>
      </c>
      <c r="BG238" s="59" t="e">
        <f t="shared" si="63"/>
        <v>#VALUE!</v>
      </c>
      <c r="BH238" s="11"/>
      <c r="BI238" s="39"/>
      <c r="BJ238" s="11"/>
      <c r="BK238" s="57" t="e">
        <f>IF(BG238="","",(VLOOKUP(BG238,Table_corresp!$E$3:$F$230,2,0)))</f>
        <v>#VALUE!</v>
      </c>
      <c r="BL238" s="57" t="e">
        <f>IF(BK238="","",(CONCATENATE(V238," / ",BK238)))</f>
        <v>#VALUE!</v>
      </c>
      <c r="BM238" s="57" t="e">
        <f>IF(BL238="","",(VLOOKUP(BL238,Table_corresp!$J$3:$M$70,2,0)))</f>
        <v>#VALUE!</v>
      </c>
      <c r="BN238" s="57" t="e">
        <f>IF(BL238="","",(VLOOKUP(BL238,Table_corresp!$J$3:$M$70,3,0)))</f>
        <v>#VALUE!</v>
      </c>
      <c r="BO238" s="57" t="e">
        <f>IF(BL238="","",(VLOOKUP(BL238,Table_corresp!$J$3:$M$70,4,0)))</f>
        <v>#VALUE!</v>
      </c>
      <c r="BP238" s="56" t="str">
        <f t="shared" si="71"/>
        <v/>
      </c>
      <c r="BQ238" s="56" t="str">
        <f t="shared" si="79"/>
        <v/>
      </c>
      <c r="BR238" s="58" t="str">
        <f t="shared" si="72"/>
        <v/>
      </c>
      <c r="BS238" s="59" t="e">
        <f t="shared" si="64"/>
        <v>#VALUE!</v>
      </c>
      <c r="BT238" s="11"/>
      <c r="BU238" s="39"/>
      <c r="BV238" s="11"/>
      <c r="BW238" s="57" t="e">
        <f>IF(BS238="","",(VLOOKUP(BS238,Table_corresp!$E$3:$F$230,2,0)))</f>
        <v>#VALUE!</v>
      </c>
      <c r="BX238" s="57" t="e">
        <f>IF(BW238="","",(CONCATENATE(AF238," / ",BW238)))</f>
        <v>#VALUE!</v>
      </c>
      <c r="BY238" s="57" t="e">
        <f>IF(BX238="","",(VLOOKUP(BX238,Table_corresp!$J$3:$M$70,2,0)))</f>
        <v>#VALUE!</v>
      </c>
      <c r="BZ238" s="57" t="e">
        <f>IF(BX238="","",(VLOOKUP(BX238,Table_corresp!$J$3:$M$70,3,0)))</f>
        <v>#VALUE!</v>
      </c>
      <c r="CA238" s="57" t="e">
        <f>IF(BX238="","",(VLOOKUP(BX238,Table_corresp!$J$3:$M$70,4,0)))</f>
        <v>#VALUE!</v>
      </c>
      <c r="CB238" s="56" t="e">
        <f>IF(#REF!&gt;0,((((#REF!/BY238)^BZ238)-1)/CA238),"")</f>
        <v>#REF!</v>
      </c>
      <c r="CC238" s="56" t="e">
        <f>IF(CB238="","",BN238-CB238)</f>
        <v>#REF!</v>
      </c>
      <c r="CD238" s="58" t="e">
        <f t="shared" si="73"/>
        <v>#REF!</v>
      </c>
      <c r="CE238" s="59" t="e">
        <f>IF(BR238&lt;&gt;0,((YEAR(BR238)-YEAR(BD238))*12+MONTH(BR238)-MONTH(BD238)),"")</f>
        <v>#VALUE!</v>
      </c>
      <c r="CF238" s="11"/>
      <c r="CG238" s="39"/>
      <c r="CH238" s="11"/>
      <c r="CI238" s="57" t="e">
        <f>IF(CE238="","",(VLOOKUP(CE238,Table_corresp!$E$3:$F$230,2,0)))</f>
        <v>#VALUE!</v>
      </c>
      <c r="CJ238" s="57" t="e">
        <f>IF(CI238="","",(CONCATENATE(AP238," / ",CI238)))</f>
        <v>#VALUE!</v>
      </c>
      <c r="CK238" s="57" t="e">
        <f>IF(CJ238="","",(VLOOKUP(CJ238,Table_corresp!$J$3:$M$70,2,0)))</f>
        <v>#VALUE!</v>
      </c>
      <c r="CL238" s="57" t="e">
        <f>IF(CJ238="","",(VLOOKUP(CJ238,Table_corresp!$J$3:$M$70,3,0)))</f>
        <v>#VALUE!</v>
      </c>
      <c r="CM238" s="57" t="e">
        <f>IF(CJ238="","",(VLOOKUP(CJ238,Table_corresp!$J$3:$M$70,4,0)))</f>
        <v>#VALUE!</v>
      </c>
      <c r="CN238" s="56" t="e">
        <f>IF(#REF!&gt;0,((((#REF!/CK238)^CL238)-1)/CM238),"")</f>
        <v>#REF!</v>
      </c>
      <c r="CO238" s="56" t="e">
        <f>IF(CN238="","",BZ238-CN238)</f>
        <v>#REF!</v>
      </c>
      <c r="CP238" s="58" t="e">
        <f t="shared" si="74"/>
        <v>#REF!</v>
      </c>
      <c r="CQ238" s="59" t="e">
        <f>IF(CD238&lt;&gt;0,((YEAR(CD238)-YEAR(BP238))*12+MONTH(CD238)-MONTH(BP238)),"")</f>
        <v>#REF!</v>
      </c>
      <c r="CR238" s="11"/>
      <c r="CS238" s="39"/>
      <c r="CT238" s="18"/>
      <c r="CU238" s="57" t="e">
        <f>IF(CQ238="","",(VLOOKUP(CQ238,Table_corresp!$E$3:$F$230,2,0)))</f>
        <v>#REF!</v>
      </c>
      <c r="CV238" s="57" t="e">
        <f>IF(CU238="","",(CONCATENATE(BB238," / ",CU238)))</f>
        <v>#REF!</v>
      </c>
      <c r="CW238" s="57" t="e">
        <f>IF(CV238="","",(VLOOKUP(CV238,Table_corresp!$J$3:$M$70,2,0)))</f>
        <v>#REF!</v>
      </c>
      <c r="CX238" s="57" t="e">
        <f>IF(CV238="","",(VLOOKUP(CV238,Table_corresp!$J$3:$M$70,3,0)))</f>
        <v>#REF!</v>
      </c>
      <c r="CY238" s="57" t="e">
        <f>IF(CV238="","",(VLOOKUP(CV238,Table_corresp!$J$3:$M$70,4,0)))</f>
        <v>#REF!</v>
      </c>
      <c r="CZ238" s="56" t="e">
        <f>IF(#REF!&gt;0,((((#REF!/CW238)^CX238)-1)/CY238),"")</f>
        <v>#REF!</v>
      </c>
      <c r="DA238" s="56" t="e">
        <f>IF(CZ238="","",CL238-CZ238)</f>
        <v>#REF!</v>
      </c>
      <c r="DB238" s="58" t="e">
        <f t="shared" si="75"/>
        <v>#REF!</v>
      </c>
      <c r="DC238" s="59" t="e">
        <f>IF(CP238&lt;&gt;0,((YEAR(CP238)-YEAR(CB238))*12+MONTH(CP238)-MONTH(CB238)),"")</f>
        <v>#REF!</v>
      </c>
    </row>
    <row r="239" spans="1:107" x14ac:dyDescent="0.25">
      <c r="A239" s="10">
        <v>240</v>
      </c>
      <c r="B239" s="10">
        <v>2</v>
      </c>
      <c r="C239" s="12"/>
      <c r="D239" s="12"/>
      <c r="E239" s="12"/>
      <c r="F239" s="12">
        <v>78.5</v>
      </c>
      <c r="G239" s="12">
        <v>1.53</v>
      </c>
      <c r="H239" s="13">
        <f>F239/(G239*G239)</f>
        <v>33.534110812080826</v>
      </c>
      <c r="I239" s="46">
        <f>VLOOKUP(T239,Table_corresp!$E$3:$F$230,2,0)</f>
        <v>13</v>
      </c>
      <c r="J239" s="46" t="str">
        <f>CONCATENATE(B239," / ",I239)</f>
        <v>2 / 13</v>
      </c>
      <c r="K239" s="54">
        <f>VLOOKUP(J239,Table_corresp!$J$3:$M$70,2,0)</f>
        <v>18.12</v>
      </c>
      <c r="L239" s="54">
        <f>VLOOKUP(J239,Table_corresp!$J$3:$M$70,3,0)</f>
        <v>-0.79</v>
      </c>
      <c r="M239" s="55">
        <f>VLOOKUP(J239,Table_corresp!$J$3:$M$70,4,0)</f>
        <v>-9.3299999999999994E-2</v>
      </c>
      <c r="N239" s="56">
        <f t="shared" si="76"/>
        <v>4.1274558414529547</v>
      </c>
      <c r="O239" s="14" t="s">
        <v>39</v>
      </c>
      <c r="P239" s="15">
        <v>42663</v>
      </c>
      <c r="Q239" s="15">
        <v>37789</v>
      </c>
      <c r="R239" s="45" t="str">
        <f t="shared" ca="1" si="77"/>
        <v>14 ans 4 mois</v>
      </c>
      <c r="S239" s="39" t="str">
        <f ca="1">VLOOKUP(R239,Table_corresp!$A$3:$B$230,2,0)</f>
        <v>&gt; 12</v>
      </c>
      <c r="T239" s="45" t="str">
        <f>DATEDIF(Q239,P239,"y")&amp;" ans "&amp;DATEDIF(Q239,P239,"ym")&amp;" mois"</f>
        <v>13 ans 4 mois</v>
      </c>
      <c r="U239" s="39" t="str">
        <f>VLOOKUP(T239,Table_corresp!$A$3:$B$230,2,0)</f>
        <v>&gt; 12</v>
      </c>
      <c r="V239" s="20"/>
      <c r="W239" s="21"/>
      <c r="X239" s="20"/>
      <c r="Y239" s="38" t="str">
        <f>IF(X239&lt;&gt;0,(DATEDIF(Q239,X239,"y")&amp;" ans "&amp;DATEDIF(Q239,X239,"ym")&amp;" mois"),"")</f>
        <v/>
      </c>
      <c r="Z239" s="21"/>
      <c r="AA239" s="57" t="str">
        <f>IF(Y239="","",(VLOOKUP(Y239,Table_corresp!$E$3:$F$230,2,0)))</f>
        <v/>
      </c>
      <c r="AB239" s="57" t="str">
        <f>IF(AA239="","",(CONCATENATE(B239," / ",AA239)))</f>
        <v/>
      </c>
      <c r="AC239" s="57" t="str">
        <f>IF(AB239="","",(VLOOKUP(AB239,Table_corresp!$J$3:$M$70,2,0)))</f>
        <v/>
      </c>
      <c r="AD239" s="57" t="str">
        <f>IF(AB239="","",(VLOOKUP(AB239,Table_corresp!$J$3:$M$70,3,0)))</f>
        <v/>
      </c>
      <c r="AE239" s="57" t="str">
        <f>IF(AB239="","",(VLOOKUP(AB239,Table_corresp!$J$3:$M$70,4,0)))</f>
        <v/>
      </c>
      <c r="AF239" s="56" t="str">
        <f t="shared" si="65"/>
        <v/>
      </c>
      <c r="AG239" s="56" t="str">
        <f>IF(AF239="","",N239-AF239)</f>
        <v/>
      </c>
      <c r="AH239" s="58" t="str">
        <f t="shared" si="61"/>
        <v/>
      </c>
      <c r="AI239" s="17" t="str">
        <f>IF(X239&lt;&gt;0,((YEAR(X239)-YEAR(P239))*12+MONTH(X239)-MONTH(P239)),"")</f>
        <v/>
      </c>
      <c r="AJ239" s="20"/>
      <c r="AK239" s="39" t="str">
        <f>IF(AJ239&lt;&gt;0,(DATEDIF(Q239,AJ239,"y")&amp;" ans "&amp;DATEDIF(Q239,AJ239,"ym")&amp;" mois"),"")</f>
        <v/>
      </c>
      <c r="AL239" s="21"/>
      <c r="AM239" s="57" t="str">
        <f>IF(AK239="","",(VLOOKUP(AK239,Table_corresp!$E$3:$F$230,2,0)))</f>
        <v/>
      </c>
      <c r="AN239" s="57" t="str">
        <f>IF(AM239="","",(CONCATENATE(B239," / ",AM239)))</f>
        <v/>
      </c>
      <c r="AO239" s="57" t="str">
        <f>IF(AN239="","",(VLOOKUP(AN239,Table_corresp!$J$3:$M$70,2,0)))</f>
        <v/>
      </c>
      <c r="AP239" s="57" t="str">
        <f>IF(AN239="","",(VLOOKUP(AN239,Table_corresp!$J$3:$M$70,3,0)))</f>
        <v/>
      </c>
      <c r="AQ239" s="57" t="str">
        <f>IF(AN239="","",(VLOOKUP(AN239,Table_corresp!$J$3:$M$70,4,0)))</f>
        <v/>
      </c>
      <c r="AR239" s="56" t="str">
        <f t="shared" si="66"/>
        <v/>
      </c>
      <c r="AS239" s="56" t="str">
        <f t="shared" si="67"/>
        <v/>
      </c>
      <c r="AT239" s="58" t="str">
        <f t="shared" si="68"/>
        <v/>
      </c>
      <c r="AU239" s="59" t="str">
        <f t="shared" si="62"/>
        <v/>
      </c>
      <c r="AV239" s="20"/>
      <c r="AW239" s="39"/>
      <c r="AX239" s="21"/>
      <c r="AY239" s="57" t="str">
        <f>IF(AU239="","",(VLOOKUP(AU239,Table_corresp!$E$3:$F$230,2,0)))</f>
        <v/>
      </c>
      <c r="AZ239" s="57" t="str">
        <f>IF(AY239="","",(CONCATENATE(L239," / ",AY239)))</f>
        <v/>
      </c>
      <c r="BA239" s="57" t="str">
        <f>IF(AZ239="","",(VLOOKUP(AZ239,Table_corresp!$J$3:$M$70,2,0)))</f>
        <v/>
      </c>
      <c r="BB239" s="57" t="str">
        <f>IF(AZ239="","",(VLOOKUP(AZ239,Table_corresp!$J$3:$M$70,3,0)))</f>
        <v/>
      </c>
      <c r="BC239" s="57" t="str">
        <f>IF(AZ239="","",(VLOOKUP(AZ239,Table_corresp!$J$3:$M$70,4,0)))</f>
        <v/>
      </c>
      <c r="BD239" s="56" t="str">
        <f t="shared" si="69"/>
        <v/>
      </c>
      <c r="BE239" s="56" t="str">
        <f t="shared" si="78"/>
        <v/>
      </c>
      <c r="BF239" s="58" t="str">
        <f t="shared" si="70"/>
        <v/>
      </c>
      <c r="BG239" s="59" t="e">
        <f t="shared" si="63"/>
        <v>#VALUE!</v>
      </c>
      <c r="BH239" s="21"/>
      <c r="BI239" s="39"/>
      <c r="BJ239" s="21"/>
      <c r="BK239" s="57" t="e">
        <f>IF(BG239="","",(VLOOKUP(BG239,Table_corresp!$E$3:$F$230,2,0)))</f>
        <v>#VALUE!</v>
      </c>
      <c r="BL239" s="57" t="e">
        <f>IF(BK239="","",(CONCATENATE(V239," / ",BK239)))</f>
        <v>#VALUE!</v>
      </c>
      <c r="BM239" s="57" t="e">
        <f>IF(BL239="","",(VLOOKUP(BL239,Table_corresp!$J$3:$M$70,2,0)))</f>
        <v>#VALUE!</v>
      </c>
      <c r="BN239" s="57" t="e">
        <f>IF(BL239="","",(VLOOKUP(BL239,Table_corresp!$J$3:$M$70,3,0)))</f>
        <v>#VALUE!</v>
      </c>
      <c r="BO239" s="57" t="e">
        <f>IF(BL239="","",(VLOOKUP(BL239,Table_corresp!$J$3:$M$70,4,0)))</f>
        <v>#VALUE!</v>
      </c>
      <c r="BP239" s="56" t="str">
        <f t="shared" si="71"/>
        <v/>
      </c>
      <c r="BQ239" s="56" t="str">
        <f t="shared" si="79"/>
        <v/>
      </c>
      <c r="BR239" s="58" t="str">
        <f t="shared" si="72"/>
        <v/>
      </c>
      <c r="BS239" s="59" t="e">
        <f t="shared" si="64"/>
        <v>#VALUE!</v>
      </c>
      <c r="BT239" s="21"/>
      <c r="BU239" s="39"/>
      <c r="BV239" s="21"/>
      <c r="BW239" s="57" t="e">
        <f>IF(BS239="","",(VLOOKUP(BS239,Table_corresp!$E$3:$F$230,2,0)))</f>
        <v>#VALUE!</v>
      </c>
      <c r="BX239" s="57" t="e">
        <f>IF(BW239="","",(CONCATENATE(AF239," / ",BW239)))</f>
        <v>#VALUE!</v>
      </c>
      <c r="BY239" s="57" t="e">
        <f>IF(BX239="","",(VLOOKUP(BX239,Table_corresp!$J$3:$M$70,2,0)))</f>
        <v>#VALUE!</v>
      </c>
      <c r="BZ239" s="57" t="e">
        <f>IF(BX239="","",(VLOOKUP(BX239,Table_corresp!$J$3:$M$70,3,0)))</f>
        <v>#VALUE!</v>
      </c>
      <c r="CA239" s="57" t="e">
        <f>IF(BX239="","",(VLOOKUP(BX239,Table_corresp!$J$3:$M$70,4,0)))</f>
        <v>#VALUE!</v>
      </c>
      <c r="CB239" s="56" t="e">
        <f>IF(#REF!&gt;0,((((#REF!/BY239)^BZ239)-1)/CA239),"")</f>
        <v>#REF!</v>
      </c>
      <c r="CC239" s="56" t="e">
        <f>IF(CB239="","",BN239-CB239)</f>
        <v>#REF!</v>
      </c>
      <c r="CD239" s="58" t="e">
        <f t="shared" si="73"/>
        <v>#REF!</v>
      </c>
      <c r="CE239" s="59" t="e">
        <f>IF(BR239&lt;&gt;0,((YEAR(BR239)-YEAR(BD239))*12+MONTH(BR239)-MONTH(BD239)),"")</f>
        <v>#VALUE!</v>
      </c>
      <c r="CF239" s="21"/>
      <c r="CG239" s="39"/>
      <c r="CH239" s="21"/>
      <c r="CI239" s="57" t="e">
        <f>IF(CE239="","",(VLOOKUP(CE239,Table_corresp!$E$3:$F$230,2,0)))</f>
        <v>#VALUE!</v>
      </c>
      <c r="CJ239" s="57" t="e">
        <f>IF(CI239="","",(CONCATENATE(AP239," / ",CI239)))</f>
        <v>#VALUE!</v>
      </c>
      <c r="CK239" s="57" t="e">
        <f>IF(CJ239="","",(VLOOKUP(CJ239,Table_corresp!$J$3:$M$70,2,0)))</f>
        <v>#VALUE!</v>
      </c>
      <c r="CL239" s="57" t="e">
        <f>IF(CJ239="","",(VLOOKUP(CJ239,Table_corresp!$J$3:$M$70,3,0)))</f>
        <v>#VALUE!</v>
      </c>
      <c r="CM239" s="57" t="e">
        <f>IF(CJ239="","",(VLOOKUP(CJ239,Table_corresp!$J$3:$M$70,4,0)))</f>
        <v>#VALUE!</v>
      </c>
      <c r="CN239" s="56" t="e">
        <f>IF(#REF!&gt;0,((((#REF!/CK239)^CL239)-1)/CM239),"")</f>
        <v>#REF!</v>
      </c>
      <c r="CO239" s="56" t="e">
        <f>IF(CN239="","",BZ239-CN239)</f>
        <v>#REF!</v>
      </c>
      <c r="CP239" s="58" t="e">
        <f t="shared" si="74"/>
        <v>#REF!</v>
      </c>
      <c r="CQ239" s="59" t="e">
        <f>IF(CD239&lt;&gt;0,((YEAR(CD239)-YEAR(BP239))*12+MONTH(CD239)-MONTH(BP239)),"")</f>
        <v>#REF!</v>
      </c>
      <c r="CR239" s="21"/>
      <c r="CS239" s="39"/>
      <c r="CT239" s="22"/>
      <c r="CU239" s="57" t="e">
        <f>IF(CQ239="","",(VLOOKUP(CQ239,Table_corresp!$E$3:$F$230,2,0)))</f>
        <v>#REF!</v>
      </c>
      <c r="CV239" s="57" t="e">
        <f>IF(CU239="","",(CONCATENATE(BB239," / ",CU239)))</f>
        <v>#REF!</v>
      </c>
      <c r="CW239" s="57" t="e">
        <f>IF(CV239="","",(VLOOKUP(CV239,Table_corresp!$J$3:$M$70,2,0)))</f>
        <v>#REF!</v>
      </c>
      <c r="CX239" s="57" t="e">
        <f>IF(CV239="","",(VLOOKUP(CV239,Table_corresp!$J$3:$M$70,3,0)))</f>
        <v>#REF!</v>
      </c>
      <c r="CY239" s="57" t="e">
        <f>IF(CV239="","",(VLOOKUP(CV239,Table_corresp!$J$3:$M$70,4,0)))</f>
        <v>#REF!</v>
      </c>
      <c r="CZ239" s="56" t="e">
        <f>IF(#REF!&gt;0,((((#REF!/CW239)^CX239)-1)/CY239),"")</f>
        <v>#REF!</v>
      </c>
      <c r="DA239" s="56" t="e">
        <f>IF(CZ239="","",CL239-CZ239)</f>
        <v>#REF!</v>
      </c>
      <c r="DB239" s="58" t="e">
        <f t="shared" si="75"/>
        <v>#REF!</v>
      </c>
      <c r="DC239" s="59" t="e">
        <f>IF(CP239&lt;&gt;0,((YEAR(CP239)-YEAR(CB239))*12+MONTH(CP239)-MONTH(CB239)),"")</f>
        <v>#REF!</v>
      </c>
    </row>
    <row r="240" spans="1:107" x14ac:dyDescent="0.25">
      <c r="A240" s="10">
        <v>241</v>
      </c>
      <c r="B240" s="10">
        <v>2</v>
      </c>
      <c r="C240" s="12"/>
      <c r="D240" s="12"/>
      <c r="E240" s="12"/>
      <c r="F240" s="12">
        <v>36</v>
      </c>
      <c r="G240" s="12">
        <v>1.27</v>
      </c>
      <c r="H240" s="13">
        <f>F240/(G240*G240)</f>
        <v>22.320044640089279</v>
      </c>
      <c r="I240" s="46">
        <f>VLOOKUP(T240,Table_corresp!$E$3:$F$230,2,0)</f>
        <v>7.5</v>
      </c>
      <c r="J240" s="46" t="str">
        <f>CONCATENATE(B240," / ",I240)</f>
        <v>2 / 7,5</v>
      </c>
      <c r="K240" s="54">
        <f>VLOOKUP(J240,Table_corresp!$J$3:$M$70,2,0)</f>
        <v>15.32</v>
      </c>
      <c r="L240" s="54">
        <f>VLOOKUP(J240,Table_corresp!$J$3:$M$70,3,0)</f>
        <v>-0.5</v>
      </c>
      <c r="M240" s="55">
        <f>VLOOKUP(J240,Table_corresp!$J$3:$M$70,4,0)</f>
        <v>-4.3999999999999997E-2</v>
      </c>
      <c r="N240" s="56">
        <f t="shared" si="76"/>
        <v>3.8981894285668375</v>
      </c>
      <c r="O240" s="14" t="s">
        <v>39</v>
      </c>
      <c r="P240" s="15">
        <v>42663</v>
      </c>
      <c r="Q240" s="15">
        <v>39886</v>
      </c>
      <c r="R240" s="45" t="str">
        <f t="shared" ca="1" si="77"/>
        <v>8 ans 7 mois</v>
      </c>
      <c r="S240" s="39" t="str">
        <f ca="1">VLOOKUP(R240,Table_corresp!$A$3:$B$230,2,0)</f>
        <v>[6-9[</v>
      </c>
      <c r="T240" s="45" t="str">
        <f>DATEDIF(Q240,P240,"y")&amp;" ans "&amp;DATEDIF(Q240,P240,"ym")&amp;" mois"</f>
        <v>7 ans 7 mois</v>
      </c>
      <c r="U240" s="39" t="str">
        <f>VLOOKUP(T240,Table_corresp!$A$3:$B$230,2,0)</f>
        <v>[6-9[</v>
      </c>
      <c r="V240" s="16"/>
      <c r="W240" s="11"/>
      <c r="X240" s="16"/>
      <c r="Y240" s="38" t="str">
        <f>IF(X240&lt;&gt;0,(DATEDIF(Q240,X240,"y")&amp;" ans "&amp;DATEDIF(Q240,X240,"ym")&amp;" mois"),"")</f>
        <v/>
      </c>
      <c r="Z240" s="11"/>
      <c r="AA240" s="57" t="str">
        <f>IF(Y240="","",(VLOOKUP(Y240,Table_corresp!$E$3:$F$230,2,0)))</f>
        <v/>
      </c>
      <c r="AB240" s="57" t="str">
        <f>IF(AA240="","",(CONCATENATE(B240," / ",AA240)))</f>
        <v/>
      </c>
      <c r="AC240" s="57" t="str">
        <f>IF(AB240="","",(VLOOKUP(AB240,Table_corresp!$J$3:$M$70,2,0)))</f>
        <v/>
      </c>
      <c r="AD240" s="57" t="str">
        <f>IF(AB240="","",(VLOOKUP(AB240,Table_corresp!$J$3:$M$70,3,0)))</f>
        <v/>
      </c>
      <c r="AE240" s="57" t="str">
        <f>IF(AB240="","",(VLOOKUP(AB240,Table_corresp!$J$3:$M$70,4,0)))</f>
        <v/>
      </c>
      <c r="AF240" s="56" t="str">
        <f t="shared" si="65"/>
        <v/>
      </c>
      <c r="AG240" s="56" t="str">
        <f>IF(AF240="","",N240-AF240)</f>
        <v/>
      </c>
      <c r="AH240" s="58" t="str">
        <f t="shared" si="61"/>
        <v/>
      </c>
      <c r="AI240" s="17" t="str">
        <f>IF(X240&lt;&gt;0,((YEAR(X240)-YEAR(P240))*12+MONTH(X240)-MONTH(P240)),"")</f>
        <v/>
      </c>
      <c r="AJ240" s="16"/>
      <c r="AK240" s="39" t="str">
        <f>IF(AJ240&lt;&gt;0,(DATEDIF(Q240,AJ240,"y")&amp;" ans "&amp;DATEDIF(Q240,AJ240,"ym")&amp;" mois"),"")</f>
        <v/>
      </c>
      <c r="AL240" s="11"/>
      <c r="AM240" s="57" t="str">
        <f>IF(AK240="","",(VLOOKUP(AK240,Table_corresp!$E$3:$F$230,2,0)))</f>
        <v/>
      </c>
      <c r="AN240" s="57" t="str">
        <f>IF(AM240="","",(CONCATENATE(B240," / ",AM240)))</f>
        <v/>
      </c>
      <c r="AO240" s="57" t="str">
        <f>IF(AN240="","",(VLOOKUP(AN240,Table_corresp!$J$3:$M$70,2,0)))</f>
        <v/>
      </c>
      <c r="AP240" s="57" t="str">
        <f>IF(AN240="","",(VLOOKUP(AN240,Table_corresp!$J$3:$M$70,3,0)))</f>
        <v/>
      </c>
      <c r="AQ240" s="57" t="str">
        <f>IF(AN240="","",(VLOOKUP(AN240,Table_corresp!$J$3:$M$70,4,0)))</f>
        <v/>
      </c>
      <c r="AR240" s="56" t="str">
        <f t="shared" si="66"/>
        <v/>
      </c>
      <c r="AS240" s="56" t="str">
        <f t="shared" si="67"/>
        <v/>
      </c>
      <c r="AT240" s="58" t="str">
        <f t="shared" si="68"/>
        <v/>
      </c>
      <c r="AU240" s="59" t="str">
        <f t="shared" si="62"/>
        <v/>
      </c>
      <c r="AV240" s="16"/>
      <c r="AW240" s="39"/>
      <c r="AX240" s="11"/>
      <c r="AY240" s="57" t="str">
        <f>IF(AU240="","",(VLOOKUP(AU240,Table_corresp!$E$3:$F$230,2,0)))</f>
        <v/>
      </c>
      <c r="AZ240" s="57" t="str">
        <f>IF(AY240="","",(CONCATENATE(L240," / ",AY240)))</f>
        <v/>
      </c>
      <c r="BA240" s="57" t="str">
        <f>IF(AZ240="","",(VLOOKUP(AZ240,Table_corresp!$J$3:$M$70,2,0)))</f>
        <v/>
      </c>
      <c r="BB240" s="57" t="str">
        <f>IF(AZ240="","",(VLOOKUP(AZ240,Table_corresp!$J$3:$M$70,3,0)))</f>
        <v/>
      </c>
      <c r="BC240" s="57" t="str">
        <f>IF(AZ240="","",(VLOOKUP(AZ240,Table_corresp!$J$3:$M$70,4,0)))</f>
        <v/>
      </c>
      <c r="BD240" s="56" t="str">
        <f t="shared" si="69"/>
        <v/>
      </c>
      <c r="BE240" s="56" t="str">
        <f t="shared" si="78"/>
        <v/>
      </c>
      <c r="BF240" s="58" t="str">
        <f t="shared" si="70"/>
        <v/>
      </c>
      <c r="BG240" s="59" t="e">
        <f t="shared" si="63"/>
        <v>#VALUE!</v>
      </c>
      <c r="BH240" s="11"/>
      <c r="BI240" s="39"/>
      <c r="BJ240" s="11"/>
      <c r="BK240" s="57" t="e">
        <f>IF(BG240="","",(VLOOKUP(BG240,Table_corresp!$E$3:$F$230,2,0)))</f>
        <v>#VALUE!</v>
      </c>
      <c r="BL240" s="57" t="e">
        <f>IF(BK240="","",(CONCATENATE(V240," / ",BK240)))</f>
        <v>#VALUE!</v>
      </c>
      <c r="BM240" s="57" t="e">
        <f>IF(BL240="","",(VLOOKUP(BL240,Table_corresp!$J$3:$M$70,2,0)))</f>
        <v>#VALUE!</v>
      </c>
      <c r="BN240" s="57" t="e">
        <f>IF(BL240="","",(VLOOKUP(BL240,Table_corresp!$J$3:$M$70,3,0)))</f>
        <v>#VALUE!</v>
      </c>
      <c r="BO240" s="57" t="e">
        <f>IF(BL240="","",(VLOOKUP(BL240,Table_corresp!$J$3:$M$70,4,0)))</f>
        <v>#VALUE!</v>
      </c>
      <c r="BP240" s="56" t="str">
        <f t="shared" si="71"/>
        <v/>
      </c>
      <c r="BQ240" s="56" t="str">
        <f t="shared" si="79"/>
        <v/>
      </c>
      <c r="BR240" s="58" t="str">
        <f t="shared" si="72"/>
        <v/>
      </c>
      <c r="BS240" s="59" t="e">
        <f t="shared" si="64"/>
        <v>#VALUE!</v>
      </c>
      <c r="BT240" s="11"/>
      <c r="BU240" s="39"/>
      <c r="BV240" s="11"/>
      <c r="BW240" s="57" t="e">
        <f>IF(BS240="","",(VLOOKUP(BS240,Table_corresp!$E$3:$F$230,2,0)))</f>
        <v>#VALUE!</v>
      </c>
      <c r="BX240" s="57" t="e">
        <f>IF(BW240="","",(CONCATENATE(AF240," / ",BW240)))</f>
        <v>#VALUE!</v>
      </c>
      <c r="BY240" s="57" t="e">
        <f>IF(BX240="","",(VLOOKUP(BX240,Table_corresp!$J$3:$M$70,2,0)))</f>
        <v>#VALUE!</v>
      </c>
      <c r="BZ240" s="57" t="e">
        <f>IF(BX240="","",(VLOOKUP(BX240,Table_corresp!$J$3:$M$70,3,0)))</f>
        <v>#VALUE!</v>
      </c>
      <c r="CA240" s="57" t="e">
        <f>IF(BX240="","",(VLOOKUP(BX240,Table_corresp!$J$3:$M$70,4,0)))</f>
        <v>#VALUE!</v>
      </c>
      <c r="CB240" s="56" t="e">
        <f>IF(#REF!&gt;0,((((#REF!/BY240)^BZ240)-1)/CA240),"")</f>
        <v>#REF!</v>
      </c>
      <c r="CC240" s="56" t="e">
        <f>IF(CB240="","",BN240-CB240)</f>
        <v>#REF!</v>
      </c>
      <c r="CD240" s="58" t="e">
        <f t="shared" si="73"/>
        <v>#REF!</v>
      </c>
      <c r="CE240" s="59" t="e">
        <f>IF(BR240&lt;&gt;0,((YEAR(BR240)-YEAR(BD240))*12+MONTH(BR240)-MONTH(BD240)),"")</f>
        <v>#VALUE!</v>
      </c>
      <c r="CF240" s="11"/>
      <c r="CG240" s="39"/>
      <c r="CH240" s="11"/>
      <c r="CI240" s="57" t="e">
        <f>IF(CE240="","",(VLOOKUP(CE240,Table_corresp!$E$3:$F$230,2,0)))</f>
        <v>#VALUE!</v>
      </c>
      <c r="CJ240" s="57" t="e">
        <f>IF(CI240="","",(CONCATENATE(AP240," / ",CI240)))</f>
        <v>#VALUE!</v>
      </c>
      <c r="CK240" s="57" t="e">
        <f>IF(CJ240="","",(VLOOKUP(CJ240,Table_corresp!$J$3:$M$70,2,0)))</f>
        <v>#VALUE!</v>
      </c>
      <c r="CL240" s="57" t="e">
        <f>IF(CJ240="","",(VLOOKUP(CJ240,Table_corresp!$J$3:$M$70,3,0)))</f>
        <v>#VALUE!</v>
      </c>
      <c r="CM240" s="57" t="e">
        <f>IF(CJ240="","",(VLOOKUP(CJ240,Table_corresp!$J$3:$M$70,4,0)))</f>
        <v>#VALUE!</v>
      </c>
      <c r="CN240" s="56" t="e">
        <f>IF(#REF!&gt;0,((((#REF!/CK240)^CL240)-1)/CM240),"")</f>
        <v>#REF!</v>
      </c>
      <c r="CO240" s="56" t="e">
        <f>IF(CN240="","",BZ240-CN240)</f>
        <v>#REF!</v>
      </c>
      <c r="CP240" s="58" t="e">
        <f t="shared" si="74"/>
        <v>#REF!</v>
      </c>
      <c r="CQ240" s="59" t="e">
        <f>IF(CD240&lt;&gt;0,((YEAR(CD240)-YEAR(BP240))*12+MONTH(CD240)-MONTH(BP240)),"")</f>
        <v>#REF!</v>
      </c>
      <c r="CR240" s="11"/>
      <c r="CS240" s="39"/>
      <c r="CT240" s="18"/>
      <c r="CU240" s="57" t="e">
        <f>IF(CQ240="","",(VLOOKUP(CQ240,Table_corresp!$E$3:$F$230,2,0)))</f>
        <v>#REF!</v>
      </c>
      <c r="CV240" s="57" t="e">
        <f>IF(CU240="","",(CONCATENATE(BB240," / ",CU240)))</f>
        <v>#REF!</v>
      </c>
      <c r="CW240" s="57" t="e">
        <f>IF(CV240="","",(VLOOKUP(CV240,Table_corresp!$J$3:$M$70,2,0)))</f>
        <v>#REF!</v>
      </c>
      <c r="CX240" s="57" t="e">
        <f>IF(CV240="","",(VLOOKUP(CV240,Table_corresp!$J$3:$M$70,3,0)))</f>
        <v>#REF!</v>
      </c>
      <c r="CY240" s="57" t="e">
        <f>IF(CV240="","",(VLOOKUP(CV240,Table_corresp!$J$3:$M$70,4,0)))</f>
        <v>#REF!</v>
      </c>
      <c r="CZ240" s="56" t="e">
        <f>IF(#REF!&gt;0,((((#REF!/CW240)^CX240)-1)/CY240),"")</f>
        <v>#REF!</v>
      </c>
      <c r="DA240" s="56" t="e">
        <f>IF(CZ240="","",CL240-CZ240)</f>
        <v>#REF!</v>
      </c>
      <c r="DB240" s="58" t="e">
        <f t="shared" si="75"/>
        <v>#REF!</v>
      </c>
      <c r="DC240" s="59" t="e">
        <f>IF(CP240&lt;&gt;0,((YEAR(CP240)-YEAR(CB240))*12+MONTH(CP240)-MONTH(CB240)),"")</f>
        <v>#REF!</v>
      </c>
    </row>
    <row r="241" spans="1:107" x14ac:dyDescent="0.25">
      <c r="A241" s="10">
        <v>242</v>
      </c>
      <c r="B241" s="10">
        <v>1</v>
      </c>
      <c r="C241" s="12"/>
      <c r="D241" s="12"/>
      <c r="E241" s="12"/>
      <c r="F241" s="12">
        <v>43.2</v>
      </c>
      <c r="G241" s="12">
        <v>1.41</v>
      </c>
      <c r="H241" s="13">
        <f>F241/(G241*G241)</f>
        <v>21.729289271163427</v>
      </c>
      <c r="I241" s="46">
        <f>VLOOKUP(T241,Table_corresp!$E$3:$F$230,2,0)</f>
        <v>9.5</v>
      </c>
      <c r="J241" s="46" t="str">
        <f>CONCATENATE(B241," / ",I241)</f>
        <v>1 / 9,5</v>
      </c>
      <c r="K241" s="54">
        <f>VLOOKUP(J241,Table_corresp!$J$3:$M$70,2,0)</f>
        <v>16.2</v>
      </c>
      <c r="L241" s="54">
        <f>VLOOKUP(J241,Table_corresp!$J$3:$M$70,3,0)</f>
        <v>-0.77</v>
      </c>
      <c r="M241" s="55">
        <f>VLOOKUP(J241,Table_corresp!$J$3:$M$70,4,0)</f>
        <v>-7.3300000000000004E-2</v>
      </c>
      <c r="N241" s="56">
        <f t="shared" si="76"/>
        <v>2.7608450974826777</v>
      </c>
      <c r="O241" s="14" t="s">
        <v>36</v>
      </c>
      <c r="P241" s="15">
        <v>42663</v>
      </c>
      <c r="Q241" s="15">
        <v>39133</v>
      </c>
      <c r="R241" s="45" t="str">
        <f t="shared" ca="1" si="77"/>
        <v>10 ans 7 mois</v>
      </c>
      <c r="S241" s="39" t="str">
        <f ca="1">VLOOKUP(R241,Table_corresp!$A$3:$B$230,2,0)</f>
        <v>[9-12[</v>
      </c>
      <c r="T241" s="45" t="str">
        <f>DATEDIF(Q241,P241,"y")&amp;" ans "&amp;DATEDIF(Q241,P241,"ym")&amp;" mois"</f>
        <v>9 ans 8 mois</v>
      </c>
      <c r="U241" s="39" t="str">
        <f>VLOOKUP(T241,Table_corresp!$A$3:$B$230,2,0)</f>
        <v>[9-12[</v>
      </c>
      <c r="V241" s="16"/>
      <c r="W241" s="11"/>
      <c r="X241" s="16"/>
      <c r="Y241" s="38" t="str">
        <f>IF(X241&lt;&gt;0,(DATEDIF(Q241,X241,"y")&amp;" ans "&amp;DATEDIF(Q241,X241,"ym")&amp;" mois"),"")</f>
        <v/>
      </c>
      <c r="Z241" s="11"/>
      <c r="AA241" s="57" t="str">
        <f>IF(Y241="","",(VLOOKUP(Y241,Table_corresp!$E$3:$F$230,2,0)))</f>
        <v/>
      </c>
      <c r="AB241" s="57" t="str">
        <f>IF(AA241="","",(CONCATENATE(B241," / ",AA241)))</f>
        <v/>
      </c>
      <c r="AC241" s="57" t="str">
        <f>IF(AB241="","",(VLOOKUP(AB241,Table_corresp!$J$3:$M$70,2,0)))</f>
        <v/>
      </c>
      <c r="AD241" s="57" t="str">
        <f>IF(AB241="","",(VLOOKUP(AB241,Table_corresp!$J$3:$M$70,3,0)))</f>
        <v/>
      </c>
      <c r="AE241" s="57" t="str">
        <f>IF(AB241="","",(VLOOKUP(AB241,Table_corresp!$J$3:$M$70,4,0)))</f>
        <v/>
      </c>
      <c r="AF241" s="56" t="str">
        <f t="shared" si="65"/>
        <v/>
      </c>
      <c r="AG241" s="56" t="str">
        <f>IF(AF241="","",N241-AF241)</f>
        <v/>
      </c>
      <c r="AH241" s="58" t="str">
        <f t="shared" si="61"/>
        <v/>
      </c>
      <c r="AI241" s="17" t="str">
        <f>IF(X241&lt;&gt;0,((YEAR(X241)-YEAR(P241))*12+MONTH(X241)-MONTH(P241)),"")</f>
        <v/>
      </c>
      <c r="AJ241" s="16"/>
      <c r="AK241" s="39" t="str">
        <f>IF(AJ241&lt;&gt;0,(DATEDIF(Q241,AJ241,"y")&amp;" ans "&amp;DATEDIF(Q241,AJ241,"ym")&amp;" mois"),"")</f>
        <v/>
      </c>
      <c r="AL241" s="11"/>
      <c r="AM241" s="57" t="str">
        <f>IF(AK241="","",(VLOOKUP(AK241,Table_corresp!$E$3:$F$230,2,0)))</f>
        <v/>
      </c>
      <c r="AN241" s="57" t="str">
        <f>IF(AM241="","",(CONCATENATE(B241," / ",AM241)))</f>
        <v/>
      </c>
      <c r="AO241" s="57" t="str">
        <f>IF(AN241="","",(VLOOKUP(AN241,Table_corresp!$J$3:$M$70,2,0)))</f>
        <v/>
      </c>
      <c r="AP241" s="57" t="str">
        <f>IF(AN241="","",(VLOOKUP(AN241,Table_corresp!$J$3:$M$70,3,0)))</f>
        <v/>
      </c>
      <c r="AQ241" s="57" t="str">
        <f>IF(AN241="","",(VLOOKUP(AN241,Table_corresp!$J$3:$M$70,4,0)))</f>
        <v/>
      </c>
      <c r="AR241" s="56" t="str">
        <f t="shared" si="66"/>
        <v/>
      </c>
      <c r="AS241" s="56" t="str">
        <f t="shared" si="67"/>
        <v/>
      </c>
      <c r="AT241" s="58" t="str">
        <f t="shared" si="68"/>
        <v/>
      </c>
      <c r="AU241" s="59" t="str">
        <f t="shared" si="62"/>
        <v/>
      </c>
      <c r="AV241" s="16"/>
      <c r="AW241" s="39"/>
      <c r="AX241" s="11"/>
      <c r="AY241" s="57" t="str">
        <f>IF(AU241="","",(VLOOKUP(AU241,Table_corresp!$E$3:$F$230,2,0)))</f>
        <v/>
      </c>
      <c r="AZ241" s="57" t="str">
        <f>IF(AY241="","",(CONCATENATE(L241," / ",AY241)))</f>
        <v/>
      </c>
      <c r="BA241" s="57" t="str">
        <f>IF(AZ241="","",(VLOOKUP(AZ241,Table_corresp!$J$3:$M$70,2,0)))</f>
        <v/>
      </c>
      <c r="BB241" s="57" t="str">
        <f>IF(AZ241="","",(VLOOKUP(AZ241,Table_corresp!$J$3:$M$70,3,0)))</f>
        <v/>
      </c>
      <c r="BC241" s="57" t="str">
        <f>IF(AZ241="","",(VLOOKUP(AZ241,Table_corresp!$J$3:$M$70,4,0)))</f>
        <v/>
      </c>
      <c r="BD241" s="56" t="str">
        <f t="shared" si="69"/>
        <v/>
      </c>
      <c r="BE241" s="56" t="str">
        <f t="shared" si="78"/>
        <v/>
      </c>
      <c r="BF241" s="58" t="str">
        <f t="shared" si="70"/>
        <v/>
      </c>
      <c r="BG241" s="59" t="e">
        <f t="shared" si="63"/>
        <v>#VALUE!</v>
      </c>
      <c r="BH241" s="11"/>
      <c r="BI241" s="39"/>
      <c r="BJ241" s="11"/>
      <c r="BK241" s="57" t="e">
        <f>IF(BG241="","",(VLOOKUP(BG241,Table_corresp!$E$3:$F$230,2,0)))</f>
        <v>#VALUE!</v>
      </c>
      <c r="BL241" s="57" t="e">
        <f>IF(BK241="","",(CONCATENATE(V241," / ",BK241)))</f>
        <v>#VALUE!</v>
      </c>
      <c r="BM241" s="57" t="e">
        <f>IF(BL241="","",(VLOOKUP(BL241,Table_corresp!$J$3:$M$70,2,0)))</f>
        <v>#VALUE!</v>
      </c>
      <c r="BN241" s="57" t="e">
        <f>IF(BL241="","",(VLOOKUP(BL241,Table_corresp!$J$3:$M$70,3,0)))</f>
        <v>#VALUE!</v>
      </c>
      <c r="BO241" s="57" t="e">
        <f>IF(BL241="","",(VLOOKUP(BL241,Table_corresp!$J$3:$M$70,4,0)))</f>
        <v>#VALUE!</v>
      </c>
      <c r="BP241" s="56" t="str">
        <f t="shared" si="71"/>
        <v/>
      </c>
      <c r="BQ241" s="56" t="str">
        <f t="shared" si="79"/>
        <v/>
      </c>
      <c r="BR241" s="58" t="str">
        <f t="shared" si="72"/>
        <v/>
      </c>
      <c r="BS241" s="59" t="e">
        <f t="shared" si="64"/>
        <v>#VALUE!</v>
      </c>
      <c r="BT241" s="11"/>
      <c r="BU241" s="39"/>
      <c r="BV241" s="11"/>
      <c r="BW241" s="57" t="e">
        <f>IF(BS241="","",(VLOOKUP(BS241,Table_corresp!$E$3:$F$230,2,0)))</f>
        <v>#VALUE!</v>
      </c>
      <c r="BX241" s="57" t="e">
        <f>IF(BW241="","",(CONCATENATE(AF241," / ",BW241)))</f>
        <v>#VALUE!</v>
      </c>
      <c r="BY241" s="57" t="e">
        <f>IF(BX241="","",(VLOOKUP(BX241,Table_corresp!$J$3:$M$70,2,0)))</f>
        <v>#VALUE!</v>
      </c>
      <c r="BZ241" s="57" t="e">
        <f>IF(BX241="","",(VLOOKUP(BX241,Table_corresp!$J$3:$M$70,3,0)))</f>
        <v>#VALUE!</v>
      </c>
      <c r="CA241" s="57" t="e">
        <f>IF(BX241="","",(VLOOKUP(BX241,Table_corresp!$J$3:$M$70,4,0)))</f>
        <v>#VALUE!</v>
      </c>
      <c r="CB241" s="56" t="e">
        <f>IF(#REF!&gt;0,((((#REF!/BY241)^BZ241)-1)/CA241),"")</f>
        <v>#REF!</v>
      </c>
      <c r="CC241" s="56" t="e">
        <f>IF(CB241="","",BN241-CB241)</f>
        <v>#REF!</v>
      </c>
      <c r="CD241" s="58" t="e">
        <f t="shared" si="73"/>
        <v>#REF!</v>
      </c>
      <c r="CE241" s="59" t="e">
        <f>IF(BR241&lt;&gt;0,((YEAR(BR241)-YEAR(BD241))*12+MONTH(BR241)-MONTH(BD241)),"")</f>
        <v>#VALUE!</v>
      </c>
      <c r="CF241" s="11"/>
      <c r="CG241" s="39"/>
      <c r="CH241" s="11"/>
      <c r="CI241" s="57" t="e">
        <f>IF(CE241="","",(VLOOKUP(CE241,Table_corresp!$E$3:$F$230,2,0)))</f>
        <v>#VALUE!</v>
      </c>
      <c r="CJ241" s="57" t="e">
        <f>IF(CI241="","",(CONCATENATE(AP241," / ",CI241)))</f>
        <v>#VALUE!</v>
      </c>
      <c r="CK241" s="57" t="e">
        <f>IF(CJ241="","",(VLOOKUP(CJ241,Table_corresp!$J$3:$M$70,2,0)))</f>
        <v>#VALUE!</v>
      </c>
      <c r="CL241" s="57" t="e">
        <f>IF(CJ241="","",(VLOOKUP(CJ241,Table_corresp!$J$3:$M$70,3,0)))</f>
        <v>#VALUE!</v>
      </c>
      <c r="CM241" s="57" t="e">
        <f>IF(CJ241="","",(VLOOKUP(CJ241,Table_corresp!$J$3:$M$70,4,0)))</f>
        <v>#VALUE!</v>
      </c>
      <c r="CN241" s="56" t="e">
        <f>IF(#REF!&gt;0,((((#REF!/CK241)^CL241)-1)/CM241),"")</f>
        <v>#REF!</v>
      </c>
      <c r="CO241" s="56" t="e">
        <f>IF(CN241="","",BZ241-CN241)</f>
        <v>#REF!</v>
      </c>
      <c r="CP241" s="58" t="e">
        <f t="shared" si="74"/>
        <v>#REF!</v>
      </c>
      <c r="CQ241" s="59" t="e">
        <f>IF(CD241&lt;&gt;0,((YEAR(CD241)-YEAR(BP241))*12+MONTH(CD241)-MONTH(BP241)),"")</f>
        <v>#REF!</v>
      </c>
      <c r="CR241" s="11"/>
      <c r="CS241" s="39"/>
      <c r="CT241" s="18"/>
      <c r="CU241" s="57" t="e">
        <f>IF(CQ241="","",(VLOOKUP(CQ241,Table_corresp!$E$3:$F$230,2,0)))</f>
        <v>#REF!</v>
      </c>
      <c r="CV241" s="57" t="e">
        <f>IF(CU241="","",(CONCATENATE(BB241," / ",CU241)))</f>
        <v>#REF!</v>
      </c>
      <c r="CW241" s="57" t="e">
        <f>IF(CV241="","",(VLOOKUP(CV241,Table_corresp!$J$3:$M$70,2,0)))</f>
        <v>#REF!</v>
      </c>
      <c r="CX241" s="57" t="e">
        <f>IF(CV241="","",(VLOOKUP(CV241,Table_corresp!$J$3:$M$70,3,0)))</f>
        <v>#REF!</v>
      </c>
      <c r="CY241" s="57" t="e">
        <f>IF(CV241="","",(VLOOKUP(CV241,Table_corresp!$J$3:$M$70,4,0)))</f>
        <v>#REF!</v>
      </c>
      <c r="CZ241" s="56" t="e">
        <f>IF(#REF!&gt;0,((((#REF!/CW241)^CX241)-1)/CY241),"")</f>
        <v>#REF!</v>
      </c>
      <c r="DA241" s="56" t="e">
        <f>IF(CZ241="","",CL241-CZ241)</f>
        <v>#REF!</v>
      </c>
      <c r="DB241" s="58" t="e">
        <f t="shared" si="75"/>
        <v>#REF!</v>
      </c>
      <c r="DC241" s="59" t="e">
        <f>IF(CP241&lt;&gt;0,((YEAR(CP241)-YEAR(CB241))*12+MONTH(CP241)-MONTH(CB241)),"")</f>
        <v>#REF!</v>
      </c>
    </row>
    <row r="242" spans="1:107" x14ac:dyDescent="0.25">
      <c r="A242" s="10">
        <v>243</v>
      </c>
      <c r="B242" s="10">
        <v>2</v>
      </c>
      <c r="C242" s="12"/>
      <c r="D242" s="12"/>
      <c r="E242" s="12"/>
      <c r="F242" s="12">
        <v>53.9</v>
      </c>
      <c r="G242" s="12">
        <v>1.52</v>
      </c>
      <c r="H242" s="13">
        <f>F242/(G242*G242)</f>
        <v>23.329293628808863</v>
      </c>
      <c r="I242" s="46">
        <f>VLOOKUP(T242,Table_corresp!$E$3:$F$230,2,0)</f>
        <v>8.5</v>
      </c>
      <c r="J242" s="46" t="str">
        <f>CONCATENATE(B242," / ",I242)</f>
        <v>2 / 8,5</v>
      </c>
      <c r="K242" s="54">
        <f>VLOOKUP(J242,Table_corresp!$J$3:$M$70,2,0)</f>
        <v>15.59</v>
      </c>
      <c r="L242" s="54">
        <f>VLOOKUP(J242,Table_corresp!$J$3:$M$70,3,0)</f>
        <v>-0.56999999999999995</v>
      </c>
      <c r="M242" s="55">
        <f>VLOOKUP(J242,Table_corresp!$J$3:$M$70,4,0)</f>
        <v>-5.3400000000000003E-2</v>
      </c>
      <c r="N242" s="56">
        <f t="shared" si="76"/>
        <v>3.8440495587216925</v>
      </c>
      <c r="O242" s="14" t="s">
        <v>36</v>
      </c>
      <c r="P242" s="15">
        <v>42667</v>
      </c>
      <c r="Q242" s="15">
        <v>39413</v>
      </c>
      <c r="R242" s="45" t="str">
        <f t="shared" ca="1" si="77"/>
        <v>9 ans 10 mois</v>
      </c>
      <c r="S242" s="39" t="str">
        <f ca="1">VLOOKUP(R242,Table_corresp!$A$3:$B$230,2,0)</f>
        <v>[9-12[</v>
      </c>
      <c r="T242" s="45" t="str">
        <f>DATEDIF(Q242,P242,"y")&amp;" ans "&amp;DATEDIF(Q242,P242,"ym")&amp;" mois"</f>
        <v>8 ans 10 mois</v>
      </c>
      <c r="U242" s="39" t="str">
        <f>VLOOKUP(T242,Table_corresp!$A$3:$B$230,2,0)</f>
        <v>[6-9[</v>
      </c>
      <c r="V242" s="20"/>
      <c r="W242" s="21"/>
      <c r="X242" s="20"/>
      <c r="Y242" s="38" t="str">
        <f>IF(X242&lt;&gt;0,(DATEDIF(Q242,X242,"y")&amp;" ans "&amp;DATEDIF(Q242,X242,"ym")&amp;" mois"),"")</f>
        <v/>
      </c>
      <c r="Z242" s="21"/>
      <c r="AA242" s="57" t="str">
        <f>IF(Y242="","",(VLOOKUP(Y242,Table_corresp!$E$3:$F$230,2,0)))</f>
        <v/>
      </c>
      <c r="AB242" s="57" t="str">
        <f>IF(AA242="","",(CONCATENATE(B242," / ",AA242)))</f>
        <v/>
      </c>
      <c r="AC242" s="57" t="str">
        <f>IF(AB242="","",(VLOOKUP(AB242,Table_corresp!$J$3:$M$70,2,0)))</f>
        <v/>
      </c>
      <c r="AD242" s="57" t="str">
        <f>IF(AB242="","",(VLOOKUP(AB242,Table_corresp!$J$3:$M$70,3,0)))</f>
        <v/>
      </c>
      <c r="AE242" s="57" t="str">
        <f>IF(AB242="","",(VLOOKUP(AB242,Table_corresp!$J$3:$M$70,4,0)))</f>
        <v/>
      </c>
      <c r="AF242" s="56" t="str">
        <f t="shared" si="65"/>
        <v/>
      </c>
      <c r="AG242" s="56" t="str">
        <f>IF(AF242="","",N242-AF242)</f>
        <v/>
      </c>
      <c r="AH242" s="58" t="str">
        <f t="shared" si="61"/>
        <v/>
      </c>
      <c r="AI242" s="17" t="str">
        <f>IF(X242&lt;&gt;0,((YEAR(X242)-YEAR(P242))*12+MONTH(X242)-MONTH(P242)),"")</f>
        <v/>
      </c>
      <c r="AJ242" s="20"/>
      <c r="AK242" s="39" t="str">
        <f>IF(AJ242&lt;&gt;0,(DATEDIF(Q242,AJ242,"y")&amp;" ans "&amp;DATEDIF(Q242,AJ242,"ym")&amp;" mois"),"")</f>
        <v/>
      </c>
      <c r="AL242" s="21"/>
      <c r="AM242" s="57" t="str">
        <f>IF(AK242="","",(VLOOKUP(AK242,Table_corresp!$E$3:$F$230,2,0)))</f>
        <v/>
      </c>
      <c r="AN242" s="57" t="str">
        <f>IF(AM242="","",(CONCATENATE(B242," / ",AM242)))</f>
        <v/>
      </c>
      <c r="AO242" s="57" t="str">
        <f>IF(AN242="","",(VLOOKUP(AN242,Table_corresp!$J$3:$M$70,2,0)))</f>
        <v/>
      </c>
      <c r="AP242" s="57" t="str">
        <f>IF(AN242="","",(VLOOKUP(AN242,Table_corresp!$J$3:$M$70,3,0)))</f>
        <v/>
      </c>
      <c r="AQ242" s="57" t="str">
        <f>IF(AN242="","",(VLOOKUP(AN242,Table_corresp!$J$3:$M$70,4,0)))</f>
        <v/>
      </c>
      <c r="AR242" s="56" t="str">
        <f t="shared" si="66"/>
        <v/>
      </c>
      <c r="AS242" s="56" t="str">
        <f t="shared" si="67"/>
        <v/>
      </c>
      <c r="AT242" s="58" t="str">
        <f t="shared" si="68"/>
        <v/>
      </c>
      <c r="AU242" s="59" t="str">
        <f t="shared" si="62"/>
        <v/>
      </c>
      <c r="AV242" s="20"/>
      <c r="AW242" s="39"/>
      <c r="AX242" s="21"/>
      <c r="AY242" s="57" t="str">
        <f>IF(AU242="","",(VLOOKUP(AU242,Table_corresp!$E$3:$F$230,2,0)))</f>
        <v/>
      </c>
      <c r="AZ242" s="57" t="str">
        <f>IF(AY242="","",(CONCATENATE(L242," / ",AY242)))</f>
        <v/>
      </c>
      <c r="BA242" s="57" t="str">
        <f>IF(AZ242="","",(VLOOKUP(AZ242,Table_corresp!$J$3:$M$70,2,0)))</f>
        <v/>
      </c>
      <c r="BB242" s="57" t="str">
        <f>IF(AZ242="","",(VLOOKUP(AZ242,Table_corresp!$J$3:$M$70,3,0)))</f>
        <v/>
      </c>
      <c r="BC242" s="57" t="str">
        <f>IF(AZ242="","",(VLOOKUP(AZ242,Table_corresp!$J$3:$M$70,4,0)))</f>
        <v/>
      </c>
      <c r="BD242" s="56" t="str">
        <f t="shared" si="69"/>
        <v/>
      </c>
      <c r="BE242" s="56" t="str">
        <f t="shared" si="78"/>
        <v/>
      </c>
      <c r="BF242" s="58" t="str">
        <f t="shared" si="70"/>
        <v/>
      </c>
      <c r="BG242" s="59" t="e">
        <f t="shared" si="63"/>
        <v>#VALUE!</v>
      </c>
      <c r="BH242" s="21"/>
      <c r="BI242" s="39"/>
      <c r="BJ242" s="21"/>
      <c r="BK242" s="57" t="e">
        <f>IF(BG242="","",(VLOOKUP(BG242,Table_corresp!$E$3:$F$230,2,0)))</f>
        <v>#VALUE!</v>
      </c>
      <c r="BL242" s="57" t="e">
        <f>IF(BK242="","",(CONCATENATE(V242," / ",BK242)))</f>
        <v>#VALUE!</v>
      </c>
      <c r="BM242" s="57" t="e">
        <f>IF(BL242="","",(VLOOKUP(BL242,Table_corresp!$J$3:$M$70,2,0)))</f>
        <v>#VALUE!</v>
      </c>
      <c r="BN242" s="57" t="e">
        <f>IF(BL242="","",(VLOOKUP(BL242,Table_corresp!$J$3:$M$70,3,0)))</f>
        <v>#VALUE!</v>
      </c>
      <c r="BO242" s="57" t="e">
        <f>IF(BL242="","",(VLOOKUP(BL242,Table_corresp!$J$3:$M$70,4,0)))</f>
        <v>#VALUE!</v>
      </c>
      <c r="BP242" s="56" t="str">
        <f t="shared" si="71"/>
        <v/>
      </c>
      <c r="BQ242" s="56" t="str">
        <f t="shared" si="79"/>
        <v/>
      </c>
      <c r="BR242" s="58" t="str">
        <f t="shared" si="72"/>
        <v/>
      </c>
      <c r="BS242" s="59" t="e">
        <f t="shared" si="64"/>
        <v>#VALUE!</v>
      </c>
      <c r="BT242" s="21"/>
      <c r="BU242" s="39"/>
      <c r="BV242" s="21"/>
      <c r="BW242" s="57" t="e">
        <f>IF(BS242="","",(VLOOKUP(BS242,Table_corresp!$E$3:$F$230,2,0)))</f>
        <v>#VALUE!</v>
      </c>
      <c r="BX242" s="57" t="e">
        <f>IF(BW242="","",(CONCATENATE(AF242," / ",BW242)))</f>
        <v>#VALUE!</v>
      </c>
      <c r="BY242" s="57" t="e">
        <f>IF(BX242="","",(VLOOKUP(BX242,Table_corresp!$J$3:$M$70,2,0)))</f>
        <v>#VALUE!</v>
      </c>
      <c r="BZ242" s="57" t="e">
        <f>IF(BX242="","",(VLOOKUP(BX242,Table_corresp!$J$3:$M$70,3,0)))</f>
        <v>#VALUE!</v>
      </c>
      <c r="CA242" s="57" t="e">
        <f>IF(BX242="","",(VLOOKUP(BX242,Table_corresp!$J$3:$M$70,4,0)))</f>
        <v>#VALUE!</v>
      </c>
      <c r="CB242" s="56" t="e">
        <f>IF(#REF!&gt;0,((((#REF!/BY242)^BZ242)-1)/CA242),"")</f>
        <v>#REF!</v>
      </c>
      <c r="CC242" s="56" t="e">
        <f>IF(CB242="","",BN242-CB242)</f>
        <v>#REF!</v>
      </c>
      <c r="CD242" s="58" t="e">
        <f t="shared" si="73"/>
        <v>#REF!</v>
      </c>
      <c r="CE242" s="59" t="e">
        <f>IF(BR242&lt;&gt;0,((YEAR(BR242)-YEAR(BD242))*12+MONTH(BR242)-MONTH(BD242)),"")</f>
        <v>#VALUE!</v>
      </c>
      <c r="CF242" s="21"/>
      <c r="CG242" s="39"/>
      <c r="CH242" s="21"/>
      <c r="CI242" s="57" t="e">
        <f>IF(CE242="","",(VLOOKUP(CE242,Table_corresp!$E$3:$F$230,2,0)))</f>
        <v>#VALUE!</v>
      </c>
      <c r="CJ242" s="57" t="e">
        <f>IF(CI242="","",(CONCATENATE(AP242," / ",CI242)))</f>
        <v>#VALUE!</v>
      </c>
      <c r="CK242" s="57" t="e">
        <f>IF(CJ242="","",(VLOOKUP(CJ242,Table_corresp!$J$3:$M$70,2,0)))</f>
        <v>#VALUE!</v>
      </c>
      <c r="CL242" s="57" t="e">
        <f>IF(CJ242="","",(VLOOKUP(CJ242,Table_corresp!$J$3:$M$70,3,0)))</f>
        <v>#VALUE!</v>
      </c>
      <c r="CM242" s="57" t="e">
        <f>IF(CJ242="","",(VLOOKUP(CJ242,Table_corresp!$J$3:$M$70,4,0)))</f>
        <v>#VALUE!</v>
      </c>
      <c r="CN242" s="56" t="e">
        <f>IF(#REF!&gt;0,((((#REF!/CK242)^CL242)-1)/CM242),"")</f>
        <v>#REF!</v>
      </c>
      <c r="CO242" s="56" t="e">
        <f>IF(CN242="","",BZ242-CN242)</f>
        <v>#REF!</v>
      </c>
      <c r="CP242" s="58" t="e">
        <f t="shared" si="74"/>
        <v>#REF!</v>
      </c>
      <c r="CQ242" s="59" t="e">
        <f>IF(CD242&lt;&gt;0,((YEAR(CD242)-YEAR(BP242))*12+MONTH(CD242)-MONTH(BP242)),"")</f>
        <v>#REF!</v>
      </c>
      <c r="CR242" s="21"/>
      <c r="CS242" s="39"/>
      <c r="CT242" s="22"/>
      <c r="CU242" s="57" t="e">
        <f>IF(CQ242="","",(VLOOKUP(CQ242,Table_corresp!$E$3:$F$230,2,0)))</f>
        <v>#REF!</v>
      </c>
      <c r="CV242" s="57" t="e">
        <f>IF(CU242="","",(CONCATENATE(BB242," / ",CU242)))</f>
        <v>#REF!</v>
      </c>
      <c r="CW242" s="57" t="e">
        <f>IF(CV242="","",(VLOOKUP(CV242,Table_corresp!$J$3:$M$70,2,0)))</f>
        <v>#REF!</v>
      </c>
      <c r="CX242" s="57" t="e">
        <f>IF(CV242="","",(VLOOKUP(CV242,Table_corresp!$J$3:$M$70,3,0)))</f>
        <v>#REF!</v>
      </c>
      <c r="CY242" s="57" t="e">
        <f>IF(CV242="","",(VLOOKUP(CV242,Table_corresp!$J$3:$M$70,4,0)))</f>
        <v>#REF!</v>
      </c>
      <c r="CZ242" s="56" t="e">
        <f>IF(#REF!&gt;0,((((#REF!/CW242)^CX242)-1)/CY242),"")</f>
        <v>#REF!</v>
      </c>
      <c r="DA242" s="56" t="e">
        <f>IF(CZ242="","",CL242-CZ242)</f>
        <v>#REF!</v>
      </c>
      <c r="DB242" s="58" t="e">
        <f t="shared" si="75"/>
        <v>#REF!</v>
      </c>
      <c r="DC242" s="59" t="e">
        <f>IF(CP242&lt;&gt;0,((YEAR(CP242)-YEAR(CB242))*12+MONTH(CP242)-MONTH(CB242)),"")</f>
        <v>#REF!</v>
      </c>
    </row>
    <row r="243" spans="1:107" x14ac:dyDescent="0.25">
      <c r="A243" s="10">
        <v>244</v>
      </c>
      <c r="B243" s="10">
        <v>2</v>
      </c>
      <c r="C243" s="12">
        <v>61</v>
      </c>
      <c r="D243" s="12">
        <v>1.365</v>
      </c>
      <c r="E243" s="12">
        <f>C243/(D243*D243)</f>
        <v>32.738933837834935</v>
      </c>
      <c r="F243" s="12"/>
      <c r="G243" s="12"/>
      <c r="H243" s="13"/>
      <c r="I243" s="46">
        <f>VLOOKUP(T243,Table_corresp!$E$3:$F$230,2,0)</f>
        <v>8</v>
      </c>
      <c r="J243" s="46" t="str">
        <f>CONCATENATE(B243," / ",I243)</f>
        <v>2 / 8</v>
      </c>
      <c r="K243" s="54">
        <f>VLOOKUP(J243,Table_corresp!$J$3:$M$70,2,0)</f>
        <v>15.44</v>
      </c>
      <c r="L243" s="54">
        <f>VLOOKUP(J243,Table_corresp!$J$3:$M$70,3,0)</f>
        <v>-0.54</v>
      </c>
      <c r="M243" s="55">
        <f>VLOOKUP(J243,Table_corresp!$J$3:$M$70,4,0)</f>
        <v>-4.9000000000000002E-2</v>
      </c>
      <c r="N243" s="56" t="str">
        <f t="shared" si="76"/>
        <v/>
      </c>
      <c r="O243" s="14" t="s">
        <v>39</v>
      </c>
      <c r="P243" s="15">
        <v>42667</v>
      </c>
      <c r="Q243" s="15">
        <v>39597</v>
      </c>
      <c r="R243" s="45" t="str">
        <f t="shared" ca="1" si="77"/>
        <v>9 ans 4 mois</v>
      </c>
      <c r="S243" s="39" t="str">
        <f ca="1">VLOOKUP(R243,Table_corresp!$A$3:$B$230,2,0)</f>
        <v>[9-12[</v>
      </c>
      <c r="T243" s="45" t="str">
        <f>DATEDIF(Q243,P243,"y")&amp;" ans "&amp;DATEDIF(Q243,P243,"ym")&amp;" mois"</f>
        <v>8 ans 4 mois</v>
      </c>
      <c r="U243" s="39" t="str">
        <f>VLOOKUP(T243,Table_corresp!$A$3:$B$230,2,0)</f>
        <v>[6-9[</v>
      </c>
      <c r="V243" s="16"/>
      <c r="W243" s="11"/>
      <c r="X243" s="16"/>
      <c r="Y243" s="38" t="str">
        <f>IF(X243&lt;&gt;0,(DATEDIF(Q243,X243,"y")&amp;" ans "&amp;DATEDIF(Q243,X243,"ym")&amp;" mois"),"")</f>
        <v/>
      </c>
      <c r="Z243" s="11"/>
      <c r="AA243" s="57" t="str">
        <f>IF(Y243="","",(VLOOKUP(Y243,Table_corresp!$E$3:$F$230,2,0)))</f>
        <v/>
      </c>
      <c r="AB243" s="57" t="str">
        <f>IF(AA243="","",(CONCATENATE(B243," / ",AA243)))</f>
        <v/>
      </c>
      <c r="AC243" s="57" t="str">
        <f>IF(AB243="","",(VLOOKUP(AB243,Table_corresp!$J$3:$M$70,2,0)))</f>
        <v/>
      </c>
      <c r="AD243" s="57" t="str">
        <f>IF(AB243="","",(VLOOKUP(AB243,Table_corresp!$J$3:$M$70,3,0)))</f>
        <v/>
      </c>
      <c r="AE243" s="57" t="str">
        <f>IF(AB243="","",(VLOOKUP(AB243,Table_corresp!$J$3:$M$70,4,0)))</f>
        <v/>
      </c>
      <c r="AF243" s="56" t="str">
        <f t="shared" si="65"/>
        <v/>
      </c>
      <c r="AG243" s="56" t="str">
        <f>IF(AF243="","",N243-AF243)</f>
        <v/>
      </c>
      <c r="AH243" s="58" t="str">
        <f t="shared" si="61"/>
        <v/>
      </c>
      <c r="AI243" s="17" t="str">
        <f>IF(X243&lt;&gt;0,((YEAR(X243)-YEAR(P243))*12+MONTH(X243)-MONTH(P243)),"")</f>
        <v/>
      </c>
      <c r="AJ243" s="16"/>
      <c r="AK243" s="39" t="str">
        <f>IF(AJ243&lt;&gt;0,(DATEDIF(Q243,AJ243,"y")&amp;" ans "&amp;DATEDIF(Q243,AJ243,"ym")&amp;" mois"),"")</f>
        <v/>
      </c>
      <c r="AL243" s="11"/>
      <c r="AM243" s="57" t="str">
        <f>IF(AK243="","",(VLOOKUP(AK243,Table_corresp!$E$3:$F$230,2,0)))</f>
        <v/>
      </c>
      <c r="AN243" s="57" t="str">
        <f>IF(AM243="","",(CONCATENATE(B243," / ",AM243)))</f>
        <v/>
      </c>
      <c r="AO243" s="57" t="str">
        <f>IF(AN243="","",(VLOOKUP(AN243,Table_corresp!$J$3:$M$70,2,0)))</f>
        <v/>
      </c>
      <c r="AP243" s="57" t="str">
        <f>IF(AN243="","",(VLOOKUP(AN243,Table_corresp!$J$3:$M$70,3,0)))</f>
        <v/>
      </c>
      <c r="AQ243" s="57" t="str">
        <f>IF(AN243="","",(VLOOKUP(AN243,Table_corresp!$J$3:$M$70,4,0)))</f>
        <v/>
      </c>
      <c r="AR243" s="56" t="str">
        <f t="shared" si="66"/>
        <v/>
      </c>
      <c r="AS243" s="56" t="str">
        <f t="shared" si="67"/>
        <v/>
      </c>
      <c r="AT243" s="58" t="str">
        <f t="shared" si="68"/>
        <v/>
      </c>
      <c r="AU243" s="59" t="str">
        <f t="shared" si="62"/>
        <v/>
      </c>
      <c r="AV243" s="16"/>
      <c r="AW243" s="39"/>
      <c r="AX243" s="11"/>
      <c r="AY243" s="57" t="str">
        <f>IF(AU243="","",(VLOOKUP(AU243,Table_corresp!$E$3:$F$230,2,0)))</f>
        <v/>
      </c>
      <c r="AZ243" s="57" t="str">
        <f>IF(AY243="","",(CONCATENATE(L243," / ",AY243)))</f>
        <v/>
      </c>
      <c r="BA243" s="57" t="str">
        <f>IF(AZ243="","",(VLOOKUP(AZ243,Table_corresp!$J$3:$M$70,2,0)))</f>
        <v/>
      </c>
      <c r="BB243" s="57" t="str">
        <f>IF(AZ243="","",(VLOOKUP(AZ243,Table_corresp!$J$3:$M$70,3,0)))</f>
        <v/>
      </c>
      <c r="BC243" s="57" t="str">
        <f>IF(AZ243="","",(VLOOKUP(AZ243,Table_corresp!$J$3:$M$70,4,0)))</f>
        <v/>
      </c>
      <c r="BD243" s="56" t="str">
        <f t="shared" si="69"/>
        <v/>
      </c>
      <c r="BE243" s="56" t="str">
        <f t="shared" si="78"/>
        <v/>
      </c>
      <c r="BF243" s="58" t="str">
        <f t="shared" si="70"/>
        <v/>
      </c>
      <c r="BG243" s="59" t="e">
        <f t="shared" si="63"/>
        <v>#VALUE!</v>
      </c>
      <c r="BH243" s="11"/>
      <c r="BI243" s="39"/>
      <c r="BJ243" s="11"/>
      <c r="BK243" s="57" t="e">
        <f>IF(BG243="","",(VLOOKUP(BG243,Table_corresp!$E$3:$F$230,2,0)))</f>
        <v>#VALUE!</v>
      </c>
      <c r="BL243" s="57" t="e">
        <f>IF(BK243="","",(CONCATENATE(V243," / ",BK243)))</f>
        <v>#VALUE!</v>
      </c>
      <c r="BM243" s="57" t="e">
        <f>IF(BL243="","",(VLOOKUP(BL243,Table_corresp!$J$3:$M$70,2,0)))</f>
        <v>#VALUE!</v>
      </c>
      <c r="BN243" s="57" t="e">
        <f>IF(BL243="","",(VLOOKUP(BL243,Table_corresp!$J$3:$M$70,3,0)))</f>
        <v>#VALUE!</v>
      </c>
      <c r="BO243" s="57" t="e">
        <f>IF(BL243="","",(VLOOKUP(BL243,Table_corresp!$J$3:$M$70,4,0)))</f>
        <v>#VALUE!</v>
      </c>
      <c r="BP243" s="56" t="str">
        <f t="shared" si="71"/>
        <v/>
      </c>
      <c r="BQ243" s="56" t="str">
        <f t="shared" si="79"/>
        <v/>
      </c>
      <c r="BR243" s="58" t="str">
        <f t="shared" si="72"/>
        <v/>
      </c>
      <c r="BS243" s="59" t="e">
        <f t="shared" si="64"/>
        <v>#VALUE!</v>
      </c>
      <c r="BT243" s="11"/>
      <c r="BU243" s="39"/>
      <c r="BV243" s="11"/>
      <c r="BW243" s="57" t="e">
        <f>IF(BS243="","",(VLOOKUP(BS243,Table_corresp!$E$3:$F$230,2,0)))</f>
        <v>#VALUE!</v>
      </c>
      <c r="BX243" s="57" t="e">
        <f>IF(BW243="","",(CONCATENATE(AF243," / ",BW243)))</f>
        <v>#VALUE!</v>
      </c>
      <c r="BY243" s="57" t="e">
        <f>IF(BX243="","",(VLOOKUP(BX243,Table_corresp!$J$3:$M$70,2,0)))</f>
        <v>#VALUE!</v>
      </c>
      <c r="BZ243" s="57" t="e">
        <f>IF(BX243="","",(VLOOKUP(BX243,Table_corresp!$J$3:$M$70,3,0)))</f>
        <v>#VALUE!</v>
      </c>
      <c r="CA243" s="57" t="e">
        <f>IF(BX243="","",(VLOOKUP(BX243,Table_corresp!$J$3:$M$70,4,0)))</f>
        <v>#VALUE!</v>
      </c>
      <c r="CB243" s="56" t="e">
        <f>IF(#REF!&gt;0,((((#REF!/BY243)^BZ243)-1)/CA243),"")</f>
        <v>#REF!</v>
      </c>
      <c r="CC243" s="56" t="e">
        <f>IF(CB243="","",BN243-CB243)</f>
        <v>#REF!</v>
      </c>
      <c r="CD243" s="58" t="e">
        <f t="shared" si="73"/>
        <v>#REF!</v>
      </c>
      <c r="CE243" s="59" t="e">
        <f>IF(BR243&lt;&gt;0,((YEAR(BR243)-YEAR(BD243))*12+MONTH(BR243)-MONTH(BD243)),"")</f>
        <v>#VALUE!</v>
      </c>
      <c r="CF243" s="11"/>
      <c r="CG243" s="39"/>
      <c r="CH243" s="11"/>
      <c r="CI243" s="57" t="e">
        <f>IF(CE243="","",(VLOOKUP(CE243,Table_corresp!$E$3:$F$230,2,0)))</f>
        <v>#VALUE!</v>
      </c>
      <c r="CJ243" s="57" t="e">
        <f>IF(CI243="","",(CONCATENATE(AP243," / ",CI243)))</f>
        <v>#VALUE!</v>
      </c>
      <c r="CK243" s="57" t="e">
        <f>IF(CJ243="","",(VLOOKUP(CJ243,Table_corresp!$J$3:$M$70,2,0)))</f>
        <v>#VALUE!</v>
      </c>
      <c r="CL243" s="57" t="e">
        <f>IF(CJ243="","",(VLOOKUP(CJ243,Table_corresp!$J$3:$M$70,3,0)))</f>
        <v>#VALUE!</v>
      </c>
      <c r="CM243" s="57" t="e">
        <f>IF(CJ243="","",(VLOOKUP(CJ243,Table_corresp!$J$3:$M$70,4,0)))</f>
        <v>#VALUE!</v>
      </c>
      <c r="CN243" s="56" t="e">
        <f>IF(#REF!&gt;0,((((#REF!/CK243)^CL243)-1)/CM243),"")</f>
        <v>#REF!</v>
      </c>
      <c r="CO243" s="56" t="e">
        <f>IF(CN243="","",BZ243-CN243)</f>
        <v>#REF!</v>
      </c>
      <c r="CP243" s="58" t="e">
        <f t="shared" si="74"/>
        <v>#REF!</v>
      </c>
      <c r="CQ243" s="59" t="e">
        <f>IF(CD243&lt;&gt;0,((YEAR(CD243)-YEAR(BP243))*12+MONTH(CD243)-MONTH(BP243)),"")</f>
        <v>#REF!</v>
      </c>
      <c r="CR243" s="11"/>
      <c r="CS243" s="39"/>
      <c r="CT243" s="18"/>
      <c r="CU243" s="57" t="e">
        <f>IF(CQ243="","",(VLOOKUP(CQ243,Table_corresp!$E$3:$F$230,2,0)))</f>
        <v>#REF!</v>
      </c>
      <c r="CV243" s="57" t="e">
        <f>IF(CU243="","",(CONCATENATE(BB243," / ",CU243)))</f>
        <v>#REF!</v>
      </c>
      <c r="CW243" s="57" t="e">
        <f>IF(CV243="","",(VLOOKUP(CV243,Table_corresp!$J$3:$M$70,2,0)))</f>
        <v>#REF!</v>
      </c>
      <c r="CX243" s="57" t="e">
        <f>IF(CV243="","",(VLOOKUP(CV243,Table_corresp!$J$3:$M$70,3,0)))</f>
        <v>#REF!</v>
      </c>
      <c r="CY243" s="57" t="e">
        <f>IF(CV243="","",(VLOOKUP(CV243,Table_corresp!$J$3:$M$70,4,0)))</f>
        <v>#REF!</v>
      </c>
      <c r="CZ243" s="56" t="e">
        <f>IF(#REF!&gt;0,((((#REF!/CW243)^CX243)-1)/CY243),"")</f>
        <v>#REF!</v>
      </c>
      <c r="DA243" s="56" t="e">
        <f>IF(CZ243="","",CL243-CZ243)</f>
        <v>#REF!</v>
      </c>
      <c r="DB243" s="58" t="e">
        <f t="shared" si="75"/>
        <v>#REF!</v>
      </c>
      <c r="DC243" s="59" t="e">
        <f>IF(CP243&lt;&gt;0,((YEAR(CP243)-YEAR(CB243))*12+MONTH(CP243)-MONTH(CB243)),"")</f>
        <v>#REF!</v>
      </c>
    </row>
    <row r="244" spans="1:107" x14ac:dyDescent="0.25">
      <c r="A244" s="10">
        <v>245</v>
      </c>
      <c r="B244" s="10">
        <v>2</v>
      </c>
      <c r="C244" s="12"/>
      <c r="D244" s="12"/>
      <c r="E244" s="12"/>
      <c r="F244" s="12">
        <v>28</v>
      </c>
      <c r="G244" s="12">
        <v>1.075</v>
      </c>
      <c r="H244" s="13">
        <f t="shared" ref="H244:H307" si="80">F244/(G244*G244)</f>
        <v>24.22931314223905</v>
      </c>
      <c r="I244" s="46">
        <f>VLOOKUP(T244,Table_corresp!$E$3:$F$230,2,0)</f>
        <v>4</v>
      </c>
      <c r="J244" s="46" t="str">
        <f>CONCATENATE(B244," / ",I244)</f>
        <v>2 / 4</v>
      </c>
      <c r="K244" s="54">
        <f>VLOOKUP(J244,Table_corresp!$J$3:$M$70,2,0)</f>
        <v>15.45</v>
      </c>
      <c r="L244" s="54">
        <f>VLOOKUP(J244,Table_corresp!$J$3:$M$70,3,0)</f>
        <v>-0.17</v>
      </c>
      <c r="M244" s="55">
        <f>VLOOKUP(J244,Table_corresp!$J$3:$M$70,4,0)</f>
        <v>-1.3299999999999999E-2</v>
      </c>
      <c r="N244" s="56">
        <f t="shared" si="76"/>
        <v>5.5368323705252749</v>
      </c>
      <c r="O244" s="14" t="s">
        <v>39</v>
      </c>
      <c r="P244" s="15">
        <v>42668</v>
      </c>
      <c r="Q244" s="15">
        <v>41139</v>
      </c>
      <c r="R244" s="45" t="str">
        <f t="shared" ref="R244:R307" ca="1" si="81">DATEDIF(Q244,TODAY(),"y")&amp;" ans "&amp;DATEDIF(Q244,TODAY(),"ym")&amp;" mois"</f>
        <v>5 ans 2 mois</v>
      </c>
      <c r="S244" s="39" t="str">
        <f ca="1">VLOOKUP(R244,Table_corresp!$A$3:$B$230,2,0)</f>
        <v>[3-6[</v>
      </c>
      <c r="T244" s="45" t="str">
        <f>DATEDIF(Q244,P244,"y")&amp;" ans "&amp;DATEDIF(Q244,P244,"ym")&amp;" mois"</f>
        <v>4 ans 2 mois</v>
      </c>
      <c r="U244" s="39" t="str">
        <f>VLOOKUP(T244,Table_corresp!$A$3:$B$230,2,0)</f>
        <v>[3-6[</v>
      </c>
      <c r="V244" s="16"/>
      <c r="W244" s="11"/>
      <c r="X244" s="16"/>
      <c r="Y244" s="38" t="str">
        <f>IF(X244&lt;&gt;0,(DATEDIF(Q244,X244,"y")&amp;" ans "&amp;DATEDIF(Q244,X244,"ym")&amp;" mois"),"")</f>
        <v/>
      </c>
      <c r="Z244" s="11"/>
      <c r="AA244" s="57" t="str">
        <f>IF(Y244="","",(VLOOKUP(Y244,Table_corresp!$E$3:$F$230,2,0)))</f>
        <v/>
      </c>
      <c r="AB244" s="57" t="str">
        <f>IF(AA244="","",(CONCATENATE(B244," / ",AA244)))</f>
        <v/>
      </c>
      <c r="AC244" s="57" t="str">
        <f>IF(AB244="","",(VLOOKUP(AB244,Table_corresp!$J$3:$M$70,2,0)))</f>
        <v/>
      </c>
      <c r="AD244" s="57" t="str">
        <f>IF(AB244="","",(VLOOKUP(AB244,Table_corresp!$J$3:$M$70,3,0)))</f>
        <v/>
      </c>
      <c r="AE244" s="57" t="str">
        <f>IF(AB244="","",(VLOOKUP(AB244,Table_corresp!$J$3:$M$70,4,0)))</f>
        <v/>
      </c>
      <c r="AF244" s="56" t="str">
        <f t="shared" si="65"/>
        <v/>
      </c>
      <c r="AG244" s="56" t="str">
        <f>IF(AF244="","",N244-AF244)</f>
        <v/>
      </c>
      <c r="AH244" s="58" t="str">
        <f t="shared" si="61"/>
        <v/>
      </c>
      <c r="AI244" s="17" t="str">
        <f>IF(X244&lt;&gt;0,((YEAR(X244)-YEAR(P244))*12+MONTH(X244)-MONTH(P244)),"")</f>
        <v/>
      </c>
      <c r="AJ244" s="16"/>
      <c r="AK244" s="39" t="str">
        <f>IF(AJ244&lt;&gt;0,(DATEDIF(Q244,AJ244,"y")&amp;" ans "&amp;DATEDIF(Q244,AJ244,"ym")&amp;" mois"),"")</f>
        <v/>
      </c>
      <c r="AL244" s="11"/>
      <c r="AM244" s="57" t="str">
        <f>IF(AK244="","",(VLOOKUP(AK244,Table_corresp!$E$3:$F$230,2,0)))</f>
        <v/>
      </c>
      <c r="AN244" s="57" t="str">
        <f>IF(AM244="","",(CONCATENATE(B244," / ",AM244)))</f>
        <v/>
      </c>
      <c r="AO244" s="57" t="str">
        <f>IF(AN244="","",(VLOOKUP(AN244,Table_corresp!$J$3:$M$70,2,0)))</f>
        <v/>
      </c>
      <c r="AP244" s="57" t="str">
        <f>IF(AN244="","",(VLOOKUP(AN244,Table_corresp!$J$3:$M$70,3,0)))</f>
        <v/>
      </c>
      <c r="AQ244" s="57" t="str">
        <f>IF(AN244="","",(VLOOKUP(AN244,Table_corresp!$J$3:$M$70,4,0)))</f>
        <v/>
      </c>
      <c r="AR244" s="56" t="str">
        <f t="shared" si="66"/>
        <v/>
      </c>
      <c r="AS244" s="56" t="str">
        <f t="shared" si="67"/>
        <v/>
      </c>
      <c r="AT244" s="58" t="str">
        <f t="shared" si="68"/>
        <v/>
      </c>
      <c r="AU244" s="59" t="str">
        <f t="shared" si="62"/>
        <v/>
      </c>
      <c r="AV244" s="16"/>
      <c r="AW244" s="39"/>
      <c r="AX244" s="11"/>
      <c r="AY244" s="57" t="str">
        <f>IF(AU244="","",(VLOOKUP(AU244,Table_corresp!$E$3:$F$230,2,0)))</f>
        <v/>
      </c>
      <c r="AZ244" s="57" t="str">
        <f>IF(AY244="","",(CONCATENATE(L244," / ",AY244)))</f>
        <v/>
      </c>
      <c r="BA244" s="57" t="str">
        <f>IF(AZ244="","",(VLOOKUP(AZ244,Table_corresp!$J$3:$M$70,2,0)))</f>
        <v/>
      </c>
      <c r="BB244" s="57" t="str">
        <f>IF(AZ244="","",(VLOOKUP(AZ244,Table_corresp!$J$3:$M$70,3,0)))</f>
        <v/>
      </c>
      <c r="BC244" s="57" t="str">
        <f>IF(AZ244="","",(VLOOKUP(AZ244,Table_corresp!$J$3:$M$70,4,0)))</f>
        <v/>
      </c>
      <c r="BD244" s="56" t="str">
        <f t="shared" si="69"/>
        <v/>
      </c>
      <c r="BE244" s="56" t="str">
        <f t="shared" si="78"/>
        <v/>
      </c>
      <c r="BF244" s="58" t="str">
        <f t="shared" si="70"/>
        <v/>
      </c>
      <c r="BG244" s="59" t="e">
        <f t="shared" si="63"/>
        <v>#VALUE!</v>
      </c>
      <c r="BH244" s="11"/>
      <c r="BI244" s="39"/>
      <c r="BJ244" s="11"/>
      <c r="BK244" s="57" t="e">
        <f>IF(BG244="","",(VLOOKUP(BG244,Table_corresp!$E$3:$F$230,2,0)))</f>
        <v>#VALUE!</v>
      </c>
      <c r="BL244" s="57" t="e">
        <f>IF(BK244="","",(CONCATENATE(V244," / ",BK244)))</f>
        <v>#VALUE!</v>
      </c>
      <c r="BM244" s="57" t="e">
        <f>IF(BL244="","",(VLOOKUP(BL244,Table_corresp!$J$3:$M$70,2,0)))</f>
        <v>#VALUE!</v>
      </c>
      <c r="BN244" s="57" t="e">
        <f>IF(BL244="","",(VLOOKUP(BL244,Table_corresp!$J$3:$M$70,3,0)))</f>
        <v>#VALUE!</v>
      </c>
      <c r="BO244" s="57" t="e">
        <f>IF(BL244="","",(VLOOKUP(BL244,Table_corresp!$J$3:$M$70,4,0)))</f>
        <v>#VALUE!</v>
      </c>
      <c r="BP244" s="56" t="str">
        <f t="shared" si="71"/>
        <v/>
      </c>
      <c r="BQ244" s="56" t="str">
        <f t="shared" si="79"/>
        <v/>
      </c>
      <c r="BR244" s="58" t="str">
        <f t="shared" si="72"/>
        <v/>
      </c>
      <c r="BS244" s="59" t="e">
        <f t="shared" si="64"/>
        <v>#VALUE!</v>
      </c>
      <c r="BT244" s="11"/>
      <c r="BU244" s="39"/>
      <c r="BV244" s="11"/>
      <c r="BW244" s="57" t="e">
        <f>IF(BS244="","",(VLOOKUP(BS244,Table_corresp!$E$3:$F$230,2,0)))</f>
        <v>#VALUE!</v>
      </c>
      <c r="BX244" s="57" t="e">
        <f>IF(BW244="","",(CONCATENATE(AF244," / ",BW244)))</f>
        <v>#VALUE!</v>
      </c>
      <c r="BY244" s="57" t="e">
        <f>IF(BX244="","",(VLOOKUP(BX244,Table_corresp!$J$3:$M$70,2,0)))</f>
        <v>#VALUE!</v>
      </c>
      <c r="BZ244" s="57" t="e">
        <f>IF(BX244="","",(VLOOKUP(BX244,Table_corresp!$J$3:$M$70,3,0)))</f>
        <v>#VALUE!</v>
      </c>
      <c r="CA244" s="57" t="e">
        <f>IF(BX244="","",(VLOOKUP(BX244,Table_corresp!$J$3:$M$70,4,0)))</f>
        <v>#VALUE!</v>
      </c>
      <c r="CB244" s="56" t="e">
        <f>IF(#REF!&gt;0,((((#REF!/BY244)^BZ244)-1)/CA244),"")</f>
        <v>#REF!</v>
      </c>
      <c r="CC244" s="56" t="e">
        <f>IF(CB244="","",BN244-CB244)</f>
        <v>#REF!</v>
      </c>
      <c r="CD244" s="58" t="e">
        <f t="shared" si="73"/>
        <v>#REF!</v>
      </c>
      <c r="CE244" s="59" t="e">
        <f>IF(BR244&lt;&gt;0,((YEAR(BR244)-YEAR(BD244))*12+MONTH(BR244)-MONTH(BD244)),"")</f>
        <v>#VALUE!</v>
      </c>
      <c r="CF244" s="11"/>
      <c r="CG244" s="39"/>
      <c r="CH244" s="11"/>
      <c r="CI244" s="57" t="e">
        <f>IF(CE244="","",(VLOOKUP(CE244,Table_corresp!$E$3:$F$230,2,0)))</f>
        <v>#VALUE!</v>
      </c>
      <c r="CJ244" s="57" t="e">
        <f>IF(CI244="","",(CONCATENATE(AP244," / ",CI244)))</f>
        <v>#VALUE!</v>
      </c>
      <c r="CK244" s="57" t="e">
        <f>IF(CJ244="","",(VLOOKUP(CJ244,Table_corresp!$J$3:$M$70,2,0)))</f>
        <v>#VALUE!</v>
      </c>
      <c r="CL244" s="57" t="e">
        <f>IF(CJ244="","",(VLOOKUP(CJ244,Table_corresp!$J$3:$M$70,3,0)))</f>
        <v>#VALUE!</v>
      </c>
      <c r="CM244" s="57" t="e">
        <f>IF(CJ244="","",(VLOOKUP(CJ244,Table_corresp!$J$3:$M$70,4,0)))</f>
        <v>#VALUE!</v>
      </c>
      <c r="CN244" s="56" t="e">
        <f>IF(#REF!&gt;0,((((#REF!/CK244)^CL244)-1)/CM244),"")</f>
        <v>#REF!</v>
      </c>
      <c r="CO244" s="56" t="e">
        <f>IF(CN244="","",BZ244-CN244)</f>
        <v>#REF!</v>
      </c>
      <c r="CP244" s="58" t="e">
        <f t="shared" si="74"/>
        <v>#REF!</v>
      </c>
      <c r="CQ244" s="59" t="e">
        <f>IF(CD244&lt;&gt;0,((YEAR(CD244)-YEAR(BP244))*12+MONTH(CD244)-MONTH(BP244)),"")</f>
        <v>#REF!</v>
      </c>
      <c r="CR244" s="11"/>
      <c r="CS244" s="39"/>
      <c r="CT244" s="18"/>
      <c r="CU244" s="57" t="e">
        <f>IF(CQ244="","",(VLOOKUP(CQ244,Table_corresp!$E$3:$F$230,2,0)))</f>
        <v>#REF!</v>
      </c>
      <c r="CV244" s="57" t="e">
        <f>IF(CU244="","",(CONCATENATE(BB244," / ",CU244)))</f>
        <v>#REF!</v>
      </c>
      <c r="CW244" s="57" t="e">
        <f>IF(CV244="","",(VLOOKUP(CV244,Table_corresp!$J$3:$M$70,2,0)))</f>
        <v>#REF!</v>
      </c>
      <c r="CX244" s="57" t="e">
        <f>IF(CV244="","",(VLOOKUP(CV244,Table_corresp!$J$3:$M$70,3,0)))</f>
        <v>#REF!</v>
      </c>
      <c r="CY244" s="57" t="e">
        <f>IF(CV244="","",(VLOOKUP(CV244,Table_corresp!$J$3:$M$70,4,0)))</f>
        <v>#REF!</v>
      </c>
      <c r="CZ244" s="56" t="e">
        <f>IF(#REF!&gt;0,((((#REF!/CW244)^CX244)-1)/CY244),"")</f>
        <v>#REF!</v>
      </c>
      <c r="DA244" s="56" t="e">
        <f>IF(CZ244="","",CL244-CZ244)</f>
        <v>#REF!</v>
      </c>
      <c r="DB244" s="58" t="e">
        <f t="shared" si="75"/>
        <v>#REF!</v>
      </c>
      <c r="DC244" s="59" t="e">
        <f>IF(CP244&lt;&gt;0,((YEAR(CP244)-YEAR(CB244))*12+MONTH(CP244)-MONTH(CB244)),"")</f>
        <v>#REF!</v>
      </c>
    </row>
    <row r="245" spans="1:107" x14ac:dyDescent="0.25">
      <c r="A245" s="10">
        <v>246</v>
      </c>
      <c r="B245" s="10">
        <v>2</v>
      </c>
      <c r="C245" s="12"/>
      <c r="D245" s="12"/>
      <c r="E245" s="12"/>
      <c r="F245" s="12">
        <v>35.5</v>
      </c>
      <c r="G245" s="12">
        <v>1.2350000000000001</v>
      </c>
      <c r="H245" s="13">
        <f t="shared" si="80"/>
        <v>23.275254470651866</v>
      </c>
      <c r="I245" s="46">
        <f>VLOOKUP(T245,Table_corresp!$E$3:$F$230,2,0)</f>
        <v>6</v>
      </c>
      <c r="J245" s="46" t="str">
        <f>CONCATENATE(B245," / ",I245)</f>
        <v>2 / 6</v>
      </c>
      <c r="K245" s="54">
        <f>VLOOKUP(J245,Table_corresp!$J$3:$M$70,2,0)</f>
        <v>15.13</v>
      </c>
      <c r="L245" s="54">
        <f>VLOOKUP(J245,Table_corresp!$J$3:$M$70,3,0)</f>
        <v>-0.36</v>
      </c>
      <c r="M245" s="55">
        <f>VLOOKUP(J245,Table_corresp!$J$3:$M$70,4,0)</f>
        <v>-2.9399999999999999E-2</v>
      </c>
      <c r="N245" s="56">
        <f t="shared" si="76"/>
        <v>4.8854699530650594</v>
      </c>
      <c r="O245" s="14" t="s">
        <v>39</v>
      </c>
      <c r="P245" s="15">
        <v>42668</v>
      </c>
      <c r="Q245" s="15">
        <v>40294</v>
      </c>
      <c r="R245" s="45" t="str">
        <f t="shared" ca="1" si="81"/>
        <v>7 ans 5 mois</v>
      </c>
      <c r="S245" s="39" t="str">
        <f ca="1">VLOOKUP(R245,Table_corresp!$A$3:$B$230,2,0)</f>
        <v>[6-9[</v>
      </c>
      <c r="T245" s="45" t="str">
        <f>DATEDIF(Q245,P245,"y")&amp;" ans "&amp;DATEDIF(Q245,P245,"ym")&amp;" mois"</f>
        <v>6 ans 5 mois</v>
      </c>
      <c r="U245" s="39" t="str">
        <f>VLOOKUP(T245,Table_corresp!$A$3:$B$230,2,0)</f>
        <v>[6-9[</v>
      </c>
      <c r="V245" s="20"/>
      <c r="W245" s="21"/>
      <c r="X245" s="20"/>
      <c r="Y245" s="38" t="str">
        <f>IF(X245&lt;&gt;0,(DATEDIF(Q245,X245,"y")&amp;" ans "&amp;DATEDIF(Q245,X245,"ym")&amp;" mois"),"")</f>
        <v/>
      </c>
      <c r="Z245" s="21"/>
      <c r="AA245" s="57" t="str">
        <f>IF(Y245="","",(VLOOKUP(Y245,Table_corresp!$E$3:$F$230,2,0)))</f>
        <v/>
      </c>
      <c r="AB245" s="57" t="str">
        <f>IF(AA245="","",(CONCATENATE(B245," / ",AA245)))</f>
        <v/>
      </c>
      <c r="AC245" s="57" t="str">
        <f>IF(AB245="","",(VLOOKUP(AB245,Table_corresp!$J$3:$M$70,2,0)))</f>
        <v/>
      </c>
      <c r="AD245" s="57" t="str">
        <f>IF(AB245="","",(VLOOKUP(AB245,Table_corresp!$J$3:$M$70,3,0)))</f>
        <v/>
      </c>
      <c r="AE245" s="57" t="str">
        <f>IF(AB245="","",(VLOOKUP(AB245,Table_corresp!$J$3:$M$70,4,0)))</f>
        <v/>
      </c>
      <c r="AF245" s="56" t="str">
        <f t="shared" si="65"/>
        <v/>
      </c>
      <c r="AG245" s="56" t="str">
        <f>IF(AF245="","",N245-AF245)</f>
        <v/>
      </c>
      <c r="AH245" s="58" t="str">
        <f t="shared" si="61"/>
        <v/>
      </c>
      <c r="AI245" s="17" t="str">
        <f>IF(X245&lt;&gt;0,((YEAR(X245)-YEAR(P245))*12+MONTH(X245)-MONTH(P245)),"")</f>
        <v/>
      </c>
      <c r="AJ245" s="20"/>
      <c r="AK245" s="39" t="str">
        <f>IF(AJ245&lt;&gt;0,(DATEDIF(Q245,AJ245,"y")&amp;" ans "&amp;DATEDIF(Q245,AJ245,"ym")&amp;" mois"),"")</f>
        <v/>
      </c>
      <c r="AL245" s="21"/>
      <c r="AM245" s="57" t="str">
        <f>IF(AK245="","",(VLOOKUP(AK245,Table_corresp!$E$3:$F$230,2,0)))</f>
        <v/>
      </c>
      <c r="AN245" s="57" t="str">
        <f>IF(AM245="","",(CONCATENATE(B245," / ",AM245)))</f>
        <v/>
      </c>
      <c r="AO245" s="57" t="str">
        <f>IF(AN245="","",(VLOOKUP(AN245,Table_corresp!$J$3:$M$70,2,0)))</f>
        <v/>
      </c>
      <c r="AP245" s="57" t="str">
        <f>IF(AN245="","",(VLOOKUP(AN245,Table_corresp!$J$3:$M$70,3,0)))</f>
        <v/>
      </c>
      <c r="AQ245" s="57" t="str">
        <f>IF(AN245="","",(VLOOKUP(AN245,Table_corresp!$J$3:$M$70,4,0)))</f>
        <v/>
      </c>
      <c r="AR245" s="56" t="str">
        <f t="shared" si="66"/>
        <v/>
      </c>
      <c r="AS245" s="56" t="str">
        <f t="shared" si="67"/>
        <v/>
      </c>
      <c r="AT245" s="58" t="str">
        <f t="shared" si="68"/>
        <v/>
      </c>
      <c r="AU245" s="59" t="str">
        <f t="shared" si="62"/>
        <v/>
      </c>
      <c r="AV245" s="20"/>
      <c r="AW245" s="39"/>
      <c r="AX245" s="21"/>
      <c r="AY245" s="57" t="str">
        <f>IF(AU245="","",(VLOOKUP(AU245,Table_corresp!$E$3:$F$230,2,0)))</f>
        <v/>
      </c>
      <c r="AZ245" s="57" t="str">
        <f>IF(AY245="","",(CONCATENATE(L245," / ",AY245)))</f>
        <v/>
      </c>
      <c r="BA245" s="57" t="str">
        <f>IF(AZ245="","",(VLOOKUP(AZ245,Table_corresp!$J$3:$M$70,2,0)))</f>
        <v/>
      </c>
      <c r="BB245" s="57" t="str">
        <f>IF(AZ245="","",(VLOOKUP(AZ245,Table_corresp!$J$3:$M$70,3,0)))</f>
        <v/>
      </c>
      <c r="BC245" s="57" t="str">
        <f>IF(AZ245="","",(VLOOKUP(AZ245,Table_corresp!$J$3:$M$70,4,0)))</f>
        <v/>
      </c>
      <c r="BD245" s="56" t="str">
        <f t="shared" si="69"/>
        <v/>
      </c>
      <c r="BE245" s="56" t="str">
        <f t="shared" si="78"/>
        <v/>
      </c>
      <c r="BF245" s="58" t="str">
        <f t="shared" si="70"/>
        <v/>
      </c>
      <c r="BG245" s="59" t="e">
        <f t="shared" si="63"/>
        <v>#VALUE!</v>
      </c>
      <c r="BH245" s="21"/>
      <c r="BI245" s="39"/>
      <c r="BJ245" s="21"/>
      <c r="BK245" s="57" t="e">
        <f>IF(BG245="","",(VLOOKUP(BG245,Table_corresp!$E$3:$F$230,2,0)))</f>
        <v>#VALUE!</v>
      </c>
      <c r="BL245" s="57" t="e">
        <f>IF(BK245="","",(CONCATENATE(V245," / ",BK245)))</f>
        <v>#VALUE!</v>
      </c>
      <c r="BM245" s="57" t="e">
        <f>IF(BL245="","",(VLOOKUP(BL245,Table_corresp!$J$3:$M$70,2,0)))</f>
        <v>#VALUE!</v>
      </c>
      <c r="BN245" s="57" t="e">
        <f>IF(BL245="","",(VLOOKUP(BL245,Table_corresp!$J$3:$M$70,3,0)))</f>
        <v>#VALUE!</v>
      </c>
      <c r="BO245" s="57" t="e">
        <f>IF(BL245="","",(VLOOKUP(BL245,Table_corresp!$J$3:$M$70,4,0)))</f>
        <v>#VALUE!</v>
      </c>
      <c r="BP245" s="56" t="str">
        <f t="shared" si="71"/>
        <v/>
      </c>
      <c r="BQ245" s="56" t="str">
        <f t="shared" si="79"/>
        <v/>
      </c>
      <c r="BR245" s="58" t="str">
        <f t="shared" si="72"/>
        <v/>
      </c>
      <c r="BS245" s="59" t="e">
        <f t="shared" si="64"/>
        <v>#VALUE!</v>
      </c>
      <c r="BT245" s="21"/>
      <c r="BU245" s="39"/>
      <c r="BV245" s="21"/>
      <c r="BW245" s="57" t="e">
        <f>IF(BS245="","",(VLOOKUP(BS245,Table_corresp!$E$3:$F$230,2,0)))</f>
        <v>#VALUE!</v>
      </c>
      <c r="BX245" s="57" t="e">
        <f>IF(BW245="","",(CONCATENATE(AF245," / ",BW245)))</f>
        <v>#VALUE!</v>
      </c>
      <c r="BY245" s="57" t="e">
        <f>IF(BX245="","",(VLOOKUP(BX245,Table_corresp!$J$3:$M$70,2,0)))</f>
        <v>#VALUE!</v>
      </c>
      <c r="BZ245" s="57" t="e">
        <f>IF(BX245="","",(VLOOKUP(BX245,Table_corresp!$J$3:$M$70,3,0)))</f>
        <v>#VALUE!</v>
      </c>
      <c r="CA245" s="57" t="e">
        <f>IF(BX245="","",(VLOOKUP(BX245,Table_corresp!$J$3:$M$70,4,0)))</f>
        <v>#VALUE!</v>
      </c>
      <c r="CB245" s="56" t="e">
        <f>IF(#REF!&gt;0,((((#REF!/BY245)^BZ245)-1)/CA245),"")</f>
        <v>#REF!</v>
      </c>
      <c r="CC245" s="56" t="e">
        <f>IF(CB245="","",BN245-CB245)</f>
        <v>#REF!</v>
      </c>
      <c r="CD245" s="58" t="e">
        <f t="shared" si="73"/>
        <v>#REF!</v>
      </c>
      <c r="CE245" s="59" t="e">
        <f>IF(BR245&lt;&gt;0,((YEAR(BR245)-YEAR(BD245))*12+MONTH(BR245)-MONTH(BD245)),"")</f>
        <v>#VALUE!</v>
      </c>
      <c r="CF245" s="21"/>
      <c r="CG245" s="39"/>
      <c r="CH245" s="21"/>
      <c r="CI245" s="57" t="e">
        <f>IF(CE245="","",(VLOOKUP(CE245,Table_corresp!$E$3:$F$230,2,0)))</f>
        <v>#VALUE!</v>
      </c>
      <c r="CJ245" s="57" t="e">
        <f>IF(CI245="","",(CONCATENATE(AP245," / ",CI245)))</f>
        <v>#VALUE!</v>
      </c>
      <c r="CK245" s="57" t="e">
        <f>IF(CJ245="","",(VLOOKUP(CJ245,Table_corresp!$J$3:$M$70,2,0)))</f>
        <v>#VALUE!</v>
      </c>
      <c r="CL245" s="57" t="e">
        <f>IF(CJ245="","",(VLOOKUP(CJ245,Table_corresp!$J$3:$M$70,3,0)))</f>
        <v>#VALUE!</v>
      </c>
      <c r="CM245" s="57" t="e">
        <f>IF(CJ245="","",(VLOOKUP(CJ245,Table_corresp!$J$3:$M$70,4,0)))</f>
        <v>#VALUE!</v>
      </c>
      <c r="CN245" s="56" t="e">
        <f>IF(#REF!&gt;0,((((#REF!/CK245)^CL245)-1)/CM245),"")</f>
        <v>#REF!</v>
      </c>
      <c r="CO245" s="56" t="e">
        <f>IF(CN245="","",BZ245-CN245)</f>
        <v>#REF!</v>
      </c>
      <c r="CP245" s="58" t="e">
        <f t="shared" si="74"/>
        <v>#REF!</v>
      </c>
      <c r="CQ245" s="59" t="e">
        <f>IF(CD245&lt;&gt;0,((YEAR(CD245)-YEAR(BP245))*12+MONTH(CD245)-MONTH(BP245)),"")</f>
        <v>#REF!</v>
      </c>
      <c r="CR245" s="21"/>
      <c r="CS245" s="39"/>
      <c r="CT245" s="22"/>
      <c r="CU245" s="57" t="e">
        <f>IF(CQ245="","",(VLOOKUP(CQ245,Table_corresp!$E$3:$F$230,2,0)))</f>
        <v>#REF!</v>
      </c>
      <c r="CV245" s="57" t="e">
        <f>IF(CU245="","",(CONCATENATE(BB245," / ",CU245)))</f>
        <v>#REF!</v>
      </c>
      <c r="CW245" s="57" t="e">
        <f>IF(CV245="","",(VLOOKUP(CV245,Table_corresp!$J$3:$M$70,2,0)))</f>
        <v>#REF!</v>
      </c>
      <c r="CX245" s="57" t="e">
        <f>IF(CV245="","",(VLOOKUP(CV245,Table_corresp!$J$3:$M$70,3,0)))</f>
        <v>#REF!</v>
      </c>
      <c r="CY245" s="57" t="e">
        <f>IF(CV245="","",(VLOOKUP(CV245,Table_corresp!$J$3:$M$70,4,0)))</f>
        <v>#REF!</v>
      </c>
      <c r="CZ245" s="56" t="e">
        <f>IF(#REF!&gt;0,((((#REF!/CW245)^CX245)-1)/CY245),"")</f>
        <v>#REF!</v>
      </c>
      <c r="DA245" s="56" t="e">
        <f>IF(CZ245="","",CL245-CZ245)</f>
        <v>#REF!</v>
      </c>
      <c r="DB245" s="58" t="e">
        <f t="shared" si="75"/>
        <v>#REF!</v>
      </c>
      <c r="DC245" s="59" t="e">
        <f>IF(CP245&lt;&gt;0,((YEAR(CP245)-YEAR(CB245))*12+MONTH(CP245)-MONTH(CB245)),"")</f>
        <v>#REF!</v>
      </c>
    </row>
    <row r="246" spans="1:107" x14ac:dyDescent="0.25">
      <c r="A246" s="10">
        <v>247</v>
      </c>
      <c r="B246" s="10">
        <v>1</v>
      </c>
      <c r="C246" s="12"/>
      <c r="D246" s="12"/>
      <c r="E246" s="12"/>
      <c r="F246" s="12">
        <v>37.5</v>
      </c>
      <c r="G246" s="12">
        <v>1.355</v>
      </c>
      <c r="H246" s="13">
        <f t="shared" si="80"/>
        <v>20.424558489127328</v>
      </c>
      <c r="I246" s="46">
        <f>VLOOKUP(T246,Table_corresp!$E$3:$F$230,2,0)</f>
        <v>9</v>
      </c>
      <c r="J246" s="46" t="str">
        <f>CONCATENATE(B246," / ",I246)</f>
        <v>1 / 9</v>
      </c>
      <c r="K246" s="54">
        <f>VLOOKUP(J246,Table_corresp!$J$3:$M$70,2,0)</f>
        <v>16.04</v>
      </c>
      <c r="L246" s="54">
        <f>VLOOKUP(J246,Table_corresp!$J$3:$M$70,3,0)</f>
        <v>-0.72</v>
      </c>
      <c r="M246" s="55">
        <f>VLOOKUP(J246,Table_corresp!$J$3:$M$70,4,0)</f>
        <v>-6.6799999999999998E-2</v>
      </c>
      <c r="N246" s="56">
        <f t="shared" si="76"/>
        <v>2.3906359880556214</v>
      </c>
      <c r="O246" s="14" t="s">
        <v>36</v>
      </c>
      <c r="P246" s="15">
        <v>42668</v>
      </c>
      <c r="Q246" s="15">
        <v>39357</v>
      </c>
      <c r="R246" s="45" t="str">
        <f t="shared" ca="1" si="81"/>
        <v>10 ans 0 mois</v>
      </c>
      <c r="S246" s="39" t="str">
        <f ca="1">VLOOKUP(R246,Table_corresp!$A$3:$B$230,2,0)</f>
        <v>[9-12[</v>
      </c>
      <c r="T246" s="45" t="str">
        <f>DATEDIF(Q246,P246,"y")&amp;" ans "&amp;DATEDIF(Q246,P246,"ym")&amp;" mois"</f>
        <v>9 ans 0 mois</v>
      </c>
      <c r="U246" s="39" t="str">
        <f>VLOOKUP(T246,Table_corresp!$A$3:$B$230,2,0)</f>
        <v>[9-12[</v>
      </c>
      <c r="V246" s="16"/>
      <c r="W246" s="11"/>
      <c r="X246" s="16"/>
      <c r="Y246" s="38" t="str">
        <f>IF(X246&lt;&gt;0,(DATEDIF(Q246,X246,"y")&amp;" ans "&amp;DATEDIF(Q246,X246,"ym")&amp;" mois"),"")</f>
        <v/>
      </c>
      <c r="Z246" s="11"/>
      <c r="AA246" s="57" t="str">
        <f>IF(Y246="","",(VLOOKUP(Y246,Table_corresp!$E$3:$F$230,2,0)))</f>
        <v/>
      </c>
      <c r="AB246" s="57" t="str">
        <f>IF(AA246="","",(CONCATENATE(B246," / ",AA246)))</f>
        <v/>
      </c>
      <c r="AC246" s="57" t="str">
        <f>IF(AB246="","",(VLOOKUP(AB246,Table_corresp!$J$3:$M$70,2,0)))</f>
        <v/>
      </c>
      <c r="AD246" s="57" t="str">
        <f>IF(AB246="","",(VLOOKUP(AB246,Table_corresp!$J$3:$M$70,3,0)))</f>
        <v/>
      </c>
      <c r="AE246" s="57" t="str">
        <f>IF(AB246="","",(VLOOKUP(AB246,Table_corresp!$J$3:$M$70,4,0)))</f>
        <v/>
      </c>
      <c r="AF246" s="56" t="str">
        <f t="shared" si="65"/>
        <v/>
      </c>
      <c r="AG246" s="56" t="str">
        <f>IF(AF246="","",N246-AF246)</f>
        <v/>
      </c>
      <c r="AH246" s="58" t="str">
        <f t="shared" si="61"/>
        <v/>
      </c>
      <c r="AI246" s="17" t="str">
        <f>IF(X246&lt;&gt;0,((YEAR(X246)-YEAR(P246))*12+MONTH(X246)-MONTH(P246)),"")</f>
        <v/>
      </c>
      <c r="AJ246" s="16"/>
      <c r="AK246" s="39" t="str">
        <f>IF(AJ246&lt;&gt;0,(DATEDIF(Q246,AJ246,"y")&amp;" ans "&amp;DATEDIF(Q246,AJ246,"ym")&amp;" mois"),"")</f>
        <v/>
      </c>
      <c r="AL246" s="11"/>
      <c r="AM246" s="57" t="str">
        <f>IF(AK246="","",(VLOOKUP(AK246,Table_corresp!$E$3:$F$230,2,0)))</f>
        <v/>
      </c>
      <c r="AN246" s="57" t="str">
        <f>IF(AM246="","",(CONCATENATE(B246," / ",AM246)))</f>
        <v/>
      </c>
      <c r="AO246" s="57" t="str">
        <f>IF(AN246="","",(VLOOKUP(AN246,Table_corresp!$J$3:$M$70,2,0)))</f>
        <v/>
      </c>
      <c r="AP246" s="57" t="str">
        <f>IF(AN246="","",(VLOOKUP(AN246,Table_corresp!$J$3:$M$70,3,0)))</f>
        <v/>
      </c>
      <c r="AQ246" s="57" t="str">
        <f>IF(AN246="","",(VLOOKUP(AN246,Table_corresp!$J$3:$M$70,4,0)))</f>
        <v/>
      </c>
      <c r="AR246" s="56" t="str">
        <f t="shared" si="66"/>
        <v/>
      </c>
      <c r="AS246" s="56" t="str">
        <f t="shared" si="67"/>
        <v/>
      </c>
      <c r="AT246" s="58" t="str">
        <f t="shared" si="68"/>
        <v/>
      </c>
      <c r="AU246" s="59" t="str">
        <f t="shared" si="62"/>
        <v/>
      </c>
      <c r="AV246" s="16"/>
      <c r="AW246" s="39"/>
      <c r="AX246" s="11"/>
      <c r="AY246" s="57" t="str">
        <f>IF(AU246="","",(VLOOKUP(AU246,Table_corresp!$E$3:$F$230,2,0)))</f>
        <v/>
      </c>
      <c r="AZ246" s="57" t="str">
        <f>IF(AY246="","",(CONCATENATE(L246," / ",AY246)))</f>
        <v/>
      </c>
      <c r="BA246" s="57" t="str">
        <f>IF(AZ246="","",(VLOOKUP(AZ246,Table_corresp!$J$3:$M$70,2,0)))</f>
        <v/>
      </c>
      <c r="BB246" s="57" t="str">
        <f>IF(AZ246="","",(VLOOKUP(AZ246,Table_corresp!$J$3:$M$70,3,0)))</f>
        <v/>
      </c>
      <c r="BC246" s="57" t="str">
        <f>IF(AZ246="","",(VLOOKUP(AZ246,Table_corresp!$J$3:$M$70,4,0)))</f>
        <v/>
      </c>
      <c r="BD246" s="56" t="str">
        <f t="shared" si="69"/>
        <v/>
      </c>
      <c r="BE246" s="56" t="str">
        <f t="shared" si="78"/>
        <v/>
      </c>
      <c r="BF246" s="58" t="str">
        <f t="shared" si="70"/>
        <v/>
      </c>
      <c r="BG246" s="59" t="e">
        <f t="shared" si="63"/>
        <v>#VALUE!</v>
      </c>
      <c r="BH246" s="11"/>
      <c r="BI246" s="39"/>
      <c r="BJ246" s="11"/>
      <c r="BK246" s="57" t="e">
        <f>IF(BG246="","",(VLOOKUP(BG246,Table_corresp!$E$3:$F$230,2,0)))</f>
        <v>#VALUE!</v>
      </c>
      <c r="BL246" s="57" t="e">
        <f>IF(BK246="","",(CONCATENATE(V246," / ",BK246)))</f>
        <v>#VALUE!</v>
      </c>
      <c r="BM246" s="57" t="e">
        <f>IF(BL246="","",(VLOOKUP(BL246,Table_corresp!$J$3:$M$70,2,0)))</f>
        <v>#VALUE!</v>
      </c>
      <c r="BN246" s="57" t="e">
        <f>IF(BL246="","",(VLOOKUP(BL246,Table_corresp!$J$3:$M$70,3,0)))</f>
        <v>#VALUE!</v>
      </c>
      <c r="BO246" s="57" t="e">
        <f>IF(BL246="","",(VLOOKUP(BL246,Table_corresp!$J$3:$M$70,4,0)))</f>
        <v>#VALUE!</v>
      </c>
      <c r="BP246" s="56" t="str">
        <f t="shared" si="71"/>
        <v/>
      </c>
      <c r="BQ246" s="56" t="str">
        <f t="shared" si="79"/>
        <v/>
      </c>
      <c r="BR246" s="58" t="str">
        <f t="shared" si="72"/>
        <v/>
      </c>
      <c r="BS246" s="59" t="e">
        <f t="shared" si="64"/>
        <v>#VALUE!</v>
      </c>
      <c r="BT246" s="11"/>
      <c r="BU246" s="39"/>
      <c r="BV246" s="11"/>
      <c r="BW246" s="57" t="e">
        <f>IF(BS246="","",(VLOOKUP(BS246,Table_corresp!$E$3:$F$230,2,0)))</f>
        <v>#VALUE!</v>
      </c>
      <c r="BX246" s="57" t="e">
        <f>IF(BW246="","",(CONCATENATE(AF246," / ",BW246)))</f>
        <v>#VALUE!</v>
      </c>
      <c r="BY246" s="57" t="e">
        <f>IF(BX246="","",(VLOOKUP(BX246,Table_corresp!$J$3:$M$70,2,0)))</f>
        <v>#VALUE!</v>
      </c>
      <c r="BZ246" s="57" t="e">
        <f>IF(BX246="","",(VLOOKUP(BX246,Table_corresp!$J$3:$M$70,3,0)))</f>
        <v>#VALUE!</v>
      </c>
      <c r="CA246" s="57" t="e">
        <f>IF(BX246="","",(VLOOKUP(BX246,Table_corresp!$J$3:$M$70,4,0)))</f>
        <v>#VALUE!</v>
      </c>
      <c r="CB246" s="56" t="e">
        <f>IF(#REF!&gt;0,((((#REF!/BY246)^BZ246)-1)/CA246),"")</f>
        <v>#REF!</v>
      </c>
      <c r="CC246" s="56" t="e">
        <f>IF(CB246="","",BN246-CB246)</f>
        <v>#REF!</v>
      </c>
      <c r="CD246" s="58" t="e">
        <f t="shared" si="73"/>
        <v>#REF!</v>
      </c>
      <c r="CE246" s="59" t="e">
        <f>IF(BR246&lt;&gt;0,((YEAR(BR246)-YEAR(BD246))*12+MONTH(BR246)-MONTH(BD246)),"")</f>
        <v>#VALUE!</v>
      </c>
      <c r="CF246" s="11"/>
      <c r="CG246" s="39"/>
      <c r="CH246" s="11"/>
      <c r="CI246" s="57" t="e">
        <f>IF(CE246="","",(VLOOKUP(CE246,Table_corresp!$E$3:$F$230,2,0)))</f>
        <v>#VALUE!</v>
      </c>
      <c r="CJ246" s="57" t="e">
        <f>IF(CI246="","",(CONCATENATE(AP246," / ",CI246)))</f>
        <v>#VALUE!</v>
      </c>
      <c r="CK246" s="57" t="e">
        <f>IF(CJ246="","",(VLOOKUP(CJ246,Table_corresp!$J$3:$M$70,2,0)))</f>
        <v>#VALUE!</v>
      </c>
      <c r="CL246" s="57" t="e">
        <f>IF(CJ246="","",(VLOOKUP(CJ246,Table_corresp!$J$3:$M$70,3,0)))</f>
        <v>#VALUE!</v>
      </c>
      <c r="CM246" s="57" t="e">
        <f>IF(CJ246="","",(VLOOKUP(CJ246,Table_corresp!$J$3:$M$70,4,0)))</f>
        <v>#VALUE!</v>
      </c>
      <c r="CN246" s="56" t="e">
        <f>IF(#REF!&gt;0,((((#REF!/CK246)^CL246)-1)/CM246),"")</f>
        <v>#REF!</v>
      </c>
      <c r="CO246" s="56" t="e">
        <f>IF(CN246="","",BZ246-CN246)</f>
        <v>#REF!</v>
      </c>
      <c r="CP246" s="58" t="e">
        <f t="shared" si="74"/>
        <v>#REF!</v>
      </c>
      <c r="CQ246" s="59" t="e">
        <f>IF(CD246&lt;&gt;0,((YEAR(CD246)-YEAR(BP246))*12+MONTH(CD246)-MONTH(BP246)),"")</f>
        <v>#REF!</v>
      </c>
      <c r="CR246" s="11"/>
      <c r="CS246" s="39"/>
      <c r="CT246" s="18"/>
      <c r="CU246" s="57" t="e">
        <f>IF(CQ246="","",(VLOOKUP(CQ246,Table_corresp!$E$3:$F$230,2,0)))</f>
        <v>#REF!</v>
      </c>
      <c r="CV246" s="57" t="e">
        <f>IF(CU246="","",(CONCATENATE(BB246," / ",CU246)))</f>
        <v>#REF!</v>
      </c>
      <c r="CW246" s="57" t="e">
        <f>IF(CV246="","",(VLOOKUP(CV246,Table_corresp!$J$3:$M$70,2,0)))</f>
        <v>#REF!</v>
      </c>
      <c r="CX246" s="57" t="e">
        <f>IF(CV246="","",(VLOOKUP(CV246,Table_corresp!$J$3:$M$70,3,0)))</f>
        <v>#REF!</v>
      </c>
      <c r="CY246" s="57" t="e">
        <f>IF(CV246="","",(VLOOKUP(CV246,Table_corresp!$J$3:$M$70,4,0)))</f>
        <v>#REF!</v>
      </c>
      <c r="CZ246" s="56" t="e">
        <f>IF(#REF!&gt;0,((((#REF!/CW246)^CX246)-1)/CY246),"")</f>
        <v>#REF!</v>
      </c>
      <c r="DA246" s="56" t="e">
        <f>IF(CZ246="","",CL246-CZ246)</f>
        <v>#REF!</v>
      </c>
      <c r="DB246" s="58" t="e">
        <f t="shared" si="75"/>
        <v>#REF!</v>
      </c>
      <c r="DC246" s="59" t="e">
        <f>IF(CP246&lt;&gt;0,((YEAR(CP246)-YEAR(CB246))*12+MONTH(CP246)-MONTH(CB246)),"")</f>
        <v>#REF!</v>
      </c>
    </row>
    <row r="247" spans="1:107" x14ac:dyDescent="0.25">
      <c r="A247" s="10">
        <v>248</v>
      </c>
      <c r="B247" s="10">
        <v>1</v>
      </c>
      <c r="C247" s="12"/>
      <c r="D247" s="12"/>
      <c r="E247" s="12"/>
      <c r="F247" s="12">
        <v>80</v>
      </c>
      <c r="G247" s="12">
        <v>1.65</v>
      </c>
      <c r="H247" s="13">
        <f t="shared" si="80"/>
        <v>29.384756657483933</v>
      </c>
      <c r="I247" s="46">
        <f>VLOOKUP(T247,Table_corresp!$E$3:$F$230,2,0)</f>
        <v>15.5</v>
      </c>
      <c r="J247" s="46" t="str">
        <f>CONCATENATE(B247," / ",I247)</f>
        <v>1 / 15,5</v>
      </c>
      <c r="K247" s="54">
        <f>VLOOKUP(J247,Table_corresp!$J$3:$M$70,2,0)</f>
        <v>19.510000000000002</v>
      </c>
      <c r="L247" s="54">
        <f>VLOOKUP(J247,Table_corresp!$J$3:$M$70,3,0)</f>
        <v>-0.82</v>
      </c>
      <c r="M247" s="55">
        <f>VLOOKUP(J247,Table_corresp!$J$3:$M$70,4,0)</f>
        <v>-9.06E-2</v>
      </c>
      <c r="N247" s="56">
        <f t="shared" si="76"/>
        <v>3.1485151263107016</v>
      </c>
      <c r="O247" s="14" t="s">
        <v>39</v>
      </c>
      <c r="P247" s="15">
        <v>42669</v>
      </c>
      <c r="Q247" s="15">
        <v>36951</v>
      </c>
      <c r="R247" s="45" t="str">
        <f t="shared" ca="1" si="81"/>
        <v>16 ans 7 mois</v>
      </c>
      <c r="S247" s="39" t="str">
        <f ca="1">VLOOKUP(R247,Table_corresp!$A$3:$B$230,2,0)</f>
        <v>&gt; 12</v>
      </c>
      <c r="T247" s="45" t="str">
        <f>DATEDIF(Q247,P247,"y")&amp;" ans "&amp;DATEDIF(Q247,P247,"ym")&amp;" mois"</f>
        <v>15 ans 7 mois</v>
      </c>
      <c r="U247" s="39" t="str">
        <f>VLOOKUP(T247,Table_corresp!$A$3:$B$230,2,0)</f>
        <v>&gt; 12</v>
      </c>
      <c r="V247" s="16"/>
      <c r="W247" s="11"/>
      <c r="X247" s="16"/>
      <c r="Y247" s="38" t="str">
        <f>IF(X247&lt;&gt;0,(DATEDIF(Q247,X247,"y")&amp;" ans "&amp;DATEDIF(Q247,X247,"ym")&amp;" mois"),"")</f>
        <v/>
      </c>
      <c r="Z247" s="11"/>
      <c r="AA247" s="57" t="str">
        <f>IF(Y247="","",(VLOOKUP(Y247,Table_corresp!$E$3:$F$230,2,0)))</f>
        <v/>
      </c>
      <c r="AB247" s="57" t="str">
        <f>IF(AA247="","",(CONCATENATE(B247," / ",AA247)))</f>
        <v/>
      </c>
      <c r="AC247" s="57" t="str">
        <f>IF(AB247="","",(VLOOKUP(AB247,Table_corresp!$J$3:$M$70,2,0)))</f>
        <v/>
      </c>
      <c r="AD247" s="57" t="str">
        <f>IF(AB247="","",(VLOOKUP(AB247,Table_corresp!$J$3:$M$70,3,0)))</f>
        <v/>
      </c>
      <c r="AE247" s="57" t="str">
        <f>IF(AB247="","",(VLOOKUP(AB247,Table_corresp!$J$3:$M$70,4,0)))</f>
        <v/>
      </c>
      <c r="AF247" s="56" t="str">
        <f t="shared" si="65"/>
        <v/>
      </c>
      <c r="AG247" s="56" t="str">
        <f>IF(AF247="","",N247-AF247)</f>
        <v/>
      </c>
      <c r="AH247" s="58" t="str">
        <f t="shared" si="61"/>
        <v/>
      </c>
      <c r="AI247" s="17" t="str">
        <f>IF(X247&lt;&gt;0,((YEAR(X247)-YEAR(P247))*12+MONTH(X247)-MONTH(P247)),"")</f>
        <v/>
      </c>
      <c r="AJ247" s="16"/>
      <c r="AK247" s="39" t="str">
        <f>IF(AJ247&lt;&gt;0,(DATEDIF(Q247,AJ247,"y")&amp;" ans "&amp;DATEDIF(Q247,AJ247,"ym")&amp;" mois"),"")</f>
        <v/>
      </c>
      <c r="AL247" s="11"/>
      <c r="AM247" s="57" t="str">
        <f>IF(AK247="","",(VLOOKUP(AK247,Table_corresp!$E$3:$F$230,2,0)))</f>
        <v/>
      </c>
      <c r="AN247" s="57" t="str">
        <f>IF(AM247="","",(CONCATENATE(B247," / ",AM247)))</f>
        <v/>
      </c>
      <c r="AO247" s="57" t="str">
        <f>IF(AN247="","",(VLOOKUP(AN247,Table_corresp!$J$3:$M$70,2,0)))</f>
        <v/>
      </c>
      <c r="AP247" s="57" t="str">
        <f>IF(AN247="","",(VLOOKUP(AN247,Table_corresp!$J$3:$M$70,3,0)))</f>
        <v/>
      </c>
      <c r="AQ247" s="57" t="str">
        <f>IF(AN247="","",(VLOOKUP(AN247,Table_corresp!$J$3:$M$70,4,0)))</f>
        <v/>
      </c>
      <c r="AR247" s="56" t="str">
        <f t="shared" si="66"/>
        <v/>
      </c>
      <c r="AS247" s="56" t="str">
        <f t="shared" si="67"/>
        <v/>
      </c>
      <c r="AT247" s="58" t="str">
        <f t="shared" si="68"/>
        <v/>
      </c>
      <c r="AU247" s="59" t="str">
        <f t="shared" si="62"/>
        <v/>
      </c>
      <c r="AV247" s="16"/>
      <c r="AW247" s="39"/>
      <c r="AX247" s="11"/>
      <c r="AY247" s="57" t="str">
        <f>IF(AU247="","",(VLOOKUP(AU247,Table_corresp!$E$3:$F$230,2,0)))</f>
        <v/>
      </c>
      <c r="AZ247" s="57" t="str">
        <f>IF(AY247="","",(CONCATENATE(L247," / ",AY247)))</f>
        <v/>
      </c>
      <c r="BA247" s="57" t="str">
        <f>IF(AZ247="","",(VLOOKUP(AZ247,Table_corresp!$J$3:$M$70,2,0)))</f>
        <v/>
      </c>
      <c r="BB247" s="57" t="str">
        <f>IF(AZ247="","",(VLOOKUP(AZ247,Table_corresp!$J$3:$M$70,3,0)))</f>
        <v/>
      </c>
      <c r="BC247" s="57" t="str">
        <f>IF(AZ247="","",(VLOOKUP(AZ247,Table_corresp!$J$3:$M$70,4,0)))</f>
        <v/>
      </c>
      <c r="BD247" s="56" t="str">
        <f t="shared" si="69"/>
        <v/>
      </c>
      <c r="BE247" s="56" t="str">
        <f t="shared" si="78"/>
        <v/>
      </c>
      <c r="BF247" s="58" t="str">
        <f t="shared" si="70"/>
        <v/>
      </c>
      <c r="BG247" s="59" t="e">
        <f t="shared" si="63"/>
        <v>#VALUE!</v>
      </c>
      <c r="BH247" s="11"/>
      <c r="BI247" s="39"/>
      <c r="BJ247" s="11"/>
      <c r="BK247" s="57" t="e">
        <f>IF(BG247="","",(VLOOKUP(BG247,Table_corresp!$E$3:$F$230,2,0)))</f>
        <v>#VALUE!</v>
      </c>
      <c r="BL247" s="57" t="e">
        <f>IF(BK247="","",(CONCATENATE(V247," / ",BK247)))</f>
        <v>#VALUE!</v>
      </c>
      <c r="BM247" s="57" t="e">
        <f>IF(BL247="","",(VLOOKUP(BL247,Table_corresp!$J$3:$M$70,2,0)))</f>
        <v>#VALUE!</v>
      </c>
      <c r="BN247" s="57" t="e">
        <f>IF(BL247="","",(VLOOKUP(BL247,Table_corresp!$J$3:$M$70,3,0)))</f>
        <v>#VALUE!</v>
      </c>
      <c r="BO247" s="57" t="e">
        <f>IF(BL247="","",(VLOOKUP(BL247,Table_corresp!$J$3:$M$70,4,0)))</f>
        <v>#VALUE!</v>
      </c>
      <c r="BP247" s="56" t="str">
        <f t="shared" si="71"/>
        <v/>
      </c>
      <c r="BQ247" s="56" t="str">
        <f t="shared" si="79"/>
        <v/>
      </c>
      <c r="BR247" s="58" t="str">
        <f t="shared" si="72"/>
        <v/>
      </c>
      <c r="BS247" s="59" t="e">
        <f t="shared" si="64"/>
        <v>#VALUE!</v>
      </c>
      <c r="BT247" s="11"/>
      <c r="BU247" s="39"/>
      <c r="BV247" s="11"/>
      <c r="BW247" s="57" t="e">
        <f>IF(BS247="","",(VLOOKUP(BS247,Table_corresp!$E$3:$F$230,2,0)))</f>
        <v>#VALUE!</v>
      </c>
      <c r="BX247" s="57" t="e">
        <f>IF(BW247="","",(CONCATENATE(AF247," / ",BW247)))</f>
        <v>#VALUE!</v>
      </c>
      <c r="BY247" s="57" t="e">
        <f>IF(BX247="","",(VLOOKUP(BX247,Table_corresp!$J$3:$M$70,2,0)))</f>
        <v>#VALUE!</v>
      </c>
      <c r="BZ247" s="57" t="e">
        <f>IF(BX247="","",(VLOOKUP(BX247,Table_corresp!$J$3:$M$70,3,0)))</f>
        <v>#VALUE!</v>
      </c>
      <c r="CA247" s="57" t="e">
        <f>IF(BX247="","",(VLOOKUP(BX247,Table_corresp!$J$3:$M$70,4,0)))</f>
        <v>#VALUE!</v>
      </c>
      <c r="CB247" s="56" t="e">
        <f>IF(#REF!&gt;0,((((#REF!/BY247)^BZ247)-1)/CA247),"")</f>
        <v>#REF!</v>
      </c>
      <c r="CC247" s="56" t="e">
        <f>IF(CB247="","",BN247-CB247)</f>
        <v>#REF!</v>
      </c>
      <c r="CD247" s="58" t="e">
        <f t="shared" si="73"/>
        <v>#REF!</v>
      </c>
      <c r="CE247" s="59" t="e">
        <f>IF(BR247&lt;&gt;0,((YEAR(BR247)-YEAR(BD247))*12+MONTH(BR247)-MONTH(BD247)),"")</f>
        <v>#VALUE!</v>
      </c>
      <c r="CF247" s="11"/>
      <c r="CG247" s="39"/>
      <c r="CH247" s="11"/>
      <c r="CI247" s="57" t="e">
        <f>IF(CE247="","",(VLOOKUP(CE247,Table_corresp!$E$3:$F$230,2,0)))</f>
        <v>#VALUE!</v>
      </c>
      <c r="CJ247" s="57" t="e">
        <f>IF(CI247="","",(CONCATENATE(AP247," / ",CI247)))</f>
        <v>#VALUE!</v>
      </c>
      <c r="CK247" s="57" t="e">
        <f>IF(CJ247="","",(VLOOKUP(CJ247,Table_corresp!$J$3:$M$70,2,0)))</f>
        <v>#VALUE!</v>
      </c>
      <c r="CL247" s="57" t="e">
        <f>IF(CJ247="","",(VLOOKUP(CJ247,Table_corresp!$J$3:$M$70,3,0)))</f>
        <v>#VALUE!</v>
      </c>
      <c r="CM247" s="57" t="e">
        <f>IF(CJ247="","",(VLOOKUP(CJ247,Table_corresp!$J$3:$M$70,4,0)))</f>
        <v>#VALUE!</v>
      </c>
      <c r="CN247" s="56" t="e">
        <f>IF(#REF!&gt;0,((((#REF!/CK247)^CL247)-1)/CM247),"")</f>
        <v>#REF!</v>
      </c>
      <c r="CO247" s="56" t="e">
        <f>IF(CN247="","",BZ247-CN247)</f>
        <v>#REF!</v>
      </c>
      <c r="CP247" s="58" t="e">
        <f t="shared" si="74"/>
        <v>#REF!</v>
      </c>
      <c r="CQ247" s="59" t="e">
        <f>IF(CD247&lt;&gt;0,((YEAR(CD247)-YEAR(BP247))*12+MONTH(CD247)-MONTH(BP247)),"")</f>
        <v>#REF!</v>
      </c>
      <c r="CR247" s="11"/>
      <c r="CS247" s="39"/>
      <c r="CT247" s="18"/>
      <c r="CU247" s="57" t="e">
        <f>IF(CQ247="","",(VLOOKUP(CQ247,Table_corresp!$E$3:$F$230,2,0)))</f>
        <v>#REF!</v>
      </c>
      <c r="CV247" s="57" t="e">
        <f>IF(CU247="","",(CONCATENATE(BB247," / ",CU247)))</f>
        <v>#REF!</v>
      </c>
      <c r="CW247" s="57" t="e">
        <f>IF(CV247="","",(VLOOKUP(CV247,Table_corresp!$J$3:$M$70,2,0)))</f>
        <v>#REF!</v>
      </c>
      <c r="CX247" s="57" t="e">
        <f>IF(CV247="","",(VLOOKUP(CV247,Table_corresp!$J$3:$M$70,3,0)))</f>
        <v>#REF!</v>
      </c>
      <c r="CY247" s="57" t="e">
        <f>IF(CV247="","",(VLOOKUP(CV247,Table_corresp!$J$3:$M$70,4,0)))</f>
        <v>#REF!</v>
      </c>
      <c r="CZ247" s="56" t="e">
        <f>IF(#REF!&gt;0,((((#REF!/CW247)^CX247)-1)/CY247),"")</f>
        <v>#REF!</v>
      </c>
      <c r="DA247" s="56" t="e">
        <f>IF(CZ247="","",CL247-CZ247)</f>
        <v>#REF!</v>
      </c>
      <c r="DB247" s="58" t="e">
        <f t="shared" si="75"/>
        <v>#REF!</v>
      </c>
      <c r="DC247" s="59" t="e">
        <f>IF(CP247&lt;&gt;0,((YEAR(CP247)-YEAR(CB247))*12+MONTH(CP247)-MONTH(CB247)),"")</f>
        <v>#REF!</v>
      </c>
    </row>
    <row r="248" spans="1:107" x14ac:dyDescent="0.25">
      <c r="A248" s="10">
        <v>249</v>
      </c>
      <c r="B248" s="10">
        <v>1</v>
      </c>
      <c r="C248" s="12"/>
      <c r="D248" s="12"/>
      <c r="E248" s="12"/>
      <c r="F248" s="12">
        <v>95.3</v>
      </c>
      <c r="G248" s="12">
        <v>1.605</v>
      </c>
      <c r="H248" s="13">
        <f t="shared" si="80"/>
        <v>36.994982579749809</v>
      </c>
      <c r="I248" s="46">
        <f>VLOOKUP(T248,Table_corresp!$E$3:$F$230,2,0)</f>
        <v>11</v>
      </c>
      <c r="J248" s="46" t="str">
        <f>CONCATENATE(B248," / ",I248)</f>
        <v>1 / 11</v>
      </c>
      <c r="K248" s="54">
        <f>VLOOKUP(J248,Table_corresp!$J$3:$M$70,2,0)</f>
        <v>16.73</v>
      </c>
      <c r="L248" s="54">
        <f>VLOOKUP(J248,Table_corresp!$J$3:$M$70,3,0)</f>
        <v>-0.9</v>
      </c>
      <c r="M248" s="55">
        <f>VLOOKUP(J248,Table_corresp!$J$3:$M$70,4,0)</f>
        <v>-9.1499999999999998E-2</v>
      </c>
      <c r="N248" s="56">
        <f t="shared" si="76"/>
        <v>5.5784329202333058</v>
      </c>
      <c r="O248" s="14" t="s">
        <v>39</v>
      </c>
      <c r="P248" s="15">
        <v>42670</v>
      </c>
      <c r="Q248" s="15">
        <v>38511</v>
      </c>
      <c r="R248" s="45" t="str">
        <f t="shared" ca="1" si="81"/>
        <v>12 ans 4 mois</v>
      </c>
      <c r="S248" s="39" t="str">
        <f ca="1">VLOOKUP(R248,Table_corresp!$A$3:$B$230,2,0)</f>
        <v>&gt; 12</v>
      </c>
      <c r="T248" s="45" t="str">
        <f>DATEDIF(Q248,P248,"y")&amp;" ans "&amp;DATEDIF(Q248,P248,"ym")&amp;" mois"</f>
        <v>11 ans 4 mois</v>
      </c>
      <c r="U248" s="39" t="str">
        <f>VLOOKUP(T248,Table_corresp!$A$3:$B$230,2,0)</f>
        <v>[9-12[</v>
      </c>
      <c r="V248" s="20"/>
      <c r="W248" s="21"/>
      <c r="X248" s="20"/>
      <c r="Y248" s="38" t="str">
        <f>IF(X248&lt;&gt;0,(DATEDIF(Q248,X248,"y")&amp;" ans "&amp;DATEDIF(Q248,X248,"ym")&amp;" mois"),"")</f>
        <v/>
      </c>
      <c r="Z248" s="21"/>
      <c r="AA248" s="57" t="str">
        <f>IF(Y248="","",(VLOOKUP(Y248,Table_corresp!$E$3:$F$230,2,0)))</f>
        <v/>
      </c>
      <c r="AB248" s="57" t="str">
        <f>IF(AA248="","",(CONCATENATE(B248," / ",AA248)))</f>
        <v/>
      </c>
      <c r="AC248" s="57" t="str">
        <f>IF(AB248="","",(VLOOKUP(AB248,Table_corresp!$J$3:$M$70,2,0)))</f>
        <v/>
      </c>
      <c r="AD248" s="57" t="str">
        <f>IF(AB248="","",(VLOOKUP(AB248,Table_corresp!$J$3:$M$70,3,0)))</f>
        <v/>
      </c>
      <c r="AE248" s="57" t="str">
        <f>IF(AB248="","",(VLOOKUP(AB248,Table_corresp!$J$3:$M$70,4,0)))</f>
        <v/>
      </c>
      <c r="AF248" s="56" t="str">
        <f t="shared" si="65"/>
        <v/>
      </c>
      <c r="AG248" s="56" t="str">
        <f>IF(AF248="","",N248-AF248)</f>
        <v/>
      </c>
      <c r="AH248" s="58" t="str">
        <f t="shared" si="61"/>
        <v/>
      </c>
      <c r="AI248" s="17" t="str">
        <f>IF(X248&lt;&gt;0,((YEAR(X248)-YEAR(P248))*12+MONTH(X248)-MONTH(P248)),"")</f>
        <v/>
      </c>
      <c r="AJ248" s="20"/>
      <c r="AK248" s="39" t="str">
        <f>IF(AJ248&lt;&gt;0,(DATEDIF(Q248,AJ248,"y")&amp;" ans "&amp;DATEDIF(Q248,AJ248,"ym")&amp;" mois"),"")</f>
        <v/>
      </c>
      <c r="AL248" s="21"/>
      <c r="AM248" s="57" t="str">
        <f>IF(AK248="","",(VLOOKUP(AK248,Table_corresp!$E$3:$F$230,2,0)))</f>
        <v/>
      </c>
      <c r="AN248" s="57" t="str">
        <f>IF(AM248="","",(CONCATENATE(B248," / ",AM248)))</f>
        <v/>
      </c>
      <c r="AO248" s="57" t="str">
        <f>IF(AN248="","",(VLOOKUP(AN248,Table_corresp!$J$3:$M$70,2,0)))</f>
        <v/>
      </c>
      <c r="AP248" s="57" t="str">
        <f>IF(AN248="","",(VLOOKUP(AN248,Table_corresp!$J$3:$M$70,3,0)))</f>
        <v/>
      </c>
      <c r="AQ248" s="57" t="str">
        <f>IF(AN248="","",(VLOOKUP(AN248,Table_corresp!$J$3:$M$70,4,0)))</f>
        <v/>
      </c>
      <c r="AR248" s="56" t="str">
        <f t="shared" si="66"/>
        <v/>
      </c>
      <c r="AS248" s="56" t="str">
        <f t="shared" si="67"/>
        <v/>
      </c>
      <c r="AT248" s="58" t="str">
        <f t="shared" si="68"/>
        <v/>
      </c>
      <c r="AU248" s="59" t="str">
        <f t="shared" si="62"/>
        <v/>
      </c>
      <c r="AV248" s="20"/>
      <c r="AW248" s="39"/>
      <c r="AX248" s="21"/>
      <c r="AY248" s="57" t="str">
        <f>IF(AU248="","",(VLOOKUP(AU248,Table_corresp!$E$3:$F$230,2,0)))</f>
        <v/>
      </c>
      <c r="AZ248" s="57" t="str">
        <f>IF(AY248="","",(CONCATENATE(L248," / ",AY248)))</f>
        <v/>
      </c>
      <c r="BA248" s="57" t="str">
        <f>IF(AZ248="","",(VLOOKUP(AZ248,Table_corresp!$J$3:$M$70,2,0)))</f>
        <v/>
      </c>
      <c r="BB248" s="57" t="str">
        <f>IF(AZ248="","",(VLOOKUP(AZ248,Table_corresp!$J$3:$M$70,3,0)))</f>
        <v/>
      </c>
      <c r="BC248" s="57" t="str">
        <f>IF(AZ248="","",(VLOOKUP(AZ248,Table_corresp!$J$3:$M$70,4,0)))</f>
        <v/>
      </c>
      <c r="BD248" s="56" t="str">
        <f t="shared" si="69"/>
        <v/>
      </c>
      <c r="BE248" s="56" t="str">
        <f t="shared" si="78"/>
        <v/>
      </c>
      <c r="BF248" s="58" t="str">
        <f t="shared" si="70"/>
        <v/>
      </c>
      <c r="BG248" s="59" t="e">
        <f t="shared" si="63"/>
        <v>#VALUE!</v>
      </c>
      <c r="BH248" s="21"/>
      <c r="BI248" s="39"/>
      <c r="BJ248" s="21"/>
      <c r="BK248" s="57" t="e">
        <f>IF(BG248="","",(VLOOKUP(BG248,Table_corresp!$E$3:$F$230,2,0)))</f>
        <v>#VALUE!</v>
      </c>
      <c r="BL248" s="57" t="e">
        <f>IF(BK248="","",(CONCATENATE(V248," / ",BK248)))</f>
        <v>#VALUE!</v>
      </c>
      <c r="BM248" s="57" t="e">
        <f>IF(BL248="","",(VLOOKUP(BL248,Table_corresp!$J$3:$M$70,2,0)))</f>
        <v>#VALUE!</v>
      </c>
      <c r="BN248" s="57" t="e">
        <f>IF(BL248="","",(VLOOKUP(BL248,Table_corresp!$J$3:$M$70,3,0)))</f>
        <v>#VALUE!</v>
      </c>
      <c r="BO248" s="57" t="e">
        <f>IF(BL248="","",(VLOOKUP(BL248,Table_corresp!$J$3:$M$70,4,0)))</f>
        <v>#VALUE!</v>
      </c>
      <c r="BP248" s="56" t="str">
        <f t="shared" si="71"/>
        <v/>
      </c>
      <c r="BQ248" s="56" t="str">
        <f t="shared" si="79"/>
        <v/>
      </c>
      <c r="BR248" s="58" t="str">
        <f t="shared" si="72"/>
        <v/>
      </c>
      <c r="BS248" s="59" t="e">
        <f t="shared" si="64"/>
        <v>#VALUE!</v>
      </c>
      <c r="BT248" s="21"/>
      <c r="BU248" s="39"/>
      <c r="BV248" s="21"/>
      <c r="BW248" s="57" t="e">
        <f>IF(BS248="","",(VLOOKUP(BS248,Table_corresp!$E$3:$F$230,2,0)))</f>
        <v>#VALUE!</v>
      </c>
      <c r="BX248" s="57" t="e">
        <f>IF(BW248="","",(CONCATENATE(AF248," / ",BW248)))</f>
        <v>#VALUE!</v>
      </c>
      <c r="BY248" s="57" t="e">
        <f>IF(BX248="","",(VLOOKUP(BX248,Table_corresp!$J$3:$M$70,2,0)))</f>
        <v>#VALUE!</v>
      </c>
      <c r="BZ248" s="57" t="e">
        <f>IF(BX248="","",(VLOOKUP(BX248,Table_corresp!$J$3:$M$70,3,0)))</f>
        <v>#VALUE!</v>
      </c>
      <c r="CA248" s="57" t="e">
        <f>IF(BX248="","",(VLOOKUP(BX248,Table_corresp!$J$3:$M$70,4,0)))</f>
        <v>#VALUE!</v>
      </c>
      <c r="CB248" s="56" t="e">
        <f>IF(#REF!&gt;0,((((#REF!/BY248)^BZ248)-1)/CA248),"")</f>
        <v>#REF!</v>
      </c>
      <c r="CC248" s="56" t="e">
        <f>IF(CB248="","",BN248-CB248)</f>
        <v>#REF!</v>
      </c>
      <c r="CD248" s="58" t="e">
        <f t="shared" si="73"/>
        <v>#REF!</v>
      </c>
      <c r="CE248" s="59" t="e">
        <f>IF(BR248&lt;&gt;0,((YEAR(BR248)-YEAR(BD248))*12+MONTH(BR248)-MONTH(BD248)),"")</f>
        <v>#VALUE!</v>
      </c>
      <c r="CF248" s="21"/>
      <c r="CG248" s="39"/>
      <c r="CH248" s="21"/>
      <c r="CI248" s="57" t="e">
        <f>IF(CE248="","",(VLOOKUP(CE248,Table_corresp!$E$3:$F$230,2,0)))</f>
        <v>#VALUE!</v>
      </c>
      <c r="CJ248" s="57" t="e">
        <f>IF(CI248="","",(CONCATENATE(AP248," / ",CI248)))</f>
        <v>#VALUE!</v>
      </c>
      <c r="CK248" s="57" t="e">
        <f>IF(CJ248="","",(VLOOKUP(CJ248,Table_corresp!$J$3:$M$70,2,0)))</f>
        <v>#VALUE!</v>
      </c>
      <c r="CL248" s="57" t="e">
        <f>IF(CJ248="","",(VLOOKUP(CJ248,Table_corresp!$J$3:$M$70,3,0)))</f>
        <v>#VALUE!</v>
      </c>
      <c r="CM248" s="57" t="e">
        <f>IF(CJ248="","",(VLOOKUP(CJ248,Table_corresp!$J$3:$M$70,4,0)))</f>
        <v>#VALUE!</v>
      </c>
      <c r="CN248" s="56" t="e">
        <f>IF(#REF!&gt;0,((((#REF!/CK248)^CL248)-1)/CM248),"")</f>
        <v>#REF!</v>
      </c>
      <c r="CO248" s="56" t="e">
        <f>IF(CN248="","",BZ248-CN248)</f>
        <v>#REF!</v>
      </c>
      <c r="CP248" s="58" t="e">
        <f t="shared" si="74"/>
        <v>#REF!</v>
      </c>
      <c r="CQ248" s="59" t="e">
        <f>IF(CD248&lt;&gt;0,((YEAR(CD248)-YEAR(BP248))*12+MONTH(CD248)-MONTH(BP248)),"")</f>
        <v>#REF!</v>
      </c>
      <c r="CR248" s="21"/>
      <c r="CS248" s="39"/>
      <c r="CT248" s="22"/>
      <c r="CU248" s="57" t="e">
        <f>IF(CQ248="","",(VLOOKUP(CQ248,Table_corresp!$E$3:$F$230,2,0)))</f>
        <v>#REF!</v>
      </c>
      <c r="CV248" s="57" t="e">
        <f>IF(CU248="","",(CONCATENATE(BB248," / ",CU248)))</f>
        <v>#REF!</v>
      </c>
      <c r="CW248" s="57" t="e">
        <f>IF(CV248="","",(VLOOKUP(CV248,Table_corresp!$J$3:$M$70,2,0)))</f>
        <v>#REF!</v>
      </c>
      <c r="CX248" s="57" t="e">
        <f>IF(CV248="","",(VLOOKUP(CV248,Table_corresp!$J$3:$M$70,3,0)))</f>
        <v>#REF!</v>
      </c>
      <c r="CY248" s="57" t="e">
        <f>IF(CV248="","",(VLOOKUP(CV248,Table_corresp!$J$3:$M$70,4,0)))</f>
        <v>#REF!</v>
      </c>
      <c r="CZ248" s="56" t="e">
        <f>IF(#REF!&gt;0,((((#REF!/CW248)^CX248)-1)/CY248),"")</f>
        <v>#REF!</v>
      </c>
      <c r="DA248" s="56" t="e">
        <f>IF(CZ248="","",CL248-CZ248)</f>
        <v>#REF!</v>
      </c>
      <c r="DB248" s="58" t="e">
        <f t="shared" si="75"/>
        <v>#REF!</v>
      </c>
      <c r="DC248" s="59" t="e">
        <f>IF(CP248&lt;&gt;0,((YEAR(CP248)-YEAR(CB248))*12+MONTH(CP248)-MONTH(CB248)),"")</f>
        <v>#REF!</v>
      </c>
    </row>
    <row r="249" spans="1:107" x14ac:dyDescent="0.25">
      <c r="A249" s="10">
        <v>250</v>
      </c>
      <c r="B249" s="10">
        <v>1</v>
      </c>
      <c r="C249" s="12">
        <v>24</v>
      </c>
      <c r="D249" s="12">
        <v>1.04</v>
      </c>
      <c r="E249" s="12">
        <f>C249/(D249*D249)</f>
        <v>22.189349112426033</v>
      </c>
      <c r="F249" s="12">
        <v>23.5</v>
      </c>
      <c r="G249" s="12">
        <v>1.04</v>
      </c>
      <c r="H249" s="13">
        <f t="shared" si="80"/>
        <v>21.727071005917157</v>
      </c>
      <c r="I249" s="46">
        <f>VLOOKUP(T249,Table_corresp!$E$3:$F$230,2,0)</f>
        <v>3.5</v>
      </c>
      <c r="J249" s="46" t="str">
        <f>CONCATENATE(B249," / ",I249)</f>
        <v>1 / 3,5</v>
      </c>
      <c r="K249" s="54">
        <f>VLOOKUP(J249,Table_corresp!$J$3:$M$70,2,0)</f>
        <v>15.81</v>
      </c>
      <c r="L249" s="54">
        <f>VLOOKUP(J249,Table_corresp!$J$3:$M$70,3,0)</f>
        <v>-0.32</v>
      </c>
      <c r="M249" s="55">
        <f>VLOOKUP(J249,Table_corresp!$J$3:$M$70,4,0)</f>
        <v>-2.29E-2</v>
      </c>
      <c r="N249" s="56">
        <f t="shared" si="76"/>
        <v>4.2239962866905039</v>
      </c>
      <c r="O249" s="14" t="s">
        <v>39</v>
      </c>
      <c r="P249" s="15">
        <v>42671</v>
      </c>
      <c r="Q249" s="15">
        <v>41387</v>
      </c>
      <c r="R249" s="45" t="str">
        <f t="shared" ca="1" si="81"/>
        <v>4 ans 5 mois</v>
      </c>
      <c r="S249" s="39" t="str">
        <f ca="1">VLOOKUP(R249,Table_corresp!$A$3:$B$230,2,0)</f>
        <v>[3-6[</v>
      </c>
      <c r="T249" s="45" t="str">
        <f>DATEDIF(Q249,P249,"y")&amp;" ans "&amp;DATEDIF(Q249,P249,"ym")&amp;" mois"</f>
        <v>3 ans 6 mois</v>
      </c>
      <c r="U249" s="39" t="str">
        <f>VLOOKUP(T249,Table_corresp!$A$3:$B$230,2,0)</f>
        <v>[3-6[</v>
      </c>
      <c r="V249" s="16"/>
      <c r="W249" s="11"/>
      <c r="X249" s="16"/>
      <c r="Y249" s="38" t="str">
        <f>IF(X249&lt;&gt;0,(DATEDIF(Q249,X249,"y")&amp;" ans "&amp;DATEDIF(Q249,X249,"ym")&amp;" mois"),"")</f>
        <v/>
      </c>
      <c r="Z249" s="11"/>
      <c r="AA249" s="57" t="str">
        <f>IF(Y249="","",(VLOOKUP(Y249,Table_corresp!$E$3:$F$230,2,0)))</f>
        <v/>
      </c>
      <c r="AB249" s="57" t="str">
        <f>IF(AA249="","",(CONCATENATE(B249," / ",AA249)))</f>
        <v/>
      </c>
      <c r="AC249" s="57" t="str">
        <f>IF(AB249="","",(VLOOKUP(AB249,Table_corresp!$J$3:$M$70,2,0)))</f>
        <v/>
      </c>
      <c r="AD249" s="57" t="str">
        <f>IF(AB249="","",(VLOOKUP(AB249,Table_corresp!$J$3:$M$70,3,0)))</f>
        <v/>
      </c>
      <c r="AE249" s="57" t="str">
        <f>IF(AB249="","",(VLOOKUP(AB249,Table_corresp!$J$3:$M$70,4,0)))</f>
        <v/>
      </c>
      <c r="AF249" s="56" t="str">
        <f t="shared" si="65"/>
        <v/>
      </c>
      <c r="AG249" s="56" t="str">
        <f>IF(AF249="","",N249-AF249)</f>
        <v/>
      </c>
      <c r="AH249" s="58" t="str">
        <f t="shared" si="61"/>
        <v/>
      </c>
      <c r="AI249" s="17" t="str">
        <f>IF(X249&lt;&gt;0,((YEAR(X249)-YEAR(P249))*12+MONTH(X249)-MONTH(P249)),"")</f>
        <v/>
      </c>
      <c r="AJ249" s="16"/>
      <c r="AK249" s="39" t="str">
        <f>IF(AJ249&lt;&gt;0,(DATEDIF(Q249,AJ249,"y")&amp;" ans "&amp;DATEDIF(Q249,AJ249,"ym")&amp;" mois"),"")</f>
        <v/>
      </c>
      <c r="AL249" s="11"/>
      <c r="AM249" s="57" t="str">
        <f>IF(AK249="","",(VLOOKUP(AK249,Table_corresp!$E$3:$F$230,2,0)))</f>
        <v/>
      </c>
      <c r="AN249" s="57" t="str">
        <f>IF(AM249="","",(CONCATENATE(B249," / ",AM249)))</f>
        <v/>
      </c>
      <c r="AO249" s="57" t="str">
        <f>IF(AN249="","",(VLOOKUP(AN249,Table_corresp!$J$3:$M$70,2,0)))</f>
        <v/>
      </c>
      <c r="AP249" s="57" t="str">
        <f>IF(AN249="","",(VLOOKUP(AN249,Table_corresp!$J$3:$M$70,3,0)))</f>
        <v/>
      </c>
      <c r="AQ249" s="57" t="str">
        <f>IF(AN249="","",(VLOOKUP(AN249,Table_corresp!$J$3:$M$70,4,0)))</f>
        <v/>
      </c>
      <c r="AR249" s="56" t="str">
        <f t="shared" si="66"/>
        <v/>
      </c>
      <c r="AS249" s="56" t="str">
        <f t="shared" si="67"/>
        <v/>
      </c>
      <c r="AT249" s="58" t="str">
        <f t="shared" si="68"/>
        <v/>
      </c>
      <c r="AU249" s="59" t="str">
        <f t="shared" si="62"/>
        <v/>
      </c>
      <c r="AV249" s="16"/>
      <c r="AW249" s="39"/>
      <c r="AX249" s="11"/>
      <c r="AY249" s="57" t="str">
        <f>IF(AU249="","",(VLOOKUP(AU249,Table_corresp!$E$3:$F$230,2,0)))</f>
        <v/>
      </c>
      <c r="AZ249" s="57" t="str">
        <f>IF(AY249="","",(CONCATENATE(L249," / ",AY249)))</f>
        <v/>
      </c>
      <c r="BA249" s="57" t="str">
        <f>IF(AZ249="","",(VLOOKUP(AZ249,Table_corresp!$J$3:$M$70,2,0)))</f>
        <v/>
      </c>
      <c r="BB249" s="57" t="str">
        <f>IF(AZ249="","",(VLOOKUP(AZ249,Table_corresp!$J$3:$M$70,3,0)))</f>
        <v/>
      </c>
      <c r="BC249" s="57" t="str">
        <f>IF(AZ249="","",(VLOOKUP(AZ249,Table_corresp!$J$3:$M$70,4,0)))</f>
        <v/>
      </c>
      <c r="BD249" s="56" t="str">
        <f t="shared" si="69"/>
        <v/>
      </c>
      <c r="BE249" s="56" t="str">
        <f t="shared" si="78"/>
        <v/>
      </c>
      <c r="BF249" s="58" t="str">
        <f t="shared" si="70"/>
        <v/>
      </c>
      <c r="BG249" s="59" t="e">
        <f t="shared" si="63"/>
        <v>#VALUE!</v>
      </c>
      <c r="BH249" s="11"/>
      <c r="BI249" s="39"/>
      <c r="BJ249" s="11"/>
      <c r="BK249" s="57" t="e">
        <f>IF(BG249="","",(VLOOKUP(BG249,Table_corresp!$E$3:$F$230,2,0)))</f>
        <v>#VALUE!</v>
      </c>
      <c r="BL249" s="57" t="e">
        <f>IF(BK249="","",(CONCATENATE(V249," / ",BK249)))</f>
        <v>#VALUE!</v>
      </c>
      <c r="BM249" s="57" t="e">
        <f>IF(BL249="","",(VLOOKUP(BL249,Table_corresp!$J$3:$M$70,2,0)))</f>
        <v>#VALUE!</v>
      </c>
      <c r="BN249" s="57" t="e">
        <f>IF(BL249="","",(VLOOKUP(BL249,Table_corresp!$J$3:$M$70,3,0)))</f>
        <v>#VALUE!</v>
      </c>
      <c r="BO249" s="57" t="e">
        <f>IF(BL249="","",(VLOOKUP(BL249,Table_corresp!$J$3:$M$70,4,0)))</f>
        <v>#VALUE!</v>
      </c>
      <c r="BP249" s="56" t="str">
        <f t="shared" si="71"/>
        <v/>
      </c>
      <c r="BQ249" s="56" t="str">
        <f t="shared" si="79"/>
        <v/>
      </c>
      <c r="BR249" s="58" t="str">
        <f t="shared" si="72"/>
        <v/>
      </c>
      <c r="BS249" s="59" t="e">
        <f t="shared" si="64"/>
        <v>#VALUE!</v>
      </c>
      <c r="BT249" s="11"/>
      <c r="BU249" s="39"/>
      <c r="BV249" s="11"/>
      <c r="BW249" s="57" t="e">
        <f>IF(BS249="","",(VLOOKUP(BS249,Table_corresp!$E$3:$F$230,2,0)))</f>
        <v>#VALUE!</v>
      </c>
      <c r="BX249" s="57" t="e">
        <f>IF(BW249="","",(CONCATENATE(AF249," / ",BW249)))</f>
        <v>#VALUE!</v>
      </c>
      <c r="BY249" s="57" t="e">
        <f>IF(BX249="","",(VLOOKUP(BX249,Table_corresp!$J$3:$M$70,2,0)))</f>
        <v>#VALUE!</v>
      </c>
      <c r="BZ249" s="57" t="e">
        <f>IF(BX249="","",(VLOOKUP(BX249,Table_corresp!$J$3:$M$70,3,0)))</f>
        <v>#VALUE!</v>
      </c>
      <c r="CA249" s="57" t="e">
        <f>IF(BX249="","",(VLOOKUP(BX249,Table_corresp!$J$3:$M$70,4,0)))</f>
        <v>#VALUE!</v>
      </c>
      <c r="CB249" s="56" t="e">
        <f>IF(#REF!&gt;0,((((#REF!/BY249)^BZ249)-1)/CA249),"")</f>
        <v>#REF!</v>
      </c>
      <c r="CC249" s="56" t="e">
        <f>IF(CB249="","",BN249-CB249)</f>
        <v>#REF!</v>
      </c>
      <c r="CD249" s="58" t="e">
        <f t="shared" si="73"/>
        <v>#REF!</v>
      </c>
      <c r="CE249" s="59" t="e">
        <f>IF(BR249&lt;&gt;0,((YEAR(BR249)-YEAR(BD249))*12+MONTH(BR249)-MONTH(BD249)),"")</f>
        <v>#VALUE!</v>
      </c>
      <c r="CF249" s="11"/>
      <c r="CG249" s="39"/>
      <c r="CH249" s="11"/>
      <c r="CI249" s="57" t="e">
        <f>IF(CE249="","",(VLOOKUP(CE249,Table_corresp!$E$3:$F$230,2,0)))</f>
        <v>#VALUE!</v>
      </c>
      <c r="CJ249" s="57" t="e">
        <f>IF(CI249="","",(CONCATENATE(AP249," / ",CI249)))</f>
        <v>#VALUE!</v>
      </c>
      <c r="CK249" s="57" t="e">
        <f>IF(CJ249="","",(VLOOKUP(CJ249,Table_corresp!$J$3:$M$70,2,0)))</f>
        <v>#VALUE!</v>
      </c>
      <c r="CL249" s="57" t="e">
        <f>IF(CJ249="","",(VLOOKUP(CJ249,Table_corresp!$J$3:$M$70,3,0)))</f>
        <v>#VALUE!</v>
      </c>
      <c r="CM249" s="57" t="e">
        <f>IF(CJ249="","",(VLOOKUP(CJ249,Table_corresp!$J$3:$M$70,4,0)))</f>
        <v>#VALUE!</v>
      </c>
      <c r="CN249" s="56" t="e">
        <f>IF(#REF!&gt;0,((((#REF!/CK249)^CL249)-1)/CM249),"")</f>
        <v>#REF!</v>
      </c>
      <c r="CO249" s="56" t="e">
        <f>IF(CN249="","",BZ249-CN249)</f>
        <v>#REF!</v>
      </c>
      <c r="CP249" s="58" t="e">
        <f t="shared" si="74"/>
        <v>#REF!</v>
      </c>
      <c r="CQ249" s="59" t="e">
        <f>IF(CD249&lt;&gt;0,((YEAR(CD249)-YEAR(BP249))*12+MONTH(CD249)-MONTH(BP249)),"")</f>
        <v>#REF!</v>
      </c>
      <c r="CR249" s="11"/>
      <c r="CS249" s="39"/>
      <c r="CT249" s="18"/>
      <c r="CU249" s="57" t="e">
        <f>IF(CQ249="","",(VLOOKUP(CQ249,Table_corresp!$E$3:$F$230,2,0)))</f>
        <v>#REF!</v>
      </c>
      <c r="CV249" s="57" t="e">
        <f>IF(CU249="","",(CONCATENATE(BB249," / ",CU249)))</f>
        <v>#REF!</v>
      </c>
      <c r="CW249" s="57" t="e">
        <f>IF(CV249="","",(VLOOKUP(CV249,Table_corresp!$J$3:$M$70,2,0)))</f>
        <v>#REF!</v>
      </c>
      <c r="CX249" s="57" t="e">
        <f>IF(CV249="","",(VLOOKUP(CV249,Table_corresp!$J$3:$M$70,3,0)))</f>
        <v>#REF!</v>
      </c>
      <c r="CY249" s="57" t="e">
        <f>IF(CV249="","",(VLOOKUP(CV249,Table_corresp!$J$3:$M$70,4,0)))</f>
        <v>#REF!</v>
      </c>
      <c r="CZ249" s="56" t="e">
        <f>IF(#REF!&gt;0,((((#REF!/CW249)^CX249)-1)/CY249),"")</f>
        <v>#REF!</v>
      </c>
      <c r="DA249" s="56" t="e">
        <f>IF(CZ249="","",CL249-CZ249)</f>
        <v>#REF!</v>
      </c>
      <c r="DB249" s="58" t="e">
        <f t="shared" si="75"/>
        <v>#REF!</v>
      </c>
      <c r="DC249" s="59" t="e">
        <f>IF(CP249&lt;&gt;0,((YEAR(CP249)-YEAR(CB249))*12+MONTH(CP249)-MONTH(CB249)),"")</f>
        <v>#REF!</v>
      </c>
    </row>
    <row r="250" spans="1:107" x14ac:dyDescent="0.25">
      <c r="A250" s="10">
        <v>251</v>
      </c>
      <c r="B250" s="10">
        <v>2</v>
      </c>
      <c r="C250" s="12">
        <v>74</v>
      </c>
      <c r="D250" s="12">
        <v>1.46</v>
      </c>
      <c r="E250" s="12">
        <f>C250/(D250*D250)</f>
        <v>34.715706511540631</v>
      </c>
      <c r="F250" s="12">
        <v>74</v>
      </c>
      <c r="G250" s="12">
        <v>1.46</v>
      </c>
      <c r="H250" s="13">
        <f t="shared" si="80"/>
        <v>34.715706511540631</v>
      </c>
      <c r="I250" s="46">
        <f>VLOOKUP(T250,Table_corresp!$E$3:$F$230,2,0)</f>
        <v>11</v>
      </c>
      <c r="J250" s="46" t="str">
        <f>CONCATENATE(B250," / ",I250)</f>
        <v>2 / 11</v>
      </c>
      <c r="K250" s="54">
        <f>VLOOKUP(J250,Table_corresp!$J$3:$M$70,2,0)</f>
        <v>16.73</v>
      </c>
      <c r="L250" s="54">
        <f>VLOOKUP(J250,Table_corresp!$J$3:$M$70,3,0)</f>
        <v>-0.71</v>
      </c>
      <c r="M250" s="55">
        <f>VLOOKUP(J250,Table_corresp!$J$3:$M$70,4,0)</f>
        <v>-7.7700000000000005E-2</v>
      </c>
      <c r="N250" s="56">
        <f t="shared" si="76"/>
        <v>5.2054457196438886</v>
      </c>
      <c r="O250" s="14" t="s">
        <v>39</v>
      </c>
      <c r="P250" s="15">
        <v>42671</v>
      </c>
      <c r="Q250" s="15">
        <v>38559</v>
      </c>
      <c r="R250" s="45" t="str">
        <f t="shared" ca="1" si="81"/>
        <v>12 ans 2 mois</v>
      </c>
      <c r="S250" s="39" t="str">
        <f ca="1">VLOOKUP(R250,Table_corresp!$A$3:$B$230,2,0)</f>
        <v>&gt; 12</v>
      </c>
      <c r="T250" s="45" t="str">
        <f>DATEDIF(Q250,P250,"y")&amp;" ans "&amp;DATEDIF(Q250,P250,"ym")&amp;" mois"</f>
        <v>11 ans 3 mois</v>
      </c>
      <c r="U250" s="39" t="str">
        <f>VLOOKUP(T250,Table_corresp!$A$3:$B$230,2,0)</f>
        <v>[9-12[</v>
      </c>
      <c r="V250" s="16"/>
      <c r="W250" s="11"/>
      <c r="X250" s="16"/>
      <c r="Y250" s="38" t="str">
        <f>IF(X250&lt;&gt;0,(DATEDIF(Q250,X250,"y")&amp;" ans "&amp;DATEDIF(Q250,X250,"ym")&amp;" mois"),"")</f>
        <v/>
      </c>
      <c r="Z250" s="11"/>
      <c r="AA250" s="57" t="str">
        <f>IF(Y250="","",(VLOOKUP(Y250,Table_corresp!$E$3:$F$230,2,0)))</f>
        <v/>
      </c>
      <c r="AB250" s="57" t="str">
        <f>IF(AA250="","",(CONCATENATE(B250," / ",AA250)))</f>
        <v/>
      </c>
      <c r="AC250" s="57" t="str">
        <f>IF(AB250="","",(VLOOKUP(AB250,Table_corresp!$J$3:$M$70,2,0)))</f>
        <v/>
      </c>
      <c r="AD250" s="57" t="str">
        <f>IF(AB250="","",(VLOOKUP(AB250,Table_corresp!$J$3:$M$70,3,0)))</f>
        <v/>
      </c>
      <c r="AE250" s="57" t="str">
        <f>IF(AB250="","",(VLOOKUP(AB250,Table_corresp!$J$3:$M$70,4,0)))</f>
        <v/>
      </c>
      <c r="AF250" s="56" t="str">
        <f t="shared" si="65"/>
        <v/>
      </c>
      <c r="AG250" s="56" t="str">
        <f>IF(AF250="","",N250-AF250)</f>
        <v/>
      </c>
      <c r="AH250" s="58" t="str">
        <f t="shared" si="61"/>
        <v/>
      </c>
      <c r="AI250" s="17" t="str">
        <f>IF(X250&lt;&gt;0,((YEAR(X250)-YEAR(P250))*12+MONTH(X250)-MONTH(P250)),"")</f>
        <v/>
      </c>
      <c r="AJ250" s="16"/>
      <c r="AK250" s="39" t="str">
        <f>IF(AJ250&lt;&gt;0,(DATEDIF(Q250,AJ250,"y")&amp;" ans "&amp;DATEDIF(Q250,AJ250,"ym")&amp;" mois"),"")</f>
        <v/>
      </c>
      <c r="AL250" s="11"/>
      <c r="AM250" s="57" t="str">
        <f>IF(AK250="","",(VLOOKUP(AK250,Table_corresp!$E$3:$F$230,2,0)))</f>
        <v/>
      </c>
      <c r="AN250" s="57" t="str">
        <f>IF(AM250="","",(CONCATENATE(B250," / ",AM250)))</f>
        <v/>
      </c>
      <c r="AO250" s="57" t="str">
        <f>IF(AN250="","",(VLOOKUP(AN250,Table_corresp!$J$3:$M$70,2,0)))</f>
        <v/>
      </c>
      <c r="AP250" s="57" t="str">
        <f>IF(AN250="","",(VLOOKUP(AN250,Table_corresp!$J$3:$M$70,3,0)))</f>
        <v/>
      </c>
      <c r="AQ250" s="57" t="str">
        <f>IF(AN250="","",(VLOOKUP(AN250,Table_corresp!$J$3:$M$70,4,0)))</f>
        <v/>
      </c>
      <c r="AR250" s="56" t="str">
        <f t="shared" si="66"/>
        <v/>
      </c>
      <c r="AS250" s="56" t="str">
        <f t="shared" si="67"/>
        <v/>
      </c>
      <c r="AT250" s="58" t="str">
        <f t="shared" si="68"/>
        <v/>
      </c>
      <c r="AU250" s="59" t="str">
        <f t="shared" si="62"/>
        <v/>
      </c>
      <c r="AV250" s="16"/>
      <c r="AW250" s="39"/>
      <c r="AX250" s="11"/>
      <c r="AY250" s="57" t="str">
        <f>IF(AU250="","",(VLOOKUP(AU250,Table_corresp!$E$3:$F$230,2,0)))</f>
        <v/>
      </c>
      <c r="AZ250" s="57" t="str">
        <f>IF(AY250="","",(CONCATENATE(L250," / ",AY250)))</f>
        <v/>
      </c>
      <c r="BA250" s="57" t="str">
        <f>IF(AZ250="","",(VLOOKUP(AZ250,Table_corresp!$J$3:$M$70,2,0)))</f>
        <v/>
      </c>
      <c r="BB250" s="57" t="str">
        <f>IF(AZ250="","",(VLOOKUP(AZ250,Table_corresp!$J$3:$M$70,3,0)))</f>
        <v/>
      </c>
      <c r="BC250" s="57" t="str">
        <f>IF(AZ250="","",(VLOOKUP(AZ250,Table_corresp!$J$3:$M$70,4,0)))</f>
        <v/>
      </c>
      <c r="BD250" s="56" t="str">
        <f t="shared" si="69"/>
        <v/>
      </c>
      <c r="BE250" s="56" t="str">
        <f t="shared" si="78"/>
        <v/>
      </c>
      <c r="BF250" s="58" t="str">
        <f t="shared" si="70"/>
        <v/>
      </c>
      <c r="BG250" s="59" t="e">
        <f t="shared" si="63"/>
        <v>#VALUE!</v>
      </c>
      <c r="BH250" s="11"/>
      <c r="BI250" s="39"/>
      <c r="BJ250" s="11"/>
      <c r="BK250" s="57" t="e">
        <f>IF(BG250="","",(VLOOKUP(BG250,Table_corresp!$E$3:$F$230,2,0)))</f>
        <v>#VALUE!</v>
      </c>
      <c r="BL250" s="57" t="e">
        <f>IF(BK250="","",(CONCATENATE(V250," / ",BK250)))</f>
        <v>#VALUE!</v>
      </c>
      <c r="BM250" s="57" t="e">
        <f>IF(BL250="","",(VLOOKUP(BL250,Table_corresp!$J$3:$M$70,2,0)))</f>
        <v>#VALUE!</v>
      </c>
      <c r="BN250" s="57" t="e">
        <f>IF(BL250="","",(VLOOKUP(BL250,Table_corresp!$J$3:$M$70,3,0)))</f>
        <v>#VALUE!</v>
      </c>
      <c r="BO250" s="57" t="e">
        <f>IF(BL250="","",(VLOOKUP(BL250,Table_corresp!$J$3:$M$70,4,0)))</f>
        <v>#VALUE!</v>
      </c>
      <c r="BP250" s="56" t="str">
        <f t="shared" si="71"/>
        <v/>
      </c>
      <c r="BQ250" s="56" t="str">
        <f t="shared" si="79"/>
        <v/>
      </c>
      <c r="BR250" s="58" t="str">
        <f t="shared" si="72"/>
        <v/>
      </c>
      <c r="BS250" s="59" t="e">
        <f t="shared" si="64"/>
        <v>#VALUE!</v>
      </c>
      <c r="BT250" s="11"/>
      <c r="BU250" s="39"/>
      <c r="BV250" s="11"/>
      <c r="BW250" s="57" t="e">
        <f>IF(BS250="","",(VLOOKUP(BS250,Table_corresp!$E$3:$F$230,2,0)))</f>
        <v>#VALUE!</v>
      </c>
      <c r="BX250" s="57" t="e">
        <f>IF(BW250="","",(CONCATENATE(AF250," / ",BW250)))</f>
        <v>#VALUE!</v>
      </c>
      <c r="BY250" s="57" t="e">
        <f>IF(BX250="","",(VLOOKUP(BX250,Table_corresp!$J$3:$M$70,2,0)))</f>
        <v>#VALUE!</v>
      </c>
      <c r="BZ250" s="57" t="e">
        <f>IF(BX250="","",(VLOOKUP(BX250,Table_corresp!$J$3:$M$70,3,0)))</f>
        <v>#VALUE!</v>
      </c>
      <c r="CA250" s="57" t="e">
        <f>IF(BX250="","",(VLOOKUP(BX250,Table_corresp!$J$3:$M$70,4,0)))</f>
        <v>#VALUE!</v>
      </c>
      <c r="CB250" s="56" t="e">
        <f>IF(#REF!&gt;0,((((#REF!/BY250)^BZ250)-1)/CA250),"")</f>
        <v>#REF!</v>
      </c>
      <c r="CC250" s="56" t="e">
        <f>IF(CB250="","",BN250-CB250)</f>
        <v>#REF!</v>
      </c>
      <c r="CD250" s="58" t="e">
        <f t="shared" si="73"/>
        <v>#REF!</v>
      </c>
      <c r="CE250" s="59" t="e">
        <f>IF(BR250&lt;&gt;0,((YEAR(BR250)-YEAR(BD250))*12+MONTH(BR250)-MONTH(BD250)),"")</f>
        <v>#VALUE!</v>
      </c>
      <c r="CF250" s="11"/>
      <c r="CG250" s="39"/>
      <c r="CH250" s="11"/>
      <c r="CI250" s="57" t="e">
        <f>IF(CE250="","",(VLOOKUP(CE250,Table_corresp!$E$3:$F$230,2,0)))</f>
        <v>#VALUE!</v>
      </c>
      <c r="CJ250" s="57" t="e">
        <f>IF(CI250="","",(CONCATENATE(AP250," / ",CI250)))</f>
        <v>#VALUE!</v>
      </c>
      <c r="CK250" s="57" t="e">
        <f>IF(CJ250="","",(VLOOKUP(CJ250,Table_corresp!$J$3:$M$70,2,0)))</f>
        <v>#VALUE!</v>
      </c>
      <c r="CL250" s="57" t="e">
        <f>IF(CJ250="","",(VLOOKUP(CJ250,Table_corresp!$J$3:$M$70,3,0)))</f>
        <v>#VALUE!</v>
      </c>
      <c r="CM250" s="57" t="e">
        <f>IF(CJ250="","",(VLOOKUP(CJ250,Table_corresp!$J$3:$M$70,4,0)))</f>
        <v>#VALUE!</v>
      </c>
      <c r="CN250" s="56" t="e">
        <f>IF(#REF!&gt;0,((((#REF!/CK250)^CL250)-1)/CM250),"")</f>
        <v>#REF!</v>
      </c>
      <c r="CO250" s="56" t="e">
        <f>IF(CN250="","",BZ250-CN250)</f>
        <v>#REF!</v>
      </c>
      <c r="CP250" s="58" t="e">
        <f t="shared" si="74"/>
        <v>#REF!</v>
      </c>
      <c r="CQ250" s="59" t="e">
        <f>IF(CD250&lt;&gt;0,((YEAR(CD250)-YEAR(BP250))*12+MONTH(CD250)-MONTH(BP250)),"")</f>
        <v>#REF!</v>
      </c>
      <c r="CR250" s="11"/>
      <c r="CS250" s="39"/>
      <c r="CT250" s="18"/>
      <c r="CU250" s="57" t="e">
        <f>IF(CQ250="","",(VLOOKUP(CQ250,Table_corresp!$E$3:$F$230,2,0)))</f>
        <v>#REF!</v>
      </c>
      <c r="CV250" s="57" t="e">
        <f>IF(CU250="","",(CONCATENATE(BB250," / ",CU250)))</f>
        <v>#REF!</v>
      </c>
      <c r="CW250" s="57" t="e">
        <f>IF(CV250="","",(VLOOKUP(CV250,Table_corresp!$J$3:$M$70,2,0)))</f>
        <v>#REF!</v>
      </c>
      <c r="CX250" s="57" t="e">
        <f>IF(CV250="","",(VLOOKUP(CV250,Table_corresp!$J$3:$M$70,3,0)))</f>
        <v>#REF!</v>
      </c>
      <c r="CY250" s="57" t="e">
        <f>IF(CV250="","",(VLOOKUP(CV250,Table_corresp!$J$3:$M$70,4,0)))</f>
        <v>#REF!</v>
      </c>
      <c r="CZ250" s="56" t="e">
        <f>IF(#REF!&gt;0,((((#REF!/CW250)^CX250)-1)/CY250),"")</f>
        <v>#REF!</v>
      </c>
      <c r="DA250" s="56" t="e">
        <f>IF(CZ250="","",CL250-CZ250)</f>
        <v>#REF!</v>
      </c>
      <c r="DB250" s="58" t="e">
        <f t="shared" si="75"/>
        <v>#REF!</v>
      </c>
      <c r="DC250" s="59" t="e">
        <f>IF(CP250&lt;&gt;0,((YEAR(CP250)-YEAR(CB250))*12+MONTH(CP250)-MONTH(CB250)),"")</f>
        <v>#REF!</v>
      </c>
    </row>
    <row r="251" spans="1:107" x14ac:dyDescent="0.25">
      <c r="A251" s="32">
        <v>252</v>
      </c>
      <c r="B251" s="32">
        <v>1</v>
      </c>
      <c r="C251" s="12"/>
      <c r="D251" s="12"/>
      <c r="E251" s="12"/>
      <c r="F251" s="12">
        <v>53.8</v>
      </c>
      <c r="G251" s="12">
        <v>1.41</v>
      </c>
      <c r="H251" s="13">
        <f t="shared" si="80"/>
        <v>27.06101302751371</v>
      </c>
      <c r="I251" s="46">
        <f>VLOOKUP(T251,Table_corresp!$E$3:$F$230,2,0)</f>
        <v>10</v>
      </c>
      <c r="J251" s="46" t="str">
        <f>CONCATENATE(B251," / ",I251)</f>
        <v>1 / 10</v>
      </c>
      <c r="K251" s="54">
        <f>VLOOKUP(J251,Table_corresp!$J$3:$M$70,2,0)</f>
        <v>16.36</v>
      </c>
      <c r="L251" s="54">
        <f>VLOOKUP(J251,Table_corresp!$J$3:$M$70,3,0)</f>
        <v>-0.82</v>
      </c>
      <c r="M251" s="55">
        <f>VLOOKUP(J251,Table_corresp!$J$3:$M$70,4,0)</f>
        <v>-0.08</v>
      </c>
      <c r="N251" s="56">
        <f t="shared" si="76"/>
        <v>4.2264823605164299</v>
      </c>
      <c r="O251" s="14" t="s">
        <v>39</v>
      </c>
      <c r="P251" s="15">
        <v>42682</v>
      </c>
      <c r="Q251" s="15">
        <v>38982</v>
      </c>
      <c r="R251" s="45" t="str">
        <f t="shared" ca="1" si="81"/>
        <v>11 ans 0 mois</v>
      </c>
      <c r="S251" s="39" t="str">
        <f ca="1">VLOOKUP(R251,Table_corresp!$A$3:$B$230,2,0)</f>
        <v>[9-12[</v>
      </c>
      <c r="T251" s="45" t="str">
        <f>DATEDIF(Q251,P251,"y")&amp;" ans "&amp;DATEDIF(Q251,P251,"ym")&amp;" mois"</f>
        <v>10 ans 1 mois</v>
      </c>
      <c r="U251" s="39" t="str">
        <f>VLOOKUP(T251,Table_corresp!$A$3:$B$230,2,0)</f>
        <v>[9-12[</v>
      </c>
      <c r="V251" s="20"/>
      <c r="W251" s="21"/>
      <c r="X251" s="20"/>
      <c r="Y251" s="38" t="str">
        <f>IF(X251&lt;&gt;0,(DATEDIF(Q251,X251,"y")&amp;" ans "&amp;DATEDIF(Q251,X251,"ym")&amp;" mois"),"")</f>
        <v/>
      </c>
      <c r="Z251" s="21"/>
      <c r="AA251" s="57" t="str">
        <f>IF(Y251="","",(VLOOKUP(Y251,Table_corresp!$E$3:$F$230,2,0)))</f>
        <v/>
      </c>
      <c r="AB251" s="57" t="str">
        <f>IF(AA251="","",(CONCATENATE(B251," / ",AA251)))</f>
        <v/>
      </c>
      <c r="AC251" s="57" t="str">
        <f>IF(AB251="","",(VLOOKUP(AB251,Table_corresp!$J$3:$M$70,2,0)))</f>
        <v/>
      </c>
      <c r="AD251" s="57" t="str">
        <f>IF(AB251="","",(VLOOKUP(AB251,Table_corresp!$J$3:$M$70,3,0)))</f>
        <v/>
      </c>
      <c r="AE251" s="57" t="str">
        <f>IF(AB251="","",(VLOOKUP(AB251,Table_corresp!$J$3:$M$70,4,0)))</f>
        <v/>
      </c>
      <c r="AF251" s="56" t="str">
        <f t="shared" si="65"/>
        <v/>
      </c>
      <c r="AG251" s="56" t="str">
        <f>IF(AF251="","",N251-AF251)</f>
        <v/>
      </c>
      <c r="AH251" s="58" t="str">
        <f t="shared" si="61"/>
        <v/>
      </c>
      <c r="AI251" s="17" t="str">
        <f>IF(X251&lt;&gt;0,((YEAR(X251)-YEAR(P251))*12+MONTH(X251)-MONTH(P251)),"")</f>
        <v/>
      </c>
      <c r="AJ251" s="20"/>
      <c r="AK251" s="39" t="str">
        <f>IF(AJ251&lt;&gt;0,(DATEDIF(Q251,AJ251,"y")&amp;" ans "&amp;DATEDIF(Q251,AJ251,"ym")&amp;" mois"),"")</f>
        <v/>
      </c>
      <c r="AL251" s="21"/>
      <c r="AM251" s="57" t="str">
        <f>IF(AK251="","",(VLOOKUP(AK251,Table_corresp!$E$3:$F$230,2,0)))</f>
        <v/>
      </c>
      <c r="AN251" s="57" t="str">
        <f>IF(AM251="","",(CONCATENATE(B251," / ",AM251)))</f>
        <v/>
      </c>
      <c r="AO251" s="57" t="str">
        <f>IF(AN251="","",(VLOOKUP(AN251,Table_corresp!$J$3:$M$70,2,0)))</f>
        <v/>
      </c>
      <c r="AP251" s="57" t="str">
        <f>IF(AN251="","",(VLOOKUP(AN251,Table_corresp!$J$3:$M$70,3,0)))</f>
        <v/>
      </c>
      <c r="AQ251" s="57" t="str">
        <f>IF(AN251="","",(VLOOKUP(AN251,Table_corresp!$J$3:$M$70,4,0)))</f>
        <v/>
      </c>
      <c r="AR251" s="56" t="str">
        <f t="shared" si="66"/>
        <v/>
      </c>
      <c r="AS251" s="56" t="str">
        <f t="shared" si="67"/>
        <v/>
      </c>
      <c r="AT251" s="58" t="str">
        <f t="shared" si="68"/>
        <v/>
      </c>
      <c r="AU251" s="59" t="str">
        <f t="shared" si="62"/>
        <v/>
      </c>
      <c r="AV251" s="20"/>
      <c r="AW251" s="39"/>
      <c r="AX251" s="21"/>
      <c r="AY251" s="57" t="str">
        <f>IF(AU251="","",(VLOOKUP(AU251,Table_corresp!$E$3:$F$230,2,0)))</f>
        <v/>
      </c>
      <c r="AZ251" s="57" t="str">
        <f>IF(AY251="","",(CONCATENATE(L251," / ",AY251)))</f>
        <v/>
      </c>
      <c r="BA251" s="57" t="str">
        <f>IF(AZ251="","",(VLOOKUP(AZ251,Table_corresp!$J$3:$M$70,2,0)))</f>
        <v/>
      </c>
      <c r="BB251" s="57" t="str">
        <f>IF(AZ251="","",(VLOOKUP(AZ251,Table_corresp!$J$3:$M$70,3,0)))</f>
        <v/>
      </c>
      <c r="BC251" s="57" t="str">
        <f>IF(AZ251="","",(VLOOKUP(AZ251,Table_corresp!$J$3:$M$70,4,0)))</f>
        <v/>
      </c>
      <c r="BD251" s="56" t="str">
        <f t="shared" si="69"/>
        <v/>
      </c>
      <c r="BE251" s="56" t="str">
        <f t="shared" si="78"/>
        <v/>
      </c>
      <c r="BF251" s="58" t="str">
        <f t="shared" si="70"/>
        <v/>
      </c>
      <c r="BG251" s="59" t="e">
        <f t="shared" si="63"/>
        <v>#VALUE!</v>
      </c>
      <c r="BH251" s="21"/>
      <c r="BI251" s="39"/>
      <c r="BJ251" s="21"/>
      <c r="BK251" s="57" t="e">
        <f>IF(BG251="","",(VLOOKUP(BG251,Table_corresp!$E$3:$F$230,2,0)))</f>
        <v>#VALUE!</v>
      </c>
      <c r="BL251" s="57" t="e">
        <f>IF(BK251="","",(CONCATENATE(V251," / ",BK251)))</f>
        <v>#VALUE!</v>
      </c>
      <c r="BM251" s="57" t="e">
        <f>IF(BL251="","",(VLOOKUP(BL251,Table_corresp!$J$3:$M$70,2,0)))</f>
        <v>#VALUE!</v>
      </c>
      <c r="BN251" s="57" t="e">
        <f>IF(BL251="","",(VLOOKUP(BL251,Table_corresp!$J$3:$M$70,3,0)))</f>
        <v>#VALUE!</v>
      </c>
      <c r="BO251" s="57" t="e">
        <f>IF(BL251="","",(VLOOKUP(BL251,Table_corresp!$J$3:$M$70,4,0)))</f>
        <v>#VALUE!</v>
      </c>
      <c r="BP251" s="56" t="str">
        <f t="shared" si="71"/>
        <v/>
      </c>
      <c r="BQ251" s="56" t="str">
        <f t="shared" si="79"/>
        <v/>
      </c>
      <c r="BR251" s="58" t="str">
        <f t="shared" si="72"/>
        <v/>
      </c>
      <c r="BS251" s="59" t="e">
        <f t="shared" si="64"/>
        <v>#VALUE!</v>
      </c>
      <c r="BT251" s="21"/>
      <c r="BU251" s="39"/>
      <c r="BV251" s="21"/>
      <c r="BW251" s="57" t="e">
        <f>IF(BS251="","",(VLOOKUP(BS251,Table_corresp!$E$3:$F$230,2,0)))</f>
        <v>#VALUE!</v>
      </c>
      <c r="BX251" s="57" t="e">
        <f>IF(BW251="","",(CONCATENATE(AF251," / ",BW251)))</f>
        <v>#VALUE!</v>
      </c>
      <c r="BY251" s="57" t="e">
        <f>IF(BX251="","",(VLOOKUP(BX251,Table_corresp!$J$3:$M$70,2,0)))</f>
        <v>#VALUE!</v>
      </c>
      <c r="BZ251" s="57" t="e">
        <f>IF(BX251="","",(VLOOKUP(BX251,Table_corresp!$J$3:$M$70,3,0)))</f>
        <v>#VALUE!</v>
      </c>
      <c r="CA251" s="57" t="e">
        <f>IF(BX251="","",(VLOOKUP(BX251,Table_corresp!$J$3:$M$70,4,0)))</f>
        <v>#VALUE!</v>
      </c>
      <c r="CB251" s="56" t="e">
        <f>IF(#REF!&gt;0,((((#REF!/BY251)^BZ251)-1)/CA251),"")</f>
        <v>#REF!</v>
      </c>
      <c r="CC251" s="56" t="e">
        <f>IF(CB251="","",BN251-CB251)</f>
        <v>#REF!</v>
      </c>
      <c r="CD251" s="58" t="e">
        <f t="shared" si="73"/>
        <v>#REF!</v>
      </c>
      <c r="CE251" s="59" t="e">
        <f>IF(BR251&lt;&gt;0,((YEAR(BR251)-YEAR(BD251))*12+MONTH(BR251)-MONTH(BD251)),"")</f>
        <v>#VALUE!</v>
      </c>
      <c r="CF251" s="21"/>
      <c r="CG251" s="39"/>
      <c r="CH251" s="21"/>
      <c r="CI251" s="57" t="e">
        <f>IF(CE251="","",(VLOOKUP(CE251,Table_corresp!$E$3:$F$230,2,0)))</f>
        <v>#VALUE!</v>
      </c>
      <c r="CJ251" s="57" t="e">
        <f>IF(CI251="","",(CONCATENATE(AP251," / ",CI251)))</f>
        <v>#VALUE!</v>
      </c>
      <c r="CK251" s="57" t="e">
        <f>IF(CJ251="","",(VLOOKUP(CJ251,Table_corresp!$J$3:$M$70,2,0)))</f>
        <v>#VALUE!</v>
      </c>
      <c r="CL251" s="57" t="e">
        <f>IF(CJ251="","",(VLOOKUP(CJ251,Table_corresp!$J$3:$M$70,3,0)))</f>
        <v>#VALUE!</v>
      </c>
      <c r="CM251" s="57" t="e">
        <f>IF(CJ251="","",(VLOOKUP(CJ251,Table_corresp!$J$3:$M$70,4,0)))</f>
        <v>#VALUE!</v>
      </c>
      <c r="CN251" s="56" t="e">
        <f>IF(#REF!&gt;0,((((#REF!/CK251)^CL251)-1)/CM251),"")</f>
        <v>#REF!</v>
      </c>
      <c r="CO251" s="56" t="e">
        <f>IF(CN251="","",BZ251-CN251)</f>
        <v>#REF!</v>
      </c>
      <c r="CP251" s="58" t="e">
        <f t="shared" si="74"/>
        <v>#REF!</v>
      </c>
      <c r="CQ251" s="59" t="e">
        <f>IF(CD251&lt;&gt;0,((YEAR(CD251)-YEAR(BP251))*12+MONTH(CD251)-MONTH(BP251)),"")</f>
        <v>#REF!</v>
      </c>
      <c r="CR251" s="21"/>
      <c r="CS251" s="39"/>
      <c r="CT251" s="22"/>
      <c r="CU251" s="57" t="e">
        <f>IF(CQ251="","",(VLOOKUP(CQ251,Table_corresp!$E$3:$F$230,2,0)))</f>
        <v>#REF!</v>
      </c>
      <c r="CV251" s="57" t="e">
        <f>IF(CU251="","",(CONCATENATE(BB251," / ",CU251)))</f>
        <v>#REF!</v>
      </c>
      <c r="CW251" s="57" t="e">
        <f>IF(CV251="","",(VLOOKUP(CV251,Table_corresp!$J$3:$M$70,2,0)))</f>
        <v>#REF!</v>
      </c>
      <c r="CX251" s="57" t="e">
        <f>IF(CV251="","",(VLOOKUP(CV251,Table_corresp!$J$3:$M$70,3,0)))</f>
        <v>#REF!</v>
      </c>
      <c r="CY251" s="57" t="e">
        <f>IF(CV251="","",(VLOOKUP(CV251,Table_corresp!$J$3:$M$70,4,0)))</f>
        <v>#REF!</v>
      </c>
      <c r="CZ251" s="56" t="e">
        <f>IF(#REF!&gt;0,((((#REF!/CW251)^CX251)-1)/CY251),"")</f>
        <v>#REF!</v>
      </c>
      <c r="DA251" s="56" t="e">
        <f>IF(CZ251="","",CL251-CZ251)</f>
        <v>#REF!</v>
      </c>
      <c r="DB251" s="58" t="e">
        <f t="shared" si="75"/>
        <v>#REF!</v>
      </c>
      <c r="DC251" s="59" t="e">
        <f>IF(CP251&lt;&gt;0,((YEAR(CP251)-YEAR(CB251))*12+MONTH(CP251)-MONTH(CB251)),"")</f>
        <v>#REF!</v>
      </c>
    </row>
    <row r="252" spans="1:107" x14ac:dyDescent="0.25">
      <c r="A252" s="10">
        <v>253</v>
      </c>
      <c r="B252" s="10">
        <v>1</v>
      </c>
      <c r="C252" s="12"/>
      <c r="D252" s="12"/>
      <c r="E252" s="12"/>
      <c r="F252" s="12">
        <v>42.7</v>
      </c>
      <c r="G252" s="12">
        <v>1.34</v>
      </c>
      <c r="H252" s="13">
        <f t="shared" si="80"/>
        <v>23.780351971485853</v>
      </c>
      <c r="I252" s="46">
        <f>VLOOKUP(T252,Table_corresp!$E$3:$F$230,2,0)</f>
        <v>8.5</v>
      </c>
      <c r="J252" s="46" t="str">
        <f>CONCATENATE(B252," / ",I252)</f>
        <v>1 / 8,5</v>
      </c>
      <c r="K252" s="54">
        <f>VLOOKUP(J252,Table_corresp!$J$3:$M$70,2,0)</f>
        <v>15.89</v>
      </c>
      <c r="L252" s="54">
        <f>VLOOKUP(J252,Table_corresp!$J$3:$M$70,3,0)</f>
        <v>-0.66</v>
      </c>
      <c r="M252" s="55">
        <f>VLOOKUP(J252,Table_corresp!$J$3:$M$70,4,0)</f>
        <v>-5.9499999999999997E-2</v>
      </c>
      <c r="N252" s="56">
        <f t="shared" si="76"/>
        <v>3.9265779686787012</v>
      </c>
      <c r="O252" s="14" t="s">
        <v>39</v>
      </c>
      <c r="P252" s="15">
        <v>42682</v>
      </c>
      <c r="Q252" s="15">
        <v>39471</v>
      </c>
      <c r="R252" s="45" t="str">
        <f t="shared" ca="1" si="81"/>
        <v>9 ans 8 mois</v>
      </c>
      <c r="S252" s="39" t="str">
        <f ca="1">VLOOKUP(R252,Table_corresp!$A$3:$B$230,2,0)</f>
        <v>[9-12[</v>
      </c>
      <c r="T252" s="45" t="str">
        <f>DATEDIF(Q252,P252,"y")&amp;" ans "&amp;DATEDIF(Q252,P252,"ym")&amp;" mois"</f>
        <v>8 ans 9 mois</v>
      </c>
      <c r="U252" s="39" t="str">
        <f>VLOOKUP(T252,Table_corresp!$A$3:$B$230,2,0)</f>
        <v>[6-9[</v>
      </c>
      <c r="V252" s="16"/>
      <c r="W252" s="11"/>
      <c r="X252" s="16"/>
      <c r="Y252" s="38" t="str">
        <f>IF(X252&lt;&gt;0,(DATEDIF(Q252,X252,"y")&amp;" ans "&amp;DATEDIF(Q252,X252,"ym")&amp;" mois"),"")</f>
        <v/>
      </c>
      <c r="Z252" s="11"/>
      <c r="AA252" s="57" t="str">
        <f>IF(Y252="","",(VLOOKUP(Y252,Table_corresp!$E$3:$F$230,2,0)))</f>
        <v/>
      </c>
      <c r="AB252" s="57" t="str">
        <f>IF(AA252="","",(CONCATENATE(B252," / ",AA252)))</f>
        <v/>
      </c>
      <c r="AC252" s="57" t="str">
        <f>IF(AB252="","",(VLOOKUP(AB252,Table_corresp!$J$3:$M$70,2,0)))</f>
        <v/>
      </c>
      <c r="AD252" s="57" t="str">
        <f>IF(AB252="","",(VLOOKUP(AB252,Table_corresp!$J$3:$M$70,3,0)))</f>
        <v/>
      </c>
      <c r="AE252" s="57" t="str">
        <f>IF(AB252="","",(VLOOKUP(AB252,Table_corresp!$J$3:$M$70,4,0)))</f>
        <v/>
      </c>
      <c r="AF252" s="56" t="str">
        <f t="shared" si="65"/>
        <v/>
      </c>
      <c r="AG252" s="56" t="str">
        <f>IF(AF252="","",N252-AF252)</f>
        <v/>
      </c>
      <c r="AH252" s="58" t="str">
        <f t="shared" si="61"/>
        <v/>
      </c>
      <c r="AI252" s="17" t="str">
        <f>IF(X252&lt;&gt;0,((YEAR(X252)-YEAR(P252))*12+MONTH(X252)-MONTH(P252)),"")</f>
        <v/>
      </c>
      <c r="AJ252" s="16"/>
      <c r="AK252" s="39" t="str">
        <f>IF(AJ252&lt;&gt;0,(DATEDIF(Q252,AJ252,"y")&amp;" ans "&amp;DATEDIF(Q252,AJ252,"ym")&amp;" mois"),"")</f>
        <v/>
      </c>
      <c r="AL252" s="11"/>
      <c r="AM252" s="57" t="str">
        <f>IF(AK252="","",(VLOOKUP(AK252,Table_corresp!$E$3:$F$230,2,0)))</f>
        <v/>
      </c>
      <c r="AN252" s="57" t="str">
        <f>IF(AM252="","",(CONCATENATE(B252," / ",AM252)))</f>
        <v/>
      </c>
      <c r="AO252" s="57" t="str">
        <f>IF(AN252="","",(VLOOKUP(AN252,Table_corresp!$J$3:$M$70,2,0)))</f>
        <v/>
      </c>
      <c r="AP252" s="57" t="str">
        <f>IF(AN252="","",(VLOOKUP(AN252,Table_corresp!$J$3:$M$70,3,0)))</f>
        <v/>
      </c>
      <c r="AQ252" s="57" t="str">
        <f>IF(AN252="","",(VLOOKUP(AN252,Table_corresp!$J$3:$M$70,4,0)))</f>
        <v/>
      </c>
      <c r="AR252" s="56" t="str">
        <f t="shared" si="66"/>
        <v/>
      </c>
      <c r="AS252" s="56" t="str">
        <f t="shared" si="67"/>
        <v/>
      </c>
      <c r="AT252" s="58" t="str">
        <f t="shared" si="68"/>
        <v/>
      </c>
      <c r="AU252" s="59" t="str">
        <f t="shared" si="62"/>
        <v/>
      </c>
      <c r="AV252" s="16"/>
      <c r="AW252" s="39"/>
      <c r="AX252" s="11"/>
      <c r="AY252" s="57" t="str">
        <f>IF(AU252="","",(VLOOKUP(AU252,Table_corresp!$E$3:$F$230,2,0)))</f>
        <v/>
      </c>
      <c r="AZ252" s="57" t="str">
        <f>IF(AY252="","",(CONCATENATE(L252," / ",AY252)))</f>
        <v/>
      </c>
      <c r="BA252" s="57" t="str">
        <f>IF(AZ252="","",(VLOOKUP(AZ252,Table_corresp!$J$3:$M$70,2,0)))</f>
        <v/>
      </c>
      <c r="BB252" s="57" t="str">
        <f>IF(AZ252="","",(VLOOKUP(AZ252,Table_corresp!$J$3:$M$70,3,0)))</f>
        <v/>
      </c>
      <c r="BC252" s="57" t="str">
        <f>IF(AZ252="","",(VLOOKUP(AZ252,Table_corresp!$J$3:$M$70,4,0)))</f>
        <v/>
      </c>
      <c r="BD252" s="56" t="str">
        <f t="shared" si="69"/>
        <v/>
      </c>
      <c r="BE252" s="56" t="str">
        <f t="shared" si="78"/>
        <v/>
      </c>
      <c r="BF252" s="58" t="str">
        <f t="shared" si="70"/>
        <v/>
      </c>
      <c r="BG252" s="59" t="e">
        <f t="shared" si="63"/>
        <v>#VALUE!</v>
      </c>
      <c r="BH252" s="11"/>
      <c r="BI252" s="39"/>
      <c r="BJ252" s="11"/>
      <c r="BK252" s="57" t="e">
        <f>IF(BG252="","",(VLOOKUP(BG252,Table_corresp!$E$3:$F$230,2,0)))</f>
        <v>#VALUE!</v>
      </c>
      <c r="BL252" s="57" t="e">
        <f>IF(BK252="","",(CONCATENATE(V252," / ",BK252)))</f>
        <v>#VALUE!</v>
      </c>
      <c r="BM252" s="57" t="e">
        <f>IF(BL252="","",(VLOOKUP(BL252,Table_corresp!$J$3:$M$70,2,0)))</f>
        <v>#VALUE!</v>
      </c>
      <c r="BN252" s="57" t="e">
        <f>IF(BL252="","",(VLOOKUP(BL252,Table_corresp!$J$3:$M$70,3,0)))</f>
        <v>#VALUE!</v>
      </c>
      <c r="BO252" s="57" t="e">
        <f>IF(BL252="","",(VLOOKUP(BL252,Table_corresp!$J$3:$M$70,4,0)))</f>
        <v>#VALUE!</v>
      </c>
      <c r="BP252" s="56" t="str">
        <f t="shared" si="71"/>
        <v/>
      </c>
      <c r="BQ252" s="56" t="str">
        <f t="shared" si="79"/>
        <v/>
      </c>
      <c r="BR252" s="58" t="str">
        <f t="shared" si="72"/>
        <v/>
      </c>
      <c r="BS252" s="59" t="e">
        <f t="shared" si="64"/>
        <v>#VALUE!</v>
      </c>
      <c r="BT252" s="11"/>
      <c r="BU252" s="39"/>
      <c r="BV252" s="11"/>
      <c r="BW252" s="57" t="e">
        <f>IF(BS252="","",(VLOOKUP(BS252,Table_corresp!$E$3:$F$230,2,0)))</f>
        <v>#VALUE!</v>
      </c>
      <c r="BX252" s="57" t="e">
        <f>IF(BW252="","",(CONCATENATE(AF252," / ",BW252)))</f>
        <v>#VALUE!</v>
      </c>
      <c r="BY252" s="57" t="e">
        <f>IF(BX252="","",(VLOOKUP(BX252,Table_corresp!$J$3:$M$70,2,0)))</f>
        <v>#VALUE!</v>
      </c>
      <c r="BZ252" s="57" t="e">
        <f>IF(BX252="","",(VLOOKUP(BX252,Table_corresp!$J$3:$M$70,3,0)))</f>
        <v>#VALUE!</v>
      </c>
      <c r="CA252" s="57" t="e">
        <f>IF(BX252="","",(VLOOKUP(BX252,Table_corresp!$J$3:$M$70,4,0)))</f>
        <v>#VALUE!</v>
      </c>
      <c r="CB252" s="56" t="e">
        <f>IF(#REF!&gt;0,((((#REF!/BY252)^BZ252)-1)/CA252),"")</f>
        <v>#REF!</v>
      </c>
      <c r="CC252" s="56" t="e">
        <f>IF(CB252="","",BN252-CB252)</f>
        <v>#REF!</v>
      </c>
      <c r="CD252" s="58" t="e">
        <f t="shared" si="73"/>
        <v>#REF!</v>
      </c>
      <c r="CE252" s="59" t="e">
        <f>IF(BR252&lt;&gt;0,((YEAR(BR252)-YEAR(BD252))*12+MONTH(BR252)-MONTH(BD252)),"")</f>
        <v>#VALUE!</v>
      </c>
      <c r="CF252" s="11"/>
      <c r="CG252" s="39"/>
      <c r="CH252" s="11"/>
      <c r="CI252" s="57" t="e">
        <f>IF(CE252="","",(VLOOKUP(CE252,Table_corresp!$E$3:$F$230,2,0)))</f>
        <v>#VALUE!</v>
      </c>
      <c r="CJ252" s="57" t="e">
        <f>IF(CI252="","",(CONCATENATE(AP252," / ",CI252)))</f>
        <v>#VALUE!</v>
      </c>
      <c r="CK252" s="57" t="e">
        <f>IF(CJ252="","",(VLOOKUP(CJ252,Table_corresp!$J$3:$M$70,2,0)))</f>
        <v>#VALUE!</v>
      </c>
      <c r="CL252" s="57" t="e">
        <f>IF(CJ252="","",(VLOOKUP(CJ252,Table_corresp!$J$3:$M$70,3,0)))</f>
        <v>#VALUE!</v>
      </c>
      <c r="CM252" s="57" t="e">
        <f>IF(CJ252="","",(VLOOKUP(CJ252,Table_corresp!$J$3:$M$70,4,0)))</f>
        <v>#VALUE!</v>
      </c>
      <c r="CN252" s="56" t="e">
        <f>IF(#REF!&gt;0,((((#REF!/CK252)^CL252)-1)/CM252),"")</f>
        <v>#REF!</v>
      </c>
      <c r="CO252" s="56" t="e">
        <f>IF(CN252="","",BZ252-CN252)</f>
        <v>#REF!</v>
      </c>
      <c r="CP252" s="58" t="e">
        <f t="shared" si="74"/>
        <v>#REF!</v>
      </c>
      <c r="CQ252" s="59" t="e">
        <f>IF(CD252&lt;&gt;0,((YEAR(CD252)-YEAR(BP252))*12+MONTH(CD252)-MONTH(BP252)),"")</f>
        <v>#REF!</v>
      </c>
      <c r="CR252" s="11"/>
      <c r="CS252" s="39"/>
      <c r="CT252" s="18"/>
      <c r="CU252" s="57" t="e">
        <f>IF(CQ252="","",(VLOOKUP(CQ252,Table_corresp!$E$3:$F$230,2,0)))</f>
        <v>#REF!</v>
      </c>
      <c r="CV252" s="57" t="e">
        <f>IF(CU252="","",(CONCATENATE(BB252," / ",CU252)))</f>
        <v>#REF!</v>
      </c>
      <c r="CW252" s="57" t="e">
        <f>IF(CV252="","",(VLOOKUP(CV252,Table_corresp!$J$3:$M$70,2,0)))</f>
        <v>#REF!</v>
      </c>
      <c r="CX252" s="57" t="e">
        <f>IF(CV252="","",(VLOOKUP(CV252,Table_corresp!$J$3:$M$70,3,0)))</f>
        <v>#REF!</v>
      </c>
      <c r="CY252" s="57" t="e">
        <f>IF(CV252="","",(VLOOKUP(CV252,Table_corresp!$J$3:$M$70,4,0)))</f>
        <v>#REF!</v>
      </c>
      <c r="CZ252" s="56" t="e">
        <f>IF(#REF!&gt;0,((((#REF!/CW252)^CX252)-1)/CY252),"")</f>
        <v>#REF!</v>
      </c>
      <c r="DA252" s="56" t="e">
        <f>IF(CZ252="","",CL252-CZ252)</f>
        <v>#REF!</v>
      </c>
      <c r="DB252" s="58" t="e">
        <f t="shared" si="75"/>
        <v>#REF!</v>
      </c>
      <c r="DC252" s="59" t="e">
        <f>IF(CP252&lt;&gt;0,((YEAR(CP252)-YEAR(CB252))*12+MONTH(CP252)-MONTH(CB252)),"")</f>
        <v>#REF!</v>
      </c>
    </row>
    <row r="253" spans="1:107" x14ac:dyDescent="0.25">
      <c r="A253" s="10">
        <v>254</v>
      </c>
      <c r="B253" s="10">
        <v>1</v>
      </c>
      <c r="C253" s="12"/>
      <c r="D253" s="12"/>
      <c r="E253" s="12"/>
      <c r="F253" s="12">
        <v>71</v>
      </c>
      <c r="G253" s="12">
        <v>1.65</v>
      </c>
      <c r="H253" s="13">
        <f t="shared" si="80"/>
        <v>26.078971533516992</v>
      </c>
      <c r="I253" s="46">
        <f>VLOOKUP(T253,Table_corresp!$E$3:$F$230,2,0)</f>
        <v>13.5</v>
      </c>
      <c r="J253" s="46" t="str">
        <f>CONCATENATE(B253," / ",I253)</f>
        <v>1 / 13,5</v>
      </c>
      <c r="K253" s="54">
        <f>VLOOKUP(J253,Table_corresp!$J$3:$M$70,2,0)</f>
        <v>18.14</v>
      </c>
      <c r="L253" s="54">
        <f>VLOOKUP(J253,Table_corresp!$J$3:$M$70,3,0)</f>
        <v>-0.91</v>
      </c>
      <c r="M253" s="55">
        <f>VLOOKUP(J253,Table_corresp!$J$3:$M$70,4,0)</f>
        <v>-9.8799999999999999E-2</v>
      </c>
      <c r="N253" s="56">
        <f t="shared" si="76"/>
        <v>2.8473675956176132</v>
      </c>
      <c r="O253" s="14" t="s">
        <v>36</v>
      </c>
      <c r="P253" s="15">
        <v>42682</v>
      </c>
      <c r="Q253" s="15">
        <v>37745</v>
      </c>
      <c r="R253" s="45" t="str">
        <f t="shared" ca="1" si="81"/>
        <v>14 ans 5 mois</v>
      </c>
      <c r="S253" s="39" t="str">
        <f ca="1">VLOOKUP(R253,Table_corresp!$A$3:$B$230,2,0)</f>
        <v>&gt; 12</v>
      </c>
      <c r="T253" s="45" t="str">
        <f>DATEDIF(Q253,P253,"y")&amp;" ans "&amp;DATEDIF(Q253,P253,"ym")&amp;" mois"</f>
        <v>13 ans 6 mois</v>
      </c>
      <c r="U253" s="39" t="str">
        <f>VLOOKUP(T253,Table_corresp!$A$3:$B$230,2,0)</f>
        <v>&gt; 12</v>
      </c>
      <c r="V253" s="16"/>
      <c r="W253" s="11"/>
      <c r="X253" s="16"/>
      <c r="Y253" s="38" t="str">
        <f>IF(X253&lt;&gt;0,(DATEDIF(Q253,X253,"y")&amp;" ans "&amp;DATEDIF(Q253,X253,"ym")&amp;" mois"),"")</f>
        <v/>
      </c>
      <c r="Z253" s="11"/>
      <c r="AA253" s="57" t="str">
        <f>IF(Y253="","",(VLOOKUP(Y253,Table_corresp!$E$3:$F$230,2,0)))</f>
        <v/>
      </c>
      <c r="AB253" s="57" t="str">
        <f>IF(AA253="","",(CONCATENATE(B253," / ",AA253)))</f>
        <v/>
      </c>
      <c r="AC253" s="57" t="str">
        <f>IF(AB253="","",(VLOOKUP(AB253,Table_corresp!$J$3:$M$70,2,0)))</f>
        <v/>
      </c>
      <c r="AD253" s="57" t="str">
        <f>IF(AB253="","",(VLOOKUP(AB253,Table_corresp!$J$3:$M$70,3,0)))</f>
        <v/>
      </c>
      <c r="AE253" s="57" t="str">
        <f>IF(AB253="","",(VLOOKUP(AB253,Table_corresp!$J$3:$M$70,4,0)))</f>
        <v/>
      </c>
      <c r="AF253" s="56" t="str">
        <f t="shared" si="65"/>
        <v/>
      </c>
      <c r="AG253" s="56" t="str">
        <f>IF(AF253="","",N253-AF253)</f>
        <v/>
      </c>
      <c r="AH253" s="58" t="str">
        <f t="shared" si="61"/>
        <v/>
      </c>
      <c r="AI253" s="17" t="str">
        <f>IF(X253&lt;&gt;0,((YEAR(X253)-YEAR(P253))*12+MONTH(X253)-MONTH(P253)),"")</f>
        <v/>
      </c>
      <c r="AJ253" s="16"/>
      <c r="AK253" s="39" t="str">
        <f>IF(AJ253&lt;&gt;0,(DATEDIF(Q253,AJ253,"y")&amp;" ans "&amp;DATEDIF(Q253,AJ253,"ym")&amp;" mois"),"")</f>
        <v/>
      </c>
      <c r="AL253" s="11"/>
      <c r="AM253" s="57" t="str">
        <f>IF(AK253="","",(VLOOKUP(AK253,Table_corresp!$E$3:$F$230,2,0)))</f>
        <v/>
      </c>
      <c r="AN253" s="57" t="str">
        <f>IF(AM253="","",(CONCATENATE(B253," / ",AM253)))</f>
        <v/>
      </c>
      <c r="AO253" s="57" t="str">
        <f>IF(AN253="","",(VLOOKUP(AN253,Table_corresp!$J$3:$M$70,2,0)))</f>
        <v/>
      </c>
      <c r="AP253" s="57" t="str">
        <f>IF(AN253="","",(VLOOKUP(AN253,Table_corresp!$J$3:$M$70,3,0)))</f>
        <v/>
      </c>
      <c r="AQ253" s="57" t="str">
        <f>IF(AN253="","",(VLOOKUP(AN253,Table_corresp!$J$3:$M$70,4,0)))</f>
        <v/>
      </c>
      <c r="AR253" s="56" t="str">
        <f t="shared" si="66"/>
        <v/>
      </c>
      <c r="AS253" s="56" t="str">
        <f t="shared" si="67"/>
        <v/>
      </c>
      <c r="AT253" s="58" t="str">
        <f t="shared" si="68"/>
        <v/>
      </c>
      <c r="AU253" s="59" t="str">
        <f t="shared" si="62"/>
        <v/>
      </c>
      <c r="AV253" s="16"/>
      <c r="AW253" s="39"/>
      <c r="AX253" s="11"/>
      <c r="AY253" s="57" t="str">
        <f>IF(AU253="","",(VLOOKUP(AU253,Table_corresp!$E$3:$F$230,2,0)))</f>
        <v/>
      </c>
      <c r="AZ253" s="57" t="str">
        <f>IF(AY253="","",(CONCATENATE(L253," / ",AY253)))</f>
        <v/>
      </c>
      <c r="BA253" s="57" t="str">
        <f>IF(AZ253="","",(VLOOKUP(AZ253,Table_corresp!$J$3:$M$70,2,0)))</f>
        <v/>
      </c>
      <c r="BB253" s="57" t="str">
        <f>IF(AZ253="","",(VLOOKUP(AZ253,Table_corresp!$J$3:$M$70,3,0)))</f>
        <v/>
      </c>
      <c r="BC253" s="57" t="str">
        <f>IF(AZ253="","",(VLOOKUP(AZ253,Table_corresp!$J$3:$M$70,4,0)))</f>
        <v/>
      </c>
      <c r="BD253" s="56" t="str">
        <f t="shared" si="69"/>
        <v/>
      </c>
      <c r="BE253" s="56" t="str">
        <f t="shared" si="78"/>
        <v/>
      </c>
      <c r="BF253" s="58" t="str">
        <f t="shared" si="70"/>
        <v/>
      </c>
      <c r="BG253" s="59" t="e">
        <f t="shared" si="63"/>
        <v>#VALUE!</v>
      </c>
      <c r="BH253" s="11"/>
      <c r="BI253" s="39"/>
      <c r="BJ253" s="11"/>
      <c r="BK253" s="57" t="e">
        <f>IF(BG253="","",(VLOOKUP(BG253,Table_corresp!$E$3:$F$230,2,0)))</f>
        <v>#VALUE!</v>
      </c>
      <c r="BL253" s="57" t="e">
        <f>IF(BK253="","",(CONCATENATE(V253," / ",BK253)))</f>
        <v>#VALUE!</v>
      </c>
      <c r="BM253" s="57" t="e">
        <f>IF(BL253="","",(VLOOKUP(BL253,Table_corresp!$J$3:$M$70,2,0)))</f>
        <v>#VALUE!</v>
      </c>
      <c r="BN253" s="57" t="e">
        <f>IF(BL253="","",(VLOOKUP(BL253,Table_corresp!$J$3:$M$70,3,0)))</f>
        <v>#VALUE!</v>
      </c>
      <c r="BO253" s="57" t="e">
        <f>IF(BL253="","",(VLOOKUP(BL253,Table_corresp!$J$3:$M$70,4,0)))</f>
        <v>#VALUE!</v>
      </c>
      <c r="BP253" s="56" t="str">
        <f t="shared" si="71"/>
        <v/>
      </c>
      <c r="BQ253" s="56" t="str">
        <f t="shared" si="79"/>
        <v/>
      </c>
      <c r="BR253" s="58" t="str">
        <f t="shared" si="72"/>
        <v/>
      </c>
      <c r="BS253" s="59" t="e">
        <f t="shared" si="64"/>
        <v>#VALUE!</v>
      </c>
      <c r="BT253" s="11"/>
      <c r="BU253" s="39"/>
      <c r="BV253" s="11"/>
      <c r="BW253" s="57" t="e">
        <f>IF(BS253="","",(VLOOKUP(BS253,Table_corresp!$E$3:$F$230,2,0)))</f>
        <v>#VALUE!</v>
      </c>
      <c r="BX253" s="57" t="e">
        <f>IF(BW253="","",(CONCATENATE(AF253," / ",BW253)))</f>
        <v>#VALUE!</v>
      </c>
      <c r="BY253" s="57" t="e">
        <f>IF(BX253="","",(VLOOKUP(BX253,Table_corresp!$J$3:$M$70,2,0)))</f>
        <v>#VALUE!</v>
      </c>
      <c r="BZ253" s="57" t="e">
        <f>IF(BX253="","",(VLOOKUP(BX253,Table_corresp!$J$3:$M$70,3,0)))</f>
        <v>#VALUE!</v>
      </c>
      <c r="CA253" s="57" t="e">
        <f>IF(BX253="","",(VLOOKUP(BX253,Table_corresp!$J$3:$M$70,4,0)))</f>
        <v>#VALUE!</v>
      </c>
      <c r="CB253" s="56" t="e">
        <f>IF(#REF!&gt;0,((((#REF!/BY253)^BZ253)-1)/CA253),"")</f>
        <v>#REF!</v>
      </c>
      <c r="CC253" s="56" t="e">
        <f>IF(CB253="","",BN253-CB253)</f>
        <v>#REF!</v>
      </c>
      <c r="CD253" s="58" t="e">
        <f t="shared" si="73"/>
        <v>#REF!</v>
      </c>
      <c r="CE253" s="59" t="e">
        <f>IF(BR253&lt;&gt;0,((YEAR(BR253)-YEAR(BD253))*12+MONTH(BR253)-MONTH(BD253)),"")</f>
        <v>#VALUE!</v>
      </c>
      <c r="CF253" s="11"/>
      <c r="CG253" s="39"/>
      <c r="CH253" s="11"/>
      <c r="CI253" s="57" t="e">
        <f>IF(CE253="","",(VLOOKUP(CE253,Table_corresp!$E$3:$F$230,2,0)))</f>
        <v>#VALUE!</v>
      </c>
      <c r="CJ253" s="57" t="e">
        <f>IF(CI253="","",(CONCATENATE(AP253," / ",CI253)))</f>
        <v>#VALUE!</v>
      </c>
      <c r="CK253" s="57" t="e">
        <f>IF(CJ253="","",(VLOOKUP(CJ253,Table_corresp!$J$3:$M$70,2,0)))</f>
        <v>#VALUE!</v>
      </c>
      <c r="CL253" s="57" t="e">
        <f>IF(CJ253="","",(VLOOKUP(CJ253,Table_corresp!$J$3:$M$70,3,0)))</f>
        <v>#VALUE!</v>
      </c>
      <c r="CM253" s="57" t="e">
        <f>IF(CJ253="","",(VLOOKUP(CJ253,Table_corresp!$J$3:$M$70,4,0)))</f>
        <v>#VALUE!</v>
      </c>
      <c r="CN253" s="56" t="e">
        <f>IF(#REF!&gt;0,((((#REF!/CK253)^CL253)-1)/CM253),"")</f>
        <v>#REF!</v>
      </c>
      <c r="CO253" s="56" t="e">
        <f>IF(CN253="","",BZ253-CN253)</f>
        <v>#REF!</v>
      </c>
      <c r="CP253" s="58" t="e">
        <f t="shared" si="74"/>
        <v>#REF!</v>
      </c>
      <c r="CQ253" s="59" t="e">
        <f>IF(CD253&lt;&gt;0,((YEAR(CD253)-YEAR(BP253))*12+MONTH(CD253)-MONTH(BP253)),"")</f>
        <v>#REF!</v>
      </c>
      <c r="CR253" s="11"/>
      <c r="CS253" s="39"/>
      <c r="CT253" s="18"/>
      <c r="CU253" s="57" t="e">
        <f>IF(CQ253="","",(VLOOKUP(CQ253,Table_corresp!$E$3:$F$230,2,0)))</f>
        <v>#REF!</v>
      </c>
      <c r="CV253" s="57" t="e">
        <f>IF(CU253="","",(CONCATENATE(BB253," / ",CU253)))</f>
        <v>#REF!</v>
      </c>
      <c r="CW253" s="57" t="e">
        <f>IF(CV253="","",(VLOOKUP(CV253,Table_corresp!$J$3:$M$70,2,0)))</f>
        <v>#REF!</v>
      </c>
      <c r="CX253" s="57" t="e">
        <f>IF(CV253="","",(VLOOKUP(CV253,Table_corresp!$J$3:$M$70,3,0)))</f>
        <v>#REF!</v>
      </c>
      <c r="CY253" s="57" t="e">
        <f>IF(CV253="","",(VLOOKUP(CV253,Table_corresp!$J$3:$M$70,4,0)))</f>
        <v>#REF!</v>
      </c>
      <c r="CZ253" s="56" t="e">
        <f>IF(#REF!&gt;0,((((#REF!/CW253)^CX253)-1)/CY253),"")</f>
        <v>#REF!</v>
      </c>
      <c r="DA253" s="56" t="e">
        <f>IF(CZ253="","",CL253-CZ253)</f>
        <v>#REF!</v>
      </c>
      <c r="DB253" s="58" t="e">
        <f t="shared" si="75"/>
        <v>#REF!</v>
      </c>
      <c r="DC253" s="59" t="e">
        <f>IF(CP253&lt;&gt;0,((YEAR(CP253)-YEAR(CB253))*12+MONTH(CP253)-MONTH(CB253)),"")</f>
        <v>#REF!</v>
      </c>
    </row>
    <row r="254" spans="1:107" x14ac:dyDescent="0.25">
      <c r="A254" s="10">
        <v>255</v>
      </c>
      <c r="B254" s="10">
        <v>1</v>
      </c>
      <c r="C254" s="12"/>
      <c r="D254" s="12"/>
      <c r="E254" s="12"/>
      <c r="F254" s="12">
        <v>39.5</v>
      </c>
      <c r="G254" s="12">
        <v>1.22</v>
      </c>
      <c r="H254" s="13">
        <f t="shared" si="80"/>
        <v>26.538564901908089</v>
      </c>
      <c r="I254" s="46">
        <f>VLOOKUP(T254,Table_corresp!$E$3:$F$230,2,0)</f>
        <v>6</v>
      </c>
      <c r="J254" s="46" t="str">
        <f>CONCATENATE(B254," / ",I254)</f>
        <v>1 / 6</v>
      </c>
      <c r="K254" s="54">
        <f>VLOOKUP(J254,Table_corresp!$J$3:$M$70,2,0)</f>
        <v>15.44</v>
      </c>
      <c r="L254" s="54">
        <f>VLOOKUP(J254,Table_corresp!$J$3:$M$70,3,0)</f>
        <v>-0.37</v>
      </c>
      <c r="M254" s="55">
        <f>VLOOKUP(J254,Table_corresp!$J$3:$M$70,4,0)</f>
        <v>-2.8799999999999999E-2</v>
      </c>
      <c r="N254" s="56">
        <f t="shared" si="76"/>
        <v>6.3056060601318711</v>
      </c>
      <c r="O254" s="14" t="s">
        <v>39</v>
      </c>
      <c r="P254" s="15">
        <v>42690</v>
      </c>
      <c r="Q254" s="15">
        <v>40477</v>
      </c>
      <c r="R254" s="45" t="str">
        <f t="shared" ca="1" si="81"/>
        <v>6 ans 11 mois</v>
      </c>
      <c r="S254" s="39" t="str">
        <f ca="1">VLOOKUP(R254,Table_corresp!$A$3:$B$230,2,0)</f>
        <v>[6-9[</v>
      </c>
      <c r="T254" s="45" t="str">
        <f>DATEDIF(Q254,P254,"y")&amp;" ans "&amp;DATEDIF(Q254,P254,"ym")&amp;" mois"</f>
        <v>6 ans 0 mois</v>
      </c>
      <c r="U254" s="39" t="str">
        <f>VLOOKUP(T254,Table_corresp!$A$3:$B$230,2,0)</f>
        <v>[6-9[</v>
      </c>
      <c r="V254" s="20"/>
      <c r="W254" s="21"/>
      <c r="X254" s="20"/>
      <c r="Y254" s="38" t="str">
        <f>IF(X254&lt;&gt;0,(DATEDIF(Q254,X254,"y")&amp;" ans "&amp;DATEDIF(Q254,X254,"ym")&amp;" mois"),"")</f>
        <v/>
      </c>
      <c r="Z254" s="21"/>
      <c r="AA254" s="57" t="str">
        <f>IF(Y254="","",(VLOOKUP(Y254,Table_corresp!$E$3:$F$230,2,0)))</f>
        <v/>
      </c>
      <c r="AB254" s="57" t="str">
        <f>IF(AA254="","",(CONCATENATE(B254," / ",AA254)))</f>
        <v/>
      </c>
      <c r="AC254" s="57" t="str">
        <f>IF(AB254="","",(VLOOKUP(AB254,Table_corresp!$J$3:$M$70,2,0)))</f>
        <v/>
      </c>
      <c r="AD254" s="57" t="str">
        <f>IF(AB254="","",(VLOOKUP(AB254,Table_corresp!$J$3:$M$70,3,0)))</f>
        <v/>
      </c>
      <c r="AE254" s="57" t="str">
        <f>IF(AB254="","",(VLOOKUP(AB254,Table_corresp!$J$3:$M$70,4,0)))</f>
        <v/>
      </c>
      <c r="AF254" s="56" t="str">
        <f t="shared" si="65"/>
        <v/>
      </c>
      <c r="AG254" s="56" t="str">
        <f>IF(AF254="","",N254-AF254)</f>
        <v/>
      </c>
      <c r="AH254" s="58" t="str">
        <f t="shared" si="61"/>
        <v/>
      </c>
      <c r="AI254" s="17" t="str">
        <f>IF(X254&lt;&gt;0,((YEAR(X254)-YEAR(P254))*12+MONTH(X254)-MONTH(P254)),"")</f>
        <v/>
      </c>
      <c r="AJ254" s="20"/>
      <c r="AK254" s="39" t="str">
        <f>IF(AJ254&lt;&gt;0,(DATEDIF(Q254,AJ254,"y")&amp;" ans "&amp;DATEDIF(Q254,AJ254,"ym")&amp;" mois"),"")</f>
        <v/>
      </c>
      <c r="AL254" s="21"/>
      <c r="AM254" s="57" t="str">
        <f>IF(AK254="","",(VLOOKUP(AK254,Table_corresp!$E$3:$F$230,2,0)))</f>
        <v/>
      </c>
      <c r="AN254" s="57" t="str">
        <f>IF(AM254="","",(CONCATENATE(B254," / ",AM254)))</f>
        <v/>
      </c>
      <c r="AO254" s="57" t="str">
        <f>IF(AN254="","",(VLOOKUP(AN254,Table_corresp!$J$3:$M$70,2,0)))</f>
        <v/>
      </c>
      <c r="AP254" s="57" t="str">
        <f>IF(AN254="","",(VLOOKUP(AN254,Table_corresp!$J$3:$M$70,3,0)))</f>
        <v/>
      </c>
      <c r="AQ254" s="57" t="str">
        <f>IF(AN254="","",(VLOOKUP(AN254,Table_corresp!$J$3:$M$70,4,0)))</f>
        <v/>
      </c>
      <c r="AR254" s="56" t="str">
        <f t="shared" si="66"/>
        <v/>
      </c>
      <c r="AS254" s="56" t="str">
        <f t="shared" si="67"/>
        <v/>
      </c>
      <c r="AT254" s="58" t="str">
        <f t="shared" si="68"/>
        <v/>
      </c>
      <c r="AU254" s="59" t="str">
        <f t="shared" si="62"/>
        <v/>
      </c>
      <c r="AV254" s="20"/>
      <c r="AW254" s="39"/>
      <c r="AX254" s="21"/>
      <c r="AY254" s="57" t="str">
        <f>IF(AU254="","",(VLOOKUP(AU254,Table_corresp!$E$3:$F$230,2,0)))</f>
        <v/>
      </c>
      <c r="AZ254" s="57" t="str">
        <f>IF(AY254="","",(CONCATENATE(L254," / ",AY254)))</f>
        <v/>
      </c>
      <c r="BA254" s="57" t="str">
        <f>IF(AZ254="","",(VLOOKUP(AZ254,Table_corresp!$J$3:$M$70,2,0)))</f>
        <v/>
      </c>
      <c r="BB254" s="57" t="str">
        <f>IF(AZ254="","",(VLOOKUP(AZ254,Table_corresp!$J$3:$M$70,3,0)))</f>
        <v/>
      </c>
      <c r="BC254" s="57" t="str">
        <f>IF(AZ254="","",(VLOOKUP(AZ254,Table_corresp!$J$3:$M$70,4,0)))</f>
        <v/>
      </c>
      <c r="BD254" s="56" t="str">
        <f t="shared" si="69"/>
        <v/>
      </c>
      <c r="BE254" s="56" t="str">
        <f t="shared" si="78"/>
        <v/>
      </c>
      <c r="BF254" s="58" t="str">
        <f t="shared" si="70"/>
        <v/>
      </c>
      <c r="BG254" s="59" t="e">
        <f t="shared" si="63"/>
        <v>#VALUE!</v>
      </c>
      <c r="BH254" s="21"/>
      <c r="BI254" s="39"/>
      <c r="BJ254" s="21"/>
      <c r="BK254" s="57" t="e">
        <f>IF(BG254="","",(VLOOKUP(BG254,Table_corresp!$E$3:$F$230,2,0)))</f>
        <v>#VALUE!</v>
      </c>
      <c r="BL254" s="57" t="e">
        <f>IF(BK254="","",(CONCATENATE(V254," / ",BK254)))</f>
        <v>#VALUE!</v>
      </c>
      <c r="BM254" s="57" t="e">
        <f>IF(BL254="","",(VLOOKUP(BL254,Table_corresp!$J$3:$M$70,2,0)))</f>
        <v>#VALUE!</v>
      </c>
      <c r="BN254" s="57" t="e">
        <f>IF(BL254="","",(VLOOKUP(BL254,Table_corresp!$J$3:$M$70,3,0)))</f>
        <v>#VALUE!</v>
      </c>
      <c r="BO254" s="57" t="e">
        <f>IF(BL254="","",(VLOOKUP(BL254,Table_corresp!$J$3:$M$70,4,0)))</f>
        <v>#VALUE!</v>
      </c>
      <c r="BP254" s="56" t="str">
        <f t="shared" si="71"/>
        <v/>
      </c>
      <c r="BQ254" s="56" t="str">
        <f t="shared" si="79"/>
        <v/>
      </c>
      <c r="BR254" s="58" t="str">
        <f t="shared" si="72"/>
        <v/>
      </c>
      <c r="BS254" s="59" t="e">
        <f t="shared" si="64"/>
        <v>#VALUE!</v>
      </c>
      <c r="BT254" s="21"/>
      <c r="BU254" s="39"/>
      <c r="BV254" s="21"/>
      <c r="BW254" s="57" t="e">
        <f>IF(BS254="","",(VLOOKUP(BS254,Table_corresp!$E$3:$F$230,2,0)))</f>
        <v>#VALUE!</v>
      </c>
      <c r="BX254" s="57" t="e">
        <f>IF(BW254="","",(CONCATENATE(AF254," / ",BW254)))</f>
        <v>#VALUE!</v>
      </c>
      <c r="BY254" s="57" t="e">
        <f>IF(BX254="","",(VLOOKUP(BX254,Table_corresp!$J$3:$M$70,2,0)))</f>
        <v>#VALUE!</v>
      </c>
      <c r="BZ254" s="57" t="e">
        <f>IF(BX254="","",(VLOOKUP(BX254,Table_corresp!$J$3:$M$70,3,0)))</f>
        <v>#VALUE!</v>
      </c>
      <c r="CA254" s="57" t="e">
        <f>IF(BX254="","",(VLOOKUP(BX254,Table_corresp!$J$3:$M$70,4,0)))</f>
        <v>#VALUE!</v>
      </c>
      <c r="CB254" s="56" t="e">
        <f>IF(#REF!&gt;0,((((#REF!/BY254)^BZ254)-1)/CA254),"")</f>
        <v>#REF!</v>
      </c>
      <c r="CC254" s="56" t="e">
        <f>IF(CB254="","",BN254-CB254)</f>
        <v>#REF!</v>
      </c>
      <c r="CD254" s="58" t="e">
        <f t="shared" si="73"/>
        <v>#REF!</v>
      </c>
      <c r="CE254" s="59" t="e">
        <f>IF(BR254&lt;&gt;0,((YEAR(BR254)-YEAR(BD254))*12+MONTH(BR254)-MONTH(BD254)),"")</f>
        <v>#VALUE!</v>
      </c>
      <c r="CF254" s="21"/>
      <c r="CG254" s="39"/>
      <c r="CH254" s="21"/>
      <c r="CI254" s="57" t="e">
        <f>IF(CE254="","",(VLOOKUP(CE254,Table_corresp!$E$3:$F$230,2,0)))</f>
        <v>#VALUE!</v>
      </c>
      <c r="CJ254" s="57" t="e">
        <f>IF(CI254="","",(CONCATENATE(AP254," / ",CI254)))</f>
        <v>#VALUE!</v>
      </c>
      <c r="CK254" s="57" t="e">
        <f>IF(CJ254="","",(VLOOKUP(CJ254,Table_corresp!$J$3:$M$70,2,0)))</f>
        <v>#VALUE!</v>
      </c>
      <c r="CL254" s="57" t="e">
        <f>IF(CJ254="","",(VLOOKUP(CJ254,Table_corresp!$J$3:$M$70,3,0)))</f>
        <v>#VALUE!</v>
      </c>
      <c r="CM254" s="57" t="e">
        <f>IF(CJ254="","",(VLOOKUP(CJ254,Table_corresp!$J$3:$M$70,4,0)))</f>
        <v>#VALUE!</v>
      </c>
      <c r="CN254" s="56" t="e">
        <f>IF(#REF!&gt;0,((((#REF!/CK254)^CL254)-1)/CM254),"")</f>
        <v>#REF!</v>
      </c>
      <c r="CO254" s="56" t="e">
        <f>IF(CN254="","",BZ254-CN254)</f>
        <v>#REF!</v>
      </c>
      <c r="CP254" s="58" t="e">
        <f t="shared" si="74"/>
        <v>#REF!</v>
      </c>
      <c r="CQ254" s="59" t="e">
        <f>IF(CD254&lt;&gt;0,((YEAR(CD254)-YEAR(BP254))*12+MONTH(CD254)-MONTH(BP254)),"")</f>
        <v>#REF!</v>
      </c>
      <c r="CR254" s="21"/>
      <c r="CS254" s="39"/>
      <c r="CT254" s="22"/>
      <c r="CU254" s="57" t="e">
        <f>IF(CQ254="","",(VLOOKUP(CQ254,Table_corresp!$E$3:$F$230,2,0)))</f>
        <v>#REF!</v>
      </c>
      <c r="CV254" s="57" t="e">
        <f>IF(CU254="","",(CONCATENATE(BB254," / ",CU254)))</f>
        <v>#REF!</v>
      </c>
      <c r="CW254" s="57" t="e">
        <f>IF(CV254="","",(VLOOKUP(CV254,Table_corresp!$J$3:$M$70,2,0)))</f>
        <v>#REF!</v>
      </c>
      <c r="CX254" s="57" t="e">
        <f>IF(CV254="","",(VLOOKUP(CV254,Table_corresp!$J$3:$M$70,3,0)))</f>
        <v>#REF!</v>
      </c>
      <c r="CY254" s="57" t="e">
        <f>IF(CV254="","",(VLOOKUP(CV254,Table_corresp!$J$3:$M$70,4,0)))</f>
        <v>#REF!</v>
      </c>
      <c r="CZ254" s="56" t="e">
        <f>IF(#REF!&gt;0,((((#REF!/CW254)^CX254)-1)/CY254),"")</f>
        <v>#REF!</v>
      </c>
      <c r="DA254" s="56" t="e">
        <f>IF(CZ254="","",CL254-CZ254)</f>
        <v>#REF!</v>
      </c>
      <c r="DB254" s="58" t="e">
        <f t="shared" si="75"/>
        <v>#REF!</v>
      </c>
      <c r="DC254" s="59" t="e">
        <f>IF(CP254&lt;&gt;0,((YEAR(CP254)-YEAR(CB254))*12+MONTH(CP254)-MONTH(CB254)),"")</f>
        <v>#REF!</v>
      </c>
    </row>
    <row r="255" spans="1:107" x14ac:dyDescent="0.25">
      <c r="A255" s="10">
        <v>256</v>
      </c>
      <c r="B255" s="10">
        <v>2</v>
      </c>
      <c r="C255" s="12"/>
      <c r="D255" s="12"/>
      <c r="E255" s="12"/>
      <c r="F255" s="12">
        <v>46.4</v>
      </c>
      <c r="G255" s="12">
        <v>1.35</v>
      </c>
      <c r="H255" s="13">
        <f t="shared" si="80"/>
        <v>25.459533607681752</v>
      </c>
      <c r="I255" s="46">
        <f>VLOOKUP(T255,Table_corresp!$E$3:$F$230,2,0)</f>
        <v>9.5</v>
      </c>
      <c r="J255" s="46" t="str">
        <f>CONCATENATE(B255," / ",I255)</f>
        <v>2 / 9,5</v>
      </c>
      <c r="K255" s="54">
        <f>VLOOKUP(J255,Table_corresp!$J$3:$M$70,2,0)</f>
        <v>15.96</v>
      </c>
      <c r="L255" s="54">
        <f>VLOOKUP(J255,Table_corresp!$J$3:$M$70,3,0)</f>
        <v>-0.64</v>
      </c>
      <c r="M255" s="55">
        <f>VLOOKUP(J255,Table_corresp!$J$3:$M$70,4,0)</f>
        <v>-6.4100000000000004E-2</v>
      </c>
      <c r="N255" s="56">
        <f t="shared" si="76"/>
        <v>4.0304808201992346</v>
      </c>
      <c r="O255" s="14" t="s">
        <v>39</v>
      </c>
      <c r="P255" s="15">
        <v>42691</v>
      </c>
      <c r="Q255" s="15">
        <v>39164</v>
      </c>
      <c r="R255" s="45" t="str">
        <f t="shared" ca="1" si="81"/>
        <v>10 ans 6 mois</v>
      </c>
      <c r="S255" s="39" t="str">
        <f ca="1">VLOOKUP(R255,Table_corresp!$A$3:$B$230,2,0)</f>
        <v>[9-12[</v>
      </c>
      <c r="T255" s="45" t="str">
        <f>DATEDIF(Q255,P255,"y")&amp;" ans "&amp;DATEDIF(Q255,P255,"ym")&amp;" mois"</f>
        <v>9 ans 7 mois</v>
      </c>
      <c r="U255" s="39" t="str">
        <f>VLOOKUP(T255,Table_corresp!$A$3:$B$230,2,0)</f>
        <v>[9-12[</v>
      </c>
      <c r="V255" s="16"/>
      <c r="W255" s="11"/>
      <c r="X255" s="16"/>
      <c r="Y255" s="38" t="str">
        <f>IF(X255&lt;&gt;0,(DATEDIF(Q255,X255,"y")&amp;" ans "&amp;DATEDIF(Q255,X255,"ym")&amp;" mois"),"")</f>
        <v/>
      </c>
      <c r="Z255" s="11"/>
      <c r="AA255" s="57" t="str">
        <f>IF(Y255="","",(VLOOKUP(Y255,Table_corresp!$E$3:$F$230,2,0)))</f>
        <v/>
      </c>
      <c r="AB255" s="57" t="str">
        <f>IF(AA255="","",(CONCATENATE(B255," / ",AA255)))</f>
        <v/>
      </c>
      <c r="AC255" s="57" t="str">
        <f>IF(AB255="","",(VLOOKUP(AB255,Table_corresp!$J$3:$M$70,2,0)))</f>
        <v/>
      </c>
      <c r="AD255" s="57" t="str">
        <f>IF(AB255="","",(VLOOKUP(AB255,Table_corresp!$J$3:$M$70,3,0)))</f>
        <v/>
      </c>
      <c r="AE255" s="57" t="str">
        <f>IF(AB255="","",(VLOOKUP(AB255,Table_corresp!$J$3:$M$70,4,0)))</f>
        <v/>
      </c>
      <c r="AF255" s="56" t="str">
        <f t="shared" si="65"/>
        <v/>
      </c>
      <c r="AG255" s="56" t="str">
        <f>IF(AF255="","",N255-AF255)</f>
        <v/>
      </c>
      <c r="AH255" s="58" t="str">
        <f t="shared" si="61"/>
        <v/>
      </c>
      <c r="AI255" s="17" t="str">
        <f>IF(X255&lt;&gt;0,((YEAR(X255)-YEAR(P255))*12+MONTH(X255)-MONTH(P255)),"")</f>
        <v/>
      </c>
      <c r="AJ255" s="16"/>
      <c r="AK255" s="39" t="str">
        <f>IF(AJ255&lt;&gt;0,(DATEDIF(Q255,AJ255,"y")&amp;" ans "&amp;DATEDIF(Q255,AJ255,"ym")&amp;" mois"),"")</f>
        <v/>
      </c>
      <c r="AL255" s="11"/>
      <c r="AM255" s="57" t="str">
        <f>IF(AK255="","",(VLOOKUP(AK255,Table_corresp!$E$3:$F$230,2,0)))</f>
        <v/>
      </c>
      <c r="AN255" s="57" t="str">
        <f>IF(AM255="","",(CONCATENATE(B255," / ",AM255)))</f>
        <v/>
      </c>
      <c r="AO255" s="57" t="str">
        <f>IF(AN255="","",(VLOOKUP(AN255,Table_corresp!$J$3:$M$70,2,0)))</f>
        <v/>
      </c>
      <c r="AP255" s="57" t="str">
        <f>IF(AN255="","",(VLOOKUP(AN255,Table_corresp!$J$3:$M$70,3,0)))</f>
        <v/>
      </c>
      <c r="AQ255" s="57" t="str">
        <f>IF(AN255="","",(VLOOKUP(AN255,Table_corresp!$J$3:$M$70,4,0)))</f>
        <v/>
      </c>
      <c r="AR255" s="56" t="str">
        <f t="shared" si="66"/>
        <v/>
      </c>
      <c r="AS255" s="56" t="str">
        <f t="shared" si="67"/>
        <v/>
      </c>
      <c r="AT255" s="58" t="str">
        <f t="shared" si="68"/>
        <v/>
      </c>
      <c r="AU255" s="59" t="str">
        <f t="shared" si="62"/>
        <v/>
      </c>
      <c r="AV255" s="16"/>
      <c r="AW255" s="39"/>
      <c r="AX255" s="11"/>
      <c r="AY255" s="57" t="str">
        <f>IF(AU255="","",(VLOOKUP(AU255,Table_corresp!$E$3:$F$230,2,0)))</f>
        <v/>
      </c>
      <c r="AZ255" s="57" t="str">
        <f>IF(AY255="","",(CONCATENATE(L255," / ",AY255)))</f>
        <v/>
      </c>
      <c r="BA255" s="57" t="str">
        <f>IF(AZ255="","",(VLOOKUP(AZ255,Table_corresp!$J$3:$M$70,2,0)))</f>
        <v/>
      </c>
      <c r="BB255" s="57" t="str">
        <f>IF(AZ255="","",(VLOOKUP(AZ255,Table_corresp!$J$3:$M$70,3,0)))</f>
        <v/>
      </c>
      <c r="BC255" s="57" t="str">
        <f>IF(AZ255="","",(VLOOKUP(AZ255,Table_corresp!$J$3:$M$70,4,0)))</f>
        <v/>
      </c>
      <c r="BD255" s="56" t="str">
        <f t="shared" si="69"/>
        <v/>
      </c>
      <c r="BE255" s="56" t="str">
        <f t="shared" si="78"/>
        <v/>
      </c>
      <c r="BF255" s="58" t="str">
        <f t="shared" si="70"/>
        <v/>
      </c>
      <c r="BG255" s="59" t="e">
        <f t="shared" si="63"/>
        <v>#VALUE!</v>
      </c>
      <c r="BH255" s="11"/>
      <c r="BI255" s="39"/>
      <c r="BJ255" s="11"/>
      <c r="BK255" s="57" t="e">
        <f>IF(BG255="","",(VLOOKUP(BG255,Table_corresp!$E$3:$F$230,2,0)))</f>
        <v>#VALUE!</v>
      </c>
      <c r="BL255" s="57" t="e">
        <f>IF(BK255="","",(CONCATENATE(V255," / ",BK255)))</f>
        <v>#VALUE!</v>
      </c>
      <c r="BM255" s="57" t="e">
        <f>IF(BL255="","",(VLOOKUP(BL255,Table_corresp!$J$3:$M$70,2,0)))</f>
        <v>#VALUE!</v>
      </c>
      <c r="BN255" s="57" t="e">
        <f>IF(BL255="","",(VLOOKUP(BL255,Table_corresp!$J$3:$M$70,3,0)))</f>
        <v>#VALUE!</v>
      </c>
      <c r="BO255" s="57" t="e">
        <f>IF(BL255="","",(VLOOKUP(BL255,Table_corresp!$J$3:$M$70,4,0)))</f>
        <v>#VALUE!</v>
      </c>
      <c r="BP255" s="56" t="str">
        <f t="shared" si="71"/>
        <v/>
      </c>
      <c r="BQ255" s="56" t="str">
        <f t="shared" si="79"/>
        <v/>
      </c>
      <c r="BR255" s="58" t="str">
        <f t="shared" si="72"/>
        <v/>
      </c>
      <c r="BS255" s="59" t="e">
        <f t="shared" si="64"/>
        <v>#VALUE!</v>
      </c>
      <c r="BT255" s="11"/>
      <c r="BU255" s="39"/>
      <c r="BV255" s="11"/>
      <c r="BW255" s="57" t="e">
        <f>IF(BS255="","",(VLOOKUP(BS255,Table_corresp!$E$3:$F$230,2,0)))</f>
        <v>#VALUE!</v>
      </c>
      <c r="BX255" s="57" t="e">
        <f>IF(BW255="","",(CONCATENATE(AF255," / ",BW255)))</f>
        <v>#VALUE!</v>
      </c>
      <c r="BY255" s="57" t="e">
        <f>IF(BX255="","",(VLOOKUP(BX255,Table_corresp!$J$3:$M$70,2,0)))</f>
        <v>#VALUE!</v>
      </c>
      <c r="BZ255" s="57" t="e">
        <f>IF(BX255="","",(VLOOKUP(BX255,Table_corresp!$J$3:$M$70,3,0)))</f>
        <v>#VALUE!</v>
      </c>
      <c r="CA255" s="57" t="e">
        <f>IF(BX255="","",(VLOOKUP(BX255,Table_corresp!$J$3:$M$70,4,0)))</f>
        <v>#VALUE!</v>
      </c>
      <c r="CB255" s="56" t="e">
        <f>IF(#REF!&gt;0,((((#REF!/BY255)^BZ255)-1)/CA255),"")</f>
        <v>#REF!</v>
      </c>
      <c r="CC255" s="56" t="e">
        <f>IF(CB255="","",BN255-CB255)</f>
        <v>#REF!</v>
      </c>
      <c r="CD255" s="58" t="e">
        <f t="shared" si="73"/>
        <v>#REF!</v>
      </c>
      <c r="CE255" s="59" t="e">
        <f>IF(BR255&lt;&gt;0,((YEAR(BR255)-YEAR(BD255))*12+MONTH(BR255)-MONTH(BD255)),"")</f>
        <v>#VALUE!</v>
      </c>
      <c r="CF255" s="11"/>
      <c r="CG255" s="39"/>
      <c r="CH255" s="11"/>
      <c r="CI255" s="57" t="e">
        <f>IF(CE255="","",(VLOOKUP(CE255,Table_corresp!$E$3:$F$230,2,0)))</f>
        <v>#VALUE!</v>
      </c>
      <c r="CJ255" s="57" t="e">
        <f>IF(CI255="","",(CONCATENATE(AP255," / ",CI255)))</f>
        <v>#VALUE!</v>
      </c>
      <c r="CK255" s="57" t="e">
        <f>IF(CJ255="","",(VLOOKUP(CJ255,Table_corresp!$J$3:$M$70,2,0)))</f>
        <v>#VALUE!</v>
      </c>
      <c r="CL255" s="57" t="e">
        <f>IF(CJ255="","",(VLOOKUP(CJ255,Table_corresp!$J$3:$M$70,3,0)))</f>
        <v>#VALUE!</v>
      </c>
      <c r="CM255" s="57" t="e">
        <f>IF(CJ255="","",(VLOOKUP(CJ255,Table_corresp!$J$3:$M$70,4,0)))</f>
        <v>#VALUE!</v>
      </c>
      <c r="CN255" s="56" t="e">
        <f>IF(#REF!&gt;0,((((#REF!/CK255)^CL255)-1)/CM255),"")</f>
        <v>#REF!</v>
      </c>
      <c r="CO255" s="56" t="e">
        <f>IF(CN255="","",BZ255-CN255)</f>
        <v>#REF!</v>
      </c>
      <c r="CP255" s="58" t="e">
        <f t="shared" si="74"/>
        <v>#REF!</v>
      </c>
      <c r="CQ255" s="59" t="e">
        <f>IF(CD255&lt;&gt;0,((YEAR(CD255)-YEAR(BP255))*12+MONTH(CD255)-MONTH(BP255)),"")</f>
        <v>#REF!</v>
      </c>
      <c r="CR255" s="11"/>
      <c r="CS255" s="39"/>
      <c r="CT255" s="18"/>
      <c r="CU255" s="57" t="e">
        <f>IF(CQ255="","",(VLOOKUP(CQ255,Table_corresp!$E$3:$F$230,2,0)))</f>
        <v>#REF!</v>
      </c>
      <c r="CV255" s="57" t="e">
        <f>IF(CU255="","",(CONCATENATE(BB255," / ",CU255)))</f>
        <v>#REF!</v>
      </c>
      <c r="CW255" s="57" t="e">
        <f>IF(CV255="","",(VLOOKUP(CV255,Table_corresp!$J$3:$M$70,2,0)))</f>
        <v>#REF!</v>
      </c>
      <c r="CX255" s="57" t="e">
        <f>IF(CV255="","",(VLOOKUP(CV255,Table_corresp!$J$3:$M$70,3,0)))</f>
        <v>#REF!</v>
      </c>
      <c r="CY255" s="57" t="e">
        <f>IF(CV255="","",(VLOOKUP(CV255,Table_corresp!$J$3:$M$70,4,0)))</f>
        <v>#REF!</v>
      </c>
      <c r="CZ255" s="56" t="e">
        <f>IF(#REF!&gt;0,((((#REF!/CW255)^CX255)-1)/CY255),"")</f>
        <v>#REF!</v>
      </c>
      <c r="DA255" s="56" t="e">
        <f>IF(CZ255="","",CL255-CZ255)</f>
        <v>#REF!</v>
      </c>
      <c r="DB255" s="58" t="e">
        <f t="shared" si="75"/>
        <v>#REF!</v>
      </c>
      <c r="DC255" s="59" t="e">
        <f>IF(CP255&lt;&gt;0,((YEAR(CP255)-YEAR(CB255))*12+MONTH(CP255)-MONTH(CB255)),"")</f>
        <v>#REF!</v>
      </c>
    </row>
    <row r="256" spans="1:107" x14ac:dyDescent="0.25">
      <c r="A256" s="10">
        <v>257</v>
      </c>
      <c r="B256" s="10">
        <v>2</v>
      </c>
      <c r="C256" s="12"/>
      <c r="D256" s="12"/>
      <c r="E256" s="12"/>
      <c r="F256" s="12">
        <v>38.200000000000003</v>
      </c>
      <c r="G256" s="12">
        <v>1.36</v>
      </c>
      <c r="H256" s="13">
        <f t="shared" si="80"/>
        <v>20.653114186851209</v>
      </c>
      <c r="I256" s="46">
        <f>VLOOKUP(T256,Table_corresp!$E$3:$F$230,2,0)</f>
        <v>8.5</v>
      </c>
      <c r="J256" s="46" t="str">
        <f>CONCATENATE(B256," / ",I256)</f>
        <v>2 / 8,5</v>
      </c>
      <c r="K256" s="54">
        <f>VLOOKUP(J256,Table_corresp!$J$3:$M$70,2,0)</f>
        <v>15.59</v>
      </c>
      <c r="L256" s="54">
        <f>VLOOKUP(J256,Table_corresp!$J$3:$M$70,3,0)</f>
        <v>-0.56999999999999995</v>
      </c>
      <c r="M256" s="55">
        <f>VLOOKUP(J256,Table_corresp!$J$3:$M$70,4,0)</f>
        <v>-5.3400000000000003E-2</v>
      </c>
      <c r="N256" s="56">
        <f t="shared" si="76"/>
        <v>2.7737055548701055</v>
      </c>
      <c r="O256" s="14" t="s">
        <v>36</v>
      </c>
      <c r="P256" s="15">
        <v>42691</v>
      </c>
      <c r="Q256" s="15">
        <v>39545</v>
      </c>
      <c r="R256" s="45" t="str">
        <f t="shared" ca="1" si="81"/>
        <v>9 ans 6 mois</v>
      </c>
      <c r="S256" s="39" t="str">
        <f ca="1">VLOOKUP(R256,Table_corresp!$A$3:$B$230,2,0)</f>
        <v>[9-12[</v>
      </c>
      <c r="T256" s="45" t="str">
        <f>DATEDIF(Q256,P256,"y")&amp;" ans "&amp;DATEDIF(Q256,P256,"ym")&amp;" mois"</f>
        <v>8 ans 7 mois</v>
      </c>
      <c r="U256" s="39" t="str">
        <f>VLOOKUP(T256,Table_corresp!$A$3:$B$230,2,0)</f>
        <v>[6-9[</v>
      </c>
      <c r="V256" s="16"/>
      <c r="W256" s="11"/>
      <c r="X256" s="16"/>
      <c r="Y256" s="38" t="str">
        <f>IF(X256&lt;&gt;0,(DATEDIF(Q256,X256,"y")&amp;" ans "&amp;DATEDIF(Q256,X256,"ym")&amp;" mois"),"")</f>
        <v/>
      </c>
      <c r="Z256" s="11"/>
      <c r="AA256" s="57" t="str">
        <f>IF(Y256="","",(VLOOKUP(Y256,Table_corresp!$E$3:$F$230,2,0)))</f>
        <v/>
      </c>
      <c r="AB256" s="57" t="str">
        <f>IF(AA256="","",(CONCATENATE(B256," / ",AA256)))</f>
        <v/>
      </c>
      <c r="AC256" s="57" t="str">
        <f>IF(AB256="","",(VLOOKUP(AB256,Table_corresp!$J$3:$M$70,2,0)))</f>
        <v/>
      </c>
      <c r="AD256" s="57" t="str">
        <f>IF(AB256="","",(VLOOKUP(AB256,Table_corresp!$J$3:$M$70,3,0)))</f>
        <v/>
      </c>
      <c r="AE256" s="57" t="str">
        <f>IF(AB256="","",(VLOOKUP(AB256,Table_corresp!$J$3:$M$70,4,0)))</f>
        <v/>
      </c>
      <c r="AF256" s="56" t="str">
        <f t="shared" si="65"/>
        <v/>
      </c>
      <c r="AG256" s="56" t="str">
        <f>IF(AF256="","",N256-AF256)</f>
        <v/>
      </c>
      <c r="AH256" s="58" t="str">
        <f t="shared" si="61"/>
        <v/>
      </c>
      <c r="AI256" s="17" t="str">
        <f>IF(X256&lt;&gt;0,((YEAR(X256)-YEAR(P256))*12+MONTH(X256)-MONTH(P256)),"")</f>
        <v/>
      </c>
      <c r="AJ256" s="16"/>
      <c r="AK256" s="39" t="str">
        <f>IF(AJ256&lt;&gt;0,(DATEDIF(Q256,AJ256,"y")&amp;" ans "&amp;DATEDIF(Q256,AJ256,"ym")&amp;" mois"),"")</f>
        <v/>
      </c>
      <c r="AL256" s="11"/>
      <c r="AM256" s="57" t="str">
        <f>IF(AK256="","",(VLOOKUP(AK256,Table_corresp!$E$3:$F$230,2,0)))</f>
        <v/>
      </c>
      <c r="AN256" s="57" t="str">
        <f>IF(AM256="","",(CONCATENATE(B256," / ",AM256)))</f>
        <v/>
      </c>
      <c r="AO256" s="57" t="str">
        <f>IF(AN256="","",(VLOOKUP(AN256,Table_corresp!$J$3:$M$70,2,0)))</f>
        <v/>
      </c>
      <c r="AP256" s="57" t="str">
        <f>IF(AN256="","",(VLOOKUP(AN256,Table_corresp!$J$3:$M$70,3,0)))</f>
        <v/>
      </c>
      <c r="AQ256" s="57" t="str">
        <f>IF(AN256="","",(VLOOKUP(AN256,Table_corresp!$J$3:$M$70,4,0)))</f>
        <v/>
      </c>
      <c r="AR256" s="56" t="str">
        <f t="shared" si="66"/>
        <v/>
      </c>
      <c r="AS256" s="56" t="str">
        <f t="shared" si="67"/>
        <v/>
      </c>
      <c r="AT256" s="58" t="str">
        <f t="shared" si="68"/>
        <v/>
      </c>
      <c r="AU256" s="59" t="str">
        <f t="shared" si="62"/>
        <v/>
      </c>
      <c r="AV256" s="16"/>
      <c r="AW256" s="39"/>
      <c r="AX256" s="11"/>
      <c r="AY256" s="57" t="str">
        <f>IF(AU256="","",(VLOOKUP(AU256,Table_corresp!$E$3:$F$230,2,0)))</f>
        <v/>
      </c>
      <c r="AZ256" s="57" t="str">
        <f>IF(AY256="","",(CONCATENATE(L256," / ",AY256)))</f>
        <v/>
      </c>
      <c r="BA256" s="57" t="str">
        <f>IF(AZ256="","",(VLOOKUP(AZ256,Table_corresp!$J$3:$M$70,2,0)))</f>
        <v/>
      </c>
      <c r="BB256" s="57" t="str">
        <f>IF(AZ256="","",(VLOOKUP(AZ256,Table_corresp!$J$3:$M$70,3,0)))</f>
        <v/>
      </c>
      <c r="BC256" s="57" t="str">
        <f>IF(AZ256="","",(VLOOKUP(AZ256,Table_corresp!$J$3:$M$70,4,0)))</f>
        <v/>
      </c>
      <c r="BD256" s="56" t="str">
        <f t="shared" si="69"/>
        <v/>
      </c>
      <c r="BE256" s="56" t="str">
        <f t="shared" si="78"/>
        <v/>
      </c>
      <c r="BF256" s="58" t="str">
        <f t="shared" si="70"/>
        <v/>
      </c>
      <c r="BG256" s="59" t="e">
        <f t="shared" si="63"/>
        <v>#VALUE!</v>
      </c>
      <c r="BH256" s="11"/>
      <c r="BI256" s="39"/>
      <c r="BJ256" s="11"/>
      <c r="BK256" s="57" t="e">
        <f>IF(BG256="","",(VLOOKUP(BG256,Table_corresp!$E$3:$F$230,2,0)))</f>
        <v>#VALUE!</v>
      </c>
      <c r="BL256" s="57" t="e">
        <f>IF(BK256="","",(CONCATENATE(V256," / ",BK256)))</f>
        <v>#VALUE!</v>
      </c>
      <c r="BM256" s="57" t="e">
        <f>IF(BL256="","",(VLOOKUP(BL256,Table_corresp!$J$3:$M$70,2,0)))</f>
        <v>#VALUE!</v>
      </c>
      <c r="BN256" s="57" t="e">
        <f>IF(BL256="","",(VLOOKUP(BL256,Table_corresp!$J$3:$M$70,3,0)))</f>
        <v>#VALUE!</v>
      </c>
      <c r="BO256" s="57" t="e">
        <f>IF(BL256="","",(VLOOKUP(BL256,Table_corresp!$J$3:$M$70,4,0)))</f>
        <v>#VALUE!</v>
      </c>
      <c r="BP256" s="56" t="str">
        <f t="shared" si="71"/>
        <v/>
      </c>
      <c r="BQ256" s="56" t="str">
        <f t="shared" si="79"/>
        <v/>
      </c>
      <c r="BR256" s="58" t="str">
        <f t="shared" si="72"/>
        <v/>
      </c>
      <c r="BS256" s="59" t="e">
        <f t="shared" si="64"/>
        <v>#VALUE!</v>
      </c>
      <c r="BT256" s="11"/>
      <c r="BU256" s="39"/>
      <c r="BV256" s="11"/>
      <c r="BW256" s="57" t="e">
        <f>IF(BS256="","",(VLOOKUP(BS256,Table_corresp!$E$3:$F$230,2,0)))</f>
        <v>#VALUE!</v>
      </c>
      <c r="BX256" s="57" t="e">
        <f>IF(BW256="","",(CONCATENATE(AF256," / ",BW256)))</f>
        <v>#VALUE!</v>
      </c>
      <c r="BY256" s="57" t="e">
        <f>IF(BX256="","",(VLOOKUP(BX256,Table_corresp!$J$3:$M$70,2,0)))</f>
        <v>#VALUE!</v>
      </c>
      <c r="BZ256" s="57" t="e">
        <f>IF(BX256="","",(VLOOKUP(BX256,Table_corresp!$J$3:$M$70,3,0)))</f>
        <v>#VALUE!</v>
      </c>
      <c r="CA256" s="57" t="e">
        <f>IF(BX256="","",(VLOOKUP(BX256,Table_corresp!$J$3:$M$70,4,0)))</f>
        <v>#VALUE!</v>
      </c>
      <c r="CB256" s="56" t="e">
        <f>IF(#REF!&gt;0,((((#REF!/BY256)^BZ256)-1)/CA256),"")</f>
        <v>#REF!</v>
      </c>
      <c r="CC256" s="56" t="e">
        <f>IF(CB256="","",BN256-CB256)</f>
        <v>#REF!</v>
      </c>
      <c r="CD256" s="58" t="e">
        <f t="shared" si="73"/>
        <v>#REF!</v>
      </c>
      <c r="CE256" s="59" t="e">
        <f>IF(BR256&lt;&gt;0,((YEAR(BR256)-YEAR(BD256))*12+MONTH(BR256)-MONTH(BD256)),"")</f>
        <v>#VALUE!</v>
      </c>
      <c r="CF256" s="11"/>
      <c r="CG256" s="39"/>
      <c r="CH256" s="11"/>
      <c r="CI256" s="57" t="e">
        <f>IF(CE256="","",(VLOOKUP(CE256,Table_corresp!$E$3:$F$230,2,0)))</f>
        <v>#VALUE!</v>
      </c>
      <c r="CJ256" s="57" t="e">
        <f>IF(CI256="","",(CONCATENATE(AP256," / ",CI256)))</f>
        <v>#VALUE!</v>
      </c>
      <c r="CK256" s="57" t="e">
        <f>IF(CJ256="","",(VLOOKUP(CJ256,Table_corresp!$J$3:$M$70,2,0)))</f>
        <v>#VALUE!</v>
      </c>
      <c r="CL256" s="57" t="e">
        <f>IF(CJ256="","",(VLOOKUP(CJ256,Table_corresp!$J$3:$M$70,3,0)))</f>
        <v>#VALUE!</v>
      </c>
      <c r="CM256" s="57" t="e">
        <f>IF(CJ256="","",(VLOOKUP(CJ256,Table_corresp!$J$3:$M$70,4,0)))</f>
        <v>#VALUE!</v>
      </c>
      <c r="CN256" s="56" t="e">
        <f>IF(#REF!&gt;0,((((#REF!/CK256)^CL256)-1)/CM256),"")</f>
        <v>#REF!</v>
      </c>
      <c r="CO256" s="56" t="e">
        <f>IF(CN256="","",BZ256-CN256)</f>
        <v>#REF!</v>
      </c>
      <c r="CP256" s="58" t="e">
        <f t="shared" si="74"/>
        <v>#REF!</v>
      </c>
      <c r="CQ256" s="59" t="e">
        <f>IF(CD256&lt;&gt;0,((YEAR(CD256)-YEAR(BP256))*12+MONTH(CD256)-MONTH(BP256)),"")</f>
        <v>#REF!</v>
      </c>
      <c r="CR256" s="11"/>
      <c r="CS256" s="39"/>
      <c r="CT256" s="18"/>
      <c r="CU256" s="57" t="e">
        <f>IF(CQ256="","",(VLOOKUP(CQ256,Table_corresp!$E$3:$F$230,2,0)))</f>
        <v>#REF!</v>
      </c>
      <c r="CV256" s="57" t="e">
        <f>IF(CU256="","",(CONCATENATE(BB256," / ",CU256)))</f>
        <v>#REF!</v>
      </c>
      <c r="CW256" s="57" t="e">
        <f>IF(CV256="","",(VLOOKUP(CV256,Table_corresp!$J$3:$M$70,2,0)))</f>
        <v>#REF!</v>
      </c>
      <c r="CX256" s="57" t="e">
        <f>IF(CV256="","",(VLOOKUP(CV256,Table_corresp!$J$3:$M$70,3,0)))</f>
        <v>#REF!</v>
      </c>
      <c r="CY256" s="57" t="e">
        <f>IF(CV256="","",(VLOOKUP(CV256,Table_corresp!$J$3:$M$70,4,0)))</f>
        <v>#REF!</v>
      </c>
      <c r="CZ256" s="56" t="e">
        <f>IF(#REF!&gt;0,((((#REF!/CW256)^CX256)-1)/CY256),"")</f>
        <v>#REF!</v>
      </c>
      <c r="DA256" s="56" t="e">
        <f>IF(CZ256="","",CL256-CZ256)</f>
        <v>#REF!</v>
      </c>
      <c r="DB256" s="58" t="e">
        <f t="shared" si="75"/>
        <v>#REF!</v>
      </c>
      <c r="DC256" s="59" t="e">
        <f>IF(CP256&lt;&gt;0,((YEAR(CP256)-YEAR(CB256))*12+MONTH(CP256)-MONTH(CB256)),"")</f>
        <v>#REF!</v>
      </c>
    </row>
    <row r="257" spans="1:107" x14ac:dyDescent="0.25">
      <c r="A257" s="10">
        <v>258</v>
      </c>
      <c r="B257" s="10">
        <v>1</v>
      </c>
      <c r="C257" s="12"/>
      <c r="D257" s="12"/>
      <c r="E257" s="12"/>
      <c r="F257" s="12"/>
      <c r="G257" s="12"/>
      <c r="H257" s="13"/>
      <c r="I257" s="46">
        <f>VLOOKUP(T257,Table_corresp!$E$3:$F$230,2,0)</f>
        <v>12</v>
      </c>
      <c r="J257" s="46" t="str">
        <f>CONCATENATE(B257," / ",I257)</f>
        <v>1 / 12</v>
      </c>
      <c r="K257" s="54">
        <f>VLOOKUP(J257,Table_corresp!$J$3:$M$70,2,0)</f>
        <v>17.2</v>
      </c>
      <c r="L257" s="54">
        <f>VLOOKUP(J257,Table_corresp!$J$3:$M$70,3,0)</f>
        <v>-0.93</v>
      </c>
      <c r="M257" s="55">
        <f>VLOOKUP(J257,Table_corresp!$J$3:$M$70,4,0)</f>
        <v>-9.7799999999999998E-2</v>
      </c>
      <c r="N257" s="56" t="str">
        <f t="shared" si="76"/>
        <v/>
      </c>
      <c r="O257" s="14"/>
      <c r="P257" s="15">
        <v>42691</v>
      </c>
      <c r="Q257" s="15">
        <v>38266</v>
      </c>
      <c r="R257" s="45" t="str">
        <f t="shared" ca="1" si="81"/>
        <v>13 ans 0 mois</v>
      </c>
      <c r="S257" s="39" t="str">
        <f ca="1">VLOOKUP(R257,Table_corresp!$A$3:$B$230,2,0)</f>
        <v>&gt; 12</v>
      </c>
      <c r="T257" s="45" t="str">
        <f>DATEDIF(Q257,P257,"y")&amp;" ans "&amp;DATEDIF(Q257,P257,"ym")&amp;" mois"</f>
        <v>12 ans 1 mois</v>
      </c>
      <c r="U257" s="39" t="str">
        <f>VLOOKUP(T257,Table_corresp!$A$3:$B$230,2,0)</f>
        <v>&gt; 12</v>
      </c>
      <c r="V257" s="20"/>
      <c r="W257" s="21"/>
      <c r="X257" s="20"/>
      <c r="Y257" s="38" t="str">
        <f>IF(X257&lt;&gt;0,(DATEDIF(Q257,X257,"y")&amp;" ans "&amp;DATEDIF(Q257,X257,"ym")&amp;" mois"),"")</f>
        <v/>
      </c>
      <c r="Z257" s="21"/>
      <c r="AA257" s="57" t="str">
        <f>IF(Y257="","",(VLOOKUP(Y257,Table_corresp!$E$3:$F$230,2,0)))</f>
        <v/>
      </c>
      <c r="AB257" s="57" t="str">
        <f>IF(AA257="","",(CONCATENATE(B257," / ",AA257)))</f>
        <v/>
      </c>
      <c r="AC257" s="57" t="str">
        <f>IF(AB257="","",(VLOOKUP(AB257,Table_corresp!$J$3:$M$70,2,0)))</f>
        <v/>
      </c>
      <c r="AD257" s="57" t="str">
        <f>IF(AB257="","",(VLOOKUP(AB257,Table_corresp!$J$3:$M$70,3,0)))</f>
        <v/>
      </c>
      <c r="AE257" s="57" t="str">
        <f>IF(AB257="","",(VLOOKUP(AB257,Table_corresp!$J$3:$M$70,4,0)))</f>
        <v/>
      </c>
      <c r="AF257" s="56" t="str">
        <f t="shared" si="65"/>
        <v/>
      </c>
      <c r="AG257" s="56" t="str">
        <f>IF(AF257="","",N257-AF257)</f>
        <v/>
      </c>
      <c r="AH257" s="58" t="str">
        <f t="shared" si="61"/>
        <v/>
      </c>
      <c r="AI257" s="17" t="str">
        <f>IF(X257&lt;&gt;0,((YEAR(X257)-YEAR(P257))*12+MONTH(X257)-MONTH(P257)),"")</f>
        <v/>
      </c>
      <c r="AJ257" s="20"/>
      <c r="AK257" s="39" t="str">
        <f>IF(AJ257&lt;&gt;0,(DATEDIF(Q257,AJ257,"y")&amp;" ans "&amp;DATEDIF(Q257,AJ257,"ym")&amp;" mois"),"")</f>
        <v/>
      </c>
      <c r="AL257" s="21"/>
      <c r="AM257" s="57" t="str">
        <f>IF(AK257="","",(VLOOKUP(AK257,Table_corresp!$E$3:$F$230,2,0)))</f>
        <v/>
      </c>
      <c r="AN257" s="57" t="str">
        <f>IF(AM257="","",(CONCATENATE(B257," / ",AM257)))</f>
        <v/>
      </c>
      <c r="AO257" s="57" t="str">
        <f>IF(AN257="","",(VLOOKUP(AN257,Table_corresp!$J$3:$M$70,2,0)))</f>
        <v/>
      </c>
      <c r="AP257" s="57" t="str">
        <f>IF(AN257="","",(VLOOKUP(AN257,Table_corresp!$J$3:$M$70,3,0)))</f>
        <v/>
      </c>
      <c r="AQ257" s="57" t="str">
        <f>IF(AN257="","",(VLOOKUP(AN257,Table_corresp!$J$3:$M$70,4,0)))</f>
        <v/>
      </c>
      <c r="AR257" s="56" t="str">
        <f t="shared" si="66"/>
        <v/>
      </c>
      <c r="AS257" s="56" t="str">
        <f t="shared" si="67"/>
        <v/>
      </c>
      <c r="AT257" s="58" t="str">
        <f t="shared" si="68"/>
        <v/>
      </c>
      <c r="AU257" s="59" t="str">
        <f t="shared" si="62"/>
        <v/>
      </c>
      <c r="AV257" s="20"/>
      <c r="AW257" s="39"/>
      <c r="AX257" s="21"/>
      <c r="AY257" s="57" t="str">
        <f>IF(AU257="","",(VLOOKUP(AU257,Table_corresp!$E$3:$F$230,2,0)))</f>
        <v/>
      </c>
      <c r="AZ257" s="57" t="str">
        <f>IF(AY257="","",(CONCATENATE(L257," / ",AY257)))</f>
        <v/>
      </c>
      <c r="BA257" s="57" t="str">
        <f>IF(AZ257="","",(VLOOKUP(AZ257,Table_corresp!$J$3:$M$70,2,0)))</f>
        <v/>
      </c>
      <c r="BB257" s="57" t="str">
        <f>IF(AZ257="","",(VLOOKUP(AZ257,Table_corresp!$J$3:$M$70,3,0)))</f>
        <v/>
      </c>
      <c r="BC257" s="57" t="str">
        <f>IF(AZ257="","",(VLOOKUP(AZ257,Table_corresp!$J$3:$M$70,4,0)))</f>
        <v/>
      </c>
      <c r="BD257" s="56" t="str">
        <f t="shared" si="69"/>
        <v/>
      </c>
      <c r="BE257" s="56" t="str">
        <f t="shared" si="78"/>
        <v/>
      </c>
      <c r="BF257" s="58" t="str">
        <f t="shared" si="70"/>
        <v/>
      </c>
      <c r="BG257" s="59" t="e">
        <f t="shared" si="63"/>
        <v>#VALUE!</v>
      </c>
      <c r="BH257" s="21"/>
      <c r="BI257" s="39"/>
      <c r="BJ257" s="21"/>
      <c r="BK257" s="57" t="e">
        <f>IF(BG257="","",(VLOOKUP(BG257,Table_corresp!$E$3:$F$230,2,0)))</f>
        <v>#VALUE!</v>
      </c>
      <c r="BL257" s="57" t="e">
        <f>IF(BK257="","",(CONCATENATE(V257," / ",BK257)))</f>
        <v>#VALUE!</v>
      </c>
      <c r="BM257" s="57" t="e">
        <f>IF(BL257="","",(VLOOKUP(BL257,Table_corresp!$J$3:$M$70,2,0)))</f>
        <v>#VALUE!</v>
      </c>
      <c r="BN257" s="57" t="e">
        <f>IF(BL257="","",(VLOOKUP(BL257,Table_corresp!$J$3:$M$70,3,0)))</f>
        <v>#VALUE!</v>
      </c>
      <c r="BO257" s="57" t="e">
        <f>IF(BL257="","",(VLOOKUP(BL257,Table_corresp!$J$3:$M$70,4,0)))</f>
        <v>#VALUE!</v>
      </c>
      <c r="BP257" s="56" t="str">
        <f t="shared" si="71"/>
        <v/>
      </c>
      <c r="BQ257" s="56" t="str">
        <f t="shared" si="79"/>
        <v/>
      </c>
      <c r="BR257" s="58" t="str">
        <f t="shared" si="72"/>
        <v/>
      </c>
      <c r="BS257" s="59" t="e">
        <f t="shared" si="64"/>
        <v>#VALUE!</v>
      </c>
      <c r="BT257" s="21"/>
      <c r="BU257" s="39"/>
      <c r="BV257" s="21"/>
      <c r="BW257" s="57" t="e">
        <f>IF(BS257="","",(VLOOKUP(BS257,Table_corresp!$E$3:$F$230,2,0)))</f>
        <v>#VALUE!</v>
      </c>
      <c r="BX257" s="57" t="e">
        <f>IF(BW257="","",(CONCATENATE(AF257," / ",BW257)))</f>
        <v>#VALUE!</v>
      </c>
      <c r="BY257" s="57" t="e">
        <f>IF(BX257="","",(VLOOKUP(BX257,Table_corresp!$J$3:$M$70,2,0)))</f>
        <v>#VALUE!</v>
      </c>
      <c r="BZ257" s="57" t="e">
        <f>IF(BX257="","",(VLOOKUP(BX257,Table_corresp!$J$3:$M$70,3,0)))</f>
        <v>#VALUE!</v>
      </c>
      <c r="CA257" s="57" t="e">
        <f>IF(BX257="","",(VLOOKUP(BX257,Table_corresp!$J$3:$M$70,4,0)))</f>
        <v>#VALUE!</v>
      </c>
      <c r="CB257" s="56" t="e">
        <f>IF(#REF!&gt;0,((((#REF!/BY257)^BZ257)-1)/CA257),"")</f>
        <v>#REF!</v>
      </c>
      <c r="CC257" s="56" t="e">
        <f>IF(CB257="","",BN257-CB257)</f>
        <v>#REF!</v>
      </c>
      <c r="CD257" s="58" t="e">
        <f t="shared" si="73"/>
        <v>#REF!</v>
      </c>
      <c r="CE257" s="59" t="e">
        <f>IF(BR257&lt;&gt;0,((YEAR(BR257)-YEAR(BD257))*12+MONTH(BR257)-MONTH(BD257)),"")</f>
        <v>#VALUE!</v>
      </c>
      <c r="CF257" s="21"/>
      <c r="CG257" s="39"/>
      <c r="CH257" s="21"/>
      <c r="CI257" s="57" t="e">
        <f>IF(CE257="","",(VLOOKUP(CE257,Table_corresp!$E$3:$F$230,2,0)))</f>
        <v>#VALUE!</v>
      </c>
      <c r="CJ257" s="57" t="e">
        <f>IF(CI257="","",(CONCATENATE(AP257," / ",CI257)))</f>
        <v>#VALUE!</v>
      </c>
      <c r="CK257" s="57" t="e">
        <f>IF(CJ257="","",(VLOOKUP(CJ257,Table_corresp!$J$3:$M$70,2,0)))</f>
        <v>#VALUE!</v>
      </c>
      <c r="CL257" s="57" t="e">
        <f>IF(CJ257="","",(VLOOKUP(CJ257,Table_corresp!$J$3:$M$70,3,0)))</f>
        <v>#VALUE!</v>
      </c>
      <c r="CM257" s="57" t="e">
        <f>IF(CJ257="","",(VLOOKUP(CJ257,Table_corresp!$J$3:$M$70,4,0)))</f>
        <v>#VALUE!</v>
      </c>
      <c r="CN257" s="56" t="e">
        <f>IF(#REF!&gt;0,((((#REF!/CK257)^CL257)-1)/CM257),"")</f>
        <v>#REF!</v>
      </c>
      <c r="CO257" s="56" t="e">
        <f>IF(CN257="","",BZ257-CN257)</f>
        <v>#REF!</v>
      </c>
      <c r="CP257" s="58" t="e">
        <f t="shared" si="74"/>
        <v>#REF!</v>
      </c>
      <c r="CQ257" s="59" t="e">
        <f>IF(CD257&lt;&gt;0,((YEAR(CD257)-YEAR(BP257))*12+MONTH(CD257)-MONTH(BP257)),"")</f>
        <v>#REF!</v>
      </c>
      <c r="CR257" s="21"/>
      <c r="CS257" s="39"/>
      <c r="CT257" s="22"/>
      <c r="CU257" s="57" t="e">
        <f>IF(CQ257="","",(VLOOKUP(CQ257,Table_corresp!$E$3:$F$230,2,0)))</f>
        <v>#REF!</v>
      </c>
      <c r="CV257" s="57" t="e">
        <f>IF(CU257="","",(CONCATENATE(BB257," / ",CU257)))</f>
        <v>#REF!</v>
      </c>
      <c r="CW257" s="57" t="e">
        <f>IF(CV257="","",(VLOOKUP(CV257,Table_corresp!$J$3:$M$70,2,0)))</f>
        <v>#REF!</v>
      </c>
      <c r="CX257" s="57" t="e">
        <f>IF(CV257="","",(VLOOKUP(CV257,Table_corresp!$J$3:$M$70,3,0)))</f>
        <v>#REF!</v>
      </c>
      <c r="CY257" s="57" t="e">
        <f>IF(CV257="","",(VLOOKUP(CV257,Table_corresp!$J$3:$M$70,4,0)))</f>
        <v>#REF!</v>
      </c>
      <c r="CZ257" s="56" t="e">
        <f>IF(#REF!&gt;0,((((#REF!/CW257)^CX257)-1)/CY257),"")</f>
        <v>#REF!</v>
      </c>
      <c r="DA257" s="56" t="e">
        <f>IF(CZ257="","",CL257-CZ257)</f>
        <v>#REF!</v>
      </c>
      <c r="DB257" s="58" t="e">
        <f t="shared" si="75"/>
        <v>#REF!</v>
      </c>
      <c r="DC257" s="59" t="e">
        <f>IF(CP257&lt;&gt;0,((YEAR(CP257)-YEAR(CB257))*12+MONTH(CP257)-MONTH(CB257)),"")</f>
        <v>#REF!</v>
      </c>
    </row>
    <row r="258" spans="1:107" x14ac:dyDescent="0.25">
      <c r="A258" s="10">
        <v>259</v>
      </c>
      <c r="B258" s="10">
        <v>2</v>
      </c>
      <c r="C258" s="12"/>
      <c r="D258" s="12"/>
      <c r="E258" s="12"/>
      <c r="F258" s="12">
        <v>102.4</v>
      </c>
      <c r="G258" s="12">
        <v>1.63</v>
      </c>
      <c r="H258" s="13">
        <f t="shared" si="80"/>
        <v>38.5411569874666</v>
      </c>
      <c r="I258" s="46">
        <f>VLOOKUP(T258,Table_corresp!$E$3:$F$230,2,0)</f>
        <v>14</v>
      </c>
      <c r="J258" s="46" t="str">
        <f>CONCATENATE(B258," / ",I258)</f>
        <v>2 / 14</v>
      </c>
      <c r="K258" s="54">
        <f>VLOOKUP(J258,Table_corresp!$J$3:$M$70,2,0)</f>
        <v>18.850000000000001</v>
      </c>
      <c r="L258" s="54">
        <f>VLOOKUP(J258,Table_corresp!$J$3:$M$70,3,0)</f>
        <v>-0.82</v>
      </c>
      <c r="M258" s="55">
        <f>VLOOKUP(J258,Table_corresp!$J$3:$M$70,4,0)</f>
        <v>-9.8599999999999993E-2</v>
      </c>
      <c r="N258" s="56">
        <f t="shared" si="76"/>
        <v>4.5001564430436458</v>
      </c>
      <c r="O258" s="14" t="s">
        <v>39</v>
      </c>
      <c r="P258" s="15">
        <v>42704</v>
      </c>
      <c r="Q258" s="15">
        <v>37490</v>
      </c>
      <c r="R258" s="45" t="str">
        <f t="shared" ca="1" si="81"/>
        <v>15 ans 1 mois</v>
      </c>
      <c r="S258" s="39" t="str">
        <f ca="1">VLOOKUP(R258,Table_corresp!$A$3:$B$230,2,0)</f>
        <v>&gt; 12</v>
      </c>
      <c r="T258" s="45" t="str">
        <f>DATEDIF(Q258,P258,"y")&amp;" ans "&amp;DATEDIF(Q258,P258,"ym")&amp;" mois"</f>
        <v>14 ans 3 mois</v>
      </c>
      <c r="U258" s="39" t="str">
        <f>VLOOKUP(T258,Table_corresp!$A$3:$B$230,2,0)</f>
        <v>&gt; 12</v>
      </c>
      <c r="V258" s="16"/>
      <c r="W258" s="11"/>
      <c r="X258" s="16"/>
      <c r="Y258" s="38" t="str">
        <f>IF(X258&lt;&gt;0,(DATEDIF(Q258,X258,"y")&amp;" ans "&amp;DATEDIF(Q258,X258,"ym")&amp;" mois"),"")</f>
        <v/>
      </c>
      <c r="Z258" s="11"/>
      <c r="AA258" s="57" t="str">
        <f>IF(Y258="","",(VLOOKUP(Y258,Table_corresp!$E$3:$F$230,2,0)))</f>
        <v/>
      </c>
      <c r="AB258" s="57" t="str">
        <f>IF(AA258="","",(CONCATENATE(B258," / ",AA258)))</f>
        <v/>
      </c>
      <c r="AC258" s="57" t="str">
        <f>IF(AB258="","",(VLOOKUP(AB258,Table_corresp!$J$3:$M$70,2,0)))</f>
        <v/>
      </c>
      <c r="AD258" s="57" t="str">
        <f>IF(AB258="","",(VLOOKUP(AB258,Table_corresp!$J$3:$M$70,3,0)))</f>
        <v/>
      </c>
      <c r="AE258" s="57" t="str">
        <f>IF(AB258="","",(VLOOKUP(AB258,Table_corresp!$J$3:$M$70,4,0)))</f>
        <v/>
      </c>
      <c r="AF258" s="56" t="str">
        <f t="shared" si="65"/>
        <v/>
      </c>
      <c r="AG258" s="56" t="str">
        <f>IF(AF258="","",N258-AF258)</f>
        <v/>
      </c>
      <c r="AH258" s="58" t="str">
        <f t="shared" si="61"/>
        <v/>
      </c>
      <c r="AI258" s="17" t="str">
        <f>IF(X258&lt;&gt;0,((YEAR(X258)-YEAR(P258))*12+MONTH(X258)-MONTH(P258)),"")</f>
        <v/>
      </c>
      <c r="AJ258" s="16"/>
      <c r="AK258" s="39" t="str">
        <f>IF(AJ258&lt;&gt;0,(DATEDIF(Q258,AJ258,"y")&amp;" ans "&amp;DATEDIF(Q258,AJ258,"ym")&amp;" mois"),"")</f>
        <v/>
      </c>
      <c r="AL258" s="11"/>
      <c r="AM258" s="57" t="str">
        <f>IF(AK258="","",(VLOOKUP(AK258,Table_corresp!$E$3:$F$230,2,0)))</f>
        <v/>
      </c>
      <c r="AN258" s="57" t="str">
        <f>IF(AM258="","",(CONCATENATE(B258," / ",AM258)))</f>
        <v/>
      </c>
      <c r="AO258" s="57" t="str">
        <f>IF(AN258="","",(VLOOKUP(AN258,Table_corresp!$J$3:$M$70,2,0)))</f>
        <v/>
      </c>
      <c r="AP258" s="57" t="str">
        <f>IF(AN258="","",(VLOOKUP(AN258,Table_corresp!$J$3:$M$70,3,0)))</f>
        <v/>
      </c>
      <c r="AQ258" s="57" t="str">
        <f>IF(AN258="","",(VLOOKUP(AN258,Table_corresp!$J$3:$M$70,4,0)))</f>
        <v/>
      </c>
      <c r="AR258" s="56" t="str">
        <f t="shared" si="66"/>
        <v/>
      </c>
      <c r="AS258" s="56" t="str">
        <f t="shared" si="67"/>
        <v/>
      </c>
      <c r="AT258" s="58" t="str">
        <f t="shared" si="68"/>
        <v/>
      </c>
      <c r="AU258" s="59" t="str">
        <f t="shared" si="62"/>
        <v/>
      </c>
      <c r="AV258" s="16"/>
      <c r="AW258" s="39"/>
      <c r="AX258" s="11"/>
      <c r="AY258" s="57" t="str">
        <f>IF(AU258="","",(VLOOKUP(AU258,Table_corresp!$E$3:$F$230,2,0)))</f>
        <v/>
      </c>
      <c r="AZ258" s="57" t="str">
        <f>IF(AY258="","",(CONCATENATE(L258," / ",AY258)))</f>
        <v/>
      </c>
      <c r="BA258" s="57" t="str">
        <f>IF(AZ258="","",(VLOOKUP(AZ258,Table_corresp!$J$3:$M$70,2,0)))</f>
        <v/>
      </c>
      <c r="BB258" s="57" t="str">
        <f>IF(AZ258="","",(VLOOKUP(AZ258,Table_corresp!$J$3:$M$70,3,0)))</f>
        <v/>
      </c>
      <c r="BC258" s="57" t="str">
        <f>IF(AZ258="","",(VLOOKUP(AZ258,Table_corresp!$J$3:$M$70,4,0)))</f>
        <v/>
      </c>
      <c r="BD258" s="56" t="str">
        <f t="shared" si="69"/>
        <v/>
      </c>
      <c r="BE258" s="56" t="str">
        <f t="shared" si="78"/>
        <v/>
      </c>
      <c r="BF258" s="58" t="str">
        <f t="shared" si="70"/>
        <v/>
      </c>
      <c r="BG258" s="59" t="e">
        <f t="shared" si="63"/>
        <v>#VALUE!</v>
      </c>
      <c r="BH258" s="11"/>
      <c r="BI258" s="39"/>
      <c r="BJ258" s="11"/>
      <c r="BK258" s="57" t="e">
        <f>IF(BG258="","",(VLOOKUP(BG258,Table_corresp!$E$3:$F$230,2,0)))</f>
        <v>#VALUE!</v>
      </c>
      <c r="BL258" s="57" t="e">
        <f>IF(BK258="","",(CONCATENATE(V258," / ",BK258)))</f>
        <v>#VALUE!</v>
      </c>
      <c r="BM258" s="57" t="e">
        <f>IF(BL258="","",(VLOOKUP(BL258,Table_corresp!$J$3:$M$70,2,0)))</f>
        <v>#VALUE!</v>
      </c>
      <c r="BN258" s="57" t="e">
        <f>IF(BL258="","",(VLOOKUP(BL258,Table_corresp!$J$3:$M$70,3,0)))</f>
        <v>#VALUE!</v>
      </c>
      <c r="BO258" s="57" t="e">
        <f>IF(BL258="","",(VLOOKUP(BL258,Table_corresp!$J$3:$M$70,4,0)))</f>
        <v>#VALUE!</v>
      </c>
      <c r="BP258" s="56" t="str">
        <f t="shared" si="71"/>
        <v/>
      </c>
      <c r="BQ258" s="56" t="str">
        <f t="shared" si="79"/>
        <v/>
      </c>
      <c r="BR258" s="58" t="str">
        <f t="shared" si="72"/>
        <v/>
      </c>
      <c r="BS258" s="59" t="e">
        <f t="shared" si="64"/>
        <v>#VALUE!</v>
      </c>
      <c r="BT258" s="11"/>
      <c r="BU258" s="39"/>
      <c r="BV258" s="11"/>
      <c r="BW258" s="57" t="e">
        <f>IF(BS258="","",(VLOOKUP(BS258,Table_corresp!$E$3:$F$230,2,0)))</f>
        <v>#VALUE!</v>
      </c>
      <c r="BX258" s="57" t="e">
        <f>IF(BW258="","",(CONCATENATE(AF258," / ",BW258)))</f>
        <v>#VALUE!</v>
      </c>
      <c r="BY258" s="57" t="e">
        <f>IF(BX258="","",(VLOOKUP(BX258,Table_corresp!$J$3:$M$70,2,0)))</f>
        <v>#VALUE!</v>
      </c>
      <c r="BZ258" s="57" t="e">
        <f>IF(BX258="","",(VLOOKUP(BX258,Table_corresp!$J$3:$M$70,3,0)))</f>
        <v>#VALUE!</v>
      </c>
      <c r="CA258" s="57" t="e">
        <f>IF(BX258="","",(VLOOKUP(BX258,Table_corresp!$J$3:$M$70,4,0)))</f>
        <v>#VALUE!</v>
      </c>
      <c r="CB258" s="56" t="e">
        <f>IF(#REF!&gt;0,((((#REF!/BY258)^BZ258)-1)/CA258),"")</f>
        <v>#REF!</v>
      </c>
      <c r="CC258" s="56" t="e">
        <f>IF(CB258="","",BN258-CB258)</f>
        <v>#REF!</v>
      </c>
      <c r="CD258" s="58" t="e">
        <f t="shared" si="73"/>
        <v>#REF!</v>
      </c>
      <c r="CE258" s="59" t="e">
        <f>IF(BR258&lt;&gt;0,((YEAR(BR258)-YEAR(BD258))*12+MONTH(BR258)-MONTH(BD258)),"")</f>
        <v>#VALUE!</v>
      </c>
      <c r="CF258" s="11"/>
      <c r="CG258" s="39"/>
      <c r="CH258" s="11"/>
      <c r="CI258" s="57" t="e">
        <f>IF(CE258="","",(VLOOKUP(CE258,Table_corresp!$E$3:$F$230,2,0)))</f>
        <v>#VALUE!</v>
      </c>
      <c r="CJ258" s="57" t="e">
        <f>IF(CI258="","",(CONCATENATE(AP258," / ",CI258)))</f>
        <v>#VALUE!</v>
      </c>
      <c r="CK258" s="57" t="e">
        <f>IF(CJ258="","",(VLOOKUP(CJ258,Table_corresp!$J$3:$M$70,2,0)))</f>
        <v>#VALUE!</v>
      </c>
      <c r="CL258" s="57" t="e">
        <f>IF(CJ258="","",(VLOOKUP(CJ258,Table_corresp!$J$3:$M$70,3,0)))</f>
        <v>#VALUE!</v>
      </c>
      <c r="CM258" s="57" t="e">
        <f>IF(CJ258="","",(VLOOKUP(CJ258,Table_corresp!$J$3:$M$70,4,0)))</f>
        <v>#VALUE!</v>
      </c>
      <c r="CN258" s="56" t="e">
        <f>IF(#REF!&gt;0,((((#REF!/CK258)^CL258)-1)/CM258),"")</f>
        <v>#REF!</v>
      </c>
      <c r="CO258" s="56" t="e">
        <f>IF(CN258="","",BZ258-CN258)</f>
        <v>#REF!</v>
      </c>
      <c r="CP258" s="58" t="e">
        <f t="shared" si="74"/>
        <v>#REF!</v>
      </c>
      <c r="CQ258" s="59" t="e">
        <f>IF(CD258&lt;&gt;0,((YEAR(CD258)-YEAR(BP258))*12+MONTH(CD258)-MONTH(BP258)),"")</f>
        <v>#REF!</v>
      </c>
      <c r="CR258" s="11"/>
      <c r="CS258" s="39"/>
      <c r="CT258" s="18"/>
      <c r="CU258" s="57" t="e">
        <f>IF(CQ258="","",(VLOOKUP(CQ258,Table_corresp!$E$3:$F$230,2,0)))</f>
        <v>#REF!</v>
      </c>
      <c r="CV258" s="57" t="e">
        <f>IF(CU258="","",(CONCATENATE(BB258," / ",CU258)))</f>
        <v>#REF!</v>
      </c>
      <c r="CW258" s="57" t="e">
        <f>IF(CV258="","",(VLOOKUP(CV258,Table_corresp!$J$3:$M$70,2,0)))</f>
        <v>#REF!</v>
      </c>
      <c r="CX258" s="57" t="e">
        <f>IF(CV258="","",(VLOOKUP(CV258,Table_corresp!$J$3:$M$70,3,0)))</f>
        <v>#REF!</v>
      </c>
      <c r="CY258" s="57" t="e">
        <f>IF(CV258="","",(VLOOKUP(CV258,Table_corresp!$J$3:$M$70,4,0)))</f>
        <v>#REF!</v>
      </c>
      <c r="CZ258" s="56" t="e">
        <f>IF(#REF!&gt;0,((((#REF!/CW258)^CX258)-1)/CY258),"")</f>
        <v>#REF!</v>
      </c>
      <c r="DA258" s="56" t="e">
        <f>IF(CZ258="","",CL258-CZ258)</f>
        <v>#REF!</v>
      </c>
      <c r="DB258" s="58" t="e">
        <f t="shared" si="75"/>
        <v>#REF!</v>
      </c>
      <c r="DC258" s="59" t="e">
        <f>IF(CP258&lt;&gt;0,((YEAR(CP258)-YEAR(CB258))*12+MONTH(CP258)-MONTH(CB258)),"")</f>
        <v>#REF!</v>
      </c>
    </row>
    <row r="259" spans="1:107" x14ac:dyDescent="0.25">
      <c r="A259" s="10">
        <v>260</v>
      </c>
      <c r="B259" s="10">
        <v>1</v>
      </c>
      <c r="C259" s="12"/>
      <c r="D259" s="12"/>
      <c r="E259" s="12"/>
      <c r="F259" s="12">
        <v>43.5</v>
      </c>
      <c r="G259" s="12">
        <v>1.33</v>
      </c>
      <c r="H259" s="13">
        <f t="shared" si="80"/>
        <v>24.591554073152803</v>
      </c>
      <c r="I259" s="46">
        <f>VLOOKUP(T259,Table_corresp!$E$3:$F$230,2,0)</f>
        <v>9</v>
      </c>
      <c r="J259" s="46" t="str">
        <f>CONCATENATE(B259," / ",I259)</f>
        <v>1 / 9</v>
      </c>
      <c r="K259" s="54">
        <f>VLOOKUP(J259,Table_corresp!$J$3:$M$70,2,0)</f>
        <v>16.04</v>
      </c>
      <c r="L259" s="54">
        <f>VLOOKUP(J259,Table_corresp!$J$3:$M$70,3,0)</f>
        <v>-0.72</v>
      </c>
      <c r="M259" s="55">
        <f>VLOOKUP(J259,Table_corresp!$J$3:$M$70,4,0)</f>
        <v>-6.6799999999999998E-2</v>
      </c>
      <c r="N259" s="56">
        <f t="shared" si="76"/>
        <v>3.9646865996601659</v>
      </c>
      <c r="O259" s="14" t="s">
        <v>39</v>
      </c>
      <c r="P259" s="15">
        <v>42704</v>
      </c>
      <c r="Q259" s="15">
        <v>39303</v>
      </c>
      <c r="R259" s="45" t="str">
        <f t="shared" ca="1" si="81"/>
        <v>10 ans 2 mois</v>
      </c>
      <c r="S259" s="39" t="str">
        <f ca="1">VLOOKUP(R259,Table_corresp!$A$3:$B$230,2,0)</f>
        <v>[9-12[</v>
      </c>
      <c r="T259" s="45" t="str">
        <f>DATEDIF(Q259,P259,"y")&amp;" ans "&amp;DATEDIF(Q259,P259,"ym")&amp;" mois"</f>
        <v>9 ans 3 mois</v>
      </c>
      <c r="U259" s="39" t="str">
        <f>VLOOKUP(T259,Table_corresp!$A$3:$B$230,2,0)</f>
        <v>[9-12[</v>
      </c>
      <c r="V259" s="16"/>
      <c r="W259" s="11"/>
      <c r="X259" s="16"/>
      <c r="Y259" s="38" t="str">
        <f>IF(X259&lt;&gt;0,(DATEDIF(Q259,X259,"y")&amp;" ans "&amp;DATEDIF(Q259,X259,"ym")&amp;" mois"),"")</f>
        <v/>
      </c>
      <c r="Z259" s="11"/>
      <c r="AA259" s="57" t="str">
        <f>IF(Y259="","",(VLOOKUP(Y259,Table_corresp!$E$3:$F$230,2,0)))</f>
        <v/>
      </c>
      <c r="AB259" s="57" t="str">
        <f>IF(AA259="","",(CONCATENATE(B259," / ",AA259)))</f>
        <v/>
      </c>
      <c r="AC259" s="57" t="str">
        <f>IF(AB259="","",(VLOOKUP(AB259,Table_corresp!$J$3:$M$70,2,0)))</f>
        <v/>
      </c>
      <c r="AD259" s="57" t="str">
        <f>IF(AB259="","",(VLOOKUP(AB259,Table_corresp!$J$3:$M$70,3,0)))</f>
        <v/>
      </c>
      <c r="AE259" s="57" t="str">
        <f>IF(AB259="","",(VLOOKUP(AB259,Table_corresp!$J$3:$M$70,4,0)))</f>
        <v/>
      </c>
      <c r="AF259" s="56" t="str">
        <f t="shared" si="65"/>
        <v/>
      </c>
      <c r="AG259" s="56" t="str">
        <f>IF(AF259="","",N259-AF259)</f>
        <v/>
      </c>
      <c r="AH259" s="58" t="str">
        <f t="shared" ref="AH259:AH264" si="82">IF(AG259="","",IF(AG259&gt;0.25,"ralentissement",IF(AND(AG259&lt;=0.25,AG259&gt;=-0.25),"stable",IF(AG259&lt;-0.25,"accélération"))))</f>
        <v/>
      </c>
      <c r="AI259" s="17" t="str">
        <f>IF(X259&lt;&gt;0,((YEAR(X259)-YEAR(P259))*12+MONTH(X259)-MONTH(P259)),"")</f>
        <v/>
      </c>
      <c r="AJ259" s="16"/>
      <c r="AK259" s="39" t="str">
        <f>IF(AJ259&lt;&gt;0,(DATEDIF(Q259,AJ259,"y")&amp;" ans "&amp;DATEDIF(Q259,AJ259,"ym")&amp;" mois"),"")</f>
        <v/>
      </c>
      <c r="AL259" s="11"/>
      <c r="AM259" s="57" t="str">
        <f>IF(AK259="","",(VLOOKUP(AK259,Table_corresp!$E$3:$F$230,2,0)))</f>
        <v/>
      </c>
      <c r="AN259" s="57" t="str">
        <f>IF(AM259="","",(CONCATENATE(B259," / ",AM259)))</f>
        <v/>
      </c>
      <c r="AO259" s="57" t="str">
        <f>IF(AN259="","",(VLOOKUP(AN259,Table_corresp!$J$3:$M$70,2,0)))</f>
        <v/>
      </c>
      <c r="AP259" s="57" t="str">
        <f>IF(AN259="","",(VLOOKUP(AN259,Table_corresp!$J$3:$M$70,3,0)))</f>
        <v/>
      </c>
      <c r="AQ259" s="57" t="str">
        <f>IF(AN259="","",(VLOOKUP(AN259,Table_corresp!$J$3:$M$70,4,0)))</f>
        <v/>
      </c>
      <c r="AR259" s="56" t="str">
        <f t="shared" si="66"/>
        <v/>
      </c>
      <c r="AS259" s="56" t="str">
        <f t="shared" si="67"/>
        <v/>
      </c>
      <c r="AT259" s="58" t="str">
        <f t="shared" si="68"/>
        <v/>
      </c>
      <c r="AU259" s="59" t="str">
        <f t="shared" ref="AU259:AU264" si="83">IF(AJ259&lt;&gt;0,((YEAR(AJ259)-YEAR(X259))*12+MONTH(AJ259)-MONTH(X259)),"")</f>
        <v/>
      </c>
      <c r="AV259" s="16"/>
      <c r="AW259" s="39"/>
      <c r="AX259" s="11"/>
      <c r="AY259" s="57" t="str">
        <f>IF(AU259="","",(VLOOKUP(AU259,Table_corresp!$E$3:$F$230,2,0)))</f>
        <v/>
      </c>
      <c r="AZ259" s="57" t="str">
        <f>IF(AY259="","",(CONCATENATE(L259," / ",AY259)))</f>
        <v/>
      </c>
      <c r="BA259" s="57" t="str">
        <f>IF(AZ259="","",(VLOOKUP(AZ259,Table_corresp!$J$3:$M$70,2,0)))</f>
        <v/>
      </c>
      <c r="BB259" s="57" t="str">
        <f>IF(AZ259="","",(VLOOKUP(AZ259,Table_corresp!$J$3:$M$70,3,0)))</f>
        <v/>
      </c>
      <c r="BC259" s="57" t="str">
        <f>IF(AZ259="","",(VLOOKUP(AZ259,Table_corresp!$J$3:$M$70,4,0)))</f>
        <v/>
      </c>
      <c r="BD259" s="56" t="str">
        <f t="shared" si="69"/>
        <v/>
      </c>
      <c r="BE259" s="56" t="str">
        <f t="shared" si="78"/>
        <v/>
      </c>
      <c r="BF259" s="58" t="str">
        <f t="shared" si="70"/>
        <v/>
      </c>
      <c r="BG259" s="59" t="e">
        <f t="shared" ref="BG259:BG264" si="84">IF(AT259&lt;&gt;0,((YEAR(AT259)-YEAR(AH259))*12+MONTH(AT259)-MONTH(AH259)),"")</f>
        <v>#VALUE!</v>
      </c>
      <c r="BH259" s="11"/>
      <c r="BI259" s="39"/>
      <c r="BJ259" s="11"/>
      <c r="BK259" s="57" t="e">
        <f>IF(BG259="","",(VLOOKUP(BG259,Table_corresp!$E$3:$F$230,2,0)))</f>
        <v>#VALUE!</v>
      </c>
      <c r="BL259" s="57" t="e">
        <f>IF(BK259="","",(CONCATENATE(V259," / ",BK259)))</f>
        <v>#VALUE!</v>
      </c>
      <c r="BM259" s="57" t="e">
        <f>IF(BL259="","",(VLOOKUP(BL259,Table_corresp!$J$3:$M$70,2,0)))</f>
        <v>#VALUE!</v>
      </c>
      <c r="BN259" s="57" t="e">
        <f>IF(BL259="","",(VLOOKUP(BL259,Table_corresp!$J$3:$M$70,3,0)))</f>
        <v>#VALUE!</v>
      </c>
      <c r="BO259" s="57" t="e">
        <f>IF(BL259="","",(VLOOKUP(BL259,Table_corresp!$J$3:$M$70,4,0)))</f>
        <v>#VALUE!</v>
      </c>
      <c r="BP259" s="56" t="str">
        <f t="shared" si="71"/>
        <v/>
      </c>
      <c r="BQ259" s="56" t="str">
        <f t="shared" si="79"/>
        <v/>
      </c>
      <c r="BR259" s="58" t="str">
        <f t="shared" si="72"/>
        <v/>
      </c>
      <c r="BS259" s="59" t="e">
        <f t="shared" ref="BS259:BS264" si="85">IF(BF259&lt;&gt;0,((YEAR(BF259)-YEAR(AR259))*12+MONTH(BF259)-MONTH(AR259)),"")</f>
        <v>#VALUE!</v>
      </c>
      <c r="BT259" s="11"/>
      <c r="BU259" s="39"/>
      <c r="BV259" s="11"/>
      <c r="BW259" s="57" t="e">
        <f>IF(BS259="","",(VLOOKUP(BS259,Table_corresp!$E$3:$F$230,2,0)))</f>
        <v>#VALUE!</v>
      </c>
      <c r="BX259" s="57" t="e">
        <f>IF(BW259="","",(CONCATENATE(AF259," / ",BW259)))</f>
        <v>#VALUE!</v>
      </c>
      <c r="BY259" s="57" t="e">
        <f>IF(BX259="","",(VLOOKUP(BX259,Table_corresp!$J$3:$M$70,2,0)))</f>
        <v>#VALUE!</v>
      </c>
      <c r="BZ259" s="57" t="e">
        <f>IF(BX259="","",(VLOOKUP(BX259,Table_corresp!$J$3:$M$70,3,0)))</f>
        <v>#VALUE!</v>
      </c>
      <c r="CA259" s="57" t="e">
        <f>IF(BX259="","",(VLOOKUP(BX259,Table_corresp!$J$3:$M$70,4,0)))</f>
        <v>#VALUE!</v>
      </c>
      <c r="CB259" s="56" t="e">
        <f>IF(#REF!&gt;0,((((#REF!/BY259)^BZ259)-1)/CA259),"")</f>
        <v>#REF!</v>
      </c>
      <c r="CC259" s="56" t="e">
        <f>IF(CB259="","",BN259-CB259)</f>
        <v>#REF!</v>
      </c>
      <c r="CD259" s="58" t="e">
        <f t="shared" si="73"/>
        <v>#REF!</v>
      </c>
      <c r="CE259" s="59" t="e">
        <f>IF(BR259&lt;&gt;0,((YEAR(BR259)-YEAR(BD259))*12+MONTH(BR259)-MONTH(BD259)),"")</f>
        <v>#VALUE!</v>
      </c>
      <c r="CF259" s="11"/>
      <c r="CG259" s="39"/>
      <c r="CH259" s="11"/>
      <c r="CI259" s="57" t="e">
        <f>IF(CE259="","",(VLOOKUP(CE259,Table_corresp!$E$3:$F$230,2,0)))</f>
        <v>#VALUE!</v>
      </c>
      <c r="CJ259" s="57" t="e">
        <f>IF(CI259="","",(CONCATENATE(AP259," / ",CI259)))</f>
        <v>#VALUE!</v>
      </c>
      <c r="CK259" s="57" t="e">
        <f>IF(CJ259="","",(VLOOKUP(CJ259,Table_corresp!$J$3:$M$70,2,0)))</f>
        <v>#VALUE!</v>
      </c>
      <c r="CL259" s="57" t="e">
        <f>IF(CJ259="","",(VLOOKUP(CJ259,Table_corresp!$J$3:$M$70,3,0)))</f>
        <v>#VALUE!</v>
      </c>
      <c r="CM259" s="57" t="e">
        <f>IF(CJ259="","",(VLOOKUP(CJ259,Table_corresp!$J$3:$M$70,4,0)))</f>
        <v>#VALUE!</v>
      </c>
      <c r="CN259" s="56" t="e">
        <f>IF(#REF!&gt;0,((((#REF!/CK259)^CL259)-1)/CM259),"")</f>
        <v>#REF!</v>
      </c>
      <c r="CO259" s="56" t="e">
        <f>IF(CN259="","",BZ259-CN259)</f>
        <v>#REF!</v>
      </c>
      <c r="CP259" s="58" t="e">
        <f t="shared" si="74"/>
        <v>#REF!</v>
      </c>
      <c r="CQ259" s="59" t="e">
        <f>IF(CD259&lt;&gt;0,((YEAR(CD259)-YEAR(BP259))*12+MONTH(CD259)-MONTH(BP259)),"")</f>
        <v>#REF!</v>
      </c>
      <c r="CR259" s="11"/>
      <c r="CS259" s="39"/>
      <c r="CT259" s="18"/>
      <c r="CU259" s="57" t="e">
        <f>IF(CQ259="","",(VLOOKUP(CQ259,Table_corresp!$E$3:$F$230,2,0)))</f>
        <v>#REF!</v>
      </c>
      <c r="CV259" s="57" t="e">
        <f>IF(CU259="","",(CONCATENATE(BB259," / ",CU259)))</f>
        <v>#REF!</v>
      </c>
      <c r="CW259" s="57" t="e">
        <f>IF(CV259="","",(VLOOKUP(CV259,Table_corresp!$J$3:$M$70,2,0)))</f>
        <v>#REF!</v>
      </c>
      <c r="CX259" s="57" t="e">
        <f>IF(CV259="","",(VLOOKUP(CV259,Table_corresp!$J$3:$M$70,3,0)))</f>
        <v>#REF!</v>
      </c>
      <c r="CY259" s="57" t="e">
        <f>IF(CV259="","",(VLOOKUP(CV259,Table_corresp!$J$3:$M$70,4,0)))</f>
        <v>#REF!</v>
      </c>
      <c r="CZ259" s="56" t="e">
        <f>IF(#REF!&gt;0,((((#REF!/CW259)^CX259)-1)/CY259),"")</f>
        <v>#REF!</v>
      </c>
      <c r="DA259" s="56" t="e">
        <f>IF(CZ259="","",CL259-CZ259)</f>
        <v>#REF!</v>
      </c>
      <c r="DB259" s="58" t="e">
        <f t="shared" si="75"/>
        <v>#REF!</v>
      </c>
      <c r="DC259" s="59" t="e">
        <f>IF(CP259&lt;&gt;0,((YEAR(CP259)-YEAR(CB259))*12+MONTH(CP259)-MONTH(CB259)),"")</f>
        <v>#REF!</v>
      </c>
    </row>
    <row r="260" spans="1:107" x14ac:dyDescent="0.25">
      <c r="A260" s="10">
        <v>261</v>
      </c>
      <c r="B260" s="10">
        <v>1</v>
      </c>
      <c r="C260" s="12"/>
      <c r="D260" s="12"/>
      <c r="E260" s="12"/>
      <c r="F260" s="12">
        <v>45.2</v>
      </c>
      <c r="G260" s="12">
        <v>1.35</v>
      </c>
      <c r="H260" s="13">
        <f t="shared" si="80"/>
        <v>24.801097393689986</v>
      </c>
      <c r="I260" s="46">
        <f>VLOOKUP(T260,Table_corresp!$E$3:$F$230,2,0)</f>
        <v>8</v>
      </c>
      <c r="J260" s="46" t="str">
        <f>CONCATENATE(B260," / ",I260)</f>
        <v>1 / 8</v>
      </c>
      <c r="K260" s="54">
        <f>VLOOKUP(J260,Table_corresp!$J$3:$M$70,2,0)</f>
        <v>15.75</v>
      </c>
      <c r="L260" s="54">
        <f>VLOOKUP(J260,Table_corresp!$J$3:$M$70,3,0)</f>
        <v>-0.59</v>
      </c>
      <c r="M260" s="55">
        <f>VLOOKUP(J260,Table_corresp!$J$3:$M$70,4,0)</f>
        <v>-5.1700000000000003E-2</v>
      </c>
      <c r="N260" s="56">
        <f t="shared" si="76"/>
        <v>4.5455818201509643</v>
      </c>
      <c r="O260" s="14" t="s">
        <v>39</v>
      </c>
      <c r="P260" s="15">
        <v>42710</v>
      </c>
      <c r="Q260" s="15">
        <v>39609</v>
      </c>
      <c r="R260" s="45" t="str">
        <f t="shared" ca="1" si="81"/>
        <v>9 ans 4 mois</v>
      </c>
      <c r="S260" s="39" t="str">
        <f ca="1">VLOOKUP(R260,Table_corresp!$A$3:$B$230,2,0)</f>
        <v>[9-12[</v>
      </c>
      <c r="T260" s="45" t="str">
        <f>DATEDIF(Q260,P260,"y")&amp;" ans "&amp;DATEDIF(Q260,P260,"ym")&amp;" mois"</f>
        <v>8 ans 5 mois</v>
      </c>
      <c r="U260" s="39" t="str">
        <f>VLOOKUP(T260,Table_corresp!$A$3:$B$230,2,0)</f>
        <v>[6-9[</v>
      </c>
      <c r="V260" s="20"/>
      <c r="W260" s="21"/>
      <c r="X260" s="20"/>
      <c r="Y260" s="38" t="str">
        <f>IF(X260&lt;&gt;0,(DATEDIF(Q260,X260,"y")&amp;" ans "&amp;DATEDIF(Q260,X260,"ym")&amp;" mois"),"")</f>
        <v/>
      </c>
      <c r="Z260" s="21"/>
      <c r="AA260" s="57" t="str">
        <f>IF(Y260="","",(VLOOKUP(Y260,Table_corresp!$E$3:$F$230,2,0)))</f>
        <v/>
      </c>
      <c r="AB260" s="57" t="str">
        <f>IF(AA260="","",(CONCATENATE(B260," / ",AA260)))</f>
        <v/>
      </c>
      <c r="AC260" s="57" t="str">
        <f>IF(AB260="","",(VLOOKUP(AB260,Table_corresp!$J$3:$M$70,2,0)))</f>
        <v/>
      </c>
      <c r="AD260" s="57" t="str">
        <f>IF(AB260="","",(VLOOKUP(AB260,Table_corresp!$J$3:$M$70,3,0)))</f>
        <v/>
      </c>
      <c r="AE260" s="57" t="str">
        <f>IF(AB260="","",(VLOOKUP(AB260,Table_corresp!$J$3:$M$70,4,0)))</f>
        <v/>
      </c>
      <c r="AF260" s="56" t="str">
        <f t="shared" ref="AF260:AF264" si="86">IF(Z260&gt;0,((((Z260/AC260)^AD260)-1)/AE260),"")</f>
        <v/>
      </c>
      <c r="AG260" s="56" t="str">
        <f>IF(AF260="","",N260-AF260)</f>
        <v/>
      </c>
      <c r="AH260" s="58" t="str">
        <f t="shared" si="82"/>
        <v/>
      </c>
      <c r="AI260" s="17" t="str">
        <f>IF(X260&lt;&gt;0,((YEAR(X260)-YEAR(P260))*12+MONTH(X260)-MONTH(P260)),"")</f>
        <v/>
      </c>
      <c r="AJ260" s="20"/>
      <c r="AK260" s="39" t="str">
        <f>IF(AJ260&lt;&gt;0,(DATEDIF(Q260,AJ260,"y")&amp;" ans "&amp;DATEDIF(Q260,AJ260,"ym")&amp;" mois"),"")</f>
        <v/>
      </c>
      <c r="AL260" s="21"/>
      <c r="AM260" s="57" t="str">
        <f>IF(AK260="","",(VLOOKUP(AK260,Table_corresp!$E$3:$F$230,2,0)))</f>
        <v/>
      </c>
      <c r="AN260" s="57" t="str">
        <f>IF(AM260="","",(CONCATENATE(B260," / ",AM260)))</f>
        <v/>
      </c>
      <c r="AO260" s="57" t="str">
        <f>IF(AN260="","",(VLOOKUP(AN260,Table_corresp!$J$3:$M$70,2,0)))</f>
        <v/>
      </c>
      <c r="AP260" s="57" t="str">
        <f>IF(AN260="","",(VLOOKUP(AN260,Table_corresp!$J$3:$M$70,3,0)))</f>
        <v/>
      </c>
      <c r="AQ260" s="57" t="str">
        <f>IF(AN260="","",(VLOOKUP(AN260,Table_corresp!$J$3:$M$70,4,0)))</f>
        <v/>
      </c>
      <c r="AR260" s="56" t="str">
        <f t="shared" ref="AR260:AR264" si="87">IF(AL260&gt;0,((((AL260/AO260)^AP260)-1)/AQ260),"")</f>
        <v/>
      </c>
      <c r="AS260" s="56" t="str">
        <f t="shared" ref="AS260:AS264" si="88">IF(AR260="","",AF260-AR260)</f>
        <v/>
      </c>
      <c r="AT260" s="58" t="str">
        <f t="shared" ref="AT260:AT264" si="89">IF(AS260="","",IF(AS260&gt;0.25,"ralentissement",IF(AND(AS260&lt;=0.25,AS260&gt;=-0.25),"stable",IF(AS260&lt;-0.25,"accélération"))))</f>
        <v/>
      </c>
      <c r="AU260" s="59" t="str">
        <f t="shared" si="83"/>
        <v/>
      </c>
      <c r="AV260" s="20"/>
      <c r="AW260" s="39"/>
      <c r="AX260" s="21"/>
      <c r="AY260" s="57" t="str">
        <f>IF(AU260="","",(VLOOKUP(AU260,Table_corresp!$E$3:$F$230,2,0)))</f>
        <v/>
      </c>
      <c r="AZ260" s="57" t="str">
        <f>IF(AY260="","",(CONCATENATE(L260," / ",AY260)))</f>
        <v/>
      </c>
      <c r="BA260" s="57" t="str">
        <f>IF(AZ260="","",(VLOOKUP(AZ260,Table_corresp!$J$3:$M$70,2,0)))</f>
        <v/>
      </c>
      <c r="BB260" s="57" t="str">
        <f>IF(AZ260="","",(VLOOKUP(AZ260,Table_corresp!$J$3:$M$70,3,0)))</f>
        <v/>
      </c>
      <c r="BC260" s="57" t="str">
        <f>IF(AZ260="","",(VLOOKUP(AZ260,Table_corresp!$J$3:$M$70,4,0)))</f>
        <v/>
      </c>
      <c r="BD260" s="56" t="str">
        <f t="shared" ref="BD260:BD264" si="90">IF(AV260&gt;0,((((AV260/BA260)^BB260)-1)/BC260),"")</f>
        <v/>
      </c>
      <c r="BE260" s="56" t="str">
        <f t="shared" si="78"/>
        <v/>
      </c>
      <c r="BF260" s="58" t="str">
        <f t="shared" ref="BF260:BF264" si="91">IF(BE260="","",IF(BE260&gt;0.25,"ralentissement",IF(AND(BE260&lt;=0.25,BE260&gt;=-0.25),"stable",IF(BE260&lt;-0.25,"accélération"))))</f>
        <v/>
      </c>
      <c r="BG260" s="59" t="e">
        <f t="shared" si="84"/>
        <v>#VALUE!</v>
      </c>
      <c r="BH260" s="21"/>
      <c r="BI260" s="39"/>
      <c r="BJ260" s="21"/>
      <c r="BK260" s="57" t="e">
        <f>IF(BG260="","",(VLOOKUP(BG260,Table_corresp!$E$3:$F$230,2,0)))</f>
        <v>#VALUE!</v>
      </c>
      <c r="BL260" s="57" t="e">
        <f>IF(BK260="","",(CONCATENATE(V260," / ",BK260)))</f>
        <v>#VALUE!</v>
      </c>
      <c r="BM260" s="57" t="e">
        <f>IF(BL260="","",(VLOOKUP(BL260,Table_corresp!$J$3:$M$70,2,0)))</f>
        <v>#VALUE!</v>
      </c>
      <c r="BN260" s="57" t="e">
        <f>IF(BL260="","",(VLOOKUP(BL260,Table_corresp!$J$3:$M$70,3,0)))</f>
        <v>#VALUE!</v>
      </c>
      <c r="BO260" s="57" t="e">
        <f>IF(BL260="","",(VLOOKUP(BL260,Table_corresp!$J$3:$M$70,4,0)))</f>
        <v>#VALUE!</v>
      </c>
      <c r="BP260" s="56" t="str">
        <f t="shared" ref="BP260:BP264" si="92">IF(BH260&gt;0,((((BH260/BM260)^BN260)-1)/BO260),"")</f>
        <v/>
      </c>
      <c r="BQ260" s="56" t="str">
        <f t="shared" si="79"/>
        <v/>
      </c>
      <c r="BR260" s="58" t="str">
        <f t="shared" ref="BR260:BR264" si="93">IF(BQ260="","",IF(BQ260&gt;0.25,"ralentissement",IF(AND(BQ260&lt;=0.25,BQ260&gt;=-0.25),"stable",IF(BQ260&lt;-0.25,"accélération"))))</f>
        <v/>
      </c>
      <c r="BS260" s="59" t="e">
        <f t="shared" si="85"/>
        <v>#VALUE!</v>
      </c>
      <c r="BT260" s="21"/>
      <c r="BU260" s="39"/>
      <c r="BV260" s="21"/>
      <c r="BW260" s="57" t="e">
        <f>IF(BS260="","",(VLOOKUP(BS260,Table_corresp!$E$3:$F$230,2,0)))</f>
        <v>#VALUE!</v>
      </c>
      <c r="BX260" s="57" t="e">
        <f>IF(BW260="","",(CONCATENATE(AF260," / ",BW260)))</f>
        <v>#VALUE!</v>
      </c>
      <c r="BY260" s="57" t="e">
        <f>IF(BX260="","",(VLOOKUP(BX260,Table_corresp!$J$3:$M$70,2,0)))</f>
        <v>#VALUE!</v>
      </c>
      <c r="BZ260" s="57" t="e">
        <f>IF(BX260="","",(VLOOKUP(BX260,Table_corresp!$J$3:$M$70,3,0)))</f>
        <v>#VALUE!</v>
      </c>
      <c r="CA260" s="57" t="e">
        <f>IF(BX260="","",(VLOOKUP(BX260,Table_corresp!$J$3:$M$70,4,0)))</f>
        <v>#VALUE!</v>
      </c>
      <c r="CB260" s="56" t="e">
        <f>IF(#REF!&gt;0,((((#REF!/BY260)^BZ260)-1)/CA260),"")</f>
        <v>#REF!</v>
      </c>
      <c r="CC260" s="56" t="e">
        <f>IF(CB260="","",BN260-CB260)</f>
        <v>#REF!</v>
      </c>
      <c r="CD260" s="58" t="e">
        <f t="shared" ref="CD260:CD264" si="94">IF(CC260="","",IF(CC260&gt;0.25,"ralentissement",IF(AND(CC260&lt;=0.25,CC260&gt;=-0.25),"stable",IF(CC260&lt;-0.25,"accélération"))))</f>
        <v>#REF!</v>
      </c>
      <c r="CE260" s="59" t="e">
        <f>IF(BR260&lt;&gt;0,((YEAR(BR260)-YEAR(BD260))*12+MONTH(BR260)-MONTH(BD260)),"")</f>
        <v>#VALUE!</v>
      </c>
      <c r="CF260" s="21"/>
      <c r="CG260" s="39"/>
      <c r="CH260" s="21"/>
      <c r="CI260" s="57" t="e">
        <f>IF(CE260="","",(VLOOKUP(CE260,Table_corresp!$E$3:$F$230,2,0)))</f>
        <v>#VALUE!</v>
      </c>
      <c r="CJ260" s="57" t="e">
        <f>IF(CI260="","",(CONCATENATE(AP260," / ",CI260)))</f>
        <v>#VALUE!</v>
      </c>
      <c r="CK260" s="57" t="e">
        <f>IF(CJ260="","",(VLOOKUP(CJ260,Table_corresp!$J$3:$M$70,2,0)))</f>
        <v>#VALUE!</v>
      </c>
      <c r="CL260" s="57" t="e">
        <f>IF(CJ260="","",(VLOOKUP(CJ260,Table_corresp!$J$3:$M$70,3,0)))</f>
        <v>#VALUE!</v>
      </c>
      <c r="CM260" s="57" t="e">
        <f>IF(CJ260="","",(VLOOKUP(CJ260,Table_corresp!$J$3:$M$70,4,0)))</f>
        <v>#VALUE!</v>
      </c>
      <c r="CN260" s="56" t="e">
        <f>IF(#REF!&gt;0,((((#REF!/CK260)^CL260)-1)/CM260),"")</f>
        <v>#REF!</v>
      </c>
      <c r="CO260" s="56" t="e">
        <f>IF(CN260="","",BZ260-CN260)</f>
        <v>#REF!</v>
      </c>
      <c r="CP260" s="58" t="e">
        <f t="shared" ref="CP260:CP264" si="95">IF(CO260="","",IF(CO260&gt;0.25,"ralentissement",IF(AND(CO260&lt;=0.25,CO260&gt;=-0.25),"stable",IF(CO260&lt;-0.25,"accélération"))))</f>
        <v>#REF!</v>
      </c>
      <c r="CQ260" s="59" t="e">
        <f>IF(CD260&lt;&gt;0,((YEAR(CD260)-YEAR(BP260))*12+MONTH(CD260)-MONTH(BP260)),"")</f>
        <v>#REF!</v>
      </c>
      <c r="CR260" s="21"/>
      <c r="CS260" s="39"/>
      <c r="CT260" s="22"/>
      <c r="CU260" s="57" t="e">
        <f>IF(CQ260="","",(VLOOKUP(CQ260,Table_corresp!$E$3:$F$230,2,0)))</f>
        <v>#REF!</v>
      </c>
      <c r="CV260" s="57" t="e">
        <f>IF(CU260="","",(CONCATENATE(BB260," / ",CU260)))</f>
        <v>#REF!</v>
      </c>
      <c r="CW260" s="57" t="e">
        <f>IF(CV260="","",(VLOOKUP(CV260,Table_corresp!$J$3:$M$70,2,0)))</f>
        <v>#REF!</v>
      </c>
      <c r="CX260" s="57" t="e">
        <f>IF(CV260="","",(VLOOKUP(CV260,Table_corresp!$J$3:$M$70,3,0)))</f>
        <v>#REF!</v>
      </c>
      <c r="CY260" s="57" t="e">
        <f>IF(CV260="","",(VLOOKUP(CV260,Table_corresp!$J$3:$M$70,4,0)))</f>
        <v>#REF!</v>
      </c>
      <c r="CZ260" s="56" t="e">
        <f>IF(#REF!&gt;0,((((#REF!/CW260)^CX260)-1)/CY260),"")</f>
        <v>#REF!</v>
      </c>
      <c r="DA260" s="56" t="e">
        <f>IF(CZ260="","",CL260-CZ260)</f>
        <v>#REF!</v>
      </c>
      <c r="DB260" s="58" t="e">
        <f t="shared" ref="DB260:DB264" si="96">IF(DA260="","",IF(DA260&gt;0.25,"ralentissement",IF(AND(DA260&lt;=0.25,DA260&gt;=-0.25),"stable",IF(DA260&lt;-0.25,"accélération"))))</f>
        <v>#REF!</v>
      </c>
      <c r="DC260" s="59" t="e">
        <f>IF(CP260&lt;&gt;0,((YEAR(CP260)-YEAR(CB260))*12+MONTH(CP260)-MONTH(CB260)),"")</f>
        <v>#REF!</v>
      </c>
    </row>
    <row r="261" spans="1:107" x14ac:dyDescent="0.25">
      <c r="A261" s="10">
        <v>262</v>
      </c>
      <c r="B261" s="10">
        <v>1</v>
      </c>
      <c r="C261" s="12"/>
      <c r="D261" s="12"/>
      <c r="E261" s="12"/>
      <c r="F261" s="12">
        <v>58.6</v>
      </c>
      <c r="G261" s="12">
        <v>1.5649999999999999</v>
      </c>
      <c r="H261" s="13">
        <f t="shared" si="80"/>
        <v>23.925935755187869</v>
      </c>
      <c r="I261" s="46">
        <f>VLOOKUP(T261,Table_corresp!$E$3:$F$230,2,0)</f>
        <v>10.5</v>
      </c>
      <c r="J261" s="46" t="str">
        <f>CONCATENATE(B261," / ",I261)</f>
        <v>1 / 10,5</v>
      </c>
      <c r="K261" s="54">
        <f>VLOOKUP(J261,Table_corresp!$J$3:$M$70,2,0)</f>
        <v>16.53</v>
      </c>
      <c r="L261" s="54">
        <f>VLOOKUP(J261,Table_corresp!$J$3:$M$70,3,0)</f>
        <v>-0.87</v>
      </c>
      <c r="M261" s="55">
        <f>VLOOKUP(J261,Table_corresp!$J$3:$M$70,4,0)</f>
        <v>-8.6699999999999999E-2</v>
      </c>
      <c r="N261" s="56">
        <f t="shared" si="76"/>
        <v>3.1729466218791806</v>
      </c>
      <c r="O261" s="14" t="s">
        <v>36</v>
      </c>
      <c r="P261" s="15">
        <v>42710</v>
      </c>
      <c r="Q261" s="15">
        <v>38795</v>
      </c>
      <c r="R261" s="45" t="str">
        <f t="shared" ca="1" si="81"/>
        <v>11 ans 7 mois</v>
      </c>
      <c r="S261" s="39" t="str">
        <f ca="1">VLOOKUP(R261,Table_corresp!$A$3:$B$230,2,0)</f>
        <v>[9-12[</v>
      </c>
      <c r="T261" s="45" t="str">
        <f>DATEDIF(Q261,P261,"y")&amp;" ans "&amp;DATEDIF(Q261,P261,"ym")&amp;" mois"</f>
        <v>10 ans 8 mois</v>
      </c>
      <c r="U261" s="39" t="str">
        <f>VLOOKUP(T261,Table_corresp!$A$3:$B$230,2,0)</f>
        <v>[9-12[</v>
      </c>
      <c r="V261" s="16"/>
      <c r="W261" s="11"/>
      <c r="X261" s="16"/>
      <c r="Y261" s="38" t="str">
        <f>IF(X261&lt;&gt;0,(DATEDIF(Q261,X261,"y")&amp;" ans "&amp;DATEDIF(Q261,X261,"ym")&amp;" mois"),"")</f>
        <v/>
      </c>
      <c r="Z261" s="11"/>
      <c r="AA261" s="57" t="str">
        <f>IF(Y261="","",(VLOOKUP(Y261,Table_corresp!$E$3:$F$230,2,0)))</f>
        <v/>
      </c>
      <c r="AB261" s="57" t="str">
        <f>IF(AA261="","",(CONCATENATE(B261," / ",AA261)))</f>
        <v/>
      </c>
      <c r="AC261" s="57" t="str">
        <f>IF(AB261="","",(VLOOKUP(AB261,Table_corresp!$J$3:$M$70,2,0)))</f>
        <v/>
      </c>
      <c r="AD261" s="57" t="str">
        <f>IF(AB261="","",(VLOOKUP(AB261,Table_corresp!$J$3:$M$70,3,0)))</f>
        <v/>
      </c>
      <c r="AE261" s="57" t="str">
        <f>IF(AB261="","",(VLOOKUP(AB261,Table_corresp!$J$3:$M$70,4,0)))</f>
        <v/>
      </c>
      <c r="AF261" s="56" t="str">
        <f t="shared" si="86"/>
        <v/>
      </c>
      <c r="AG261" s="56" t="str">
        <f>IF(AF261="","",N261-AF261)</f>
        <v/>
      </c>
      <c r="AH261" s="58" t="str">
        <f t="shared" si="82"/>
        <v/>
      </c>
      <c r="AI261" s="17" t="str">
        <f>IF(X261&lt;&gt;0,((YEAR(X261)-YEAR(P261))*12+MONTH(X261)-MONTH(P261)),"")</f>
        <v/>
      </c>
      <c r="AJ261" s="16"/>
      <c r="AK261" s="39" t="str">
        <f>IF(AJ261&lt;&gt;0,(DATEDIF(Q261,AJ261,"y")&amp;" ans "&amp;DATEDIF(Q261,AJ261,"ym")&amp;" mois"),"")</f>
        <v/>
      </c>
      <c r="AL261" s="11"/>
      <c r="AM261" s="57" t="str">
        <f>IF(AK261="","",(VLOOKUP(AK261,Table_corresp!$E$3:$F$230,2,0)))</f>
        <v/>
      </c>
      <c r="AN261" s="57" t="str">
        <f>IF(AM261="","",(CONCATENATE(B261," / ",AM261)))</f>
        <v/>
      </c>
      <c r="AO261" s="57" t="str">
        <f>IF(AN261="","",(VLOOKUP(AN261,Table_corresp!$J$3:$M$70,2,0)))</f>
        <v/>
      </c>
      <c r="AP261" s="57" t="str">
        <f>IF(AN261="","",(VLOOKUP(AN261,Table_corresp!$J$3:$M$70,3,0)))</f>
        <v/>
      </c>
      <c r="AQ261" s="57" t="str">
        <f>IF(AN261="","",(VLOOKUP(AN261,Table_corresp!$J$3:$M$70,4,0)))</f>
        <v/>
      </c>
      <c r="AR261" s="56" t="str">
        <f t="shared" si="87"/>
        <v/>
      </c>
      <c r="AS261" s="56" t="str">
        <f t="shared" si="88"/>
        <v/>
      </c>
      <c r="AT261" s="58" t="str">
        <f t="shared" si="89"/>
        <v/>
      </c>
      <c r="AU261" s="59" t="str">
        <f t="shared" si="83"/>
        <v/>
      </c>
      <c r="AV261" s="16"/>
      <c r="AW261" s="39"/>
      <c r="AX261" s="11"/>
      <c r="AY261" s="57" t="str">
        <f>IF(AU261="","",(VLOOKUP(AU261,Table_corresp!$E$3:$F$230,2,0)))</f>
        <v/>
      </c>
      <c r="AZ261" s="57" t="str">
        <f>IF(AY261="","",(CONCATENATE(L261," / ",AY261)))</f>
        <v/>
      </c>
      <c r="BA261" s="57" t="str">
        <f>IF(AZ261="","",(VLOOKUP(AZ261,Table_corresp!$J$3:$M$70,2,0)))</f>
        <v/>
      </c>
      <c r="BB261" s="57" t="str">
        <f>IF(AZ261="","",(VLOOKUP(AZ261,Table_corresp!$J$3:$M$70,3,0)))</f>
        <v/>
      </c>
      <c r="BC261" s="57" t="str">
        <f>IF(AZ261="","",(VLOOKUP(AZ261,Table_corresp!$J$3:$M$70,4,0)))</f>
        <v/>
      </c>
      <c r="BD261" s="56" t="str">
        <f t="shared" si="90"/>
        <v/>
      </c>
      <c r="BE261" s="56" t="str">
        <f t="shared" si="78"/>
        <v/>
      </c>
      <c r="BF261" s="58" t="str">
        <f t="shared" si="91"/>
        <v/>
      </c>
      <c r="BG261" s="59" t="e">
        <f t="shared" si="84"/>
        <v>#VALUE!</v>
      </c>
      <c r="BH261" s="11"/>
      <c r="BI261" s="39"/>
      <c r="BJ261" s="11"/>
      <c r="BK261" s="57" t="e">
        <f>IF(BG261="","",(VLOOKUP(BG261,Table_corresp!$E$3:$F$230,2,0)))</f>
        <v>#VALUE!</v>
      </c>
      <c r="BL261" s="57" t="e">
        <f>IF(BK261="","",(CONCATENATE(V261," / ",BK261)))</f>
        <v>#VALUE!</v>
      </c>
      <c r="BM261" s="57" t="e">
        <f>IF(BL261="","",(VLOOKUP(BL261,Table_corresp!$J$3:$M$70,2,0)))</f>
        <v>#VALUE!</v>
      </c>
      <c r="BN261" s="57" t="e">
        <f>IF(BL261="","",(VLOOKUP(BL261,Table_corresp!$J$3:$M$70,3,0)))</f>
        <v>#VALUE!</v>
      </c>
      <c r="BO261" s="57" t="e">
        <f>IF(BL261="","",(VLOOKUP(BL261,Table_corresp!$J$3:$M$70,4,0)))</f>
        <v>#VALUE!</v>
      </c>
      <c r="BP261" s="56" t="str">
        <f t="shared" si="92"/>
        <v/>
      </c>
      <c r="BQ261" s="56" t="str">
        <f t="shared" si="79"/>
        <v/>
      </c>
      <c r="BR261" s="58" t="str">
        <f t="shared" si="93"/>
        <v/>
      </c>
      <c r="BS261" s="59" t="e">
        <f t="shared" si="85"/>
        <v>#VALUE!</v>
      </c>
      <c r="BT261" s="11"/>
      <c r="BU261" s="39"/>
      <c r="BV261" s="11"/>
      <c r="BW261" s="57" t="e">
        <f>IF(BS261="","",(VLOOKUP(BS261,Table_corresp!$E$3:$F$230,2,0)))</f>
        <v>#VALUE!</v>
      </c>
      <c r="BX261" s="57" t="e">
        <f>IF(BW261="","",(CONCATENATE(AF261," / ",BW261)))</f>
        <v>#VALUE!</v>
      </c>
      <c r="BY261" s="57" t="e">
        <f>IF(BX261="","",(VLOOKUP(BX261,Table_corresp!$J$3:$M$70,2,0)))</f>
        <v>#VALUE!</v>
      </c>
      <c r="BZ261" s="57" t="e">
        <f>IF(BX261="","",(VLOOKUP(BX261,Table_corresp!$J$3:$M$70,3,0)))</f>
        <v>#VALUE!</v>
      </c>
      <c r="CA261" s="57" t="e">
        <f>IF(BX261="","",(VLOOKUP(BX261,Table_corresp!$J$3:$M$70,4,0)))</f>
        <v>#VALUE!</v>
      </c>
      <c r="CB261" s="56" t="e">
        <f>IF(#REF!&gt;0,((((#REF!/BY261)^BZ261)-1)/CA261),"")</f>
        <v>#REF!</v>
      </c>
      <c r="CC261" s="56" t="e">
        <f>IF(CB261="","",BN261-CB261)</f>
        <v>#REF!</v>
      </c>
      <c r="CD261" s="58" t="e">
        <f t="shared" si="94"/>
        <v>#REF!</v>
      </c>
      <c r="CE261" s="59" t="e">
        <f>IF(BR261&lt;&gt;0,((YEAR(BR261)-YEAR(BD261))*12+MONTH(BR261)-MONTH(BD261)),"")</f>
        <v>#VALUE!</v>
      </c>
      <c r="CF261" s="11"/>
      <c r="CG261" s="39"/>
      <c r="CH261" s="11"/>
      <c r="CI261" s="57" t="e">
        <f>IF(CE261="","",(VLOOKUP(CE261,Table_corresp!$E$3:$F$230,2,0)))</f>
        <v>#VALUE!</v>
      </c>
      <c r="CJ261" s="57" t="e">
        <f>IF(CI261="","",(CONCATENATE(AP261," / ",CI261)))</f>
        <v>#VALUE!</v>
      </c>
      <c r="CK261" s="57" t="e">
        <f>IF(CJ261="","",(VLOOKUP(CJ261,Table_corresp!$J$3:$M$70,2,0)))</f>
        <v>#VALUE!</v>
      </c>
      <c r="CL261" s="57" t="e">
        <f>IF(CJ261="","",(VLOOKUP(CJ261,Table_corresp!$J$3:$M$70,3,0)))</f>
        <v>#VALUE!</v>
      </c>
      <c r="CM261" s="57" t="e">
        <f>IF(CJ261="","",(VLOOKUP(CJ261,Table_corresp!$J$3:$M$70,4,0)))</f>
        <v>#VALUE!</v>
      </c>
      <c r="CN261" s="56" t="e">
        <f>IF(#REF!&gt;0,((((#REF!/CK261)^CL261)-1)/CM261),"")</f>
        <v>#REF!</v>
      </c>
      <c r="CO261" s="56" t="e">
        <f>IF(CN261="","",BZ261-CN261)</f>
        <v>#REF!</v>
      </c>
      <c r="CP261" s="58" t="e">
        <f t="shared" si="95"/>
        <v>#REF!</v>
      </c>
      <c r="CQ261" s="59" t="e">
        <f>IF(CD261&lt;&gt;0,((YEAR(CD261)-YEAR(BP261))*12+MONTH(CD261)-MONTH(BP261)),"")</f>
        <v>#REF!</v>
      </c>
      <c r="CR261" s="11"/>
      <c r="CS261" s="39"/>
      <c r="CT261" s="18"/>
      <c r="CU261" s="57" t="e">
        <f>IF(CQ261="","",(VLOOKUP(CQ261,Table_corresp!$E$3:$F$230,2,0)))</f>
        <v>#REF!</v>
      </c>
      <c r="CV261" s="57" t="e">
        <f>IF(CU261="","",(CONCATENATE(BB261," / ",CU261)))</f>
        <v>#REF!</v>
      </c>
      <c r="CW261" s="57" t="e">
        <f>IF(CV261="","",(VLOOKUP(CV261,Table_corresp!$J$3:$M$70,2,0)))</f>
        <v>#REF!</v>
      </c>
      <c r="CX261" s="57" t="e">
        <f>IF(CV261="","",(VLOOKUP(CV261,Table_corresp!$J$3:$M$70,3,0)))</f>
        <v>#REF!</v>
      </c>
      <c r="CY261" s="57" t="e">
        <f>IF(CV261="","",(VLOOKUP(CV261,Table_corresp!$J$3:$M$70,4,0)))</f>
        <v>#REF!</v>
      </c>
      <c r="CZ261" s="56" t="e">
        <f>IF(#REF!&gt;0,((((#REF!/CW261)^CX261)-1)/CY261),"")</f>
        <v>#REF!</v>
      </c>
      <c r="DA261" s="56" t="e">
        <f>IF(CZ261="","",CL261-CZ261)</f>
        <v>#REF!</v>
      </c>
      <c r="DB261" s="58" t="e">
        <f t="shared" si="96"/>
        <v>#REF!</v>
      </c>
      <c r="DC261" s="59" t="e">
        <f>IF(CP261&lt;&gt;0,((YEAR(CP261)-YEAR(CB261))*12+MONTH(CP261)-MONTH(CB261)),"")</f>
        <v>#REF!</v>
      </c>
    </row>
    <row r="262" spans="1:107" x14ac:dyDescent="0.25">
      <c r="A262" s="10">
        <v>263</v>
      </c>
      <c r="B262" s="10">
        <v>2</v>
      </c>
      <c r="C262" s="12"/>
      <c r="D262" s="12"/>
      <c r="E262" s="12"/>
      <c r="F262" s="12">
        <v>46</v>
      </c>
      <c r="G262" s="12">
        <v>1.38</v>
      </c>
      <c r="H262" s="13">
        <f t="shared" si="80"/>
        <v>24.154589371980681</v>
      </c>
      <c r="I262" s="46">
        <f>VLOOKUP(T262,Table_corresp!$E$3:$F$230,2,0)</f>
        <v>10.5</v>
      </c>
      <c r="J262" s="46" t="str">
        <f>CONCATENATE(B262," / ",I262)</f>
        <v>2 / 10,5</v>
      </c>
      <c r="K262" s="54">
        <f>VLOOKUP(J262,Table_corresp!$J$3:$M$70,2,0)</f>
        <v>16.440000000000001</v>
      </c>
      <c r="L262" s="54">
        <f>VLOOKUP(J262,Table_corresp!$J$3:$M$70,3,0)</f>
        <v>-0.69</v>
      </c>
      <c r="M262" s="55">
        <f>VLOOKUP(J262,Table_corresp!$J$3:$M$70,4,0)</f>
        <v>-7.3400000000000007E-2</v>
      </c>
      <c r="N262" s="56">
        <f t="shared" si="76"/>
        <v>3.1766214135104449</v>
      </c>
      <c r="O262" s="14" t="s">
        <v>36</v>
      </c>
      <c r="P262" s="15">
        <v>42710</v>
      </c>
      <c r="Q262" s="15">
        <v>38845</v>
      </c>
      <c r="R262" s="45" t="str">
        <f t="shared" ca="1" si="81"/>
        <v>11 ans 5 mois</v>
      </c>
      <c r="S262" s="39" t="str">
        <f ca="1">VLOOKUP(R262,Table_corresp!$A$3:$B$230,2,0)</f>
        <v>[9-12[</v>
      </c>
      <c r="T262" s="45" t="str">
        <f>DATEDIF(Q262,P262,"y")&amp;" ans "&amp;DATEDIF(Q262,P262,"ym")&amp;" mois"</f>
        <v>10 ans 6 mois</v>
      </c>
      <c r="U262" s="39" t="str">
        <f>VLOOKUP(T262,Table_corresp!$A$3:$B$230,2,0)</f>
        <v>[9-12[</v>
      </c>
      <c r="V262" s="16"/>
      <c r="W262" s="11"/>
      <c r="X262" s="16"/>
      <c r="Y262" s="38" t="str">
        <f>IF(X262&lt;&gt;0,(DATEDIF(Q262,X262,"y")&amp;" ans "&amp;DATEDIF(Q262,X262,"ym")&amp;" mois"),"")</f>
        <v/>
      </c>
      <c r="Z262" s="11"/>
      <c r="AA262" s="57" t="str">
        <f>IF(Y262="","",(VLOOKUP(Y262,Table_corresp!$E$3:$F$230,2,0)))</f>
        <v/>
      </c>
      <c r="AB262" s="57" t="str">
        <f>IF(AA262="","",(CONCATENATE(B262," / ",AA262)))</f>
        <v/>
      </c>
      <c r="AC262" s="57" t="str">
        <f>IF(AB262="","",(VLOOKUP(AB262,Table_corresp!$J$3:$M$70,2,0)))</f>
        <v/>
      </c>
      <c r="AD262" s="57" t="str">
        <f>IF(AB262="","",(VLOOKUP(AB262,Table_corresp!$J$3:$M$70,3,0)))</f>
        <v/>
      </c>
      <c r="AE262" s="57" t="str">
        <f>IF(AB262="","",(VLOOKUP(AB262,Table_corresp!$J$3:$M$70,4,0)))</f>
        <v/>
      </c>
      <c r="AF262" s="56" t="str">
        <f t="shared" si="86"/>
        <v/>
      </c>
      <c r="AG262" s="56" t="str">
        <f>IF(AF262="","",N262-AF262)</f>
        <v/>
      </c>
      <c r="AH262" s="58" t="str">
        <f t="shared" si="82"/>
        <v/>
      </c>
      <c r="AI262" s="17" t="str">
        <f>IF(X262&lt;&gt;0,((YEAR(X262)-YEAR(P262))*12+MONTH(X262)-MONTH(P262)),"")</f>
        <v/>
      </c>
      <c r="AJ262" s="16"/>
      <c r="AK262" s="39" t="str">
        <f>IF(AJ262&lt;&gt;0,(DATEDIF(Q262,AJ262,"y")&amp;" ans "&amp;DATEDIF(Q262,AJ262,"ym")&amp;" mois"),"")</f>
        <v/>
      </c>
      <c r="AL262" s="11"/>
      <c r="AM262" s="57" t="str">
        <f>IF(AK262="","",(VLOOKUP(AK262,Table_corresp!$E$3:$F$230,2,0)))</f>
        <v/>
      </c>
      <c r="AN262" s="57" t="str">
        <f>IF(AM262="","",(CONCATENATE(B262," / ",AM262)))</f>
        <v/>
      </c>
      <c r="AO262" s="57" t="str">
        <f>IF(AN262="","",(VLOOKUP(AN262,Table_corresp!$J$3:$M$70,2,0)))</f>
        <v/>
      </c>
      <c r="AP262" s="57" t="str">
        <f>IF(AN262="","",(VLOOKUP(AN262,Table_corresp!$J$3:$M$70,3,0)))</f>
        <v/>
      </c>
      <c r="AQ262" s="57" t="str">
        <f>IF(AN262="","",(VLOOKUP(AN262,Table_corresp!$J$3:$M$70,4,0)))</f>
        <v/>
      </c>
      <c r="AR262" s="56" t="str">
        <f t="shared" si="87"/>
        <v/>
      </c>
      <c r="AS262" s="56" t="str">
        <f t="shared" si="88"/>
        <v/>
      </c>
      <c r="AT262" s="58" t="str">
        <f t="shared" si="89"/>
        <v/>
      </c>
      <c r="AU262" s="59" t="str">
        <f t="shared" si="83"/>
        <v/>
      </c>
      <c r="AV262" s="16"/>
      <c r="AW262" s="39"/>
      <c r="AX262" s="11"/>
      <c r="AY262" s="57" t="str">
        <f>IF(AU262="","",(VLOOKUP(AU262,Table_corresp!$E$3:$F$230,2,0)))</f>
        <v/>
      </c>
      <c r="AZ262" s="57" t="str">
        <f>IF(AY262="","",(CONCATENATE(L262," / ",AY262)))</f>
        <v/>
      </c>
      <c r="BA262" s="57" t="str">
        <f>IF(AZ262="","",(VLOOKUP(AZ262,Table_corresp!$J$3:$M$70,2,0)))</f>
        <v/>
      </c>
      <c r="BB262" s="57" t="str">
        <f>IF(AZ262="","",(VLOOKUP(AZ262,Table_corresp!$J$3:$M$70,3,0)))</f>
        <v/>
      </c>
      <c r="BC262" s="57" t="str">
        <f>IF(AZ262="","",(VLOOKUP(AZ262,Table_corresp!$J$3:$M$70,4,0)))</f>
        <v/>
      </c>
      <c r="BD262" s="56" t="str">
        <f t="shared" si="90"/>
        <v/>
      </c>
      <c r="BE262" s="56" t="str">
        <f t="shared" si="78"/>
        <v/>
      </c>
      <c r="BF262" s="58" t="str">
        <f t="shared" si="91"/>
        <v/>
      </c>
      <c r="BG262" s="59" t="e">
        <f t="shared" si="84"/>
        <v>#VALUE!</v>
      </c>
      <c r="BH262" s="11"/>
      <c r="BI262" s="39"/>
      <c r="BJ262" s="11"/>
      <c r="BK262" s="57" t="e">
        <f>IF(BG262="","",(VLOOKUP(BG262,Table_corresp!$E$3:$F$230,2,0)))</f>
        <v>#VALUE!</v>
      </c>
      <c r="BL262" s="57" t="e">
        <f>IF(BK262="","",(CONCATENATE(V262," / ",BK262)))</f>
        <v>#VALUE!</v>
      </c>
      <c r="BM262" s="57" t="e">
        <f>IF(BL262="","",(VLOOKUP(BL262,Table_corresp!$J$3:$M$70,2,0)))</f>
        <v>#VALUE!</v>
      </c>
      <c r="BN262" s="57" t="e">
        <f>IF(BL262="","",(VLOOKUP(BL262,Table_corresp!$J$3:$M$70,3,0)))</f>
        <v>#VALUE!</v>
      </c>
      <c r="BO262" s="57" t="e">
        <f>IF(BL262="","",(VLOOKUP(BL262,Table_corresp!$J$3:$M$70,4,0)))</f>
        <v>#VALUE!</v>
      </c>
      <c r="BP262" s="56" t="str">
        <f t="shared" si="92"/>
        <v/>
      </c>
      <c r="BQ262" s="56" t="str">
        <f t="shared" si="79"/>
        <v/>
      </c>
      <c r="BR262" s="58" t="str">
        <f t="shared" si="93"/>
        <v/>
      </c>
      <c r="BS262" s="59" t="e">
        <f t="shared" si="85"/>
        <v>#VALUE!</v>
      </c>
      <c r="BT262" s="11"/>
      <c r="BU262" s="39"/>
      <c r="BV262" s="11"/>
      <c r="BW262" s="57" t="e">
        <f>IF(BS262="","",(VLOOKUP(BS262,Table_corresp!$E$3:$F$230,2,0)))</f>
        <v>#VALUE!</v>
      </c>
      <c r="BX262" s="57" t="e">
        <f>IF(BW262="","",(CONCATENATE(AF262," / ",BW262)))</f>
        <v>#VALUE!</v>
      </c>
      <c r="BY262" s="57" t="e">
        <f>IF(BX262="","",(VLOOKUP(BX262,Table_corresp!$J$3:$M$70,2,0)))</f>
        <v>#VALUE!</v>
      </c>
      <c r="BZ262" s="57" t="e">
        <f>IF(BX262="","",(VLOOKUP(BX262,Table_corresp!$J$3:$M$70,3,0)))</f>
        <v>#VALUE!</v>
      </c>
      <c r="CA262" s="57" t="e">
        <f>IF(BX262="","",(VLOOKUP(BX262,Table_corresp!$J$3:$M$70,4,0)))</f>
        <v>#VALUE!</v>
      </c>
      <c r="CB262" s="56" t="e">
        <f>IF(#REF!&gt;0,((((#REF!/BY262)^BZ262)-1)/CA262),"")</f>
        <v>#REF!</v>
      </c>
      <c r="CC262" s="56" t="e">
        <f>IF(CB262="","",BN262-CB262)</f>
        <v>#REF!</v>
      </c>
      <c r="CD262" s="58" t="e">
        <f t="shared" si="94"/>
        <v>#REF!</v>
      </c>
      <c r="CE262" s="59" t="e">
        <f>IF(BR262&lt;&gt;0,((YEAR(BR262)-YEAR(BD262))*12+MONTH(BR262)-MONTH(BD262)),"")</f>
        <v>#VALUE!</v>
      </c>
      <c r="CF262" s="11"/>
      <c r="CG262" s="39"/>
      <c r="CH262" s="11"/>
      <c r="CI262" s="57" t="e">
        <f>IF(CE262="","",(VLOOKUP(CE262,Table_corresp!$E$3:$F$230,2,0)))</f>
        <v>#VALUE!</v>
      </c>
      <c r="CJ262" s="57" t="e">
        <f>IF(CI262="","",(CONCATENATE(AP262," / ",CI262)))</f>
        <v>#VALUE!</v>
      </c>
      <c r="CK262" s="57" t="e">
        <f>IF(CJ262="","",(VLOOKUP(CJ262,Table_corresp!$J$3:$M$70,2,0)))</f>
        <v>#VALUE!</v>
      </c>
      <c r="CL262" s="57" t="e">
        <f>IF(CJ262="","",(VLOOKUP(CJ262,Table_corresp!$J$3:$M$70,3,0)))</f>
        <v>#VALUE!</v>
      </c>
      <c r="CM262" s="57" t="e">
        <f>IF(CJ262="","",(VLOOKUP(CJ262,Table_corresp!$J$3:$M$70,4,0)))</f>
        <v>#VALUE!</v>
      </c>
      <c r="CN262" s="56" t="e">
        <f>IF(#REF!&gt;0,((((#REF!/CK262)^CL262)-1)/CM262),"")</f>
        <v>#REF!</v>
      </c>
      <c r="CO262" s="56" t="e">
        <f>IF(CN262="","",BZ262-CN262)</f>
        <v>#REF!</v>
      </c>
      <c r="CP262" s="58" t="e">
        <f t="shared" si="95"/>
        <v>#REF!</v>
      </c>
      <c r="CQ262" s="59" t="e">
        <f>IF(CD262&lt;&gt;0,((YEAR(CD262)-YEAR(BP262))*12+MONTH(CD262)-MONTH(BP262)),"")</f>
        <v>#REF!</v>
      </c>
      <c r="CR262" s="11"/>
      <c r="CS262" s="39"/>
      <c r="CT262" s="18"/>
      <c r="CU262" s="57" t="e">
        <f>IF(CQ262="","",(VLOOKUP(CQ262,Table_corresp!$E$3:$F$230,2,0)))</f>
        <v>#REF!</v>
      </c>
      <c r="CV262" s="57" t="e">
        <f>IF(CU262="","",(CONCATENATE(BB262," / ",CU262)))</f>
        <v>#REF!</v>
      </c>
      <c r="CW262" s="57" t="e">
        <f>IF(CV262="","",(VLOOKUP(CV262,Table_corresp!$J$3:$M$70,2,0)))</f>
        <v>#REF!</v>
      </c>
      <c r="CX262" s="57" t="e">
        <f>IF(CV262="","",(VLOOKUP(CV262,Table_corresp!$J$3:$M$70,3,0)))</f>
        <v>#REF!</v>
      </c>
      <c r="CY262" s="57" t="e">
        <f>IF(CV262="","",(VLOOKUP(CV262,Table_corresp!$J$3:$M$70,4,0)))</f>
        <v>#REF!</v>
      </c>
      <c r="CZ262" s="56" t="e">
        <f>IF(#REF!&gt;0,((((#REF!/CW262)^CX262)-1)/CY262),"")</f>
        <v>#REF!</v>
      </c>
      <c r="DA262" s="56" t="e">
        <f>IF(CZ262="","",CL262-CZ262)</f>
        <v>#REF!</v>
      </c>
      <c r="DB262" s="58" t="e">
        <f t="shared" si="96"/>
        <v>#REF!</v>
      </c>
      <c r="DC262" s="59" t="e">
        <f>IF(CP262&lt;&gt;0,((YEAR(CP262)-YEAR(CB262))*12+MONTH(CP262)-MONTH(CB262)),"")</f>
        <v>#REF!</v>
      </c>
    </row>
    <row r="263" spans="1:107" x14ac:dyDescent="0.25">
      <c r="A263" s="10">
        <v>264</v>
      </c>
      <c r="B263" s="10">
        <v>2</v>
      </c>
      <c r="C263" s="12"/>
      <c r="D263" s="12"/>
      <c r="E263" s="12"/>
      <c r="F263" s="12"/>
      <c r="G263" s="12"/>
      <c r="H263" s="13">
        <v>26.4</v>
      </c>
      <c r="I263" s="46">
        <f>VLOOKUP(T263,Table_corresp!$E$3:$F$230,2,0)</f>
        <v>9</v>
      </c>
      <c r="J263" s="46" t="str">
        <f>CONCATENATE(B263," / ",I263)</f>
        <v>2 / 9</v>
      </c>
      <c r="K263" s="54">
        <f>VLOOKUP(J263,Table_corresp!$J$3:$M$70,2,0)</f>
        <v>15.76</v>
      </c>
      <c r="L263" s="54">
        <f>VLOOKUP(J263,Table_corresp!$J$3:$M$70,3,0)</f>
        <v>-0.61</v>
      </c>
      <c r="M263" s="55">
        <f>VLOOKUP(J263,Table_corresp!$J$3:$M$70,4,0)</f>
        <v>-5.8999999999999997E-2</v>
      </c>
      <c r="N263" s="56">
        <f t="shared" ref="N263:N266" si="97">IF(H263&gt;0,((((H263/K263)^L263)-1)/M263),"")</f>
        <v>4.5760422841752666</v>
      </c>
      <c r="O263" s="14" t="s">
        <v>39</v>
      </c>
      <c r="P263" s="15">
        <v>42710</v>
      </c>
      <c r="Q263" s="15">
        <v>39413</v>
      </c>
      <c r="R263" s="45" t="str">
        <f t="shared" ca="1" si="81"/>
        <v>9 ans 10 mois</v>
      </c>
      <c r="S263" s="39" t="str">
        <f ca="1">VLOOKUP(R263,Table_corresp!$A$3:$B$230,2,0)</f>
        <v>[9-12[</v>
      </c>
      <c r="T263" s="45" t="str">
        <f>DATEDIF(Q263,P263,"y")&amp;" ans "&amp;DATEDIF(Q263,P263,"ym")&amp;" mois"</f>
        <v>9 ans 0 mois</v>
      </c>
      <c r="U263" s="39" t="str">
        <f>VLOOKUP(T263,Table_corresp!$A$3:$B$230,2,0)</f>
        <v>[9-12[</v>
      </c>
      <c r="V263" s="20"/>
      <c r="W263" s="21"/>
      <c r="X263" s="20"/>
      <c r="Y263" s="38" t="str">
        <f>IF(X263&lt;&gt;0,(DATEDIF(Q263,X263,"y")&amp;" ans "&amp;DATEDIF(Q263,X263,"ym")&amp;" mois"),"")</f>
        <v/>
      </c>
      <c r="Z263" s="21"/>
      <c r="AA263" s="57" t="str">
        <f>IF(Y263="","",(VLOOKUP(Y263,Table_corresp!$E$3:$F$230,2,0)))</f>
        <v/>
      </c>
      <c r="AB263" s="57" t="str">
        <f>IF(AA263="","",(CONCATENATE(B263," / ",AA263)))</f>
        <v/>
      </c>
      <c r="AC263" s="57" t="str">
        <f>IF(AB263="","",(VLOOKUP(AB263,Table_corresp!$J$3:$M$70,2,0)))</f>
        <v/>
      </c>
      <c r="AD263" s="57" t="str">
        <f>IF(AB263="","",(VLOOKUP(AB263,Table_corresp!$J$3:$M$70,3,0)))</f>
        <v/>
      </c>
      <c r="AE263" s="57" t="str">
        <f>IF(AB263="","",(VLOOKUP(AB263,Table_corresp!$J$3:$M$70,4,0)))</f>
        <v/>
      </c>
      <c r="AF263" s="56" t="str">
        <f t="shared" si="86"/>
        <v/>
      </c>
      <c r="AG263" s="56" t="str">
        <f>IF(AF263="","",N263-AF263)</f>
        <v/>
      </c>
      <c r="AH263" s="58" t="str">
        <f t="shared" si="82"/>
        <v/>
      </c>
      <c r="AI263" s="17" t="str">
        <f>IF(X263&lt;&gt;0,((YEAR(X263)-YEAR(P263))*12+MONTH(X263)-MONTH(P263)),"")</f>
        <v/>
      </c>
      <c r="AJ263" s="20"/>
      <c r="AK263" s="39" t="str">
        <f>IF(AJ263&lt;&gt;0,(DATEDIF(Q263,AJ263,"y")&amp;" ans "&amp;DATEDIF(Q263,AJ263,"ym")&amp;" mois"),"")</f>
        <v/>
      </c>
      <c r="AL263" s="21"/>
      <c r="AM263" s="57" t="str">
        <f>IF(AK263="","",(VLOOKUP(AK263,Table_corresp!$E$3:$F$230,2,0)))</f>
        <v/>
      </c>
      <c r="AN263" s="57" t="str">
        <f>IF(AM263="","",(CONCATENATE(B263," / ",AM263)))</f>
        <v/>
      </c>
      <c r="AO263" s="57" t="str">
        <f>IF(AN263="","",(VLOOKUP(AN263,Table_corresp!$J$3:$M$70,2,0)))</f>
        <v/>
      </c>
      <c r="AP263" s="57" t="str">
        <f>IF(AN263="","",(VLOOKUP(AN263,Table_corresp!$J$3:$M$70,3,0)))</f>
        <v/>
      </c>
      <c r="AQ263" s="57" t="str">
        <f>IF(AN263="","",(VLOOKUP(AN263,Table_corresp!$J$3:$M$70,4,0)))</f>
        <v/>
      </c>
      <c r="AR263" s="56" t="str">
        <f t="shared" si="87"/>
        <v/>
      </c>
      <c r="AS263" s="56" t="str">
        <f t="shared" si="88"/>
        <v/>
      </c>
      <c r="AT263" s="58" t="str">
        <f t="shared" si="89"/>
        <v/>
      </c>
      <c r="AU263" s="59" t="str">
        <f t="shared" si="83"/>
        <v/>
      </c>
      <c r="AV263" s="20"/>
      <c r="AW263" s="39"/>
      <c r="AX263" s="21"/>
      <c r="AY263" s="57" t="str">
        <f>IF(AU263="","",(VLOOKUP(AU263,Table_corresp!$E$3:$F$230,2,0)))</f>
        <v/>
      </c>
      <c r="AZ263" s="57" t="str">
        <f>IF(AY263="","",(CONCATENATE(L263," / ",AY263)))</f>
        <v/>
      </c>
      <c r="BA263" s="57" t="str">
        <f>IF(AZ263="","",(VLOOKUP(AZ263,Table_corresp!$J$3:$M$70,2,0)))</f>
        <v/>
      </c>
      <c r="BB263" s="57" t="str">
        <f>IF(AZ263="","",(VLOOKUP(AZ263,Table_corresp!$J$3:$M$70,3,0)))</f>
        <v/>
      </c>
      <c r="BC263" s="57" t="str">
        <f>IF(AZ263="","",(VLOOKUP(AZ263,Table_corresp!$J$3:$M$70,4,0)))</f>
        <v/>
      </c>
      <c r="BD263" s="56" t="str">
        <f t="shared" si="90"/>
        <v/>
      </c>
      <c r="BE263" s="56" t="str">
        <f t="shared" si="78"/>
        <v/>
      </c>
      <c r="BF263" s="58" t="str">
        <f t="shared" si="91"/>
        <v/>
      </c>
      <c r="BG263" s="59" t="e">
        <f t="shared" si="84"/>
        <v>#VALUE!</v>
      </c>
      <c r="BH263" s="21"/>
      <c r="BI263" s="39"/>
      <c r="BJ263" s="21"/>
      <c r="BK263" s="57" t="e">
        <f>IF(BG263="","",(VLOOKUP(BG263,Table_corresp!$E$3:$F$230,2,0)))</f>
        <v>#VALUE!</v>
      </c>
      <c r="BL263" s="57" t="e">
        <f>IF(BK263="","",(CONCATENATE(V263," / ",BK263)))</f>
        <v>#VALUE!</v>
      </c>
      <c r="BM263" s="57" t="e">
        <f>IF(BL263="","",(VLOOKUP(BL263,Table_corresp!$J$3:$M$70,2,0)))</f>
        <v>#VALUE!</v>
      </c>
      <c r="BN263" s="57" t="e">
        <f>IF(BL263="","",(VLOOKUP(BL263,Table_corresp!$J$3:$M$70,3,0)))</f>
        <v>#VALUE!</v>
      </c>
      <c r="BO263" s="57" t="e">
        <f>IF(BL263="","",(VLOOKUP(BL263,Table_corresp!$J$3:$M$70,4,0)))</f>
        <v>#VALUE!</v>
      </c>
      <c r="BP263" s="56" t="str">
        <f t="shared" si="92"/>
        <v/>
      </c>
      <c r="BQ263" s="56" t="str">
        <f t="shared" si="79"/>
        <v/>
      </c>
      <c r="BR263" s="58" t="str">
        <f t="shared" si="93"/>
        <v/>
      </c>
      <c r="BS263" s="59" t="e">
        <f t="shared" si="85"/>
        <v>#VALUE!</v>
      </c>
      <c r="BT263" s="21"/>
      <c r="BU263" s="39"/>
      <c r="BV263" s="21"/>
      <c r="BW263" s="57" t="e">
        <f>IF(BS263="","",(VLOOKUP(BS263,Table_corresp!$E$3:$F$230,2,0)))</f>
        <v>#VALUE!</v>
      </c>
      <c r="BX263" s="57" t="e">
        <f>IF(BW263="","",(CONCATENATE(AF263," / ",BW263)))</f>
        <v>#VALUE!</v>
      </c>
      <c r="BY263" s="57" t="e">
        <f>IF(BX263="","",(VLOOKUP(BX263,Table_corresp!$J$3:$M$70,2,0)))</f>
        <v>#VALUE!</v>
      </c>
      <c r="BZ263" s="57" t="e">
        <f>IF(BX263="","",(VLOOKUP(BX263,Table_corresp!$J$3:$M$70,3,0)))</f>
        <v>#VALUE!</v>
      </c>
      <c r="CA263" s="57" t="e">
        <f>IF(BX263="","",(VLOOKUP(BX263,Table_corresp!$J$3:$M$70,4,0)))</f>
        <v>#VALUE!</v>
      </c>
      <c r="CB263" s="56" t="e">
        <f>IF(#REF!&gt;0,((((#REF!/BY263)^BZ263)-1)/CA263),"")</f>
        <v>#REF!</v>
      </c>
      <c r="CC263" s="56" t="e">
        <f>IF(CB263="","",BN263-CB263)</f>
        <v>#REF!</v>
      </c>
      <c r="CD263" s="58" t="e">
        <f t="shared" si="94"/>
        <v>#REF!</v>
      </c>
      <c r="CE263" s="59" t="e">
        <f>IF(BR263&lt;&gt;0,((YEAR(BR263)-YEAR(BD263))*12+MONTH(BR263)-MONTH(BD263)),"")</f>
        <v>#VALUE!</v>
      </c>
      <c r="CF263" s="21"/>
      <c r="CG263" s="39"/>
      <c r="CH263" s="21"/>
      <c r="CI263" s="57" t="e">
        <f>IF(CE263="","",(VLOOKUP(CE263,Table_corresp!$E$3:$F$230,2,0)))</f>
        <v>#VALUE!</v>
      </c>
      <c r="CJ263" s="57" t="e">
        <f>IF(CI263="","",(CONCATENATE(AP263," / ",CI263)))</f>
        <v>#VALUE!</v>
      </c>
      <c r="CK263" s="57" t="e">
        <f>IF(CJ263="","",(VLOOKUP(CJ263,Table_corresp!$J$3:$M$70,2,0)))</f>
        <v>#VALUE!</v>
      </c>
      <c r="CL263" s="57" t="e">
        <f>IF(CJ263="","",(VLOOKUP(CJ263,Table_corresp!$J$3:$M$70,3,0)))</f>
        <v>#VALUE!</v>
      </c>
      <c r="CM263" s="57" t="e">
        <f>IF(CJ263="","",(VLOOKUP(CJ263,Table_corresp!$J$3:$M$70,4,0)))</f>
        <v>#VALUE!</v>
      </c>
      <c r="CN263" s="56" t="e">
        <f>IF(#REF!&gt;0,((((#REF!/CK263)^CL263)-1)/CM263),"")</f>
        <v>#REF!</v>
      </c>
      <c r="CO263" s="56" t="e">
        <f>IF(CN263="","",BZ263-CN263)</f>
        <v>#REF!</v>
      </c>
      <c r="CP263" s="58" t="e">
        <f t="shared" si="95"/>
        <v>#REF!</v>
      </c>
      <c r="CQ263" s="59" t="e">
        <f>IF(CD263&lt;&gt;0,((YEAR(CD263)-YEAR(BP263))*12+MONTH(CD263)-MONTH(BP263)),"")</f>
        <v>#REF!</v>
      </c>
      <c r="CR263" s="21"/>
      <c r="CS263" s="39"/>
      <c r="CT263" s="22"/>
      <c r="CU263" s="57" t="e">
        <f>IF(CQ263="","",(VLOOKUP(CQ263,Table_corresp!$E$3:$F$230,2,0)))</f>
        <v>#REF!</v>
      </c>
      <c r="CV263" s="57" t="e">
        <f>IF(CU263="","",(CONCATENATE(BB263," / ",CU263)))</f>
        <v>#REF!</v>
      </c>
      <c r="CW263" s="57" t="e">
        <f>IF(CV263="","",(VLOOKUP(CV263,Table_corresp!$J$3:$M$70,2,0)))</f>
        <v>#REF!</v>
      </c>
      <c r="CX263" s="57" t="e">
        <f>IF(CV263="","",(VLOOKUP(CV263,Table_corresp!$J$3:$M$70,3,0)))</f>
        <v>#REF!</v>
      </c>
      <c r="CY263" s="57" t="e">
        <f>IF(CV263="","",(VLOOKUP(CV263,Table_corresp!$J$3:$M$70,4,0)))</f>
        <v>#REF!</v>
      </c>
      <c r="CZ263" s="56" t="e">
        <f>IF(#REF!&gt;0,((((#REF!/CW263)^CX263)-1)/CY263),"")</f>
        <v>#REF!</v>
      </c>
      <c r="DA263" s="56" t="e">
        <f>IF(CZ263="","",CL263-CZ263)</f>
        <v>#REF!</v>
      </c>
      <c r="DB263" s="58" t="e">
        <f t="shared" si="96"/>
        <v>#REF!</v>
      </c>
      <c r="DC263" s="59" t="e">
        <f>IF(CP263&lt;&gt;0,((YEAR(CP263)-YEAR(CB263))*12+MONTH(CP263)-MONTH(CB263)),"")</f>
        <v>#REF!</v>
      </c>
    </row>
    <row r="264" spans="1:107" x14ac:dyDescent="0.25">
      <c r="A264" s="10">
        <v>265</v>
      </c>
      <c r="B264" s="10">
        <v>1</v>
      </c>
      <c r="C264" s="12">
        <v>23</v>
      </c>
      <c r="D264" s="12">
        <v>1.1200000000000001</v>
      </c>
      <c r="E264" s="12">
        <f>C264/(D264*D264)</f>
        <v>18.335459183673468</v>
      </c>
      <c r="F264" s="12">
        <v>24</v>
      </c>
      <c r="G264" s="12">
        <v>1.18</v>
      </c>
      <c r="H264" s="13">
        <f t="shared" si="80"/>
        <v>17.236426314277509</v>
      </c>
      <c r="I264" s="46">
        <f>VLOOKUP(T264,Table_corresp!$E$3:$F$230,2,0)</f>
        <v>4</v>
      </c>
      <c r="J264" s="46" t="str">
        <f>CONCATENATE(B264," / ",I264)</f>
        <v>1 / 4</v>
      </c>
      <c r="K264" s="54">
        <f>VLOOKUP(J264,Table_corresp!$J$3:$M$70,2,0)</f>
        <v>15.69</v>
      </c>
      <c r="L264" s="54">
        <f>VLOOKUP(J264,Table_corresp!$J$3:$M$70,3,0)</f>
        <v>-0.28999999999999998</v>
      </c>
      <c r="M264" s="55">
        <f>VLOOKUP(J264,Table_corresp!$J$3:$M$70,4,0)</f>
        <v>-2.0899999999999998E-2</v>
      </c>
      <c r="N264" s="56">
        <f t="shared" si="97"/>
        <v>1.2867076945243299</v>
      </c>
      <c r="O264" s="14" t="s">
        <v>36</v>
      </c>
      <c r="P264" s="15">
        <v>42719</v>
      </c>
      <c r="Q264" s="15">
        <v>41150</v>
      </c>
      <c r="R264" s="45" t="str">
        <f t="shared" ca="1" si="81"/>
        <v>5 ans 1 mois</v>
      </c>
      <c r="S264" s="39" t="str">
        <f ca="1">VLOOKUP(R264,Table_corresp!$A$3:$B$230,2,0)</f>
        <v>[3-6[</v>
      </c>
      <c r="T264" s="45" t="str">
        <f>DATEDIF(Q264,P264,"y")&amp;" ans "&amp;DATEDIF(Q264,P264,"ym")&amp;" mois"</f>
        <v>4 ans 3 mois</v>
      </c>
      <c r="U264" s="39" t="str">
        <f>VLOOKUP(T264,Table_corresp!$A$3:$B$230,2,0)</f>
        <v>[3-6[</v>
      </c>
      <c r="V264" s="16"/>
      <c r="W264" s="11"/>
      <c r="X264" s="16"/>
      <c r="Y264" s="38" t="str">
        <f>IF(X264&lt;&gt;0,(DATEDIF(Q264,X264,"y")&amp;" ans "&amp;DATEDIF(Q264,X264,"ym")&amp;" mois"),"")</f>
        <v/>
      </c>
      <c r="Z264" s="11"/>
      <c r="AA264" s="57" t="str">
        <f>IF(Y264="","",(VLOOKUP(Y264,Table_corresp!$E$3:$F$230,2,0)))</f>
        <v/>
      </c>
      <c r="AB264" s="57" t="str">
        <f>IF(AA264="","",(CONCATENATE(B264," / ",AA264)))</f>
        <v/>
      </c>
      <c r="AC264" s="57" t="str">
        <f>IF(AB264="","",(VLOOKUP(AB264,Table_corresp!$J$3:$M$70,2,0)))</f>
        <v/>
      </c>
      <c r="AD264" s="57" t="str">
        <f>IF(AB264="","",(VLOOKUP(AB264,Table_corresp!$J$3:$M$70,3,0)))</f>
        <v/>
      </c>
      <c r="AE264" s="57" t="str">
        <f>IF(AB264="","",(VLOOKUP(AB264,Table_corresp!$J$3:$M$70,4,0)))</f>
        <v/>
      </c>
      <c r="AF264" s="56" t="str">
        <f t="shared" si="86"/>
        <v/>
      </c>
      <c r="AG264" s="56" t="str">
        <f>IF(AF264="","",N264-AF264)</f>
        <v/>
      </c>
      <c r="AH264" s="58" t="str">
        <f t="shared" si="82"/>
        <v/>
      </c>
      <c r="AI264" s="17" t="str">
        <f>IF(X264&lt;&gt;0,((YEAR(X264)-YEAR(P264))*12+MONTH(X264)-MONTH(P264)),"")</f>
        <v/>
      </c>
      <c r="AJ264" s="16"/>
      <c r="AK264" s="39" t="str">
        <f>IF(AJ264&lt;&gt;0,(DATEDIF(Q264,AJ264,"y")&amp;" ans "&amp;DATEDIF(Q264,AJ264,"ym")&amp;" mois"),"")</f>
        <v/>
      </c>
      <c r="AL264" s="11"/>
      <c r="AM264" s="57" t="str">
        <f>IF(AK264="","",(VLOOKUP(AK264,Table_corresp!$E$3:$F$230,2,0)))</f>
        <v/>
      </c>
      <c r="AN264" s="57" t="str">
        <f>IF(AM264="","",(CONCATENATE(B264," / ",AM264)))</f>
        <v/>
      </c>
      <c r="AO264" s="57" t="str">
        <f>IF(AN264="","",(VLOOKUP(AN264,Table_corresp!$J$3:$M$70,2,0)))</f>
        <v/>
      </c>
      <c r="AP264" s="57" t="str">
        <f>IF(AN264="","",(VLOOKUP(AN264,Table_corresp!$J$3:$M$70,3,0)))</f>
        <v/>
      </c>
      <c r="AQ264" s="57" t="str">
        <f>IF(AN264="","",(VLOOKUP(AN264,Table_corresp!$J$3:$M$70,4,0)))</f>
        <v/>
      </c>
      <c r="AR264" s="56" t="str">
        <f t="shared" si="87"/>
        <v/>
      </c>
      <c r="AS264" s="56" t="str">
        <f t="shared" si="88"/>
        <v/>
      </c>
      <c r="AT264" s="58" t="str">
        <f t="shared" si="89"/>
        <v/>
      </c>
      <c r="AU264" s="59" t="str">
        <f t="shared" si="83"/>
        <v/>
      </c>
      <c r="AV264" s="16"/>
      <c r="AW264" s="39"/>
      <c r="AX264" s="11"/>
      <c r="AY264" s="57" t="str">
        <f>IF(AU264="","",(VLOOKUP(AU264,Table_corresp!$E$3:$F$230,2,0)))</f>
        <v/>
      </c>
      <c r="AZ264" s="57" t="str">
        <f>IF(AY264="","",(CONCATENATE(L264," / ",AY264)))</f>
        <v/>
      </c>
      <c r="BA264" s="57" t="str">
        <f>IF(AZ264="","",(VLOOKUP(AZ264,Table_corresp!$J$3:$M$70,2,0)))</f>
        <v/>
      </c>
      <c r="BB264" s="57" t="str">
        <f>IF(AZ264="","",(VLOOKUP(AZ264,Table_corresp!$J$3:$M$70,3,0)))</f>
        <v/>
      </c>
      <c r="BC264" s="57" t="str">
        <f>IF(AZ264="","",(VLOOKUP(AZ264,Table_corresp!$J$3:$M$70,4,0)))</f>
        <v/>
      </c>
      <c r="BD264" s="56" t="str">
        <f t="shared" si="90"/>
        <v/>
      </c>
      <c r="BE264" s="56" t="str">
        <f t="shared" si="78"/>
        <v/>
      </c>
      <c r="BF264" s="58" t="str">
        <f t="shared" si="91"/>
        <v/>
      </c>
      <c r="BG264" s="59" t="e">
        <f t="shared" si="84"/>
        <v>#VALUE!</v>
      </c>
      <c r="BH264" s="11"/>
      <c r="BI264" s="39"/>
      <c r="BJ264" s="11"/>
      <c r="BK264" s="57" t="e">
        <f>IF(BG264="","",(VLOOKUP(BG264,Table_corresp!$E$3:$F$230,2,0)))</f>
        <v>#VALUE!</v>
      </c>
      <c r="BL264" s="57" t="e">
        <f>IF(BK264="","",(CONCATENATE(V264," / ",BK264)))</f>
        <v>#VALUE!</v>
      </c>
      <c r="BM264" s="57" t="e">
        <f>IF(BL264="","",(VLOOKUP(BL264,Table_corresp!$J$3:$M$70,2,0)))</f>
        <v>#VALUE!</v>
      </c>
      <c r="BN264" s="57" t="e">
        <f>IF(BL264="","",(VLOOKUP(BL264,Table_corresp!$J$3:$M$70,3,0)))</f>
        <v>#VALUE!</v>
      </c>
      <c r="BO264" s="57" t="e">
        <f>IF(BL264="","",(VLOOKUP(BL264,Table_corresp!$J$3:$M$70,4,0)))</f>
        <v>#VALUE!</v>
      </c>
      <c r="BP264" s="56" t="str">
        <f t="shared" si="92"/>
        <v/>
      </c>
      <c r="BQ264" s="56" t="str">
        <f t="shared" si="79"/>
        <v/>
      </c>
      <c r="BR264" s="58" t="str">
        <f t="shared" si="93"/>
        <v/>
      </c>
      <c r="BS264" s="59" t="e">
        <f t="shared" si="85"/>
        <v>#VALUE!</v>
      </c>
      <c r="BT264" s="11"/>
      <c r="BU264" s="39"/>
      <c r="BV264" s="11"/>
      <c r="BW264" s="57" t="e">
        <f>IF(BS264="","",(VLOOKUP(BS264,Table_corresp!$E$3:$F$230,2,0)))</f>
        <v>#VALUE!</v>
      </c>
      <c r="BX264" s="57" t="e">
        <f>IF(BW264="","",(CONCATENATE(AF264," / ",BW264)))</f>
        <v>#VALUE!</v>
      </c>
      <c r="BY264" s="57" t="e">
        <f>IF(BX264="","",(VLOOKUP(BX264,Table_corresp!$J$3:$M$70,2,0)))</f>
        <v>#VALUE!</v>
      </c>
      <c r="BZ264" s="57" t="e">
        <f>IF(BX264="","",(VLOOKUP(BX264,Table_corresp!$J$3:$M$70,3,0)))</f>
        <v>#VALUE!</v>
      </c>
      <c r="CA264" s="57" t="e">
        <f>IF(BX264="","",(VLOOKUP(BX264,Table_corresp!$J$3:$M$70,4,0)))</f>
        <v>#VALUE!</v>
      </c>
      <c r="CB264" s="56" t="e">
        <f>IF(#REF!&gt;0,((((#REF!/BY264)^BZ264)-1)/CA264),"")</f>
        <v>#REF!</v>
      </c>
      <c r="CC264" s="56" t="e">
        <f>IF(CB264="","",BN264-CB264)</f>
        <v>#REF!</v>
      </c>
      <c r="CD264" s="58" t="e">
        <f t="shared" si="94"/>
        <v>#REF!</v>
      </c>
      <c r="CE264" s="59" t="e">
        <f>IF(BR264&lt;&gt;0,((YEAR(BR264)-YEAR(BD264))*12+MONTH(BR264)-MONTH(BD264)),"")</f>
        <v>#VALUE!</v>
      </c>
      <c r="CF264" s="11"/>
      <c r="CG264" s="39"/>
      <c r="CH264" s="11"/>
      <c r="CI264" s="57" t="e">
        <f>IF(CE264="","",(VLOOKUP(CE264,Table_corresp!$E$3:$F$230,2,0)))</f>
        <v>#VALUE!</v>
      </c>
      <c r="CJ264" s="57" t="e">
        <f>IF(CI264="","",(CONCATENATE(AP264," / ",CI264)))</f>
        <v>#VALUE!</v>
      </c>
      <c r="CK264" s="57" t="e">
        <f>IF(CJ264="","",(VLOOKUP(CJ264,Table_corresp!$J$3:$M$70,2,0)))</f>
        <v>#VALUE!</v>
      </c>
      <c r="CL264" s="57" t="e">
        <f>IF(CJ264="","",(VLOOKUP(CJ264,Table_corresp!$J$3:$M$70,3,0)))</f>
        <v>#VALUE!</v>
      </c>
      <c r="CM264" s="57" t="e">
        <f>IF(CJ264="","",(VLOOKUP(CJ264,Table_corresp!$J$3:$M$70,4,0)))</f>
        <v>#VALUE!</v>
      </c>
      <c r="CN264" s="56" t="e">
        <f>IF(#REF!&gt;0,((((#REF!/CK264)^CL264)-1)/CM264),"")</f>
        <v>#REF!</v>
      </c>
      <c r="CO264" s="56" t="e">
        <f>IF(CN264="","",BZ264-CN264)</f>
        <v>#REF!</v>
      </c>
      <c r="CP264" s="58" t="e">
        <f t="shared" si="95"/>
        <v>#REF!</v>
      </c>
      <c r="CQ264" s="59" t="e">
        <f>IF(CD264&lt;&gt;0,((YEAR(CD264)-YEAR(BP264))*12+MONTH(CD264)-MONTH(BP264)),"")</f>
        <v>#REF!</v>
      </c>
      <c r="CR264" s="11"/>
      <c r="CS264" s="39"/>
      <c r="CT264" s="18"/>
      <c r="CU264" s="57" t="e">
        <f>IF(CQ264="","",(VLOOKUP(CQ264,Table_corresp!$E$3:$F$230,2,0)))</f>
        <v>#REF!</v>
      </c>
      <c r="CV264" s="57" t="e">
        <f>IF(CU264="","",(CONCATENATE(BB264," / ",CU264)))</f>
        <v>#REF!</v>
      </c>
      <c r="CW264" s="57" t="e">
        <f>IF(CV264="","",(VLOOKUP(CV264,Table_corresp!$J$3:$M$70,2,0)))</f>
        <v>#REF!</v>
      </c>
      <c r="CX264" s="57" t="e">
        <f>IF(CV264="","",(VLOOKUP(CV264,Table_corresp!$J$3:$M$70,3,0)))</f>
        <v>#REF!</v>
      </c>
      <c r="CY264" s="57" t="e">
        <f>IF(CV264="","",(VLOOKUP(CV264,Table_corresp!$J$3:$M$70,4,0)))</f>
        <v>#REF!</v>
      </c>
      <c r="CZ264" s="56" t="e">
        <f>IF(#REF!&gt;0,((((#REF!/CW264)^CX264)-1)/CY264),"")</f>
        <v>#REF!</v>
      </c>
      <c r="DA264" s="56" t="e">
        <f>IF(CZ264="","",CL264-CZ264)</f>
        <v>#REF!</v>
      </c>
      <c r="DB264" s="58" t="e">
        <f t="shared" si="96"/>
        <v>#REF!</v>
      </c>
      <c r="DC264" s="59" t="e">
        <f>IF(CP264&lt;&gt;0,((YEAR(CP264)-YEAR(CB264))*12+MONTH(CP264)-MONTH(CB264)),"")</f>
        <v>#REF!</v>
      </c>
    </row>
    <row r="265" spans="1:107" x14ac:dyDescent="0.25">
      <c r="A265" s="60">
        <v>266</v>
      </c>
      <c r="B265" s="31">
        <v>1</v>
      </c>
      <c r="C265" s="62">
        <v>31</v>
      </c>
      <c r="D265" s="62">
        <v>1.165</v>
      </c>
      <c r="E265" s="12">
        <f t="shared" ref="E265:E266" si="98">C265/(D265*D265)</f>
        <v>22.840722798356939</v>
      </c>
      <c r="F265" s="63">
        <v>32.5</v>
      </c>
      <c r="G265" s="72">
        <v>1.18</v>
      </c>
      <c r="H265" s="13">
        <f t="shared" si="80"/>
        <v>23.340993967250792</v>
      </c>
      <c r="I265" s="46">
        <f>VLOOKUP(T265,Table_corresp!$E$3:$F$230,2,0)</f>
        <v>5</v>
      </c>
      <c r="J265" s="46" t="str">
        <f>CONCATENATE(B265," / ",I265)</f>
        <v>1 / 5</v>
      </c>
      <c r="K265" s="54">
        <f>VLOOKUP(J265,Table_corresp!$J$3:$M$70,2,0)</f>
        <v>15.51</v>
      </c>
      <c r="L265" s="54">
        <f>VLOOKUP(J265,Table_corresp!$J$3:$M$70,3,0)</f>
        <v>-0.3</v>
      </c>
      <c r="M265" s="55">
        <f>VLOOKUP(J265,Table_corresp!$J$3:$M$70,4,0)</f>
        <v>-2.23E-2</v>
      </c>
      <c r="N265" s="56">
        <f t="shared" si="97"/>
        <v>5.1748147842733117</v>
      </c>
      <c r="P265" s="64">
        <v>42747</v>
      </c>
      <c r="Q265" s="64">
        <v>40795</v>
      </c>
      <c r="R265" s="45" t="str">
        <f ca="1">DATEDIF(Q265,TODAY(),"y")&amp;" ans "&amp;DATEDIF(Q265,TODAY(),"ym")&amp;" mois"</f>
        <v>6 ans 1 mois</v>
      </c>
      <c r="S265" s="39" t="str">
        <f ca="1">VLOOKUP(R265,Table_corresp!$A$3:$B$230,2,0)</f>
        <v>[6-9[</v>
      </c>
      <c r="T265" s="45" t="str">
        <f>DATEDIF(Q265,P265,"y")&amp;" ans "&amp;DATEDIF(Q265,P265,"ym")&amp;" mois"</f>
        <v>5 ans 4 mois</v>
      </c>
      <c r="U265" s="39" t="str">
        <f>VLOOKUP(T265,Table_corresp!$A$3:$B$230,2,0)</f>
        <v>[3-6[</v>
      </c>
      <c r="Y265" s="38" t="str">
        <f>IF(X265&lt;&gt;0,(DATEDIF(Q265,X265,"y")&amp;" ans "&amp;DATEDIF(Q265,X265,"ym")&amp;" mois"),"")</f>
        <v/>
      </c>
    </row>
    <row r="266" spans="1:107" ht="15" customHeight="1" x14ac:dyDescent="0.25">
      <c r="A266" s="61">
        <v>267</v>
      </c>
      <c r="B266" s="31">
        <v>2</v>
      </c>
      <c r="C266" s="62">
        <v>55</v>
      </c>
      <c r="D266" s="62">
        <v>1.46</v>
      </c>
      <c r="E266" s="12">
        <f t="shared" si="98"/>
        <v>25.802214299118038</v>
      </c>
      <c r="F266" s="63">
        <v>54</v>
      </c>
      <c r="G266" s="72">
        <v>1.48</v>
      </c>
      <c r="H266" s="13">
        <f t="shared" si="80"/>
        <v>24.653031409788166</v>
      </c>
      <c r="I266" s="46">
        <f>VLOOKUP(T266,Table_corresp!$E$3:$F$230,2,0)</f>
        <v>11.5</v>
      </c>
      <c r="J266" s="46" t="str">
        <f>CONCATENATE(B266," / ",I266)</f>
        <v>2 / 11,5</v>
      </c>
      <c r="K266" s="54">
        <f>VLOOKUP(J266,Table_corresp!$J$3:$M$70,2,0)</f>
        <v>17.04</v>
      </c>
      <c r="L266" s="54">
        <f>VLOOKUP(J266,Table_corresp!$J$3:$M$70,3,0)</f>
        <v>-0.73</v>
      </c>
      <c r="M266" s="55">
        <f>VLOOKUP(J266,Table_corresp!$J$3:$M$70,4,0)</f>
        <v>-8.1799999999999998E-2</v>
      </c>
      <c r="N266" s="56">
        <f t="shared" si="97"/>
        <v>2.8890826003031647</v>
      </c>
      <c r="P266" s="64">
        <v>42747</v>
      </c>
      <c r="Q266" s="64">
        <v>38470</v>
      </c>
      <c r="R266" s="45" t="str">
        <f t="shared" ca="1" si="81"/>
        <v>12 ans 5 mois</v>
      </c>
      <c r="S266" s="39" t="str">
        <f ca="1">VLOOKUP(R266,Table_corresp!$A$3:$B$230,2,0)</f>
        <v>&gt; 12</v>
      </c>
      <c r="T266" s="45" t="str">
        <f>DATEDIF(Q266,P266,"y")&amp;" ans "&amp;DATEDIF(Q266,P266,"ym")&amp;" mois"</f>
        <v>11 ans 8 mois</v>
      </c>
      <c r="U266" s="39" t="str">
        <f>VLOOKUP(T266,Table_corresp!$A$3:$B$230,2,0)</f>
        <v>[9-12[</v>
      </c>
      <c r="Y266" s="38" t="str">
        <f>IF(X266&lt;&gt;0,(DATEDIF(Q266,X266,"y")&amp;" ans "&amp;DATEDIF(Q266,X266,"ym")&amp;" mois"),"")</f>
        <v/>
      </c>
    </row>
    <row r="267" spans="1:107" x14ac:dyDescent="0.25">
      <c r="A267" s="65">
        <v>268</v>
      </c>
      <c r="B267" s="31">
        <v>1</v>
      </c>
      <c r="C267" s="66">
        <v>56</v>
      </c>
      <c r="D267" s="66">
        <v>1.41</v>
      </c>
      <c r="E267" s="12">
        <f t="shared" ref="E267:E325" si="99">C267/(D267*D267)</f>
        <v>28.167597203359996</v>
      </c>
      <c r="F267" s="66">
        <v>65.5</v>
      </c>
      <c r="G267" s="66">
        <v>1.49</v>
      </c>
      <c r="H267" s="13">
        <f t="shared" si="80"/>
        <v>29.503175532633666</v>
      </c>
      <c r="I267" s="46">
        <f>VLOOKUP(T267,Table_corresp!$E$3:$F$230,2,0)</f>
        <v>10</v>
      </c>
      <c r="J267" s="46" t="str">
        <f>CONCATENATE(B267," / ",I267)</f>
        <v>1 / 10</v>
      </c>
      <c r="K267" s="54">
        <f>VLOOKUP(J267,Table_corresp!$J$3:$M$70,2,0)</f>
        <v>16.36</v>
      </c>
      <c r="L267" s="54">
        <f>VLOOKUP(J267,Table_corresp!$J$3:$M$70,3,0)</f>
        <v>-0.82</v>
      </c>
      <c r="M267" s="55">
        <f>VLOOKUP(J267,Table_corresp!$J$3:$M$70,4,0)</f>
        <v>-0.08</v>
      </c>
      <c r="N267" s="56">
        <f t="shared" ref="N267:N328" si="100">IF(H267&gt;0,((((H267/K267)^L267)-1)/M267),"")</f>
        <v>4.7923864302486878</v>
      </c>
      <c r="P267" s="64">
        <v>42752</v>
      </c>
      <c r="Q267" s="64">
        <v>39056</v>
      </c>
      <c r="R267" s="45" t="str">
        <f t="shared" ca="1" si="81"/>
        <v>10 ans 10 mois</v>
      </c>
      <c r="S267" s="39" t="str">
        <f ca="1">VLOOKUP(R267,Table_corresp!$A$3:$B$230,2,0)</f>
        <v>[9-12[</v>
      </c>
      <c r="T267" s="45" t="str">
        <f>DATEDIF(Q267,P267,"y")&amp;" ans "&amp;DATEDIF(Q267,P267,"ym")&amp;" mois"</f>
        <v>10 ans 1 mois</v>
      </c>
      <c r="U267" s="39" t="str">
        <f>VLOOKUP(T267,Table_corresp!$A$3:$B$230,2,0)</f>
        <v>[9-12[</v>
      </c>
      <c r="Y267" s="38" t="str">
        <f>IF(X267&lt;&gt;0,(DATEDIF(Q267,X267,"y")&amp;" ans "&amp;DATEDIF(Q267,X267,"ym")&amp;" mois"),"")</f>
        <v/>
      </c>
    </row>
    <row r="268" spans="1:107" x14ac:dyDescent="0.25">
      <c r="A268" s="65">
        <v>269</v>
      </c>
      <c r="B268" s="31">
        <v>1</v>
      </c>
      <c r="C268" s="66">
        <v>32.6</v>
      </c>
      <c r="D268" s="66">
        <v>1.18</v>
      </c>
      <c r="E268" s="12">
        <f t="shared" si="99"/>
        <v>23.412812410226948</v>
      </c>
      <c r="F268" s="66">
        <v>32.799999999999997</v>
      </c>
      <c r="G268" s="66">
        <v>1.18</v>
      </c>
      <c r="H268" s="13">
        <f t="shared" si="80"/>
        <v>23.55644929617926</v>
      </c>
      <c r="I268" s="46">
        <f>VLOOKUP(T268,Table_corresp!$E$3:$F$230,2,0)</f>
        <v>7</v>
      </c>
      <c r="J268" s="46" t="str">
        <f>CONCATENATE(B268," / ",I268)</f>
        <v>1 / 7</v>
      </c>
      <c r="K268" s="54">
        <f>VLOOKUP(J268,Table_corresp!$J$3:$M$70,2,0)</f>
        <v>15.53</v>
      </c>
      <c r="L268" s="54">
        <f>VLOOKUP(J268,Table_corresp!$J$3:$M$70,3,0)</f>
        <v>-0.47</v>
      </c>
      <c r="M268" s="55">
        <f>VLOOKUP(J268,Table_corresp!$J$3:$M$70,4,0)</f>
        <v>-3.8800000000000001E-2</v>
      </c>
      <c r="N268" s="56">
        <f t="shared" si="100"/>
        <v>4.5833772730633768</v>
      </c>
      <c r="P268" s="64">
        <v>42761</v>
      </c>
      <c r="Q268" s="64">
        <v>40030</v>
      </c>
      <c r="R268" s="45" t="str">
        <f t="shared" ca="1" si="81"/>
        <v>8 ans 2 mois</v>
      </c>
      <c r="S268" s="39" t="str">
        <f ca="1">VLOOKUP(R268,Table_corresp!$A$3:$B$230,2,0)</f>
        <v>[6-9[</v>
      </c>
      <c r="T268" s="45" t="str">
        <f>DATEDIF(Q268,P268,"y")&amp;" ans "&amp;DATEDIF(Q268,P268,"ym")&amp;" mois"</f>
        <v>7 ans 5 mois</v>
      </c>
      <c r="U268" s="39" t="str">
        <f>VLOOKUP(T268,Table_corresp!$A$3:$B$230,2,0)</f>
        <v>[6-9[</v>
      </c>
      <c r="Y268" s="38" t="str">
        <f>IF(X268&lt;&gt;0,(DATEDIF(Q268,X268,"y")&amp;" ans "&amp;DATEDIF(Q268,X268,"ym")&amp;" mois"),"")</f>
        <v/>
      </c>
    </row>
    <row r="269" spans="1:107" ht="15.75" customHeight="1" x14ac:dyDescent="0.25">
      <c r="A269" s="65">
        <v>270</v>
      </c>
      <c r="B269" s="31">
        <v>1</v>
      </c>
      <c r="C269" s="66">
        <v>44</v>
      </c>
      <c r="D269" s="66">
        <v>1.33</v>
      </c>
      <c r="E269" s="12">
        <f t="shared" si="99"/>
        <v>24.874215614223527</v>
      </c>
      <c r="F269" s="63">
        <v>44.9</v>
      </c>
      <c r="G269" s="70">
        <v>1.33</v>
      </c>
      <c r="H269" s="13">
        <f t="shared" si="80"/>
        <v>25.383006388150825</v>
      </c>
      <c r="I269" s="46">
        <f>VLOOKUP(T269,Table_corresp!$E$3:$F$230,2,0)</f>
        <v>9.5</v>
      </c>
      <c r="J269" s="46" t="str">
        <f>CONCATENATE(B269," / ",I269)</f>
        <v>1 / 9,5</v>
      </c>
      <c r="K269" s="54">
        <f>VLOOKUP(J269,Table_corresp!$J$3:$M$70,2,0)</f>
        <v>16.2</v>
      </c>
      <c r="L269" s="54">
        <f>VLOOKUP(J269,Table_corresp!$J$3:$M$70,3,0)</f>
        <v>-0.77</v>
      </c>
      <c r="M269" s="55">
        <f>VLOOKUP(J269,Table_corresp!$J$3:$M$70,4,0)</f>
        <v>-7.3300000000000004E-2</v>
      </c>
      <c r="N269" s="56">
        <f t="shared" si="100"/>
        <v>3.9881838627091462</v>
      </c>
      <c r="P269" s="64">
        <v>42766</v>
      </c>
      <c r="Q269" s="64">
        <v>39291</v>
      </c>
      <c r="R269" s="45" t="str">
        <f t="shared" ca="1" si="81"/>
        <v>10 ans 2 mois</v>
      </c>
      <c r="S269" s="39" t="str">
        <f ca="1">VLOOKUP(R269,Table_corresp!$A$3:$B$230,2,0)</f>
        <v>[9-12[</v>
      </c>
      <c r="T269" s="45" t="str">
        <f>DATEDIF(Q269,P269,"y")&amp;" ans "&amp;DATEDIF(Q269,P269,"ym")&amp;" mois"</f>
        <v>9 ans 6 mois</v>
      </c>
      <c r="U269" s="39" t="str">
        <f>VLOOKUP(T269,Table_corresp!$A$3:$B$230,2,0)</f>
        <v>[9-12[</v>
      </c>
      <c r="Y269" s="38" t="str">
        <f>IF(X269&lt;&gt;0,(DATEDIF(Q269,X269,"y")&amp;" ans "&amp;DATEDIF(Q269,X269,"ym")&amp;" mois"),"")</f>
        <v/>
      </c>
    </row>
    <row r="270" spans="1:107" ht="15" customHeight="1" x14ac:dyDescent="0.25">
      <c r="A270" s="65">
        <v>271</v>
      </c>
      <c r="B270" s="31">
        <v>1</v>
      </c>
      <c r="C270" s="66"/>
      <c r="D270" s="66"/>
      <c r="E270" s="12"/>
      <c r="F270" s="63">
        <v>45</v>
      </c>
      <c r="G270" s="70">
        <v>1.39</v>
      </c>
      <c r="H270" s="13">
        <f t="shared" si="80"/>
        <v>23.290719942031988</v>
      </c>
      <c r="I270" s="46">
        <f>VLOOKUP(T270,Table_corresp!$E$3:$F$230,2,0)</f>
        <v>9</v>
      </c>
      <c r="J270" s="46" t="str">
        <f>CONCATENATE(B270," / ",I270)</f>
        <v>1 / 9</v>
      </c>
      <c r="K270" s="54">
        <f>VLOOKUP(J270,Table_corresp!$J$3:$M$70,2,0)</f>
        <v>16.04</v>
      </c>
      <c r="L270" s="54">
        <f>VLOOKUP(J270,Table_corresp!$J$3:$M$70,3,0)</f>
        <v>-0.72</v>
      </c>
      <c r="M270" s="55">
        <f>VLOOKUP(J270,Table_corresp!$J$3:$M$70,4,0)</f>
        <v>-6.6799999999999998E-2</v>
      </c>
      <c r="N270" s="56">
        <f t="shared" si="100"/>
        <v>3.5255029986979354</v>
      </c>
      <c r="O270" t="s">
        <v>36</v>
      </c>
      <c r="P270" s="64">
        <v>42766</v>
      </c>
      <c r="Q270" s="64">
        <v>39477</v>
      </c>
      <c r="R270" s="45" t="str">
        <f t="shared" ca="1" si="81"/>
        <v>9 ans 8 mois</v>
      </c>
      <c r="S270" s="39" t="str">
        <f ca="1">VLOOKUP(R270,Table_corresp!$A$3:$B$230,2,0)</f>
        <v>[9-12[</v>
      </c>
      <c r="T270" s="45" t="str">
        <f>DATEDIF(Q270,P270,"y")&amp;" ans "&amp;DATEDIF(Q270,P270,"ym")&amp;" mois"</f>
        <v>9 ans 0 mois</v>
      </c>
      <c r="U270" s="39" t="str">
        <f>VLOOKUP(T270,Table_corresp!$A$3:$B$230,2,0)</f>
        <v>[9-12[</v>
      </c>
      <c r="X270" s="69">
        <v>42907</v>
      </c>
      <c r="Y270" s="38" t="str">
        <f>IF(X270&lt;&gt;0,(DATEDIF(Q270,X270,"y")&amp;" ans "&amp;DATEDIF(Q270,X270,"ym")&amp;" mois"),"")</f>
        <v>9 ans 4 mois</v>
      </c>
      <c r="Z270">
        <v>23.3</v>
      </c>
    </row>
    <row r="271" spans="1:107" ht="30.75" customHeight="1" x14ac:dyDescent="0.25">
      <c r="A271" s="65">
        <v>272</v>
      </c>
      <c r="B271" s="31">
        <v>1</v>
      </c>
      <c r="C271" s="66"/>
      <c r="D271" s="66"/>
      <c r="E271" s="12"/>
      <c r="F271" s="63">
        <v>91</v>
      </c>
      <c r="G271">
        <v>1.65</v>
      </c>
      <c r="H271" s="13">
        <f t="shared" si="80"/>
        <v>33.425160697887975</v>
      </c>
      <c r="I271" s="46">
        <f>VLOOKUP(T271,Table_corresp!$E$3:$F$230,2,0)</f>
        <v>13</v>
      </c>
      <c r="J271" s="46" t="str">
        <f>CONCATENATE(B271," / ",I271)</f>
        <v>1 / 13</v>
      </c>
      <c r="K271" s="54">
        <f>VLOOKUP(J271,Table_corresp!$J$3:$M$70,2,0)</f>
        <v>17.8</v>
      </c>
      <c r="L271" s="54">
        <f>VLOOKUP(J271,Table_corresp!$J$3:$M$70,3,0)</f>
        <v>-0.93</v>
      </c>
      <c r="M271" s="55">
        <f>VLOOKUP(J271,Table_corresp!$J$3:$M$70,4,0)</f>
        <v>-0.1002</v>
      </c>
      <c r="N271" s="56">
        <f t="shared" si="100"/>
        <v>4.4256735596249825</v>
      </c>
      <c r="O271" t="s">
        <v>39</v>
      </c>
      <c r="P271" s="64">
        <v>42766</v>
      </c>
      <c r="Q271" s="64">
        <v>37868</v>
      </c>
      <c r="R271" s="45" t="str">
        <f t="shared" ca="1" si="81"/>
        <v>14 ans 1 mois</v>
      </c>
      <c r="S271" s="39" t="str">
        <f ca="1">VLOOKUP(R271,Table_corresp!$A$3:$B$230,2,0)</f>
        <v>&gt; 12</v>
      </c>
      <c r="T271" s="45" t="str">
        <f>DATEDIF(Q271,P271,"y")&amp;" ans "&amp;DATEDIF(Q271,P271,"ym")&amp;" mois"</f>
        <v>13 ans 4 mois</v>
      </c>
      <c r="U271" s="39" t="str">
        <f>VLOOKUP(T271,Table_corresp!$A$3:$B$230,2,0)</f>
        <v>&gt; 12</v>
      </c>
      <c r="Y271" s="38" t="str">
        <f>IF(X271&lt;&gt;0,(DATEDIF(Q271,X271,"y")&amp;" ans "&amp;DATEDIF(Q271,X271,"ym")&amp;" mois"),"")</f>
        <v/>
      </c>
    </row>
    <row r="272" spans="1:107" x14ac:dyDescent="0.25">
      <c r="A272" s="65">
        <v>273</v>
      </c>
      <c r="B272" s="31">
        <v>1</v>
      </c>
      <c r="C272" s="66">
        <v>54</v>
      </c>
      <c r="D272" s="66">
        <v>1.42</v>
      </c>
      <c r="E272" s="12">
        <f t="shared" si="99"/>
        <v>26.780400714144019</v>
      </c>
      <c r="F272" s="63">
        <v>55</v>
      </c>
      <c r="G272" s="70">
        <v>1.42</v>
      </c>
      <c r="H272" s="13">
        <f t="shared" si="80"/>
        <v>27.276334060702244</v>
      </c>
      <c r="I272" s="46">
        <f>VLOOKUP(T272,Table_corresp!$E$3:$F$230,2,0)</f>
        <v>9</v>
      </c>
      <c r="J272" s="46" t="str">
        <f>CONCATENATE(B272," / ",I272)</f>
        <v>1 / 9</v>
      </c>
      <c r="K272" s="54">
        <f>VLOOKUP(J272,Table_corresp!$J$3:$M$70,2,0)</f>
        <v>16.04</v>
      </c>
      <c r="L272" s="54">
        <f>VLOOKUP(J272,Table_corresp!$J$3:$M$70,3,0)</f>
        <v>-0.72</v>
      </c>
      <c r="M272" s="55">
        <f>VLOOKUP(J272,Table_corresp!$J$3:$M$70,4,0)</f>
        <v>-6.6799999999999998E-2</v>
      </c>
      <c r="N272" s="56">
        <f t="shared" si="100"/>
        <v>4.7558504326139293</v>
      </c>
      <c r="O272" t="s">
        <v>39</v>
      </c>
      <c r="P272" s="64">
        <v>42767</v>
      </c>
      <c r="Q272" s="64">
        <v>39464</v>
      </c>
      <c r="R272" s="45" t="str">
        <f t="shared" ca="1" si="81"/>
        <v>9 ans 9 mois</v>
      </c>
      <c r="S272" s="39" t="str">
        <f ca="1">VLOOKUP(R272,Table_corresp!$A$3:$B$230,2,0)</f>
        <v>[9-12[</v>
      </c>
      <c r="T272" s="45" t="str">
        <f>DATEDIF(Q272,P272,"y")&amp;" ans "&amp;DATEDIF(Q272,P272,"ym")&amp;" mois"</f>
        <v>9 ans 0 mois</v>
      </c>
      <c r="U272" s="39" t="str">
        <f>VLOOKUP(T272,Table_corresp!$A$3:$B$230,2,0)</f>
        <v>[9-12[</v>
      </c>
      <c r="Y272" s="38" t="str">
        <f>IF(X272&lt;&gt;0,(DATEDIF(Q272,X272,"y")&amp;" ans "&amp;DATEDIF(Q272,X272,"ym")&amp;" mois"),"")</f>
        <v/>
      </c>
    </row>
    <row r="273" spans="1:25" ht="15" customHeight="1" x14ac:dyDescent="0.25">
      <c r="A273" s="61">
        <v>274</v>
      </c>
      <c r="B273" s="32">
        <v>1</v>
      </c>
      <c r="C273" s="62">
        <v>49</v>
      </c>
      <c r="D273" s="62">
        <v>1.4</v>
      </c>
      <c r="E273" s="12">
        <f t="shared" si="99"/>
        <v>25.000000000000004</v>
      </c>
      <c r="F273" s="63">
        <v>49</v>
      </c>
      <c r="G273" s="70">
        <v>1.42</v>
      </c>
      <c r="H273" s="13">
        <f t="shared" si="80"/>
        <v>24.300733981352906</v>
      </c>
      <c r="I273" s="46">
        <f>VLOOKUP(T273,Table_corresp!$E$3:$F$230,2,0)</f>
        <v>8.5</v>
      </c>
      <c r="J273" s="46" t="str">
        <f>CONCATENATE(B273," / ",I273)</f>
        <v>1 / 8,5</v>
      </c>
      <c r="K273" s="54">
        <f>VLOOKUP(J273,Table_corresp!$J$3:$M$70,2,0)</f>
        <v>15.89</v>
      </c>
      <c r="L273" s="54">
        <f>VLOOKUP(J273,Table_corresp!$J$3:$M$70,3,0)</f>
        <v>-0.66</v>
      </c>
      <c r="M273" s="55">
        <f>VLOOKUP(J273,Table_corresp!$J$3:$M$70,4,0)</f>
        <v>-5.9499999999999997E-2</v>
      </c>
      <c r="N273" s="56">
        <f t="shared" si="100"/>
        <v>4.1092873994878749</v>
      </c>
      <c r="O273" t="s">
        <v>39</v>
      </c>
      <c r="P273" s="64">
        <v>42775</v>
      </c>
      <c r="Q273" s="64">
        <v>39512</v>
      </c>
      <c r="R273" s="45" t="str">
        <f t="shared" ca="1" si="81"/>
        <v>9 ans 7 mois</v>
      </c>
      <c r="S273" s="39" t="str">
        <f ca="1">VLOOKUP(R273,Table_corresp!$A$3:$B$230,2,0)</f>
        <v>[9-12[</v>
      </c>
      <c r="T273" s="45" t="str">
        <f>DATEDIF(Q273,P273,"y")&amp;" ans "&amp;DATEDIF(Q273,P273,"ym")&amp;" mois"</f>
        <v>8 ans 11 mois</v>
      </c>
      <c r="U273" s="39" t="str">
        <f>VLOOKUP(T273,Table_corresp!$A$3:$B$230,2,0)</f>
        <v>[6-9[</v>
      </c>
      <c r="Y273" s="38" t="str">
        <f>IF(X273&lt;&gt;0,(DATEDIF(Q273,X273,"y")&amp;" ans "&amp;DATEDIF(Q273,X273,"ym")&amp;" mois"),"")</f>
        <v/>
      </c>
    </row>
    <row r="274" spans="1:25" ht="16.5" customHeight="1" x14ac:dyDescent="0.25">
      <c r="A274" s="61">
        <v>275</v>
      </c>
      <c r="B274" s="32">
        <v>2</v>
      </c>
      <c r="C274" s="62"/>
      <c r="D274" s="62"/>
      <c r="E274" s="12"/>
      <c r="F274" s="63">
        <v>33</v>
      </c>
      <c r="G274" s="70">
        <v>1.1599999999999999</v>
      </c>
      <c r="H274" s="13">
        <f t="shared" si="80"/>
        <v>24.524375743162903</v>
      </c>
      <c r="I274" s="46">
        <f>VLOOKUP(T274,Table_corresp!$E$3:$F$230,2,0)</f>
        <v>6.5</v>
      </c>
      <c r="J274" s="46" t="str">
        <f>CONCATENATE(B274," / ",I274)</f>
        <v>2 / 6,5</v>
      </c>
      <c r="K274" s="54">
        <f>VLOOKUP(J274,Table_corresp!$J$3:$M$70,2,0)</f>
        <v>15.16</v>
      </c>
      <c r="L274" s="54">
        <f>VLOOKUP(J274,Table_corresp!$J$3:$M$70,3,0)</f>
        <v>-0.41</v>
      </c>
      <c r="M274" s="55">
        <f>VLOOKUP(J274,Table_corresp!$J$3:$M$70,4,0)</f>
        <v>-3.4200000000000001E-2</v>
      </c>
      <c r="N274" s="56">
        <f t="shared" si="100"/>
        <v>5.2334565058454618</v>
      </c>
      <c r="O274" t="s">
        <v>39</v>
      </c>
      <c r="P274" s="64">
        <v>42775</v>
      </c>
      <c r="Q274" s="64">
        <v>40389</v>
      </c>
      <c r="R274" s="45" t="str">
        <f t="shared" ca="1" si="81"/>
        <v>7 ans 2 mois</v>
      </c>
      <c r="S274" s="39" t="str">
        <f ca="1">VLOOKUP(R274,Table_corresp!$A$3:$B$230,2,0)</f>
        <v>[6-9[</v>
      </c>
      <c r="T274" s="45" t="str">
        <f>DATEDIF(Q274,P274,"y")&amp;" ans "&amp;DATEDIF(Q274,P274,"ym")&amp;" mois"</f>
        <v>6 ans 6 mois</v>
      </c>
      <c r="U274" s="39" t="str">
        <f>VLOOKUP(T274,Table_corresp!$A$3:$B$230,2,0)</f>
        <v>[6-9[</v>
      </c>
      <c r="Y274" s="38" t="str">
        <f>IF(X274&lt;&gt;0,(DATEDIF(Q274,X274,"y")&amp;" ans "&amp;DATEDIF(Q274,X274,"ym")&amp;" mois"),"")</f>
        <v/>
      </c>
    </row>
    <row r="275" spans="1:25" ht="14.25" customHeight="1" x14ac:dyDescent="0.25">
      <c r="A275" s="61">
        <v>276</v>
      </c>
      <c r="B275" s="68">
        <v>1</v>
      </c>
      <c r="C275" s="62"/>
      <c r="D275" s="62"/>
      <c r="E275" s="12"/>
      <c r="F275" s="63">
        <v>37.1</v>
      </c>
      <c r="G275" s="70">
        <v>1.27</v>
      </c>
      <c r="H275" s="13">
        <f t="shared" si="80"/>
        <v>23.002046004092009</v>
      </c>
      <c r="I275" s="46">
        <f>VLOOKUP(T275,Table_corresp!$E$3:$F$230,2,0)</f>
        <v>7</v>
      </c>
      <c r="J275" s="46" t="str">
        <f>CONCATENATE(B275," / ",I275)</f>
        <v>1 / 7</v>
      </c>
      <c r="K275" s="54">
        <f>VLOOKUP(J275,Table_corresp!$J$3:$M$70,2,0)</f>
        <v>15.53</v>
      </c>
      <c r="L275" s="54">
        <f>VLOOKUP(J275,Table_corresp!$J$3:$M$70,3,0)</f>
        <v>-0.47</v>
      </c>
      <c r="M275" s="55">
        <f>VLOOKUP(J275,Table_corresp!$J$3:$M$70,4,0)</f>
        <v>-3.8800000000000001E-2</v>
      </c>
      <c r="N275" s="56">
        <f t="shared" si="100"/>
        <v>4.3448514286274298</v>
      </c>
      <c r="O275" t="s">
        <v>39</v>
      </c>
      <c r="P275" s="64">
        <v>42775</v>
      </c>
      <c r="Q275" s="64">
        <v>40141</v>
      </c>
      <c r="R275" s="45" t="str">
        <f t="shared" ca="1" si="81"/>
        <v>7 ans 10 mois</v>
      </c>
      <c r="S275" s="39" t="str">
        <f ca="1">VLOOKUP(R275,Table_corresp!$A$3:$B$230,2,0)</f>
        <v>[6-9[</v>
      </c>
      <c r="T275" s="45" t="str">
        <f>DATEDIF(Q275,P275,"y")&amp;" ans "&amp;DATEDIF(Q275,P275,"ym")&amp;" mois"</f>
        <v>7 ans 2 mois</v>
      </c>
      <c r="U275" s="39" t="str">
        <f>VLOOKUP(T275,Table_corresp!$A$3:$B$230,2,0)</f>
        <v>[6-9[</v>
      </c>
      <c r="Y275" s="38" t="str">
        <f>IF(X275&lt;&gt;0,(DATEDIF(Q275,X275,"y")&amp;" ans "&amp;DATEDIF(Q275,X275,"ym")&amp;" mois"),"")</f>
        <v/>
      </c>
    </row>
    <row r="276" spans="1:25" x14ac:dyDescent="0.25">
      <c r="A276" s="61">
        <v>277</v>
      </c>
      <c r="B276" s="68">
        <v>2</v>
      </c>
      <c r="C276" s="62"/>
      <c r="D276" s="62"/>
      <c r="E276" s="12"/>
      <c r="F276" s="63">
        <v>46.5</v>
      </c>
      <c r="G276" s="70">
        <v>1.46</v>
      </c>
      <c r="H276" s="13">
        <f t="shared" si="80"/>
        <v>21.814599361981614</v>
      </c>
      <c r="I276" s="46">
        <f>VLOOKUP(T276,Table_corresp!$E$3:$F$230,2,0)</f>
        <v>10</v>
      </c>
      <c r="J276" s="46" t="str">
        <f>CONCATENATE(B276," / ",I276)</f>
        <v>2 / 10</v>
      </c>
      <c r="K276" s="54">
        <f>VLOOKUP(J276,Table_corresp!$J$3:$M$70,2,0)</f>
        <v>16.18</v>
      </c>
      <c r="L276" s="54">
        <f>VLOOKUP(J276,Table_corresp!$J$3:$M$70,3,0)</f>
        <v>-0.67</v>
      </c>
      <c r="M276" s="55">
        <f>VLOOKUP(J276,Table_corresp!$J$3:$M$70,4,0)</f>
        <v>-6.9199999999999998E-2</v>
      </c>
      <c r="N276" s="56">
        <f t="shared" si="100"/>
        <v>2.6218444820938687</v>
      </c>
      <c r="O276" t="s">
        <v>36</v>
      </c>
      <c r="P276" s="64">
        <v>42802</v>
      </c>
      <c r="Q276" s="64">
        <v>39034</v>
      </c>
      <c r="R276" s="45" t="str">
        <f t="shared" ca="1" si="81"/>
        <v>10 ans 11 mois</v>
      </c>
      <c r="S276" s="39" t="str">
        <f ca="1">VLOOKUP(R276,Table_corresp!$A$3:$B$230,2,0)</f>
        <v>[9-12[</v>
      </c>
      <c r="T276" s="45" t="str">
        <f>DATEDIF(Q276,P276,"y")&amp;" ans "&amp;DATEDIF(Q276,P276,"ym")&amp;" mois"</f>
        <v>10 ans 3 mois</v>
      </c>
      <c r="U276" s="39" t="str">
        <f>VLOOKUP(T276,Table_corresp!$A$3:$B$230,2,0)</f>
        <v>[9-12[</v>
      </c>
      <c r="Y276" s="38" t="str">
        <f>IF(X276&lt;&gt;0,(DATEDIF(Q276,X276,"y")&amp;" ans "&amp;DATEDIF(Q276,X276,"ym")&amp;" mois"),"")</f>
        <v/>
      </c>
    </row>
    <row r="277" spans="1:25" x14ac:dyDescent="0.25">
      <c r="A277" s="73">
        <v>278</v>
      </c>
      <c r="B277" s="68">
        <v>2</v>
      </c>
      <c r="C277" s="62"/>
      <c r="D277" s="62"/>
      <c r="E277" s="12"/>
      <c r="F277" s="63">
        <v>43.4</v>
      </c>
      <c r="G277" s="70">
        <v>1.41</v>
      </c>
      <c r="H277" s="13">
        <f t="shared" si="80"/>
        <v>21.829887832603994</v>
      </c>
      <c r="I277" s="46">
        <f>VLOOKUP(T277,Table_corresp!$E$3:$F$230,2,0)</f>
        <v>8.5</v>
      </c>
      <c r="J277" s="46" t="str">
        <f>CONCATENATE(B277," / ",I277)</f>
        <v>2 / 8,5</v>
      </c>
      <c r="K277" s="54">
        <f>VLOOKUP(J277,Table_corresp!$J$3:$M$70,2,0)</f>
        <v>15.59</v>
      </c>
      <c r="L277" s="54">
        <f>VLOOKUP(J277,Table_corresp!$J$3:$M$70,3,0)</f>
        <v>-0.56999999999999995</v>
      </c>
      <c r="M277" s="55">
        <f>VLOOKUP(J277,Table_corresp!$J$3:$M$70,4,0)</f>
        <v>-5.3400000000000003E-2</v>
      </c>
      <c r="N277" s="56">
        <f t="shared" si="100"/>
        <v>3.2697175987858333</v>
      </c>
      <c r="O277" t="s">
        <v>36</v>
      </c>
      <c r="P277" s="64">
        <v>42802</v>
      </c>
      <c r="Q277" s="64">
        <v>39573</v>
      </c>
      <c r="R277" s="45" t="str">
        <f t="shared" ca="1" si="81"/>
        <v>9 ans 5 mois</v>
      </c>
      <c r="S277" s="39" t="str">
        <f ca="1">VLOOKUP(R277,Table_corresp!$A$3:$B$230,2,0)</f>
        <v>[9-12[</v>
      </c>
      <c r="T277" s="45" t="str">
        <f>DATEDIF(Q277,P277,"y")&amp;" ans "&amp;DATEDIF(Q277,P277,"ym")&amp;" mois"</f>
        <v>8 ans 10 mois</v>
      </c>
      <c r="U277" s="39" t="str">
        <f>VLOOKUP(T277,Table_corresp!$A$3:$B$230,2,0)</f>
        <v>[6-9[</v>
      </c>
      <c r="Y277" s="38" t="str">
        <f>IF(X277&lt;&gt;0,(DATEDIF(Q277,X277,"y")&amp;" ans "&amp;DATEDIF(Q277,X277,"ym")&amp;" mois"),"")</f>
        <v/>
      </c>
    </row>
    <row r="278" spans="1:25" x14ac:dyDescent="0.25">
      <c r="A278" s="61">
        <v>279</v>
      </c>
      <c r="B278" s="68">
        <v>1</v>
      </c>
      <c r="C278" s="62">
        <v>43</v>
      </c>
      <c r="D278" s="62">
        <v>1.26</v>
      </c>
      <c r="E278" s="12">
        <f t="shared" si="99"/>
        <v>27.084908037288987</v>
      </c>
      <c r="F278" s="63">
        <v>44.3</v>
      </c>
      <c r="G278" s="70">
        <v>1.28</v>
      </c>
      <c r="H278" s="13">
        <f t="shared" si="80"/>
        <v>27.038574218749996</v>
      </c>
      <c r="I278" s="46">
        <f>VLOOKUP(T278,Table_corresp!$E$3:$F$230,2,0)</f>
        <v>5.5</v>
      </c>
      <c r="J278" s="46" t="str">
        <f>CONCATENATE(B278," / ",I278)</f>
        <v>1 / 5,5</v>
      </c>
      <c r="K278" s="54">
        <f>VLOOKUP(J278,Table_corresp!$J$3:$M$70,2,0)</f>
        <v>15.46</v>
      </c>
      <c r="L278" s="54">
        <f>VLOOKUP(J278,Table_corresp!$J$3:$M$70,3,0)</f>
        <v>-0.33</v>
      </c>
      <c r="M278" s="55">
        <f>VLOOKUP(J278,Table_corresp!$J$3:$M$70,4,0)</f>
        <v>-2.5000000000000001E-2</v>
      </c>
      <c r="N278" s="56">
        <f t="shared" si="100"/>
        <v>6.7382976231695357</v>
      </c>
      <c r="O278" t="s">
        <v>39</v>
      </c>
      <c r="P278" s="64">
        <v>42802</v>
      </c>
      <c r="Q278" s="64">
        <v>40702</v>
      </c>
      <c r="R278" s="45" t="str">
        <f t="shared" ca="1" si="81"/>
        <v>6 ans 4 mois</v>
      </c>
      <c r="S278" s="39" t="str">
        <f ca="1">VLOOKUP(R278,Table_corresp!$A$3:$B$230,2,0)</f>
        <v>[6-9[</v>
      </c>
      <c r="T278" s="45" t="str">
        <f>DATEDIF(Q278,P278,"y")&amp;" ans "&amp;DATEDIF(Q278,P278,"ym")&amp;" mois"</f>
        <v>5 ans 9 mois</v>
      </c>
      <c r="U278" s="39" t="str">
        <f>VLOOKUP(T278,Table_corresp!$A$3:$B$230,2,0)</f>
        <v>[3-6[</v>
      </c>
      <c r="Y278" s="38" t="str">
        <f>IF(X278&lt;&gt;0,(DATEDIF(Q278,X278,"y")&amp;" ans "&amp;DATEDIF(Q278,X278,"ym")&amp;" mois"),"")</f>
        <v/>
      </c>
    </row>
    <row r="279" spans="1:25" x14ac:dyDescent="0.25">
      <c r="A279" s="61">
        <v>280</v>
      </c>
      <c r="B279" s="68">
        <v>2</v>
      </c>
      <c r="C279" s="62"/>
      <c r="D279" s="62"/>
      <c r="E279" s="12"/>
      <c r="F279" s="63">
        <v>20.5</v>
      </c>
      <c r="G279" s="70">
        <v>1.01</v>
      </c>
      <c r="H279" s="13">
        <f t="shared" si="80"/>
        <v>20.096069012841877</v>
      </c>
      <c r="I279" s="46">
        <f>VLOOKUP(T279,Table_corresp!$E$3:$F$230,2,0)</f>
        <v>3</v>
      </c>
      <c r="J279" s="46" t="str">
        <f>CONCATENATE(B279," / ",I279)</f>
        <v>2 / 3</v>
      </c>
      <c r="K279" s="54">
        <f>VLOOKUP(J279,Table_corresp!$J$3:$M$70,2,0)</f>
        <v>15.86</v>
      </c>
      <c r="L279" s="54">
        <f>VLOOKUP(J279,Table_corresp!$J$3:$M$70,3,0)</f>
        <v>-0.09</v>
      </c>
      <c r="M279" s="55">
        <f>VLOOKUP(J279,Table_corresp!$J$3:$M$70,4,0)</f>
        <v>-7.0000000000000001E-3</v>
      </c>
      <c r="N279" s="56">
        <f t="shared" si="100"/>
        <v>3.0114012894126057</v>
      </c>
      <c r="O279" t="s">
        <v>39</v>
      </c>
      <c r="P279" s="64">
        <v>42802</v>
      </c>
      <c r="Q279" s="64">
        <v>41637</v>
      </c>
      <c r="R279" s="45" t="str">
        <f t="shared" ca="1" si="81"/>
        <v>3 ans 9 mois</v>
      </c>
      <c r="S279" s="39" t="str">
        <f ca="1">VLOOKUP(R279,Table_corresp!$A$3:$B$230,2,0)</f>
        <v>[3-6[</v>
      </c>
      <c r="T279" s="45" t="str">
        <f>DATEDIF(Q279,P279,"y")&amp;" ans "&amp;DATEDIF(Q279,P279,"ym")&amp;" mois"</f>
        <v>3 ans 2 mois</v>
      </c>
      <c r="U279" s="39" t="str">
        <f>VLOOKUP(T279,Table_corresp!$A$3:$B$230,2,0)</f>
        <v>[3-6[</v>
      </c>
      <c r="Y279" s="38" t="str">
        <f>IF(X279&lt;&gt;0,(DATEDIF(Q279,X279,"y")&amp;" ans "&amp;DATEDIF(Q279,X279,"ym")&amp;" mois"),"")</f>
        <v/>
      </c>
    </row>
    <row r="280" spans="1:25" x14ac:dyDescent="0.25">
      <c r="A280" s="66">
        <v>281</v>
      </c>
      <c r="B280" s="68">
        <v>1</v>
      </c>
      <c r="C280" s="66">
        <v>23</v>
      </c>
      <c r="D280" s="66">
        <v>1.1299999999999999</v>
      </c>
      <c r="E280" s="12">
        <f t="shared" si="99"/>
        <v>18.01237371759731</v>
      </c>
      <c r="F280" s="63">
        <v>29</v>
      </c>
      <c r="G280" s="71">
        <v>1.19</v>
      </c>
      <c r="H280" s="13">
        <f t="shared" si="80"/>
        <v>20.478779747192995</v>
      </c>
      <c r="I280" s="46">
        <f>VLOOKUP(T280,Table_corresp!$E$3:$F$230,2,0)</f>
        <v>5.5</v>
      </c>
      <c r="J280" s="46" t="str">
        <f>CONCATENATE(B280," / ",I280)</f>
        <v>1 / 5,5</v>
      </c>
      <c r="K280" s="54">
        <f>VLOOKUP(J280,Table_corresp!$J$3:$M$70,2,0)</f>
        <v>15.46</v>
      </c>
      <c r="L280" s="54">
        <f>VLOOKUP(J280,Table_corresp!$J$3:$M$70,3,0)</f>
        <v>-0.33</v>
      </c>
      <c r="M280" s="55">
        <f>VLOOKUP(J280,Table_corresp!$J$3:$M$70,4,0)</f>
        <v>-2.5000000000000001E-2</v>
      </c>
      <c r="N280" s="56">
        <f t="shared" si="100"/>
        <v>3.5440199341044076</v>
      </c>
      <c r="O280" t="s">
        <v>39</v>
      </c>
      <c r="P280" s="67">
        <v>42807</v>
      </c>
      <c r="Q280" s="67">
        <v>40639</v>
      </c>
      <c r="R280" s="45" t="str">
        <f t="shared" ca="1" si="81"/>
        <v>6 ans 6 mois</v>
      </c>
      <c r="S280" s="39" t="str">
        <f ca="1">VLOOKUP(R280,Table_corresp!$A$3:$B$230,2,0)</f>
        <v>[6-9[</v>
      </c>
      <c r="T280" s="45" t="str">
        <f>DATEDIF(Q280,P280,"y")&amp;" ans "&amp;DATEDIF(Q280,P280,"ym")&amp;" mois"</f>
        <v>5 ans 11 mois</v>
      </c>
      <c r="U280" s="39" t="str">
        <f>VLOOKUP(T280,Table_corresp!$A$3:$B$230,2,0)</f>
        <v>[3-6[</v>
      </c>
      <c r="Y280" s="38" t="str">
        <f>IF(X280&lt;&gt;0,(DATEDIF(Q280,X280,"y")&amp;" ans "&amp;DATEDIF(Q280,X280,"ym")&amp;" mois"),"")</f>
        <v/>
      </c>
    </row>
    <row r="281" spans="1:25" x14ac:dyDescent="0.25">
      <c r="A281" s="66">
        <v>282</v>
      </c>
      <c r="B281" s="68">
        <v>2</v>
      </c>
      <c r="C281" s="66">
        <v>20</v>
      </c>
      <c r="D281" s="66">
        <v>1.03</v>
      </c>
      <c r="E281" s="12">
        <f t="shared" si="99"/>
        <v>18.851918182675089</v>
      </c>
      <c r="F281" s="63">
        <v>24</v>
      </c>
      <c r="G281" s="71">
        <v>1.1100000000000001</v>
      </c>
      <c r="H281" s="13">
        <f t="shared" si="80"/>
        <v>19.478938397857313</v>
      </c>
      <c r="I281" s="46">
        <f>VLOOKUP(T281,Table_corresp!$E$3:$F$230,2,0)</f>
        <v>4.5</v>
      </c>
      <c r="J281" s="46" t="str">
        <f>CONCATENATE(B281," / ",I281)</f>
        <v>2 / 4,5</v>
      </c>
      <c r="K281" s="54">
        <f>VLOOKUP(J281,Table_corresp!$J$3:$M$70,2,0)</f>
        <v>15.31</v>
      </c>
      <c r="L281" s="54">
        <f>VLOOKUP(J281,Table_corresp!$J$3:$M$70,3,0)</f>
        <v>-0.22</v>
      </c>
      <c r="M281" s="55">
        <f>VLOOKUP(J281,Table_corresp!$J$3:$M$70,4,0)</f>
        <v>-1.7299999999999999E-2</v>
      </c>
      <c r="N281" s="56">
        <f t="shared" si="100"/>
        <v>2.9828313715713604</v>
      </c>
      <c r="O281" t="s">
        <v>39</v>
      </c>
      <c r="P281" s="67">
        <v>42807</v>
      </c>
      <c r="Q281" s="67">
        <v>41136</v>
      </c>
      <c r="R281" s="45" t="str">
        <f t="shared" ca="1" si="81"/>
        <v>5 ans 2 mois</v>
      </c>
      <c r="S281" s="39" t="str">
        <f ca="1">VLOOKUP(R281,Table_corresp!$A$3:$B$230,2,0)</f>
        <v>[3-6[</v>
      </c>
      <c r="T281" s="45" t="str">
        <f>DATEDIF(Q281,P281,"y")&amp;" ans "&amp;DATEDIF(Q281,P281,"ym")&amp;" mois"</f>
        <v>4 ans 6 mois</v>
      </c>
      <c r="U281" s="39" t="str">
        <f>VLOOKUP(T281,Table_corresp!$A$3:$B$230,2,0)</f>
        <v>[3-6[</v>
      </c>
      <c r="Y281" s="38" t="str">
        <f>IF(X281&lt;&gt;0,(DATEDIF(Q281,X281,"y")&amp;" ans "&amp;DATEDIF(Q281,X281,"ym")&amp;" mois"),"")</f>
        <v/>
      </c>
    </row>
    <row r="282" spans="1:25" x14ac:dyDescent="0.25">
      <c r="A282" s="66">
        <v>283</v>
      </c>
      <c r="B282" s="68">
        <v>2</v>
      </c>
      <c r="C282" s="66"/>
      <c r="D282" s="66"/>
      <c r="E282" s="12"/>
      <c r="F282" s="63">
        <v>116.7</v>
      </c>
      <c r="G282" s="71">
        <v>1.64</v>
      </c>
      <c r="H282" s="13">
        <f t="shared" si="80"/>
        <v>43.3893515764426</v>
      </c>
      <c r="I282" s="46">
        <f>VLOOKUP(T282,Table_corresp!$E$3:$F$230,2,0)</f>
        <v>14.5</v>
      </c>
      <c r="J282" s="46" t="str">
        <f>CONCATENATE(B282," / ",I282)</f>
        <v>2 / 14,5</v>
      </c>
      <c r="K282" s="54">
        <f>VLOOKUP(J282,Table_corresp!$J$3:$M$70,2,0)</f>
        <v>19.190000000000001</v>
      </c>
      <c r="L282" s="54">
        <f>VLOOKUP(J282,Table_corresp!$J$3:$M$70,3,0)</f>
        <v>-0.84</v>
      </c>
      <c r="M282" s="55">
        <f>VLOOKUP(J282,Table_corresp!$J$3:$M$70,4,0)</f>
        <v>-0.1014</v>
      </c>
      <c r="N282" s="56">
        <f t="shared" si="100"/>
        <v>4.892084216336329</v>
      </c>
      <c r="O282" t="s">
        <v>39</v>
      </c>
      <c r="P282" s="67">
        <v>42808</v>
      </c>
      <c r="Q282" s="67">
        <v>37471</v>
      </c>
      <c r="R282" s="45" t="str">
        <f t="shared" ca="1" si="81"/>
        <v>15 ans 2 mois</v>
      </c>
      <c r="S282" s="39" t="str">
        <f ca="1">VLOOKUP(R282,Table_corresp!$A$3:$B$230,2,0)</f>
        <v>&gt; 12</v>
      </c>
      <c r="T282" s="45" t="str">
        <f>DATEDIF(Q282,P282,"y")&amp;" ans "&amp;DATEDIF(Q282,P282,"ym")&amp;" mois"</f>
        <v>14 ans 7 mois</v>
      </c>
      <c r="U282" s="39" t="str">
        <f>VLOOKUP(T282,Table_corresp!$A$3:$B$230,2,0)</f>
        <v>&gt; 12</v>
      </c>
      <c r="Y282" s="38" t="str">
        <f>IF(X282&lt;&gt;0,(DATEDIF(Q282,X282,"y")&amp;" ans "&amp;DATEDIF(Q282,X282,"ym")&amp;" mois"),"")</f>
        <v/>
      </c>
    </row>
    <row r="283" spans="1:25" x14ac:dyDescent="0.25">
      <c r="A283" s="66">
        <v>284</v>
      </c>
      <c r="B283" s="68">
        <v>2</v>
      </c>
      <c r="C283" s="66"/>
      <c r="D283" s="66"/>
      <c r="E283" s="12"/>
      <c r="F283" s="63">
        <v>49.7</v>
      </c>
      <c r="G283" s="71">
        <v>1.3</v>
      </c>
      <c r="H283" s="13">
        <f t="shared" si="80"/>
        <v>29.408284023668639</v>
      </c>
      <c r="I283" s="46">
        <f>VLOOKUP(T283,Table_corresp!$E$3:$F$230,2,0)</f>
        <v>8</v>
      </c>
      <c r="J283" s="46" t="str">
        <f>CONCATENATE(B283," / ",I283)</f>
        <v>2 / 8</v>
      </c>
      <c r="K283" s="54">
        <f>VLOOKUP(J283,Table_corresp!$J$3:$M$70,2,0)</f>
        <v>15.44</v>
      </c>
      <c r="L283" s="54">
        <f>VLOOKUP(J283,Table_corresp!$J$3:$M$70,3,0)</f>
        <v>-0.54</v>
      </c>
      <c r="M283" s="55">
        <f>VLOOKUP(J283,Table_corresp!$J$3:$M$70,4,0)</f>
        <v>-4.9000000000000002E-2</v>
      </c>
      <c r="N283" s="56">
        <f t="shared" si="100"/>
        <v>5.9969737183820211</v>
      </c>
      <c r="O283" t="s">
        <v>39</v>
      </c>
      <c r="P283" s="67">
        <v>42808</v>
      </c>
      <c r="Q283" s="67">
        <v>39736</v>
      </c>
      <c r="R283" s="45" t="str">
        <f t="shared" ca="1" si="81"/>
        <v>9 ans 0 mois</v>
      </c>
      <c r="S283" s="39" t="str">
        <f ca="1">VLOOKUP(R283,Table_corresp!$A$3:$B$230,2,0)</f>
        <v>[9-12[</v>
      </c>
      <c r="T283" s="45" t="str">
        <f>DATEDIF(Q283,P283,"y")&amp;" ans "&amp;DATEDIF(Q283,P283,"ym")&amp;" mois"</f>
        <v>8 ans 4 mois</v>
      </c>
      <c r="U283" s="39" t="str">
        <f>VLOOKUP(T283,Table_corresp!$A$3:$B$230,2,0)</f>
        <v>[6-9[</v>
      </c>
      <c r="Y283" s="38" t="str">
        <f>IF(X283&lt;&gt;0,(DATEDIF(Q283,X283,"y")&amp;" ans "&amp;DATEDIF(Q283,X283,"ym")&amp;" mois"),"")</f>
        <v/>
      </c>
    </row>
    <row r="284" spans="1:25" x14ac:dyDescent="0.25">
      <c r="A284" s="66">
        <v>285</v>
      </c>
      <c r="B284" s="68">
        <v>1</v>
      </c>
      <c r="C284" s="66"/>
      <c r="D284" s="66"/>
      <c r="E284" s="12"/>
      <c r="F284" s="63">
        <v>56</v>
      </c>
      <c r="G284" s="71">
        <v>1.52</v>
      </c>
      <c r="H284" s="13">
        <f t="shared" si="80"/>
        <v>24.238227146814403</v>
      </c>
      <c r="I284" s="46">
        <f>VLOOKUP(T284,Table_corresp!$E$3:$F$230,2,0)</f>
        <v>10</v>
      </c>
      <c r="J284" s="46" t="str">
        <f>CONCATENATE(B284," / ",I284)</f>
        <v>1 / 10</v>
      </c>
      <c r="K284" s="54">
        <f>VLOOKUP(J284,Table_corresp!$J$3:$M$70,2,0)</f>
        <v>16.36</v>
      </c>
      <c r="L284" s="54">
        <f>VLOOKUP(J284,Table_corresp!$J$3:$M$70,3,0)</f>
        <v>-0.82</v>
      </c>
      <c r="M284" s="55">
        <f>VLOOKUP(J284,Table_corresp!$J$3:$M$70,4,0)</f>
        <v>-0.08</v>
      </c>
      <c r="N284" s="56">
        <f t="shared" si="100"/>
        <v>3.4443084676876983</v>
      </c>
      <c r="O284" t="s">
        <v>36</v>
      </c>
      <c r="P284" s="67">
        <v>42808</v>
      </c>
      <c r="Q284" s="67">
        <v>38990</v>
      </c>
      <c r="R284" s="45" t="str">
        <f t="shared" ca="1" si="81"/>
        <v>11 ans 0 mois</v>
      </c>
      <c r="S284" s="39" t="str">
        <f ca="1">VLOOKUP(R284,Table_corresp!$A$3:$B$230,2,0)</f>
        <v>[9-12[</v>
      </c>
      <c r="T284" s="45" t="str">
        <f>DATEDIF(Q284,P284,"y")&amp;" ans "&amp;DATEDIF(Q284,P284,"ym")&amp;" mois"</f>
        <v>10 ans 5 mois</v>
      </c>
      <c r="U284" s="39" t="str">
        <f>VLOOKUP(T284,Table_corresp!$A$3:$B$230,2,0)</f>
        <v>[9-12[</v>
      </c>
      <c r="Y284" s="38" t="str">
        <f>IF(X284&lt;&gt;0,(DATEDIF(Q284,X284,"y")&amp;" ans "&amp;DATEDIF(Q284,X284,"ym")&amp;" mois"),"")</f>
        <v/>
      </c>
    </row>
    <row r="285" spans="1:25" x14ac:dyDescent="0.25">
      <c r="A285" s="66">
        <v>286</v>
      </c>
      <c r="B285" s="68">
        <v>1</v>
      </c>
      <c r="C285" s="66"/>
      <c r="D285" s="66"/>
      <c r="E285" s="12"/>
      <c r="F285" s="63">
        <v>39.4</v>
      </c>
      <c r="G285" s="71">
        <v>1.34</v>
      </c>
      <c r="H285" s="13">
        <f t="shared" si="80"/>
        <v>21.94252617509467</v>
      </c>
      <c r="I285" s="46">
        <f>VLOOKUP(T285,Table_corresp!$E$3:$F$230,2,0)</f>
        <v>9</v>
      </c>
      <c r="J285" s="46" t="str">
        <f>CONCATENATE(B285," / ",I285)</f>
        <v>1 / 9</v>
      </c>
      <c r="K285" s="54">
        <f>VLOOKUP(J285,Table_corresp!$J$3:$M$70,2,0)</f>
        <v>16.04</v>
      </c>
      <c r="L285" s="54">
        <f>VLOOKUP(J285,Table_corresp!$J$3:$M$70,3,0)</f>
        <v>-0.72</v>
      </c>
      <c r="M285" s="55">
        <f>VLOOKUP(J285,Table_corresp!$J$3:$M$70,4,0)</f>
        <v>-6.6799999999999998E-2</v>
      </c>
      <c r="N285" s="56">
        <f t="shared" si="100"/>
        <v>3.023460244647648</v>
      </c>
      <c r="O285" t="s">
        <v>36</v>
      </c>
      <c r="P285" s="67">
        <v>42808</v>
      </c>
      <c r="Q285" s="67">
        <v>39358</v>
      </c>
      <c r="R285" s="45" t="str">
        <f t="shared" ca="1" si="81"/>
        <v>10 ans 0 mois</v>
      </c>
      <c r="S285" s="39" t="str">
        <f ca="1">VLOOKUP(R285,Table_corresp!$A$3:$B$230,2,0)</f>
        <v>[9-12[</v>
      </c>
      <c r="T285" s="45" t="str">
        <f>DATEDIF(Q285,P285,"y")&amp;" ans "&amp;DATEDIF(Q285,P285,"ym")&amp;" mois"</f>
        <v>9 ans 5 mois</v>
      </c>
      <c r="U285" s="39" t="str">
        <f>VLOOKUP(T285,Table_corresp!$A$3:$B$230,2,0)</f>
        <v>[9-12[</v>
      </c>
      <c r="Y285" s="38" t="str">
        <f>IF(X285&lt;&gt;0,(DATEDIF(Q285,X285,"y")&amp;" ans "&amp;DATEDIF(Q285,X285,"ym")&amp;" mois"),"")</f>
        <v/>
      </c>
    </row>
    <row r="286" spans="1:25" x14ac:dyDescent="0.25">
      <c r="A286" s="66">
        <v>287</v>
      </c>
      <c r="B286" s="68">
        <v>2</v>
      </c>
      <c r="C286" s="66"/>
      <c r="D286" s="66"/>
      <c r="E286" s="12"/>
      <c r="F286" s="66">
        <v>66.2</v>
      </c>
      <c r="G286" s="66">
        <v>1.4550000000000001</v>
      </c>
      <c r="H286" s="12">
        <f t="shared" si="80"/>
        <v>31.270296760784586</v>
      </c>
      <c r="I286" s="46">
        <f>VLOOKUP(T286,Table_corresp!$E$3:$F$230,2,0)</f>
        <v>11.5</v>
      </c>
      <c r="J286" s="46" t="str">
        <f>CONCATENATE(B286," / ",I286)</f>
        <v>2 / 11,5</v>
      </c>
      <c r="K286" s="54">
        <f>VLOOKUP(J286,Table_corresp!$J$3:$M$70,2,0)</f>
        <v>17.04</v>
      </c>
      <c r="L286" s="54">
        <f>VLOOKUP(J286,Table_corresp!$J$3:$M$70,3,0)</f>
        <v>-0.73</v>
      </c>
      <c r="M286" s="55">
        <f>VLOOKUP(J286,Table_corresp!$J$3:$M$70,4,0)</f>
        <v>-8.1799999999999998E-2</v>
      </c>
      <c r="N286" s="56">
        <f t="shared" si="100"/>
        <v>4.3766833348101297</v>
      </c>
      <c r="O286" t="s">
        <v>39</v>
      </c>
      <c r="P286" s="67">
        <v>42815</v>
      </c>
      <c r="Q286" s="67">
        <v>38606</v>
      </c>
      <c r="R286" s="45" t="str">
        <f t="shared" ca="1" si="81"/>
        <v>12 ans 1 mois</v>
      </c>
      <c r="S286" s="39" t="str">
        <f ca="1">VLOOKUP(R286,Table_corresp!$A$3:$B$230,2,0)</f>
        <v>&gt; 12</v>
      </c>
      <c r="T286" s="45" t="str">
        <f>DATEDIF(Q286,P286,"y")&amp;" ans "&amp;DATEDIF(Q286,P286,"ym")&amp;" mois"</f>
        <v>11 ans 6 mois</v>
      </c>
      <c r="U286" s="39" t="str">
        <f>VLOOKUP(T286,Table_corresp!$A$3:$B$230,2,0)</f>
        <v>[9-12[</v>
      </c>
      <c r="Y286" s="38" t="str">
        <f>IF(X286&lt;&gt;0,(DATEDIF(Q286,X286,"y")&amp;" ans "&amp;DATEDIF(Q286,X286,"ym")&amp;" mois"),"")</f>
        <v/>
      </c>
    </row>
    <row r="287" spans="1:25" x14ac:dyDescent="0.25">
      <c r="A287" s="66">
        <v>288</v>
      </c>
      <c r="B287" s="68">
        <v>1</v>
      </c>
      <c r="C287" s="66"/>
      <c r="D287" s="66"/>
      <c r="E287" s="12"/>
      <c r="F287" s="63">
        <v>45.4</v>
      </c>
      <c r="G287" s="71">
        <v>1.325</v>
      </c>
      <c r="H287" s="13">
        <f t="shared" si="80"/>
        <v>25.859736561053754</v>
      </c>
      <c r="I287" s="46">
        <f>VLOOKUP(T287,Table_corresp!$E$3:$F$230,2,0)</f>
        <v>7</v>
      </c>
      <c r="J287" s="46" t="str">
        <f>CONCATENATE(B287," / ",I287)</f>
        <v>1 / 7</v>
      </c>
      <c r="K287" s="54">
        <f>VLOOKUP(J287,Table_corresp!$J$3:$M$70,2,0)</f>
        <v>15.53</v>
      </c>
      <c r="L287" s="54">
        <f>VLOOKUP(J287,Table_corresp!$J$3:$M$70,3,0)</f>
        <v>-0.47</v>
      </c>
      <c r="M287" s="55">
        <f>VLOOKUP(J287,Table_corresp!$J$3:$M$70,4,0)</f>
        <v>-3.8800000000000001E-2</v>
      </c>
      <c r="N287" s="56">
        <f t="shared" si="100"/>
        <v>5.4923748118001248</v>
      </c>
      <c r="O287" t="s">
        <v>39</v>
      </c>
      <c r="P287" s="67">
        <v>42815</v>
      </c>
      <c r="Q287" s="67">
        <v>40149</v>
      </c>
      <c r="R287" s="45" t="str">
        <f t="shared" ca="1" si="81"/>
        <v>7 ans 10 mois</v>
      </c>
      <c r="S287" s="39" t="str">
        <f ca="1">VLOOKUP(R287,Table_corresp!$A$3:$B$230,2,0)</f>
        <v>[6-9[</v>
      </c>
      <c r="T287" s="45" t="str">
        <f>DATEDIF(Q287,P287,"y")&amp;" ans "&amp;DATEDIF(Q287,P287,"ym")&amp;" mois"</f>
        <v>7 ans 3 mois</v>
      </c>
      <c r="U287" s="39" t="str">
        <f>VLOOKUP(T287,Table_corresp!$A$3:$B$230,2,0)</f>
        <v>[6-9[</v>
      </c>
      <c r="Y287" s="38" t="str">
        <f>IF(X287&lt;&gt;0,(DATEDIF(Q287,X287,"y")&amp;" ans "&amp;DATEDIF(Q287,X287,"ym")&amp;" mois"),"")</f>
        <v/>
      </c>
    </row>
    <row r="288" spans="1:25" x14ac:dyDescent="0.25">
      <c r="A288" s="66">
        <v>289</v>
      </c>
      <c r="B288" s="32">
        <v>1</v>
      </c>
      <c r="C288" s="66"/>
      <c r="D288" s="66"/>
      <c r="E288" s="12"/>
      <c r="F288" s="63">
        <v>47.9</v>
      </c>
      <c r="G288" s="71">
        <v>1.425</v>
      </c>
      <c r="H288" s="13">
        <f t="shared" si="80"/>
        <v>23.588796552785471</v>
      </c>
      <c r="I288" s="46">
        <f>VLOOKUP(T288,Table_corresp!$E$3:$F$230,2,0)</f>
        <v>8</v>
      </c>
      <c r="J288" s="46" t="str">
        <f>CONCATENATE(B288," / ",I288)</f>
        <v>1 / 8</v>
      </c>
      <c r="K288" s="54">
        <f>VLOOKUP(J288,Table_corresp!$J$3:$M$70,2,0)</f>
        <v>15.75</v>
      </c>
      <c r="L288" s="54">
        <f>VLOOKUP(J288,Table_corresp!$J$3:$M$70,3,0)</f>
        <v>-0.59</v>
      </c>
      <c r="M288" s="55">
        <f>VLOOKUP(J288,Table_corresp!$J$3:$M$70,4,0)</f>
        <v>-5.1700000000000003E-2</v>
      </c>
      <c r="N288" s="56">
        <f t="shared" si="100"/>
        <v>4.1015313705466543</v>
      </c>
      <c r="O288" t="s">
        <v>39</v>
      </c>
      <c r="P288" s="67">
        <v>42824</v>
      </c>
      <c r="Q288" s="67">
        <v>39803</v>
      </c>
      <c r="R288" s="45" t="str">
        <f t="shared" ca="1" si="81"/>
        <v>8 ans 9 mois</v>
      </c>
      <c r="S288" s="39" t="str">
        <f ca="1">VLOOKUP(R288,Table_corresp!$A$3:$B$230,2,0)</f>
        <v>[6-9[</v>
      </c>
      <c r="T288" s="45" t="str">
        <f>DATEDIF(Q288,P288,"y")&amp;" ans "&amp;DATEDIF(Q288,P288,"ym")&amp;" mois"</f>
        <v>8 ans 3 mois</v>
      </c>
      <c r="U288" s="39" t="str">
        <f>VLOOKUP(T288,Table_corresp!$A$3:$B$230,2,0)</f>
        <v>[6-9[</v>
      </c>
      <c r="Y288" s="38" t="str">
        <f>IF(X288&lt;&gt;0,(DATEDIF(Q288,X288,"y")&amp;" ans "&amp;DATEDIF(Q288,X288,"ym")&amp;" mois"),"")</f>
        <v/>
      </c>
    </row>
    <row r="289" spans="1:26" x14ac:dyDescent="0.25">
      <c r="A289" s="74">
        <v>290</v>
      </c>
      <c r="B289" s="68">
        <v>1</v>
      </c>
      <c r="C289" s="62"/>
      <c r="D289" s="62"/>
      <c r="E289" s="12"/>
      <c r="F289" s="63">
        <v>63.5</v>
      </c>
      <c r="G289" s="70">
        <v>1.6</v>
      </c>
      <c r="H289" s="13">
        <f t="shared" si="80"/>
        <v>24.804687499999996</v>
      </c>
      <c r="I289" s="46">
        <f>VLOOKUP(T289,Table_corresp!$E$3:$F$230,2,0)</f>
        <v>12</v>
      </c>
      <c r="J289" s="46" t="str">
        <f>CONCATENATE(B289," / ",I289)</f>
        <v>1 / 12</v>
      </c>
      <c r="K289" s="54">
        <f>VLOOKUP(J289,Table_corresp!$J$3:$M$70,2,0)</f>
        <v>17.2</v>
      </c>
      <c r="L289" s="54">
        <f>VLOOKUP(J289,Table_corresp!$J$3:$M$70,3,0)</f>
        <v>-0.93</v>
      </c>
      <c r="M289" s="55">
        <f>VLOOKUP(J289,Table_corresp!$J$3:$M$70,4,0)</f>
        <v>-9.7799999999999998E-2</v>
      </c>
      <c r="N289" s="56">
        <f t="shared" si="100"/>
        <v>2.9507326870177004</v>
      </c>
      <c r="O289" t="s">
        <v>36</v>
      </c>
      <c r="P289" s="64">
        <v>42816</v>
      </c>
      <c r="Q289" s="64">
        <v>38330</v>
      </c>
      <c r="R289" s="45" t="str">
        <f t="shared" ca="1" si="81"/>
        <v>12 ans 10 mois</v>
      </c>
      <c r="S289" s="39" t="str">
        <f ca="1">VLOOKUP(R289,Table_corresp!$A$3:$B$230,2,0)</f>
        <v>&gt; 12</v>
      </c>
      <c r="T289" s="45" t="str">
        <f>DATEDIF(Q289,P289,"y")&amp;" ans "&amp;DATEDIF(Q289,P289,"ym")&amp;" mois"</f>
        <v>12 ans 3 mois</v>
      </c>
      <c r="U289" s="39" t="str">
        <f>VLOOKUP(T289,Table_corresp!$A$3:$B$230,2,0)</f>
        <v>&gt; 12</v>
      </c>
      <c r="X289" s="69">
        <v>42928</v>
      </c>
      <c r="Y289" s="38" t="str">
        <f>IF(X289&lt;&gt;0,(DATEDIF(Q289,X289,"y")&amp;" ans "&amp;DATEDIF(Q289,X289,"ym")&amp;" mois"),"")</f>
        <v>12 ans 7 mois</v>
      </c>
      <c r="Z289">
        <v>24.1</v>
      </c>
    </row>
    <row r="290" spans="1:26" x14ac:dyDescent="0.25">
      <c r="A290" s="66">
        <v>291</v>
      </c>
      <c r="B290" s="68">
        <v>1</v>
      </c>
      <c r="C290" s="66"/>
      <c r="D290" s="66"/>
      <c r="E290" s="12"/>
      <c r="F290" s="63">
        <v>45</v>
      </c>
      <c r="G290" s="71">
        <v>1.32</v>
      </c>
      <c r="H290" s="13">
        <f t="shared" si="80"/>
        <v>25.826446280991732</v>
      </c>
      <c r="I290" s="46">
        <f>VLOOKUP(T290,Table_corresp!$E$3:$F$230,2,0)</f>
        <v>7.5</v>
      </c>
      <c r="J290" s="46" t="str">
        <f>CONCATENATE(B290," / ",I290)</f>
        <v>1 / 7,5</v>
      </c>
      <c r="K290" s="54">
        <f>VLOOKUP(J290,Table_corresp!$J$3:$M$70,2,0)</f>
        <v>15.62</v>
      </c>
      <c r="L290" s="54">
        <f>VLOOKUP(J290,Table_corresp!$J$3:$M$70,3,0)</f>
        <v>-0.53</v>
      </c>
      <c r="M290" s="55">
        <f>VLOOKUP(J290,Table_corresp!$J$3:$M$70,4,0)</f>
        <v>-4.5100000000000001E-2</v>
      </c>
      <c r="N290" s="56">
        <f t="shared" si="100"/>
        <v>5.1873784900105555</v>
      </c>
      <c r="O290" t="s">
        <v>39</v>
      </c>
      <c r="P290" s="67">
        <v>42822</v>
      </c>
      <c r="Q290" s="67">
        <v>40023</v>
      </c>
      <c r="R290" s="45" t="str">
        <f t="shared" ca="1" si="81"/>
        <v>8 ans 2 mois</v>
      </c>
      <c r="S290" s="39" t="str">
        <f ca="1">VLOOKUP(R290,Table_corresp!$A$3:$B$230,2,0)</f>
        <v>[6-9[</v>
      </c>
      <c r="T290" s="45" t="str">
        <f>DATEDIF(Q290,P290,"y")&amp;" ans "&amp;DATEDIF(Q290,P290,"ym")&amp;" mois"</f>
        <v>7 ans 7 mois</v>
      </c>
      <c r="U290" s="39" t="str">
        <f>VLOOKUP(T290,Table_corresp!$A$3:$B$230,2,0)</f>
        <v>[6-9[</v>
      </c>
      <c r="Y290" s="38" t="str">
        <f>IF(X290&lt;&gt;0,(DATEDIF(Q290,X290,"y")&amp;" ans "&amp;DATEDIF(Q290,X290,"ym")&amp;" mois"),"")</f>
        <v/>
      </c>
    </row>
    <row r="291" spans="1:26" x14ac:dyDescent="0.25">
      <c r="A291" s="66">
        <v>292</v>
      </c>
      <c r="B291" s="68">
        <v>1</v>
      </c>
      <c r="E291" s="12"/>
      <c r="F291" s="66">
        <v>38.6</v>
      </c>
      <c r="G291" s="66">
        <v>1.3049999999999999</v>
      </c>
      <c r="H291" s="13">
        <f t="shared" si="80"/>
        <v>22.665551004829645</v>
      </c>
      <c r="I291" s="46">
        <f>VLOOKUP(T291,Table_corresp!$E$3:$F$230,2,0)</f>
        <v>8</v>
      </c>
      <c r="J291" s="46" t="str">
        <f>CONCATENATE(B291," / ",I291)</f>
        <v>1 / 8</v>
      </c>
      <c r="K291" s="54">
        <f>VLOOKUP(J291,Table_corresp!$J$3:$M$70,2,0)</f>
        <v>15.75</v>
      </c>
      <c r="L291" s="54">
        <f>VLOOKUP(J291,Table_corresp!$J$3:$M$70,3,0)</f>
        <v>-0.59</v>
      </c>
      <c r="M291" s="55">
        <f>VLOOKUP(J291,Table_corresp!$J$3:$M$70,4,0)</f>
        <v>-5.1700000000000003E-2</v>
      </c>
      <c r="N291" s="56">
        <f t="shared" si="100"/>
        <v>3.7382541857220373</v>
      </c>
      <c r="O291" t="s">
        <v>39</v>
      </c>
      <c r="P291" s="67">
        <v>42822</v>
      </c>
      <c r="Q291" s="67">
        <v>39803</v>
      </c>
      <c r="R291" s="45" t="str">
        <f t="shared" ca="1" si="81"/>
        <v>8 ans 9 mois</v>
      </c>
      <c r="S291" s="39" t="str">
        <f ca="1">VLOOKUP(R291,Table_corresp!$A$3:$B$230,2,0)</f>
        <v>[6-9[</v>
      </c>
      <c r="T291" s="45" t="str">
        <f>DATEDIF(Q291,P291,"y")&amp;" ans "&amp;DATEDIF(Q291,P291,"ym")&amp;" mois"</f>
        <v>8 ans 3 mois</v>
      </c>
      <c r="U291" s="39" t="str">
        <f>VLOOKUP(T291,Table_corresp!$A$3:$B$230,2,0)</f>
        <v>[6-9[</v>
      </c>
      <c r="Y291" s="38" t="str">
        <f>IF(X291&lt;&gt;0,(DATEDIF(Q291,X291,"y")&amp;" ans "&amp;DATEDIF(Q291,X291,"ym")&amp;" mois"),"")</f>
        <v/>
      </c>
    </row>
    <row r="292" spans="1:26" x14ac:dyDescent="0.25">
      <c r="A292" s="66">
        <v>293</v>
      </c>
      <c r="B292" s="68">
        <v>1</v>
      </c>
      <c r="C292" s="66">
        <v>46</v>
      </c>
      <c r="D292" s="66">
        <v>1.42</v>
      </c>
      <c r="E292" s="12">
        <f t="shared" si="99"/>
        <v>22.812933941678239</v>
      </c>
      <c r="F292" s="63">
        <v>55.7</v>
      </c>
      <c r="G292" s="71">
        <v>1.4950000000000001</v>
      </c>
      <c r="H292" s="13">
        <f t="shared" si="80"/>
        <v>24.921421460610059</v>
      </c>
      <c r="I292" s="46">
        <f>VLOOKUP(T292,Table_corresp!$E$3:$F$230,2,0)</f>
        <v>11.5</v>
      </c>
      <c r="J292" s="46" t="str">
        <f>CONCATENATE(B292," / ",I292)</f>
        <v>1 / 11,5</v>
      </c>
      <c r="K292" s="54">
        <f>VLOOKUP(J292,Table_corresp!$J$3:$M$70,2,0)</f>
        <v>16.940000000000001</v>
      </c>
      <c r="L292" s="54">
        <f>VLOOKUP(J292,Table_corresp!$J$3:$M$70,3,0)</f>
        <v>-0.92</v>
      </c>
      <c r="M292" s="55">
        <f>VLOOKUP(J292,Table_corresp!$J$3:$M$70,4,0)</f>
        <v>-9.5200000000000007E-2</v>
      </c>
      <c r="N292" s="56">
        <f t="shared" si="100"/>
        <v>3.1401572512295712</v>
      </c>
      <c r="O292" t="s">
        <v>36</v>
      </c>
      <c r="P292" s="67">
        <v>42822</v>
      </c>
      <c r="Q292" s="67">
        <v>38517</v>
      </c>
      <c r="R292" s="45" t="str">
        <f t="shared" ca="1" si="81"/>
        <v>12 ans 4 mois</v>
      </c>
      <c r="S292" s="39" t="str">
        <f ca="1">VLOOKUP(R292,Table_corresp!$A$3:$B$230,2,0)</f>
        <v>&gt; 12</v>
      </c>
      <c r="T292" s="45" t="str">
        <f>DATEDIF(Q292,P292,"y")&amp;" ans "&amp;DATEDIF(Q292,P292,"ym")&amp;" mois"</f>
        <v>11 ans 9 mois</v>
      </c>
      <c r="U292" s="39" t="str">
        <f>VLOOKUP(T292,Table_corresp!$A$3:$B$230,2,0)</f>
        <v>[9-12[</v>
      </c>
      <c r="Y292" s="38" t="str">
        <f>IF(X292&lt;&gt;0,(DATEDIF(Q292,X292,"y")&amp;" ans "&amp;DATEDIF(Q292,X292,"ym")&amp;" mois"),"")</f>
        <v/>
      </c>
    </row>
    <row r="293" spans="1:26" x14ac:dyDescent="0.25">
      <c r="A293" s="66">
        <v>294</v>
      </c>
      <c r="B293" s="68">
        <v>2</v>
      </c>
      <c r="C293" s="66"/>
      <c r="D293" s="66"/>
      <c r="E293" s="12"/>
      <c r="F293" s="63">
        <v>53.8</v>
      </c>
      <c r="G293" s="71">
        <v>1.4</v>
      </c>
      <c r="H293" s="13">
        <f t="shared" si="80"/>
        <v>27.448979591836736</v>
      </c>
      <c r="I293" s="46">
        <f>VLOOKUP(T293,Table_corresp!$E$3:$F$230,2,0)</f>
        <v>9.5</v>
      </c>
      <c r="J293" s="46" t="str">
        <f>CONCATENATE(B293," / ",I293)</f>
        <v>2 / 9,5</v>
      </c>
      <c r="K293" s="54">
        <f>VLOOKUP(J293,Table_corresp!$J$3:$M$70,2,0)</f>
        <v>15.96</v>
      </c>
      <c r="L293" s="54">
        <f>VLOOKUP(J293,Table_corresp!$J$3:$M$70,3,0)</f>
        <v>-0.64</v>
      </c>
      <c r="M293" s="55">
        <f>VLOOKUP(J293,Table_corresp!$J$3:$M$70,4,0)</f>
        <v>-6.4100000000000004E-2</v>
      </c>
      <c r="N293" s="56">
        <f t="shared" si="100"/>
        <v>4.574414334141145</v>
      </c>
      <c r="O293" t="s">
        <v>371</v>
      </c>
      <c r="P293" s="67">
        <v>42829</v>
      </c>
      <c r="Q293" s="67">
        <v>39238</v>
      </c>
      <c r="R293" s="45" t="str">
        <f t="shared" ca="1" si="81"/>
        <v>10 ans 4 mois</v>
      </c>
      <c r="S293" s="39" t="str">
        <f ca="1">VLOOKUP(R293,Table_corresp!$A$3:$B$230,2,0)</f>
        <v>[9-12[</v>
      </c>
      <c r="T293" s="45" t="str">
        <f>DATEDIF(Q293,P293,"y")&amp;" ans "&amp;DATEDIF(Q293,P293,"ym")&amp;" mois"</f>
        <v>9 ans 9 mois</v>
      </c>
      <c r="U293" s="39" t="str">
        <f>VLOOKUP(T293,Table_corresp!$A$3:$B$230,2,0)</f>
        <v>[9-12[</v>
      </c>
      <c r="Y293" s="38" t="str">
        <f>IF(X293&lt;&gt;0,(DATEDIF(Q293,X293,"y")&amp;" ans "&amp;DATEDIF(Q293,X293,"ym")&amp;" mois"),"")</f>
        <v/>
      </c>
    </row>
    <row r="294" spans="1:26" x14ac:dyDescent="0.25">
      <c r="A294" s="66">
        <v>295</v>
      </c>
      <c r="B294" s="68">
        <v>1</v>
      </c>
      <c r="C294" s="66"/>
      <c r="D294" s="66"/>
      <c r="E294" s="12"/>
      <c r="F294" s="63">
        <v>56.7</v>
      </c>
      <c r="G294" s="71">
        <v>1.44</v>
      </c>
      <c r="H294" s="13">
        <f t="shared" si="80"/>
        <v>27.343750000000004</v>
      </c>
      <c r="I294" s="46">
        <f>VLOOKUP(T294,Table_corresp!$E$3:$F$230,2,0)</f>
        <v>10.5</v>
      </c>
      <c r="J294" s="46" t="str">
        <f>CONCATENATE(B294," / ",I294)</f>
        <v>1 / 10,5</v>
      </c>
      <c r="K294" s="54">
        <f>VLOOKUP(J294,Table_corresp!$J$3:$M$70,2,0)</f>
        <v>16.53</v>
      </c>
      <c r="L294" s="54">
        <f>VLOOKUP(J294,Table_corresp!$J$3:$M$70,3,0)</f>
        <v>-0.87</v>
      </c>
      <c r="M294" s="55">
        <f>VLOOKUP(J294,Table_corresp!$J$3:$M$70,4,0)</f>
        <v>-8.6699999999999999E-2</v>
      </c>
      <c r="N294" s="56">
        <f t="shared" si="100"/>
        <v>4.089932889914202</v>
      </c>
      <c r="O294" t="s">
        <v>39</v>
      </c>
      <c r="P294" s="67">
        <v>42829</v>
      </c>
      <c r="Q294" s="67">
        <v>38940</v>
      </c>
      <c r="R294" s="45" t="str">
        <f t="shared" ca="1" si="81"/>
        <v>11 ans 2 mois</v>
      </c>
      <c r="S294" s="39" t="str">
        <f ca="1">VLOOKUP(R294,Table_corresp!$A$3:$B$230,2,0)</f>
        <v>[9-12[</v>
      </c>
      <c r="T294" s="45" t="str">
        <f>DATEDIF(Q294,P294,"y")&amp;" ans "&amp;DATEDIF(Q294,P294,"ym")&amp;" mois"</f>
        <v>10 ans 7 mois</v>
      </c>
      <c r="U294" s="39" t="str">
        <f>VLOOKUP(T294,Table_corresp!$A$3:$B$230,2,0)</f>
        <v>[9-12[</v>
      </c>
      <c r="Y294" s="38" t="str">
        <f>IF(X294&lt;&gt;0,(DATEDIF(Q294,X294,"y")&amp;" ans "&amp;DATEDIF(Q294,X294,"ym")&amp;" mois"),"")</f>
        <v/>
      </c>
    </row>
    <row r="295" spans="1:26" x14ac:dyDescent="0.25">
      <c r="A295" s="66">
        <v>296</v>
      </c>
      <c r="B295" s="68">
        <v>1</v>
      </c>
      <c r="C295" s="66"/>
      <c r="D295" s="66"/>
      <c r="E295" s="12"/>
      <c r="F295" s="63">
        <v>60.4</v>
      </c>
      <c r="G295" s="71">
        <v>1.5</v>
      </c>
      <c r="H295" s="13">
        <f t="shared" si="80"/>
        <v>26.844444444444445</v>
      </c>
      <c r="I295" s="46">
        <f>VLOOKUP(T295,Table_corresp!$E$3:$F$230,2,0)</f>
        <v>9.5</v>
      </c>
      <c r="J295" s="46" t="str">
        <f>CONCATENATE(B295," / ",I295)</f>
        <v>1 / 9,5</v>
      </c>
      <c r="K295" s="54">
        <f>VLOOKUP(J295,Table_corresp!$J$3:$M$70,2,0)</f>
        <v>16.2</v>
      </c>
      <c r="L295" s="54">
        <f>VLOOKUP(J295,Table_corresp!$J$3:$M$70,3,0)</f>
        <v>-0.77</v>
      </c>
      <c r="M295" s="55">
        <f>VLOOKUP(J295,Table_corresp!$J$3:$M$70,4,0)</f>
        <v>-7.3300000000000004E-2</v>
      </c>
      <c r="N295" s="56">
        <f t="shared" si="100"/>
        <v>4.3954833570247276</v>
      </c>
      <c r="O295" t="s">
        <v>39</v>
      </c>
      <c r="P295" s="67">
        <v>42829</v>
      </c>
      <c r="Q295" s="67">
        <v>39248</v>
      </c>
      <c r="R295" s="45" t="str">
        <f t="shared" ca="1" si="81"/>
        <v>10 ans 4 mois</v>
      </c>
      <c r="S295" s="39" t="str">
        <f ca="1">VLOOKUP(R295,Table_corresp!$A$3:$B$230,2,0)</f>
        <v>[9-12[</v>
      </c>
      <c r="T295" s="45" t="str">
        <f>DATEDIF(Q295,P295,"y")&amp;" ans "&amp;DATEDIF(Q295,P295,"ym")&amp;" mois"</f>
        <v>9 ans 9 mois</v>
      </c>
      <c r="U295" s="39" t="str">
        <f>VLOOKUP(T295,Table_corresp!$A$3:$B$230,2,0)</f>
        <v>[9-12[</v>
      </c>
      <c r="Y295" s="38" t="str">
        <f>IF(X295&lt;&gt;0,(DATEDIF(Q295,X295,"y")&amp;" ans "&amp;DATEDIF(Q295,X295,"ym")&amp;" mois"),"")</f>
        <v/>
      </c>
    </row>
    <row r="296" spans="1:26" x14ac:dyDescent="0.25">
      <c r="A296" s="66">
        <v>297</v>
      </c>
      <c r="B296" s="68">
        <v>1</v>
      </c>
      <c r="C296" s="66"/>
      <c r="D296" s="66"/>
      <c r="E296" s="12"/>
      <c r="F296" s="63">
        <v>30</v>
      </c>
      <c r="G296" s="71">
        <v>1.1200000000000001</v>
      </c>
      <c r="H296" s="13">
        <f t="shared" si="80"/>
        <v>23.91581632653061</v>
      </c>
      <c r="I296" s="46">
        <f>VLOOKUP(T296,Table_corresp!$E$3:$F$230,2,0)</f>
        <v>5</v>
      </c>
      <c r="J296" s="46" t="str">
        <f>CONCATENATE(B296," / ",I296)</f>
        <v>1 / 5</v>
      </c>
      <c r="K296" s="54">
        <f>VLOOKUP(J296,Table_corresp!$J$3:$M$70,2,0)</f>
        <v>15.51</v>
      </c>
      <c r="L296" s="54">
        <f>VLOOKUP(J296,Table_corresp!$J$3:$M$70,3,0)</f>
        <v>-0.3</v>
      </c>
      <c r="M296" s="55">
        <f>VLOOKUP(J296,Table_corresp!$J$3:$M$70,4,0)</f>
        <v>-2.23E-2</v>
      </c>
      <c r="N296" s="56">
        <f t="shared" si="100"/>
        <v>5.4632849313937513</v>
      </c>
      <c r="O296" t="s">
        <v>39</v>
      </c>
      <c r="P296" s="67">
        <v>42829</v>
      </c>
      <c r="Q296" s="67">
        <v>40841</v>
      </c>
      <c r="R296" s="45" t="str">
        <f t="shared" ca="1" si="81"/>
        <v>5 ans 11 mois</v>
      </c>
      <c r="S296" s="39" t="str">
        <f ca="1">VLOOKUP(R296,Table_corresp!$A$3:$B$230,2,0)</f>
        <v>[3-6[</v>
      </c>
      <c r="T296" s="45" t="str">
        <f>DATEDIF(Q296,P296,"y")&amp;" ans "&amp;DATEDIF(Q296,P296,"ym")&amp;" mois"</f>
        <v>5 ans 5 mois</v>
      </c>
      <c r="U296" s="39" t="str">
        <f>VLOOKUP(T296,Table_corresp!$A$3:$B$230,2,0)</f>
        <v>[3-6[</v>
      </c>
      <c r="Y296" s="38" t="str">
        <f>IF(X296&lt;&gt;0,(DATEDIF(Q296,X296,"y")&amp;" ans "&amp;DATEDIF(Q296,X296,"ym")&amp;" mois"),"")</f>
        <v/>
      </c>
    </row>
    <row r="297" spans="1:26" x14ac:dyDescent="0.25">
      <c r="A297" s="66">
        <v>298</v>
      </c>
      <c r="B297" s="68">
        <v>1</v>
      </c>
      <c r="C297" s="66"/>
      <c r="D297" s="66"/>
      <c r="E297" s="12"/>
      <c r="F297" s="63">
        <v>43</v>
      </c>
      <c r="G297" s="71">
        <v>1.33</v>
      </c>
      <c r="H297" s="13">
        <f t="shared" si="80"/>
        <v>24.308892532082083</v>
      </c>
      <c r="I297" s="46">
        <f>VLOOKUP(T297,Table_corresp!$E$3:$F$230,2,0)</f>
        <v>8.5</v>
      </c>
      <c r="J297" s="46" t="str">
        <f>CONCATENATE(B297," / ",I297)</f>
        <v>1 / 8,5</v>
      </c>
      <c r="K297" s="54">
        <f>VLOOKUP(J297,Table_corresp!$J$3:$M$70,2,0)</f>
        <v>15.89</v>
      </c>
      <c r="L297" s="54">
        <f>VLOOKUP(J297,Table_corresp!$J$3:$M$70,3,0)</f>
        <v>-0.66</v>
      </c>
      <c r="M297" s="55">
        <f>VLOOKUP(J297,Table_corresp!$J$3:$M$70,4,0)</f>
        <v>-5.9499999999999997E-2</v>
      </c>
      <c r="N297" s="56">
        <f t="shared" si="100"/>
        <v>4.1121001587939405</v>
      </c>
      <c r="O297" t="s">
        <v>39</v>
      </c>
      <c r="P297" s="67">
        <v>42836</v>
      </c>
      <c r="Q297" s="67">
        <v>39697</v>
      </c>
      <c r="R297" s="45" t="str">
        <f t="shared" ca="1" si="81"/>
        <v>9 ans 1 mois</v>
      </c>
      <c r="S297" s="39" t="str">
        <f ca="1">VLOOKUP(R297,Table_corresp!$A$3:$B$230,2,0)</f>
        <v>[9-12[</v>
      </c>
      <c r="T297" s="45" t="str">
        <f>DATEDIF(Q297,P297,"y")&amp;" ans "&amp;DATEDIF(Q297,P297,"ym")&amp;" mois"</f>
        <v>8 ans 7 mois</v>
      </c>
      <c r="U297" s="39" t="str">
        <f>VLOOKUP(T297,Table_corresp!$A$3:$B$230,2,0)</f>
        <v>[6-9[</v>
      </c>
      <c r="Y297" s="38" t="str">
        <f>IF(X297&lt;&gt;0,(DATEDIF(Q297,X297,"y")&amp;" ans "&amp;DATEDIF(Q297,X297,"ym")&amp;" mois"),"")</f>
        <v/>
      </c>
    </row>
    <row r="298" spans="1:26" x14ac:dyDescent="0.25">
      <c r="A298" s="66">
        <v>299</v>
      </c>
      <c r="B298" s="68">
        <v>2</v>
      </c>
      <c r="C298" s="66"/>
      <c r="D298" s="66"/>
      <c r="E298" s="12"/>
      <c r="F298" s="63">
        <v>75</v>
      </c>
      <c r="G298" s="71">
        <v>1.7649999999999999</v>
      </c>
      <c r="H298" s="13">
        <f t="shared" si="80"/>
        <v>24.075307562054107</v>
      </c>
      <c r="I298" s="46">
        <f>VLOOKUP(T298,Table_corresp!$E$3:$F$230,2,0)</f>
        <v>14</v>
      </c>
      <c r="J298" s="46" t="str">
        <f>CONCATENATE(B298," / ",I298)</f>
        <v>2 / 14</v>
      </c>
      <c r="K298" s="54">
        <f>VLOOKUP(J298,Table_corresp!$J$3:$M$70,2,0)</f>
        <v>18.850000000000001</v>
      </c>
      <c r="L298" s="54">
        <f>VLOOKUP(J298,Table_corresp!$J$3:$M$70,3,0)</f>
        <v>-0.82</v>
      </c>
      <c r="M298" s="55">
        <f>VLOOKUP(J298,Table_corresp!$J$3:$M$70,4,0)</f>
        <v>-9.8599999999999993E-2</v>
      </c>
      <c r="N298" s="56">
        <f t="shared" si="100"/>
        <v>1.8436810967730197</v>
      </c>
      <c r="O298" t="s">
        <v>372</v>
      </c>
      <c r="P298" s="67">
        <v>42850</v>
      </c>
      <c r="Q298" s="67">
        <v>37568</v>
      </c>
      <c r="R298" s="45" t="str">
        <f t="shared" ca="1" si="81"/>
        <v>14 ans 11 mois</v>
      </c>
      <c r="S298" s="39" t="str">
        <f ca="1">VLOOKUP(R298,Table_corresp!$A$3:$B$230,2,0)</f>
        <v>&gt; 12</v>
      </c>
      <c r="T298" s="45" t="str">
        <f>DATEDIF(Q298,P298,"y")&amp;" ans "&amp;DATEDIF(Q298,P298,"ym")&amp;" mois"</f>
        <v>14 ans 5 mois</v>
      </c>
      <c r="U298" s="39" t="str">
        <f>VLOOKUP(T298,Table_corresp!$A$3:$B$230,2,0)</f>
        <v>&gt; 12</v>
      </c>
      <c r="Y298" s="38" t="str">
        <f>IF(X298&lt;&gt;0,(DATEDIF(Q298,X298,"y")&amp;" ans "&amp;DATEDIF(Q298,X298,"ym")&amp;" mois"),"")</f>
        <v/>
      </c>
    </row>
    <row r="299" spans="1:26" x14ac:dyDescent="0.25">
      <c r="A299" s="66">
        <v>300</v>
      </c>
      <c r="B299" s="68">
        <v>2</v>
      </c>
      <c r="C299" s="66"/>
      <c r="D299" s="66"/>
      <c r="E299" s="12"/>
      <c r="F299" s="63">
        <v>69</v>
      </c>
      <c r="G299" s="71">
        <v>1.665</v>
      </c>
      <c r="H299" s="13">
        <f t="shared" si="80"/>
        <v>24.889754619484346</v>
      </c>
      <c r="I299" s="46">
        <f>VLOOKUP(T299,Table_corresp!$E$3:$F$230,2,0)</f>
        <v>13</v>
      </c>
      <c r="J299" s="46" t="str">
        <f>CONCATENATE(B299," / ",I299)</f>
        <v>2 / 13</v>
      </c>
      <c r="K299" s="54">
        <f>VLOOKUP(J299,Table_corresp!$J$3:$M$70,2,0)</f>
        <v>18.12</v>
      </c>
      <c r="L299" s="54">
        <f>VLOOKUP(J299,Table_corresp!$J$3:$M$70,3,0)</f>
        <v>-0.79</v>
      </c>
      <c r="M299" s="55">
        <f>VLOOKUP(J299,Table_corresp!$J$3:$M$70,4,0)</f>
        <v>-9.3299999999999994E-2</v>
      </c>
      <c r="N299" s="56">
        <f t="shared" si="100"/>
        <v>2.3773263736335397</v>
      </c>
      <c r="O299" t="s">
        <v>36</v>
      </c>
      <c r="P299" s="67">
        <v>42850</v>
      </c>
      <c r="Q299" s="67">
        <v>38090</v>
      </c>
      <c r="R299" s="45" t="str">
        <f t="shared" ca="1" si="81"/>
        <v>13 ans 6 mois</v>
      </c>
      <c r="S299" s="39" t="str">
        <f ca="1">VLOOKUP(R299,Table_corresp!$A$3:$B$230,2,0)</f>
        <v>&gt; 12</v>
      </c>
      <c r="T299" s="45" t="str">
        <f>DATEDIF(Q299,P299,"y")&amp;" ans "&amp;DATEDIF(Q299,P299,"ym")&amp;" mois"</f>
        <v>13 ans 0 mois</v>
      </c>
      <c r="U299" s="39" t="str">
        <f>VLOOKUP(T299,Table_corresp!$A$3:$B$230,2,0)</f>
        <v>&gt; 12</v>
      </c>
      <c r="Y299" s="38" t="str">
        <f>IF(X299&lt;&gt;0,(DATEDIF(Q299,X299,"y")&amp;" ans "&amp;DATEDIF(Q299,X299,"ym")&amp;" mois"),"")</f>
        <v/>
      </c>
    </row>
    <row r="300" spans="1:26" x14ac:dyDescent="0.25">
      <c r="A300" s="66">
        <v>301</v>
      </c>
      <c r="B300" s="68">
        <v>1</v>
      </c>
      <c r="C300" s="66">
        <v>54</v>
      </c>
      <c r="D300" s="66">
        <v>1.38</v>
      </c>
      <c r="E300" s="12">
        <f t="shared" si="99"/>
        <v>28.355387523629496</v>
      </c>
      <c r="F300" s="63">
        <v>57</v>
      </c>
      <c r="G300" s="71">
        <v>1.39</v>
      </c>
      <c r="H300" s="13">
        <f t="shared" si="80"/>
        <v>29.50157859324052</v>
      </c>
      <c r="I300" s="46">
        <f>VLOOKUP(T300,Table_corresp!$E$3:$F$230,2,0)</f>
        <v>9</v>
      </c>
      <c r="J300" s="46" t="str">
        <f>CONCATENATE(B300," / ",I300)</f>
        <v>1 / 9</v>
      </c>
      <c r="K300" s="54">
        <f>VLOOKUP(J300,Table_corresp!$J$3:$M$70,2,0)</f>
        <v>16.04</v>
      </c>
      <c r="L300" s="54">
        <f>VLOOKUP(J300,Table_corresp!$J$3:$M$70,3,0)</f>
        <v>-0.72</v>
      </c>
      <c r="M300" s="55">
        <f>VLOOKUP(J300,Table_corresp!$J$3:$M$70,4,0)</f>
        <v>-6.6799999999999998E-2</v>
      </c>
      <c r="N300" s="56">
        <f t="shared" si="100"/>
        <v>5.3166200083646542</v>
      </c>
      <c r="O300" t="s">
        <v>39</v>
      </c>
      <c r="P300" s="67">
        <v>42850</v>
      </c>
      <c r="Q300" s="67">
        <v>39530</v>
      </c>
      <c r="R300" s="45" t="str">
        <f t="shared" ca="1" si="81"/>
        <v>9 ans 6 mois</v>
      </c>
      <c r="S300" s="39" t="str">
        <f ca="1">VLOOKUP(R300,Table_corresp!$A$3:$B$230,2,0)</f>
        <v>[9-12[</v>
      </c>
      <c r="T300" s="45" t="str">
        <f>DATEDIF(Q300,P300,"y")&amp;" ans "&amp;DATEDIF(Q300,P300,"ym")&amp;" mois"</f>
        <v>9 ans 1 mois</v>
      </c>
      <c r="U300" s="39" t="str">
        <f>VLOOKUP(T300,Table_corresp!$A$3:$B$230,2,0)</f>
        <v>[9-12[</v>
      </c>
      <c r="Y300" s="38" t="str">
        <f>IF(X300&lt;&gt;0,(DATEDIF(Q300,X300,"y")&amp;" ans "&amp;DATEDIF(Q300,X300,"ym")&amp;" mois"),"")</f>
        <v/>
      </c>
    </row>
    <row r="301" spans="1:26" x14ac:dyDescent="0.25">
      <c r="A301" s="61">
        <v>302</v>
      </c>
      <c r="B301" s="68">
        <v>2</v>
      </c>
      <c r="C301" s="62">
        <v>68.3</v>
      </c>
      <c r="D301" s="62">
        <v>1.5049999999999999</v>
      </c>
      <c r="E301" s="12">
        <f t="shared" si="99"/>
        <v>30.154192558581034</v>
      </c>
      <c r="F301" s="63">
        <v>64.5</v>
      </c>
      <c r="G301" s="70">
        <v>1.5349999999999999</v>
      </c>
      <c r="H301" s="13">
        <f t="shared" si="80"/>
        <v>27.374295748496007</v>
      </c>
      <c r="I301" s="46">
        <f>VLOOKUP(T301,Table_corresp!$E$3:$F$230,2,0)</f>
        <v>9.5</v>
      </c>
      <c r="J301" s="46" t="str">
        <f>CONCATENATE(B301," / ",I301)</f>
        <v>2 / 9,5</v>
      </c>
      <c r="K301" s="54">
        <f>VLOOKUP(J301,Table_corresp!$J$3:$M$70,2,0)</f>
        <v>15.96</v>
      </c>
      <c r="L301" s="54">
        <f>VLOOKUP(J301,Table_corresp!$J$3:$M$70,3,0)</f>
        <v>-0.64</v>
      </c>
      <c r="M301" s="55">
        <f>VLOOKUP(J301,Table_corresp!$J$3:$M$70,4,0)</f>
        <v>-6.4100000000000004E-2</v>
      </c>
      <c r="N301" s="56">
        <f t="shared" si="100"/>
        <v>4.5551711532885086</v>
      </c>
      <c r="O301" t="s">
        <v>39</v>
      </c>
      <c r="P301" s="64">
        <v>42853</v>
      </c>
      <c r="Q301" s="64">
        <v>39221</v>
      </c>
      <c r="R301" s="45" t="str">
        <f t="shared" ca="1" si="81"/>
        <v>10 ans 5 mois</v>
      </c>
      <c r="S301" s="39" t="str">
        <f ca="1">VLOOKUP(R301,Table_corresp!$A$3:$B$230,2,0)</f>
        <v>[9-12[</v>
      </c>
      <c r="T301" s="45" t="str">
        <f>DATEDIF(Q301,P301,"y")&amp;" ans "&amp;DATEDIF(Q301,P301,"ym")&amp;" mois"</f>
        <v>9 ans 11 mois</v>
      </c>
      <c r="U301" s="39" t="str">
        <f>VLOOKUP(T301,Table_corresp!$A$3:$B$230,2,0)</f>
        <v>[9-12[</v>
      </c>
      <c r="Y301" s="38" t="str">
        <f>IF(X301&lt;&gt;0,(DATEDIF(Q301,X301,"y")&amp;" ans "&amp;DATEDIF(Q301,X301,"ym")&amp;" mois"),"")</f>
        <v/>
      </c>
    </row>
    <row r="302" spans="1:26" x14ac:dyDescent="0.25">
      <c r="A302" s="61">
        <v>303</v>
      </c>
      <c r="B302" s="68">
        <v>1</v>
      </c>
      <c r="C302" s="62">
        <v>56.3</v>
      </c>
      <c r="D302" s="62">
        <v>1.36</v>
      </c>
      <c r="E302" s="12">
        <f t="shared" si="99"/>
        <v>30.439013840830441</v>
      </c>
      <c r="F302" s="63">
        <v>55</v>
      </c>
      <c r="G302" s="70">
        <v>1.375</v>
      </c>
      <c r="H302" s="13">
        <f t="shared" si="80"/>
        <v>29.09090909090909</v>
      </c>
      <c r="I302" s="46">
        <f>VLOOKUP(T302,Table_corresp!$E$3:$F$230,2,0)</f>
        <v>7.5</v>
      </c>
      <c r="J302" s="46" t="str">
        <f>CONCATENATE(B302," / ",I302)</f>
        <v>1 / 7,5</v>
      </c>
      <c r="K302" s="54">
        <f>VLOOKUP(J302,Table_corresp!$J$3:$M$70,2,0)</f>
        <v>15.62</v>
      </c>
      <c r="L302" s="54">
        <f>VLOOKUP(J302,Table_corresp!$J$3:$M$70,3,0)</f>
        <v>-0.53</v>
      </c>
      <c r="M302" s="55">
        <f>VLOOKUP(J302,Table_corresp!$J$3:$M$70,4,0)</f>
        <v>-4.5100000000000001E-2</v>
      </c>
      <c r="N302" s="56">
        <f t="shared" si="100"/>
        <v>6.2258005021334029</v>
      </c>
      <c r="O302" t="s">
        <v>39</v>
      </c>
      <c r="P302" s="64">
        <v>42853</v>
      </c>
      <c r="Q302" s="64">
        <v>40050</v>
      </c>
      <c r="R302" s="45" t="str">
        <f t="shared" ca="1" si="81"/>
        <v>8 ans 1 mois</v>
      </c>
      <c r="S302" s="39" t="str">
        <f ca="1">VLOOKUP(R302,Table_corresp!$A$3:$B$230,2,0)</f>
        <v>[6-9[</v>
      </c>
      <c r="T302" s="45" t="str">
        <f>DATEDIF(Q302,P302,"y")&amp;" ans "&amp;DATEDIF(Q302,P302,"ym")&amp;" mois"</f>
        <v>7 ans 8 mois</v>
      </c>
      <c r="U302" s="39" t="str">
        <f>VLOOKUP(T302,Table_corresp!$A$3:$B$230,2,0)</f>
        <v>[6-9[</v>
      </c>
      <c r="Y302" s="38" t="str">
        <f>IF(X302&lt;&gt;0,(DATEDIF(Q302,X302,"y")&amp;" ans "&amp;DATEDIF(Q302,X302,"ym")&amp;" mois"),"")</f>
        <v/>
      </c>
    </row>
    <row r="303" spans="1:26" x14ac:dyDescent="0.25">
      <c r="A303" s="66">
        <v>304</v>
      </c>
      <c r="B303" s="68">
        <v>1</v>
      </c>
      <c r="C303" s="62"/>
      <c r="D303" s="66"/>
      <c r="E303" s="12"/>
      <c r="F303" s="63">
        <v>54.1</v>
      </c>
      <c r="G303" s="71">
        <v>1.4</v>
      </c>
      <c r="H303" s="13">
        <f t="shared" si="80"/>
        <v>27.602040816326536</v>
      </c>
      <c r="I303" s="46">
        <f>VLOOKUP(T303,Table_corresp!$E$3:$F$230,2,0)</f>
        <v>8.5</v>
      </c>
      <c r="J303" s="46" t="str">
        <f>CONCATENATE(B303," / ",I303)</f>
        <v>1 / 8,5</v>
      </c>
      <c r="K303" s="54">
        <f>VLOOKUP(J303,Table_corresp!$J$3:$M$70,2,0)</f>
        <v>15.89</v>
      </c>
      <c r="L303" s="54">
        <f>VLOOKUP(J303,Table_corresp!$J$3:$M$70,3,0)</f>
        <v>-0.66</v>
      </c>
      <c r="M303" s="55">
        <f>VLOOKUP(J303,Table_corresp!$J$3:$M$70,4,0)</f>
        <v>-5.9499999999999997E-2</v>
      </c>
      <c r="N303" s="56">
        <f t="shared" si="100"/>
        <v>5.1331546600773201</v>
      </c>
      <c r="O303" t="s">
        <v>39</v>
      </c>
      <c r="P303" s="67">
        <v>42857</v>
      </c>
      <c r="Q303" s="67">
        <v>39574</v>
      </c>
      <c r="R303" s="45" t="str">
        <f t="shared" ca="1" si="81"/>
        <v>9 ans 5 mois</v>
      </c>
      <c r="S303" s="39" t="str">
        <f ca="1">VLOOKUP(R303,Table_corresp!$A$3:$B$230,2,0)</f>
        <v>[9-12[</v>
      </c>
      <c r="T303" s="45" t="str">
        <f>DATEDIF(Q303,P303,"y")&amp;" ans "&amp;DATEDIF(Q303,P303,"ym")&amp;" mois"</f>
        <v>8 ans 11 mois</v>
      </c>
      <c r="U303" s="39" t="str">
        <f>VLOOKUP(T303,Table_corresp!$A$3:$B$230,2,0)</f>
        <v>[6-9[</v>
      </c>
      <c r="Y303" s="38" t="str">
        <f>IF(X303&lt;&gt;0,(DATEDIF(Q303,X303,"y")&amp;" ans "&amp;DATEDIF(Q303,X303,"ym")&amp;" mois"),"")</f>
        <v/>
      </c>
    </row>
    <row r="304" spans="1:26" x14ac:dyDescent="0.25">
      <c r="A304" s="66">
        <v>305</v>
      </c>
      <c r="B304" s="68">
        <v>2</v>
      </c>
      <c r="C304" s="62"/>
      <c r="D304" s="66"/>
      <c r="E304" s="12"/>
      <c r="F304" s="62">
        <v>44</v>
      </c>
      <c r="G304" s="66">
        <v>1.41</v>
      </c>
      <c r="H304" s="13">
        <f t="shared" si="80"/>
        <v>22.131683516925712</v>
      </c>
      <c r="I304" s="46">
        <f>VLOOKUP(T304,Table_corresp!$E$3:$F$230,2,0)</f>
        <v>7.5</v>
      </c>
      <c r="J304" s="46" t="str">
        <f>CONCATENATE(B304," / ",I304)</f>
        <v>2 / 7,5</v>
      </c>
      <c r="K304" s="54">
        <f>VLOOKUP(J304,Table_corresp!$J$3:$M$70,2,0)</f>
        <v>15.32</v>
      </c>
      <c r="L304" s="54">
        <f>VLOOKUP(J304,Table_corresp!$J$3:$M$70,3,0)</f>
        <v>-0.5</v>
      </c>
      <c r="M304" s="55">
        <f>VLOOKUP(J304,Table_corresp!$J$3:$M$70,4,0)</f>
        <v>-4.3999999999999997E-2</v>
      </c>
      <c r="N304" s="56">
        <f>IF(H304&gt;0,((((H304/K304)^L304)-1)/M304),"")</f>
        <v>3.8182327261492692</v>
      </c>
      <c r="O304" t="s">
        <v>39</v>
      </c>
      <c r="P304" s="67">
        <v>42857</v>
      </c>
      <c r="Q304" s="67">
        <v>39953</v>
      </c>
      <c r="R304" s="45" t="str">
        <f t="shared" ca="1" si="81"/>
        <v>8 ans 4 mois</v>
      </c>
      <c r="S304" s="39" t="str">
        <f ca="1">VLOOKUP(R304,Table_corresp!$A$3:$B$230,2,0)</f>
        <v>[6-9[</v>
      </c>
      <c r="T304" s="45" t="str">
        <f>DATEDIF(Q304,P304,"y")&amp;" ans "&amp;DATEDIF(Q304,P304,"ym")&amp;" mois"</f>
        <v>7 ans 11 mois</v>
      </c>
      <c r="U304" s="39" t="str">
        <f>VLOOKUP(T304,Table_corresp!$A$3:$B$230,2,0)</f>
        <v>[6-9[</v>
      </c>
      <c r="Y304" s="38" t="str">
        <f>IF(X304&lt;&gt;0,(DATEDIF(Q304,X304,"y")&amp;" ans "&amp;DATEDIF(Q304,X304,"ym")&amp;" mois"),"")</f>
        <v/>
      </c>
    </row>
    <row r="305" spans="1:25" x14ac:dyDescent="0.25">
      <c r="A305" s="66">
        <v>306</v>
      </c>
      <c r="B305" s="68">
        <v>2</v>
      </c>
      <c r="C305" s="62"/>
      <c r="D305" s="66"/>
      <c r="E305" s="12"/>
      <c r="F305" s="63">
        <v>41</v>
      </c>
      <c r="G305" s="71">
        <v>1.3049999999999999</v>
      </c>
      <c r="H305" s="13">
        <f t="shared" si="80"/>
        <v>24.074808062124752</v>
      </c>
      <c r="I305" s="46">
        <f>VLOOKUP(T305,Table_corresp!$E$3:$F$230,2,0)</f>
        <v>8</v>
      </c>
      <c r="J305" s="46" t="str">
        <f>CONCATENATE(B305," / ",I305)</f>
        <v>2 / 8</v>
      </c>
      <c r="K305" s="54">
        <f>VLOOKUP(J305,Table_corresp!$J$3:$M$70,2,0)</f>
        <v>15.44</v>
      </c>
      <c r="L305" s="54">
        <f>VLOOKUP(J305,Table_corresp!$J$3:$M$70,3,0)</f>
        <v>-0.54</v>
      </c>
      <c r="M305" s="55">
        <f>VLOOKUP(J305,Table_corresp!$J$3:$M$70,4,0)</f>
        <v>-4.9000000000000002E-2</v>
      </c>
      <c r="N305" s="56">
        <f t="shared" si="100"/>
        <v>4.3524527286788564</v>
      </c>
      <c r="O305" t="s">
        <v>39</v>
      </c>
      <c r="P305" s="67">
        <v>42864</v>
      </c>
      <c r="Q305" s="67">
        <v>39779</v>
      </c>
      <c r="R305" s="45" t="str">
        <f t="shared" ca="1" si="81"/>
        <v>8 ans 10 mois</v>
      </c>
      <c r="S305" s="39" t="str">
        <f ca="1">VLOOKUP(R305,Table_corresp!$A$3:$B$230,2,0)</f>
        <v>[6-9[</v>
      </c>
      <c r="T305" s="45" t="str">
        <f>DATEDIF(Q305,P305,"y")&amp;" ans "&amp;DATEDIF(Q305,P305,"ym")&amp;" mois"</f>
        <v>8 ans 5 mois</v>
      </c>
      <c r="U305" s="39" t="str">
        <f>VLOOKUP(T305,Table_corresp!$A$3:$B$230,2,0)</f>
        <v>[6-9[</v>
      </c>
      <c r="Y305" s="38" t="str">
        <f>IF(X305&lt;&gt;0,(DATEDIF(Q305,X305,"y")&amp;" ans "&amp;DATEDIF(Q305,X305,"ym")&amp;" mois"),"")</f>
        <v/>
      </c>
    </row>
    <row r="306" spans="1:25" x14ac:dyDescent="0.25">
      <c r="A306" s="66">
        <v>307</v>
      </c>
      <c r="B306" s="68">
        <v>2</v>
      </c>
      <c r="C306" s="62">
        <v>28.5</v>
      </c>
      <c r="D306" s="66">
        <v>1.24</v>
      </c>
      <c r="E306" s="12">
        <f t="shared" si="99"/>
        <v>18.535379812695108</v>
      </c>
      <c r="F306" s="63">
        <v>28</v>
      </c>
      <c r="G306" s="71">
        <v>1.2549999999999999</v>
      </c>
      <c r="H306" s="13">
        <f t="shared" si="80"/>
        <v>17.777495595308014</v>
      </c>
      <c r="I306" s="46">
        <f>VLOOKUP(T306,Table_corresp!$E$3:$F$230,2,0)</f>
        <v>6</v>
      </c>
      <c r="J306" s="46" t="str">
        <f>CONCATENATE(B306," / ",I306)</f>
        <v>2 / 6</v>
      </c>
      <c r="K306" s="54">
        <f>VLOOKUP(J306,Table_corresp!$J$3:$M$70,2,0)</f>
        <v>15.13</v>
      </c>
      <c r="L306" s="54">
        <f>VLOOKUP(J306,Table_corresp!$J$3:$M$70,3,0)</f>
        <v>-0.36</v>
      </c>
      <c r="M306" s="55">
        <f>VLOOKUP(J306,Table_corresp!$J$3:$M$70,4,0)</f>
        <v>-2.9399999999999999E-2</v>
      </c>
      <c r="N306" s="56">
        <f t="shared" si="100"/>
        <v>1.9183175975500515</v>
      </c>
      <c r="O306" t="s">
        <v>36</v>
      </c>
      <c r="P306" s="67">
        <v>42864</v>
      </c>
      <c r="Q306" s="67">
        <v>40599</v>
      </c>
      <c r="R306" s="45" t="str">
        <f t="shared" ca="1" si="81"/>
        <v>6 ans 7 mois</v>
      </c>
      <c r="S306" s="39" t="str">
        <f ca="1">VLOOKUP(R306,Table_corresp!$A$3:$B$230,2,0)</f>
        <v>[6-9[</v>
      </c>
      <c r="T306" s="45" t="str">
        <f>DATEDIF(Q306,P306,"y")&amp;" ans "&amp;DATEDIF(Q306,P306,"ym")&amp;" mois"</f>
        <v>6 ans 2 mois</v>
      </c>
      <c r="U306" s="39" t="str">
        <f>VLOOKUP(T306,Table_corresp!$A$3:$B$230,2,0)</f>
        <v>[6-9[</v>
      </c>
      <c r="Y306" s="38" t="str">
        <f>IF(X306&lt;&gt;0,(DATEDIF(Q306,X306,"y")&amp;" ans "&amp;DATEDIF(Q306,X306,"ym")&amp;" mois"),"")</f>
        <v/>
      </c>
    </row>
    <row r="307" spans="1:25" x14ac:dyDescent="0.25">
      <c r="A307" s="66">
        <v>308</v>
      </c>
      <c r="B307" s="68">
        <v>1</v>
      </c>
      <c r="C307" s="62"/>
      <c r="D307" s="66"/>
      <c r="E307" s="12"/>
      <c r="F307" s="63">
        <v>29.5</v>
      </c>
      <c r="G307" s="71">
        <v>1.19</v>
      </c>
      <c r="H307" s="13">
        <f t="shared" si="80"/>
        <v>20.831862156627359</v>
      </c>
      <c r="I307" s="46">
        <f>VLOOKUP(T307,Table_corresp!$E$3:$F$230,2,0)</f>
        <v>6</v>
      </c>
      <c r="J307" s="46" t="str">
        <f>CONCATENATE(B307," / ",I307)</f>
        <v>1 / 6</v>
      </c>
      <c r="K307" s="54">
        <f>VLOOKUP(J307,Table_corresp!$J$3:$M$70,2,0)</f>
        <v>15.44</v>
      </c>
      <c r="L307" s="54">
        <f>VLOOKUP(J307,Table_corresp!$J$3:$M$70,3,0)</f>
        <v>-0.37</v>
      </c>
      <c r="M307" s="55">
        <f>VLOOKUP(J307,Table_corresp!$J$3:$M$70,4,0)</f>
        <v>-2.8799999999999999E-2</v>
      </c>
      <c r="N307" s="56">
        <f t="shared" si="100"/>
        <v>3.6424650283363103</v>
      </c>
      <c r="O307" t="s">
        <v>39</v>
      </c>
      <c r="P307" s="67">
        <v>42864</v>
      </c>
      <c r="Q307" s="67">
        <v>40652</v>
      </c>
      <c r="R307" s="45" t="str">
        <f t="shared" ca="1" si="81"/>
        <v>6 ans 6 mois</v>
      </c>
      <c r="S307" s="39" t="str">
        <f ca="1">VLOOKUP(R307,Table_corresp!$A$3:$B$230,2,0)</f>
        <v>[6-9[</v>
      </c>
      <c r="T307" s="45" t="str">
        <f>DATEDIF(Q307,P307,"y")&amp;" ans "&amp;DATEDIF(Q307,P307,"ym")&amp;" mois"</f>
        <v>6 ans 0 mois</v>
      </c>
      <c r="U307" s="39" t="str">
        <f>VLOOKUP(T307,Table_corresp!$A$3:$B$230,2,0)</f>
        <v>[6-9[</v>
      </c>
      <c r="Y307" s="38" t="str">
        <f>IF(X307&lt;&gt;0,(DATEDIF(Q307,X307,"y")&amp;" ans "&amp;DATEDIF(Q307,X307,"ym")&amp;" mois"),"")</f>
        <v/>
      </c>
    </row>
    <row r="308" spans="1:25" x14ac:dyDescent="0.25">
      <c r="A308" s="66">
        <v>309</v>
      </c>
      <c r="B308" s="32">
        <v>2</v>
      </c>
      <c r="C308" s="62"/>
      <c r="D308" s="66"/>
      <c r="E308" s="12"/>
      <c r="F308" s="63">
        <v>29.5</v>
      </c>
      <c r="G308" s="71">
        <v>1.145</v>
      </c>
      <c r="H308" s="13">
        <f t="shared" ref="H308:H334" si="101">F308/(G308*G308)</f>
        <v>22.501477851299555</v>
      </c>
      <c r="I308" s="46">
        <f>VLOOKUP(T308,Table_corresp!$E$3:$F$230,2,0)</f>
        <v>4</v>
      </c>
      <c r="J308" s="46" t="str">
        <f>CONCATENATE(B308," / ",I308)</f>
        <v>2 / 4</v>
      </c>
      <c r="K308" s="54">
        <f>VLOOKUP(J308,Table_corresp!$J$3:$M$70,2,0)</f>
        <v>15.45</v>
      </c>
      <c r="L308" s="54">
        <f>VLOOKUP(J308,Table_corresp!$J$3:$M$70,3,0)</f>
        <v>-0.17</v>
      </c>
      <c r="M308" s="55">
        <f>VLOOKUP(J308,Table_corresp!$J$3:$M$70,4,0)</f>
        <v>-1.3299999999999999E-2</v>
      </c>
      <c r="N308" s="56">
        <f t="shared" si="100"/>
        <v>4.6552999670438195</v>
      </c>
      <c r="O308" t="s">
        <v>39</v>
      </c>
      <c r="P308" s="67">
        <v>42867</v>
      </c>
      <c r="Q308" s="67">
        <v>41349</v>
      </c>
      <c r="R308" s="45" t="str">
        <f t="shared" ref="R308:R335" ca="1" si="102">DATEDIF(Q308,TODAY(),"y")&amp;" ans "&amp;DATEDIF(Q308,TODAY(),"ym")&amp;" mois"</f>
        <v>4 ans 7 mois</v>
      </c>
      <c r="S308" s="39" t="str">
        <f ca="1">VLOOKUP(R308,Table_corresp!$A$3:$B$230,2,0)</f>
        <v>[3-6[</v>
      </c>
      <c r="T308" s="45" t="str">
        <f>DATEDIF(Q308,P308,"y")&amp;" ans "&amp;DATEDIF(Q308,P308,"ym")&amp;" mois"</f>
        <v>4 ans 1 mois</v>
      </c>
      <c r="U308" s="39" t="str">
        <f>VLOOKUP(T308,Table_corresp!$A$3:$B$230,2,0)</f>
        <v>[3-6[</v>
      </c>
      <c r="Y308" s="38" t="str">
        <f>IF(X308&lt;&gt;0,(DATEDIF(Q308,X308,"y")&amp;" ans "&amp;DATEDIF(Q308,X308,"ym")&amp;" mois"),"")</f>
        <v/>
      </c>
    </row>
    <row r="309" spans="1:25" x14ac:dyDescent="0.25">
      <c r="A309" s="66">
        <v>310</v>
      </c>
      <c r="B309" s="68">
        <v>1</v>
      </c>
      <c r="C309" s="62"/>
      <c r="D309" s="66"/>
      <c r="E309" s="12"/>
      <c r="F309" s="63">
        <v>43</v>
      </c>
      <c r="G309" s="71">
        <v>1.2450000000000001</v>
      </c>
      <c r="H309" s="13">
        <f t="shared" si="101"/>
        <v>27.74148804051547</v>
      </c>
      <c r="I309" s="46">
        <f>VLOOKUP(T309,Table_corresp!$E$3:$F$230,2,0)</f>
        <v>6.5</v>
      </c>
      <c r="J309" s="46" t="str">
        <f>CONCATENATE(B309," / ",I309)</f>
        <v>1 / 6,5</v>
      </c>
      <c r="K309" s="54">
        <f>VLOOKUP(J309,Table_corresp!$J$3:$M$70,2,0)</f>
        <v>15.47</v>
      </c>
      <c r="L309" s="54">
        <f>VLOOKUP(J309,Table_corresp!$J$3:$M$70,3,0)</f>
        <v>-0.41</v>
      </c>
      <c r="M309" s="55">
        <f>VLOOKUP(J309,Table_corresp!$J$3:$M$70,4,0)</f>
        <v>-3.2899999999999999E-2</v>
      </c>
      <c r="N309" s="56">
        <f t="shared" si="100"/>
        <v>6.4723410435512898</v>
      </c>
      <c r="O309" t="s">
        <v>39</v>
      </c>
      <c r="P309" s="67">
        <v>42878</v>
      </c>
      <c r="Q309" s="67">
        <v>40458</v>
      </c>
      <c r="R309" s="45" t="str">
        <f t="shared" ca="1" si="102"/>
        <v>7 ans 0 mois</v>
      </c>
      <c r="S309" s="39" t="str">
        <f ca="1">VLOOKUP(R309,Table_corresp!$A$3:$B$230,2,0)</f>
        <v>[6-9[</v>
      </c>
      <c r="T309" s="45" t="str">
        <f>DATEDIF(Q309,P309,"y")&amp;" ans "&amp;DATEDIF(Q309,P309,"ym")&amp;" mois"</f>
        <v>6 ans 7 mois</v>
      </c>
      <c r="U309" s="39" t="str">
        <f>VLOOKUP(T309,Table_corresp!$A$3:$B$230,2,0)</f>
        <v>[6-9[</v>
      </c>
      <c r="Y309" s="38" t="str">
        <f>IF(X309&lt;&gt;0,(DATEDIF(Q309,X309,"y")&amp;" ans "&amp;DATEDIF(Q309,X309,"ym")&amp;" mois"),"")</f>
        <v/>
      </c>
    </row>
    <row r="310" spans="1:25" x14ac:dyDescent="0.25">
      <c r="A310" s="66">
        <v>311</v>
      </c>
      <c r="B310" s="68">
        <v>2</v>
      </c>
      <c r="C310" s="62">
        <v>31.9</v>
      </c>
      <c r="D310" s="66">
        <v>1.2</v>
      </c>
      <c r="E310" s="12">
        <f t="shared" si="99"/>
        <v>22.152777777777779</v>
      </c>
      <c r="F310" s="63">
        <v>31</v>
      </c>
      <c r="G310" s="71">
        <v>1.22</v>
      </c>
      <c r="H310" s="13">
        <f t="shared" si="101"/>
        <v>20.827734479978503</v>
      </c>
      <c r="I310" s="46">
        <f>VLOOKUP(T310,Table_corresp!$E$3:$F$230,2,0)</f>
        <v>5.5</v>
      </c>
      <c r="J310" s="46" t="str">
        <f>CONCATENATE(B310," / ",I310)</f>
        <v>2 / 5,5</v>
      </c>
      <c r="K310" s="54">
        <f>VLOOKUP(J310,Table_corresp!$J$3:$M$70,2,0)</f>
        <v>15.14</v>
      </c>
      <c r="L310" s="54">
        <f>VLOOKUP(J310,Table_corresp!$J$3:$M$70,3,0)</f>
        <v>-0.31</v>
      </c>
      <c r="M310" s="55">
        <f>VLOOKUP(J310,Table_corresp!$J$3:$M$70,4,0)</f>
        <v>-2.4899999999999999E-2</v>
      </c>
      <c r="N310" s="56">
        <f t="shared" si="100"/>
        <v>3.7808143440122874</v>
      </c>
      <c r="O310" t="s">
        <v>373</v>
      </c>
      <c r="P310" s="67">
        <v>42878</v>
      </c>
      <c r="Q310" s="67">
        <v>40795</v>
      </c>
      <c r="R310" s="45" t="str">
        <f t="shared" ca="1" si="102"/>
        <v>6 ans 1 mois</v>
      </c>
      <c r="S310" s="39" t="str">
        <f ca="1">VLOOKUP(R310,Table_corresp!$A$3:$B$230,2,0)</f>
        <v>[6-9[</v>
      </c>
      <c r="T310" s="45" t="str">
        <f>DATEDIF(Q310,P310,"y")&amp;" ans "&amp;DATEDIF(Q310,P310,"ym")&amp;" mois"</f>
        <v>5 ans 8 mois</v>
      </c>
      <c r="U310" s="39" t="str">
        <f>VLOOKUP(T310,Table_corresp!$A$3:$B$230,2,0)</f>
        <v>[3-6[</v>
      </c>
      <c r="Y310" s="38" t="str">
        <f>IF(X310&lt;&gt;0,(DATEDIF(Q310,X310,"y")&amp;" ans "&amp;DATEDIF(Q310,X310,"ym")&amp;" mois"),"")</f>
        <v/>
      </c>
    </row>
    <row r="311" spans="1:25" x14ac:dyDescent="0.25">
      <c r="A311" s="66">
        <v>312</v>
      </c>
      <c r="B311" s="68">
        <v>1</v>
      </c>
      <c r="C311" s="66"/>
      <c r="D311" s="66"/>
      <c r="E311" s="12"/>
      <c r="F311" s="63">
        <v>51</v>
      </c>
      <c r="G311" s="71">
        <v>1.52</v>
      </c>
      <c r="H311" s="13">
        <f t="shared" si="101"/>
        <v>22.07409972299169</v>
      </c>
      <c r="I311" s="46">
        <f>VLOOKUP(T311,Table_corresp!$E$3:$F$230,2,0)</f>
        <v>11.5</v>
      </c>
      <c r="J311" s="46" t="str">
        <f>CONCATENATE(B311," / ",I311)</f>
        <v>1 / 11,5</v>
      </c>
      <c r="K311" s="54">
        <f>VLOOKUP(J311,Table_corresp!$J$3:$M$70,2,0)</f>
        <v>16.940000000000001</v>
      </c>
      <c r="L311" s="54">
        <f>VLOOKUP(J311,Table_corresp!$J$3:$M$70,3,0)</f>
        <v>-0.92</v>
      </c>
      <c r="M311" s="55">
        <f>VLOOKUP(J311,Table_corresp!$J$3:$M$70,4,0)</f>
        <v>-9.5200000000000007E-2</v>
      </c>
      <c r="N311" s="56">
        <f t="shared" si="100"/>
        <v>2.2705777850984461</v>
      </c>
      <c r="O311" t="s">
        <v>374</v>
      </c>
      <c r="P311" s="67">
        <v>42878</v>
      </c>
      <c r="Q311" s="67">
        <v>38559</v>
      </c>
      <c r="R311" s="45" t="str">
        <f t="shared" ca="1" si="102"/>
        <v>12 ans 2 mois</v>
      </c>
      <c r="S311" s="39" t="str">
        <f ca="1">VLOOKUP(R311,Table_corresp!$A$3:$B$230,2,0)</f>
        <v>&gt; 12</v>
      </c>
      <c r="T311" s="45" t="str">
        <f>DATEDIF(Q311,P311,"y")&amp;" ans "&amp;DATEDIF(Q311,P311,"ym")&amp;" mois"</f>
        <v>11 ans 9 mois</v>
      </c>
      <c r="U311" s="39" t="str">
        <f>VLOOKUP(T311,Table_corresp!$A$3:$B$230,2,0)</f>
        <v>[9-12[</v>
      </c>
      <c r="Y311" s="38" t="str">
        <f>IF(X311&lt;&gt;0,(DATEDIF(Q311,X311,"y")&amp;" ans "&amp;DATEDIF(Q311,X311,"ym")&amp;" mois"),"")</f>
        <v/>
      </c>
    </row>
    <row r="312" spans="1:25" x14ac:dyDescent="0.25">
      <c r="A312" s="66">
        <v>313</v>
      </c>
      <c r="B312" s="68">
        <v>1</v>
      </c>
      <c r="C312" s="66"/>
      <c r="D312" s="66"/>
      <c r="E312" s="12"/>
      <c r="F312" s="63">
        <v>99</v>
      </c>
      <c r="G312" s="71">
        <v>1.67</v>
      </c>
      <c r="H312" s="13">
        <f t="shared" si="101"/>
        <v>35.49786654236437</v>
      </c>
      <c r="I312" s="46">
        <f>VLOOKUP(T312,Table_corresp!$E$3:$F$230,2,0)</f>
        <v>12.5</v>
      </c>
      <c r="J312" s="46" t="str">
        <f>CONCATENATE(B312," / ",I312)</f>
        <v>1 / 12,5</v>
      </c>
      <c r="K312" s="54">
        <f>VLOOKUP(J312,Table_corresp!$J$3:$M$70,2,0)</f>
        <v>17.48</v>
      </c>
      <c r="L312" s="54">
        <f>VLOOKUP(J312,Table_corresp!$J$3:$M$70,3,0)</f>
        <v>-0.93</v>
      </c>
      <c r="M312" s="55">
        <f>VLOOKUP(J312,Table_corresp!$J$3:$M$70,4,0)</f>
        <v>-9.9000000000000005E-2</v>
      </c>
      <c r="N312" s="56">
        <f t="shared" si="100"/>
        <v>4.8741576677981273</v>
      </c>
      <c r="O312" t="s">
        <v>373</v>
      </c>
      <c r="P312" s="67">
        <v>42885</v>
      </c>
      <c r="Q312" s="67">
        <v>38154</v>
      </c>
      <c r="R312" s="45" t="str">
        <f t="shared" ca="1" si="102"/>
        <v>13 ans 4 mois</v>
      </c>
      <c r="S312" s="39" t="str">
        <f ca="1">VLOOKUP(R312,Table_corresp!$A$3:$B$230,2,0)</f>
        <v>&gt; 12</v>
      </c>
      <c r="T312" s="45" t="str">
        <f>DATEDIF(Q312,P312,"y")&amp;" ans "&amp;DATEDIF(Q312,P312,"ym")&amp;" mois"</f>
        <v>12 ans 11 mois</v>
      </c>
      <c r="U312" s="39" t="str">
        <f>VLOOKUP(T312,Table_corresp!$A$3:$B$230,2,0)</f>
        <v>&gt; 12</v>
      </c>
      <c r="Y312" s="38" t="str">
        <f>IF(X312&lt;&gt;0,(DATEDIF(Q312,X312,"y")&amp;" ans "&amp;DATEDIF(Q312,X312,"ym")&amp;" mois"),"")</f>
        <v/>
      </c>
    </row>
    <row r="313" spans="1:25" x14ac:dyDescent="0.25">
      <c r="A313" s="66">
        <v>314</v>
      </c>
      <c r="B313" s="68">
        <v>2</v>
      </c>
      <c r="C313" s="66"/>
      <c r="D313" s="66"/>
      <c r="E313" s="12"/>
      <c r="F313" s="63">
        <v>39</v>
      </c>
      <c r="G313" s="71">
        <v>1.27</v>
      </c>
      <c r="H313" s="13">
        <f t="shared" si="101"/>
        <v>24.18004836009672</v>
      </c>
      <c r="I313" s="46">
        <f>VLOOKUP(T313,Table_corresp!$E$3:$F$230,2,0)</f>
        <v>5</v>
      </c>
      <c r="J313" s="46" t="str">
        <f>CONCATENATE(B313," / ",I313)</f>
        <v>2 / 5</v>
      </c>
      <c r="K313" s="54">
        <f>VLOOKUP(J313,Table_corresp!$J$3:$M$70,2,0)</f>
        <v>15.2</v>
      </c>
      <c r="L313" s="54">
        <f>VLOOKUP(J313,Table_corresp!$J$3:$M$70,3,0)</f>
        <v>-0.27</v>
      </c>
      <c r="M313" s="55">
        <f>VLOOKUP(J313,Table_corresp!$J$3:$M$70,4,0)</f>
        <v>-2.1399999999999999E-2</v>
      </c>
      <c r="N313" s="56">
        <f t="shared" si="100"/>
        <v>5.5049310169584258</v>
      </c>
      <c r="O313" t="s">
        <v>373</v>
      </c>
      <c r="P313" s="67">
        <v>42892</v>
      </c>
      <c r="Q313" s="67">
        <v>41010</v>
      </c>
      <c r="R313" s="45" t="str">
        <f t="shared" ca="1" si="102"/>
        <v>5 ans 6 mois</v>
      </c>
      <c r="S313" s="39" t="str">
        <f ca="1">VLOOKUP(R313,Table_corresp!$A$3:$B$230,2,0)</f>
        <v>[3-6[</v>
      </c>
      <c r="T313" s="45" t="str">
        <f>DATEDIF(Q313,P313,"y")&amp;" ans "&amp;DATEDIF(Q313,P313,"ym")&amp;" mois"</f>
        <v>5 ans 1 mois</v>
      </c>
      <c r="U313" s="39" t="str">
        <f>VLOOKUP(T313,Table_corresp!$A$3:$B$230,2,0)</f>
        <v>[3-6[</v>
      </c>
      <c r="Y313" s="38" t="str">
        <f>IF(X313&lt;&gt;0,(DATEDIF(Q313,X313,"y")&amp;" ans "&amp;DATEDIF(Q313,X313,"ym")&amp;" mois"),"")</f>
        <v/>
      </c>
    </row>
    <row r="314" spans="1:25" x14ac:dyDescent="0.25">
      <c r="A314" s="66">
        <v>315</v>
      </c>
      <c r="B314" s="68">
        <v>1</v>
      </c>
      <c r="C314" s="66">
        <v>26</v>
      </c>
      <c r="D314" s="66">
        <v>1.19</v>
      </c>
      <c r="E314" s="12">
        <f t="shared" si="99"/>
        <v>18.360285290586823</v>
      </c>
      <c r="F314" s="63">
        <v>25.6</v>
      </c>
      <c r="G314" s="71">
        <v>1.2050000000000001</v>
      </c>
      <c r="H314" s="13">
        <f t="shared" si="101"/>
        <v>17.63055043818116</v>
      </c>
      <c r="I314" s="46">
        <f>VLOOKUP(T314,Table_corresp!$E$3:$F$230,2,0)</f>
        <v>5.5</v>
      </c>
      <c r="J314" s="46" t="str">
        <f>CONCATENATE(B314," / ",I314)</f>
        <v>1 / 5,5</v>
      </c>
      <c r="K314" s="54">
        <f>VLOOKUP(J314,Table_corresp!$J$3:$M$70,2,0)</f>
        <v>15.46</v>
      </c>
      <c r="L314" s="54">
        <f>VLOOKUP(J314,Table_corresp!$J$3:$M$70,3,0)</f>
        <v>-0.33</v>
      </c>
      <c r="M314" s="55">
        <f>VLOOKUP(J314,Table_corresp!$J$3:$M$70,4,0)</f>
        <v>-2.5000000000000001E-2</v>
      </c>
      <c r="N314" s="56">
        <f t="shared" si="100"/>
        <v>1.6971239311617081</v>
      </c>
      <c r="O314" t="s">
        <v>372</v>
      </c>
      <c r="P314" s="67">
        <v>42892</v>
      </c>
      <c r="Q314" s="67">
        <v>40716</v>
      </c>
      <c r="R314" s="45" t="str">
        <f t="shared" ca="1" si="102"/>
        <v>6 ans 3 mois</v>
      </c>
      <c r="S314" s="39" t="str">
        <f ca="1">VLOOKUP(R314,Table_corresp!$A$3:$B$230,2,0)</f>
        <v>[6-9[</v>
      </c>
      <c r="T314" s="45" t="str">
        <f>DATEDIF(Q314,P314,"y")&amp;" ans "&amp;DATEDIF(Q314,P314,"ym")&amp;" mois"</f>
        <v>5 ans 11 mois</v>
      </c>
      <c r="U314" s="39" t="str">
        <f>VLOOKUP(T314,Table_corresp!$A$3:$B$230,2,0)</f>
        <v>[3-6[</v>
      </c>
      <c r="Y314" s="38" t="str">
        <f>IF(X314&lt;&gt;0,(DATEDIF(Q314,X314,"y")&amp;" ans "&amp;DATEDIF(Q314,X314,"ym")&amp;" mois"),"")</f>
        <v/>
      </c>
    </row>
    <row r="315" spans="1:25" x14ac:dyDescent="0.25">
      <c r="A315" s="66">
        <v>316</v>
      </c>
      <c r="B315" s="68">
        <v>2</v>
      </c>
      <c r="C315" s="66"/>
      <c r="D315" s="66"/>
      <c r="E315" s="12"/>
      <c r="F315" s="63">
        <v>40</v>
      </c>
      <c r="G315" s="71">
        <v>1.36</v>
      </c>
      <c r="H315" s="13">
        <f t="shared" si="101"/>
        <v>21.626297577854668</v>
      </c>
      <c r="I315" s="46">
        <f>VLOOKUP(T315,Table_corresp!$E$3:$F$230,2,0)</f>
        <v>8</v>
      </c>
      <c r="J315" s="46" t="str">
        <f>CONCATENATE(B315," / ",I315)</f>
        <v>2 / 8</v>
      </c>
      <c r="K315" s="54">
        <f>VLOOKUP(J315,Table_corresp!$J$3:$M$70,2,0)</f>
        <v>15.44</v>
      </c>
      <c r="L315" s="54">
        <f>VLOOKUP(J315,Table_corresp!$J$3:$M$70,3,0)</f>
        <v>-0.54</v>
      </c>
      <c r="M315" s="55">
        <f>VLOOKUP(J315,Table_corresp!$J$3:$M$70,4,0)</f>
        <v>-4.9000000000000002E-2</v>
      </c>
      <c r="N315" s="56">
        <f t="shared" si="100"/>
        <v>3.3950777278108593</v>
      </c>
      <c r="O315" t="s">
        <v>374</v>
      </c>
      <c r="P315" s="67">
        <v>42892</v>
      </c>
      <c r="Q315" s="67">
        <v>39812</v>
      </c>
      <c r="R315" s="45" t="str">
        <f t="shared" ca="1" si="102"/>
        <v>8 ans 9 mois</v>
      </c>
      <c r="S315" s="39" t="str">
        <f ca="1">VLOOKUP(R315,Table_corresp!$A$3:$B$230,2,0)</f>
        <v>[6-9[</v>
      </c>
      <c r="T315" s="45" t="str">
        <f>DATEDIF(Q315,P315,"y")&amp;" ans "&amp;DATEDIF(Q315,P315,"ym")&amp;" mois"</f>
        <v>8 ans 5 mois</v>
      </c>
      <c r="U315" s="39" t="str">
        <f>VLOOKUP(T315,Table_corresp!$A$3:$B$230,2,0)</f>
        <v>[6-9[</v>
      </c>
      <c r="Y315" s="38" t="str">
        <f>IF(X315&lt;&gt;0,(DATEDIF(Q315,X315,"y")&amp;" ans "&amp;DATEDIF(Q315,X315,"ym")&amp;" mois"),"")</f>
        <v/>
      </c>
    </row>
    <row r="316" spans="1:25" x14ac:dyDescent="0.25">
      <c r="A316" s="66">
        <v>317</v>
      </c>
      <c r="B316" s="68">
        <v>2</v>
      </c>
      <c r="C316" s="66">
        <v>27</v>
      </c>
      <c r="D316" s="66">
        <v>1.19</v>
      </c>
      <c r="E316" s="12">
        <f t="shared" si="99"/>
        <v>19.066450109455548</v>
      </c>
      <c r="F316" s="63">
        <v>26.8</v>
      </c>
      <c r="G316" s="71">
        <v>1.17</v>
      </c>
      <c r="H316" s="13">
        <f t="shared" si="101"/>
        <v>19.57776316750676</v>
      </c>
      <c r="I316" s="46">
        <f>VLOOKUP(T316,Table_corresp!$E$3:$F$230,2,0)</f>
        <v>6</v>
      </c>
      <c r="J316" s="46" t="str">
        <f>CONCATENATE(B316," / ",I316)</f>
        <v>2 / 6</v>
      </c>
      <c r="K316" s="54">
        <f>VLOOKUP(J316,Table_corresp!$J$3:$M$70,2,0)</f>
        <v>15.13</v>
      </c>
      <c r="L316" s="54">
        <f>VLOOKUP(J316,Table_corresp!$J$3:$M$70,3,0)</f>
        <v>-0.36</v>
      </c>
      <c r="M316" s="55">
        <f>VLOOKUP(J316,Table_corresp!$J$3:$M$70,4,0)</f>
        <v>-2.9399999999999999E-2</v>
      </c>
      <c r="N316" s="56">
        <f t="shared" si="100"/>
        <v>3.0137278982169526</v>
      </c>
      <c r="O316" t="s">
        <v>374</v>
      </c>
      <c r="P316" s="67">
        <v>42893</v>
      </c>
      <c r="Q316" s="67">
        <v>40647</v>
      </c>
      <c r="R316" s="45" t="str">
        <f t="shared" ca="1" si="102"/>
        <v>6 ans 6 mois</v>
      </c>
      <c r="S316" s="39" t="str">
        <f ca="1">VLOOKUP(R316,Table_corresp!$A$3:$B$230,2,0)</f>
        <v>[6-9[</v>
      </c>
      <c r="T316" s="45" t="str">
        <f>DATEDIF(Q316,P316,"y")&amp;" ans "&amp;DATEDIF(Q316,P316,"ym")&amp;" mois"</f>
        <v>6 ans 1 mois</v>
      </c>
      <c r="U316" s="39" t="str">
        <f>VLOOKUP(T316,Table_corresp!$A$3:$B$230,2,0)</f>
        <v>[6-9[</v>
      </c>
      <c r="Y316" s="38" t="str">
        <f>IF(X316&lt;&gt;0,(DATEDIF(Q316,X316,"y")&amp;" ans "&amp;DATEDIF(Q316,X316,"ym")&amp;" mois"),"")</f>
        <v/>
      </c>
    </row>
    <row r="317" spans="1:25" x14ac:dyDescent="0.25">
      <c r="A317" s="66">
        <v>318</v>
      </c>
      <c r="B317" s="68">
        <v>1</v>
      </c>
      <c r="C317" s="66"/>
      <c r="D317" s="66"/>
      <c r="E317" s="12"/>
      <c r="F317" s="63">
        <v>35.200000000000003</v>
      </c>
      <c r="G317" s="71">
        <v>1.22</v>
      </c>
      <c r="H317" s="13">
        <f t="shared" si="101"/>
        <v>23.649556570814301</v>
      </c>
      <c r="I317" s="46">
        <f>VLOOKUP(T317,Table_corresp!$E$3:$F$230,2,0)</f>
        <v>7</v>
      </c>
      <c r="J317" s="46" t="str">
        <f>CONCATENATE(B317," / ",I317)</f>
        <v>1 / 7</v>
      </c>
      <c r="K317" s="54">
        <f>VLOOKUP(J317,Table_corresp!$J$3:$M$70,2,0)</f>
        <v>15.53</v>
      </c>
      <c r="L317" s="54">
        <f>VLOOKUP(J317,Table_corresp!$J$3:$M$70,3,0)</f>
        <v>-0.47</v>
      </c>
      <c r="M317" s="55">
        <f>VLOOKUP(J317,Table_corresp!$J$3:$M$70,4,0)</f>
        <v>-3.8800000000000001E-2</v>
      </c>
      <c r="N317" s="56">
        <f t="shared" si="100"/>
        <v>4.6226272567609872</v>
      </c>
      <c r="O317" t="s">
        <v>373</v>
      </c>
      <c r="P317" s="67">
        <v>42893</v>
      </c>
      <c r="Q317" s="67">
        <v>40187</v>
      </c>
      <c r="R317" s="45" t="str">
        <f t="shared" ca="1" si="102"/>
        <v>7 ans 9 mois</v>
      </c>
      <c r="S317" s="39" t="str">
        <f ca="1">VLOOKUP(R317,Table_corresp!$A$3:$B$230,2,0)</f>
        <v>[6-9[</v>
      </c>
      <c r="T317" s="45" t="str">
        <f>DATEDIF(Q317,P317,"y")&amp;" ans "&amp;DATEDIF(Q317,P317,"ym")&amp;" mois"</f>
        <v>7 ans 4 mois</v>
      </c>
      <c r="U317" s="39" t="str">
        <f>VLOOKUP(T317,Table_corresp!$A$3:$B$230,2,0)</f>
        <v>[6-9[</v>
      </c>
      <c r="Y317" s="38" t="str">
        <f>IF(X317&lt;&gt;0,(DATEDIF(Q317,X317,"y")&amp;" ans "&amp;DATEDIF(Q317,X317,"ym")&amp;" mois"),"")</f>
        <v/>
      </c>
    </row>
    <row r="318" spans="1:25" x14ac:dyDescent="0.25">
      <c r="A318" s="66">
        <v>319</v>
      </c>
      <c r="B318" s="68">
        <v>1</v>
      </c>
      <c r="C318" s="66">
        <v>46</v>
      </c>
      <c r="D318" s="66">
        <v>1.39</v>
      </c>
      <c r="E318" s="12">
        <f t="shared" si="99"/>
        <v>23.808291496299368</v>
      </c>
      <c r="F318" s="63">
        <v>45.8</v>
      </c>
      <c r="G318" s="71">
        <v>1.39</v>
      </c>
      <c r="H318" s="13">
        <f t="shared" si="101"/>
        <v>23.704777185445892</v>
      </c>
      <c r="I318" s="46">
        <f>VLOOKUP(T318,Table_corresp!$E$3:$F$230,2,0)</f>
        <v>10.5</v>
      </c>
      <c r="J318" s="46" t="str">
        <f>CONCATENATE(B318," / ",I318)</f>
        <v>1 / 10,5</v>
      </c>
      <c r="K318" s="54">
        <f>VLOOKUP(J318,Table_corresp!$J$3:$M$70,2,0)</f>
        <v>16.53</v>
      </c>
      <c r="L318" s="54">
        <f>VLOOKUP(J318,Table_corresp!$J$3:$M$70,3,0)</f>
        <v>-0.87</v>
      </c>
      <c r="M318" s="55">
        <f>VLOOKUP(J318,Table_corresp!$J$3:$M$70,4,0)</f>
        <v>-8.6699999999999999E-2</v>
      </c>
      <c r="N318" s="56">
        <f t="shared" si="100"/>
        <v>3.1051220698627384</v>
      </c>
      <c r="O318" t="s">
        <v>374</v>
      </c>
      <c r="P318" s="67">
        <v>42900</v>
      </c>
      <c r="Q318" s="67">
        <v>39007</v>
      </c>
      <c r="R318" s="45" t="str">
        <f t="shared" ca="1" si="102"/>
        <v>11 ans 0 mois</v>
      </c>
      <c r="S318" s="39" t="str">
        <f ca="1">VLOOKUP(R318,Table_corresp!$A$3:$B$230,2,0)</f>
        <v>[9-12[</v>
      </c>
      <c r="T318" s="45" t="str">
        <f>DATEDIF(Q318,P318,"y")&amp;" ans "&amp;DATEDIF(Q318,P318,"ym")&amp;" mois"</f>
        <v>10 ans 7 mois</v>
      </c>
      <c r="U318" s="39" t="str">
        <f>VLOOKUP(T318,Table_corresp!$A$3:$B$230,2,0)</f>
        <v>[9-12[</v>
      </c>
      <c r="Y318" s="38" t="str">
        <f>IF(X318&lt;&gt;0,(DATEDIF(Q318,X318,"y")&amp;" ans "&amp;DATEDIF(Q318,X318,"ym")&amp;" mois"),"")</f>
        <v/>
      </c>
    </row>
    <row r="319" spans="1:25" x14ac:dyDescent="0.25">
      <c r="A319" s="66">
        <v>320</v>
      </c>
      <c r="B319" s="68">
        <v>2</v>
      </c>
      <c r="C319" s="66">
        <v>51</v>
      </c>
      <c r="D319" s="66">
        <v>1.39</v>
      </c>
      <c r="E319" s="12">
        <f t="shared" si="99"/>
        <v>26.396149267636254</v>
      </c>
      <c r="F319" s="63">
        <v>55.5</v>
      </c>
      <c r="G319" s="71">
        <v>1.39</v>
      </c>
      <c r="H319" s="13">
        <f t="shared" si="101"/>
        <v>28.725221261839454</v>
      </c>
      <c r="I319" s="46">
        <f>VLOOKUP(T319,Table_corresp!$E$3:$F$230,2,0)</f>
        <v>9</v>
      </c>
      <c r="J319" s="46" t="str">
        <f>CONCATENATE(B319," / ",I319)</f>
        <v>2 / 9</v>
      </c>
      <c r="K319" s="54">
        <f>VLOOKUP(J319,Table_corresp!$J$3:$M$70,2,0)</f>
        <v>15.76</v>
      </c>
      <c r="L319" s="54">
        <f>VLOOKUP(J319,Table_corresp!$J$3:$M$70,3,0)</f>
        <v>-0.61</v>
      </c>
      <c r="M319" s="55">
        <f>VLOOKUP(J319,Table_corresp!$J$3:$M$70,4,0)</f>
        <v>-5.8999999999999997E-2</v>
      </c>
      <c r="N319" s="56">
        <f t="shared" si="100"/>
        <v>5.1970217822888785</v>
      </c>
      <c r="O319" t="s">
        <v>373</v>
      </c>
      <c r="P319" s="67">
        <v>42901</v>
      </c>
      <c r="Q319" s="67">
        <v>39590</v>
      </c>
      <c r="R319" s="45" t="str">
        <f t="shared" ca="1" si="102"/>
        <v>9 ans 4 mois</v>
      </c>
      <c r="S319" s="39" t="str">
        <f ca="1">VLOOKUP(R319,Table_corresp!$A$3:$B$230,2,0)</f>
        <v>[9-12[</v>
      </c>
      <c r="T319" s="45" t="str">
        <f>DATEDIF(Q319,P319,"y")&amp;" ans "&amp;DATEDIF(Q319,P319,"ym")&amp;" mois"</f>
        <v>9 ans 0 mois</v>
      </c>
      <c r="U319" s="39" t="str">
        <f>VLOOKUP(T319,Table_corresp!$A$3:$B$230,2,0)</f>
        <v>[9-12[</v>
      </c>
      <c r="Y319" s="38" t="str">
        <f>IF(X319&lt;&gt;0,(DATEDIF(Q319,X319,"y")&amp;" ans "&amp;DATEDIF(Q319,X319,"ym")&amp;" mois"),"")</f>
        <v/>
      </c>
    </row>
    <row r="320" spans="1:25" x14ac:dyDescent="0.25">
      <c r="A320" s="66">
        <v>321</v>
      </c>
      <c r="B320" s="68">
        <v>2</v>
      </c>
      <c r="C320" s="66"/>
      <c r="D320" s="66"/>
      <c r="E320" s="12"/>
      <c r="F320" s="63">
        <v>42</v>
      </c>
      <c r="G320" s="71">
        <v>1.28</v>
      </c>
      <c r="H320" s="13">
        <f t="shared" si="101"/>
        <v>25.634765625</v>
      </c>
      <c r="I320" s="46">
        <f>VLOOKUP(T320,Table_corresp!$E$3:$F$230,2,0)</f>
        <v>6.5</v>
      </c>
      <c r="J320" s="46" t="str">
        <f>CONCATENATE(B320," / ",I320)</f>
        <v>2 / 6,5</v>
      </c>
      <c r="K320" s="54">
        <f>VLOOKUP(J320,Table_corresp!$J$3:$M$70,2,0)</f>
        <v>15.16</v>
      </c>
      <c r="L320" s="54">
        <f>VLOOKUP(J320,Table_corresp!$J$3:$M$70,3,0)</f>
        <v>-0.41</v>
      </c>
      <c r="M320" s="55">
        <f>VLOOKUP(J320,Table_corresp!$J$3:$M$70,4,0)</f>
        <v>-3.4200000000000001E-2</v>
      </c>
      <c r="N320" s="56">
        <f t="shared" si="100"/>
        <v>5.6653723596690373</v>
      </c>
      <c r="O320" t="s">
        <v>373</v>
      </c>
      <c r="P320" s="67">
        <v>42901</v>
      </c>
      <c r="Q320" s="67">
        <v>40400</v>
      </c>
      <c r="R320" s="45" t="str">
        <f t="shared" ca="1" si="102"/>
        <v>7 ans 2 mois</v>
      </c>
      <c r="S320" s="39" t="str">
        <f ca="1">VLOOKUP(R320,Table_corresp!$A$3:$B$230,2,0)</f>
        <v>[6-9[</v>
      </c>
      <c r="T320" s="45" t="str">
        <f>DATEDIF(Q320,P320,"y")&amp;" ans "&amp;DATEDIF(Q320,P320,"ym")&amp;" mois"</f>
        <v>6 ans 10 mois</v>
      </c>
      <c r="U320" s="39" t="str">
        <f>VLOOKUP(T320,Table_corresp!$A$3:$B$230,2,0)</f>
        <v>[6-9[</v>
      </c>
      <c r="Y320" s="38" t="str">
        <f>IF(X320&lt;&gt;0,(DATEDIF(Q320,X320,"y")&amp;" ans "&amp;DATEDIF(Q320,X320,"ym")&amp;" mois"),"")</f>
        <v/>
      </c>
    </row>
    <row r="321" spans="1:25" x14ac:dyDescent="0.25">
      <c r="A321" s="66">
        <v>322</v>
      </c>
      <c r="B321" s="68">
        <v>1</v>
      </c>
      <c r="C321" s="66"/>
      <c r="D321" s="66"/>
      <c r="E321" s="12"/>
      <c r="F321" s="63">
        <v>44.8</v>
      </c>
      <c r="G321" s="71">
        <v>1.405</v>
      </c>
      <c r="H321" s="13">
        <f t="shared" si="101"/>
        <v>22.694748040171728</v>
      </c>
      <c r="I321" s="46">
        <f>VLOOKUP(T321,Table_corresp!$E$3:$F$230,2,0)</f>
        <v>9</v>
      </c>
      <c r="J321" s="46" t="str">
        <f>CONCATENATE(B321," / ",I321)</f>
        <v>1 / 9</v>
      </c>
      <c r="K321" s="54">
        <f>VLOOKUP(J321,Table_corresp!$J$3:$M$70,2,0)</f>
        <v>16.04</v>
      </c>
      <c r="L321" s="54">
        <f>VLOOKUP(J321,Table_corresp!$J$3:$M$70,3,0)</f>
        <v>-0.72</v>
      </c>
      <c r="M321" s="55">
        <f>VLOOKUP(J321,Table_corresp!$J$3:$M$70,4,0)</f>
        <v>-6.6799999999999998E-2</v>
      </c>
      <c r="N321" s="56">
        <f t="shared" si="100"/>
        <v>3.3099023887083803</v>
      </c>
      <c r="O321" t="s">
        <v>374</v>
      </c>
      <c r="P321" s="67">
        <v>42906</v>
      </c>
      <c r="Q321" s="67">
        <v>39521</v>
      </c>
      <c r="R321" s="45" t="str">
        <f t="shared" ca="1" si="102"/>
        <v>9 ans 7 mois</v>
      </c>
      <c r="S321" s="39" t="str">
        <f ca="1">VLOOKUP(R321,Table_corresp!$A$3:$B$230,2,0)</f>
        <v>[9-12[</v>
      </c>
      <c r="T321" s="45" t="str">
        <f>DATEDIF(Q321,P321,"y")&amp;" ans "&amp;DATEDIF(Q321,P321,"ym")&amp;" mois"</f>
        <v>9 ans 3 mois</v>
      </c>
      <c r="U321" s="39" t="str">
        <f>VLOOKUP(T321,Table_corresp!$A$3:$B$230,2,0)</f>
        <v>[9-12[</v>
      </c>
      <c r="Y321" s="38" t="str">
        <f>IF(X321&lt;&gt;0,(DATEDIF(Q321,X321,"y")&amp;" ans "&amp;DATEDIF(Q321,X321,"ym")&amp;" mois"),"")</f>
        <v/>
      </c>
    </row>
    <row r="322" spans="1:25" x14ac:dyDescent="0.25">
      <c r="A322" s="66">
        <v>323</v>
      </c>
      <c r="B322" s="68">
        <v>2</v>
      </c>
      <c r="C322" s="66"/>
      <c r="D322" s="66"/>
      <c r="E322" s="12"/>
      <c r="F322" s="63">
        <v>29</v>
      </c>
      <c r="G322" s="71">
        <v>1.19</v>
      </c>
      <c r="H322" s="13">
        <f t="shared" si="101"/>
        <v>20.478779747192995</v>
      </c>
      <c r="I322" s="46">
        <f>VLOOKUP(T322,Table_corresp!$E$3:$F$230,2,0)</f>
        <v>5.5</v>
      </c>
      <c r="J322" s="46" t="str">
        <f>CONCATENATE(B322," / ",I322)</f>
        <v>2 / 5,5</v>
      </c>
      <c r="K322" s="54">
        <f>VLOOKUP(J322,Table_corresp!$J$3:$M$70,2,0)</f>
        <v>15.14</v>
      </c>
      <c r="L322" s="54">
        <f>VLOOKUP(J322,Table_corresp!$J$3:$M$70,3,0)</f>
        <v>-0.31</v>
      </c>
      <c r="M322" s="55">
        <f>VLOOKUP(J322,Table_corresp!$J$3:$M$70,4,0)</f>
        <v>-2.4899999999999999E-2</v>
      </c>
      <c r="N322" s="56">
        <f t="shared" si="100"/>
        <v>3.589762562844967</v>
      </c>
      <c r="O322" t="s">
        <v>373</v>
      </c>
      <c r="P322" s="67">
        <v>42906</v>
      </c>
      <c r="Q322" s="67">
        <v>40758</v>
      </c>
      <c r="R322" s="45" t="str">
        <f t="shared" ca="1" si="102"/>
        <v>6 ans 2 mois</v>
      </c>
      <c r="S322" s="39" t="str">
        <f ca="1">VLOOKUP(R322,Table_corresp!$A$3:$B$230,2,0)</f>
        <v>[6-9[</v>
      </c>
      <c r="T322" s="45" t="str">
        <f>DATEDIF(Q322,P322,"y")&amp;" ans "&amp;DATEDIF(Q322,P322,"ym")&amp;" mois"</f>
        <v>5 ans 10 mois</v>
      </c>
      <c r="U322" s="39" t="str">
        <f>VLOOKUP(T322,Table_corresp!$A$3:$B$230,2,0)</f>
        <v>[3-6[</v>
      </c>
      <c r="Y322" s="38" t="str">
        <f>IF(X322&lt;&gt;0,(DATEDIF(Q322,X322,"y")&amp;" ans "&amp;DATEDIF(Q322,X322,"ym")&amp;" mois"),"")</f>
        <v/>
      </c>
    </row>
    <row r="323" spans="1:25" x14ac:dyDescent="0.25">
      <c r="A323" s="66">
        <v>324</v>
      </c>
      <c r="B323" s="68">
        <v>2</v>
      </c>
      <c r="E323" s="12"/>
      <c r="F323" s="66">
        <v>79.5</v>
      </c>
      <c r="G323" s="66">
        <v>1.57</v>
      </c>
      <c r="H323" s="13">
        <f t="shared" si="101"/>
        <v>32.252829729400787</v>
      </c>
      <c r="I323" s="46">
        <f>VLOOKUP(T323,Table_corresp!$E$3:$F$230,2,0)</f>
        <v>14</v>
      </c>
      <c r="J323" s="46" t="str">
        <f>CONCATENATE(B323," / ",I323)</f>
        <v>2 / 14</v>
      </c>
      <c r="K323" s="54">
        <f>VLOOKUP(J323,Table_corresp!$J$3:$M$70,2,0)</f>
        <v>18.850000000000001</v>
      </c>
      <c r="L323" s="54">
        <f>VLOOKUP(J323,Table_corresp!$J$3:$M$70,3,0)</f>
        <v>-0.82</v>
      </c>
      <c r="M323" s="55">
        <f>VLOOKUP(J323,Table_corresp!$J$3:$M$70,4,0)</f>
        <v>-9.8599999999999993E-2</v>
      </c>
      <c r="N323" s="56">
        <f t="shared" si="100"/>
        <v>3.6128959492795776</v>
      </c>
      <c r="O323" t="s">
        <v>373</v>
      </c>
      <c r="P323" s="67">
        <v>42906</v>
      </c>
      <c r="Q323" s="67">
        <v>37788</v>
      </c>
      <c r="R323" s="45" t="str">
        <f t="shared" ca="1" si="102"/>
        <v>14 ans 4 mois</v>
      </c>
      <c r="S323" s="39" t="str">
        <f ca="1">VLOOKUP(R323,Table_corresp!$A$3:$B$230,2,0)</f>
        <v>&gt; 12</v>
      </c>
      <c r="T323" s="45" t="str">
        <f>DATEDIF(Q323,P323,"y")&amp;" ans "&amp;DATEDIF(Q323,P323,"ym")&amp;" mois"</f>
        <v>14 ans 0 mois</v>
      </c>
      <c r="U323" s="39" t="str">
        <f>VLOOKUP(T323,Table_corresp!$A$3:$B$230,2,0)</f>
        <v>&gt; 12</v>
      </c>
      <c r="Y323" s="38" t="str">
        <f>IF(X323&lt;&gt;0,(DATEDIF(Q323,X323,"y")&amp;" ans "&amp;DATEDIF(Q323,X323,"ym")&amp;" mois"),"")</f>
        <v/>
      </c>
    </row>
    <row r="324" spans="1:25" x14ac:dyDescent="0.25">
      <c r="A324" s="66">
        <v>325</v>
      </c>
      <c r="B324" s="68">
        <v>1</v>
      </c>
      <c r="C324" s="66"/>
      <c r="D324" s="66"/>
      <c r="E324" s="12"/>
      <c r="F324" s="63">
        <v>67</v>
      </c>
      <c r="G324" s="71">
        <v>1.625</v>
      </c>
      <c r="H324" s="13">
        <f t="shared" si="101"/>
        <v>25.372781065088759</v>
      </c>
      <c r="I324" s="46">
        <f>VLOOKUP(T324,Table_corresp!$E$3:$F$230,2,0)</f>
        <v>11.5</v>
      </c>
      <c r="J324" s="46" t="str">
        <f>CONCATENATE(B324," / ",I324)</f>
        <v>1 / 11,5</v>
      </c>
      <c r="K324" s="54">
        <f>VLOOKUP(J324,Table_corresp!$J$3:$M$70,2,0)</f>
        <v>16.940000000000001</v>
      </c>
      <c r="L324" s="54">
        <f>VLOOKUP(J324,Table_corresp!$J$3:$M$70,3,0)</f>
        <v>-0.92</v>
      </c>
      <c r="M324" s="55">
        <f>VLOOKUP(J324,Table_corresp!$J$3:$M$70,4,0)</f>
        <v>-9.5200000000000007E-2</v>
      </c>
      <c r="N324" s="56">
        <f t="shared" si="100"/>
        <v>3.2607634857904837</v>
      </c>
      <c r="O324" t="s">
        <v>374</v>
      </c>
      <c r="P324" s="67">
        <v>42907</v>
      </c>
      <c r="Q324" s="67">
        <v>38647</v>
      </c>
      <c r="R324" s="45" t="str">
        <f t="shared" ca="1" si="102"/>
        <v>11 ans 11 mois</v>
      </c>
      <c r="S324" s="39" t="str">
        <f ca="1">VLOOKUP(R324,Table_corresp!$A$3:$B$230,2,0)</f>
        <v>[9-12[</v>
      </c>
      <c r="T324" s="45" t="str">
        <f>DATEDIF(Q324,P324,"y")&amp;" ans "&amp;DATEDIF(Q324,P324,"ym")&amp;" mois"</f>
        <v>11 ans 7 mois</v>
      </c>
      <c r="U324" s="39" t="str">
        <f>VLOOKUP(T324,Table_corresp!$A$3:$B$230,2,0)</f>
        <v>[9-12[</v>
      </c>
      <c r="Y324" s="38" t="str">
        <f>IF(X324&lt;&gt;0,(DATEDIF(Q324,X324,"y")&amp;" ans "&amp;DATEDIF(Q324,X324,"ym")&amp;" mois"),"")</f>
        <v/>
      </c>
    </row>
    <row r="325" spans="1:25" x14ac:dyDescent="0.25">
      <c r="A325" s="66">
        <v>326</v>
      </c>
      <c r="B325" s="68">
        <v>2</v>
      </c>
      <c r="C325" s="66">
        <v>40</v>
      </c>
      <c r="D325" s="66">
        <v>1.27</v>
      </c>
      <c r="E325" s="12">
        <f t="shared" si="99"/>
        <v>24.8000496000992</v>
      </c>
      <c r="F325" s="63" t="s">
        <v>375</v>
      </c>
      <c r="G325" s="71"/>
      <c r="H325" s="13"/>
      <c r="I325" s="46"/>
      <c r="J325" s="46"/>
      <c r="K325" s="54"/>
      <c r="L325" s="54"/>
      <c r="M325" s="55"/>
      <c r="N325" s="56" t="str">
        <f t="shared" si="100"/>
        <v/>
      </c>
      <c r="O325" t="s">
        <v>373</v>
      </c>
      <c r="P325" s="67">
        <v>42909</v>
      </c>
      <c r="Q325" s="67">
        <v>40084</v>
      </c>
      <c r="R325" s="45" t="str">
        <f t="shared" ca="1" si="102"/>
        <v>8 ans 0 mois</v>
      </c>
      <c r="S325" s="39" t="str">
        <f ca="1">VLOOKUP(R325,Table_corresp!$A$3:$B$230,2,0)</f>
        <v>[6-9[</v>
      </c>
      <c r="T325" s="45" t="str">
        <f>DATEDIF(Q325,P325,"y")&amp;" ans "&amp;DATEDIF(Q325,P325,"ym")&amp;" mois"</f>
        <v>7 ans 8 mois</v>
      </c>
      <c r="U325" s="39" t="str">
        <f>VLOOKUP(T325,Table_corresp!$A$3:$B$230,2,0)</f>
        <v>[6-9[</v>
      </c>
      <c r="Y325" s="38" t="str">
        <f>IF(X325&lt;&gt;0,(DATEDIF(Q325,X325,"y")&amp;" ans "&amp;DATEDIF(Q325,X325,"ym")&amp;" mois"),"")</f>
        <v/>
      </c>
    </row>
    <row r="326" spans="1:25" x14ac:dyDescent="0.25">
      <c r="A326" s="66">
        <v>327</v>
      </c>
      <c r="B326" s="68">
        <v>2</v>
      </c>
      <c r="C326" s="66"/>
      <c r="D326" s="66"/>
      <c r="E326" s="12"/>
      <c r="F326" s="63">
        <v>58.5</v>
      </c>
      <c r="G326" s="71">
        <v>1.58</v>
      </c>
      <c r="H326" s="13">
        <f t="shared" si="101"/>
        <v>23.433744592212783</v>
      </c>
      <c r="I326" s="46">
        <f>VLOOKUP(T326,Table_corresp!$E$3:$F$230,2,0)</f>
        <v>10.5</v>
      </c>
      <c r="J326" s="46" t="str">
        <f>CONCATENATE(B326," / ",I326)</f>
        <v>2 / 10,5</v>
      </c>
      <c r="K326" s="54">
        <f>VLOOKUP(J326,Table_corresp!$J$3:$M$70,2,0)</f>
        <v>16.440000000000001</v>
      </c>
      <c r="L326" s="54">
        <f>VLOOKUP(J326,Table_corresp!$J$3:$M$70,3,0)</f>
        <v>-0.69</v>
      </c>
      <c r="M326" s="55">
        <f>VLOOKUP(J326,Table_corresp!$J$3:$M$70,4,0)</f>
        <v>-7.3400000000000007E-2</v>
      </c>
      <c r="N326" s="56">
        <f t="shared" si="100"/>
        <v>2.9559188407193413</v>
      </c>
      <c r="O326" t="s">
        <v>374</v>
      </c>
      <c r="P326" s="67">
        <v>42913</v>
      </c>
      <c r="Q326" s="67">
        <v>39015</v>
      </c>
      <c r="R326" s="45" t="str">
        <f t="shared" ca="1" si="102"/>
        <v>10 ans 11 mois</v>
      </c>
      <c r="S326" s="39" t="str">
        <f ca="1">VLOOKUP(R326,Table_corresp!$A$3:$B$230,2,0)</f>
        <v>[9-12[</v>
      </c>
      <c r="T326" s="45" t="str">
        <f>DATEDIF(Q326,P326,"y")&amp;" ans "&amp;DATEDIF(Q326,P326,"ym")&amp;" mois"</f>
        <v>10 ans 8 mois</v>
      </c>
      <c r="U326" s="39" t="str">
        <f>VLOOKUP(T326,Table_corresp!$A$3:$B$230,2,0)</f>
        <v>[9-12[</v>
      </c>
      <c r="Y326" s="38" t="str">
        <f>IF(X326&lt;&gt;0,(DATEDIF(Q326,X326,"y")&amp;" ans "&amp;DATEDIF(Q326,X326,"ym")&amp;" mois"),"")</f>
        <v/>
      </c>
    </row>
    <row r="327" spans="1:25" x14ac:dyDescent="0.25">
      <c r="A327" s="66">
        <v>328</v>
      </c>
      <c r="B327" s="68">
        <v>1</v>
      </c>
      <c r="C327" s="66"/>
      <c r="D327" s="66"/>
      <c r="E327" s="12"/>
      <c r="F327" s="63">
        <v>21.7</v>
      </c>
      <c r="G327" s="71">
        <v>1.1100000000000001</v>
      </c>
      <c r="H327" s="13">
        <f t="shared" si="101"/>
        <v>17.612206801395988</v>
      </c>
      <c r="I327" s="46">
        <f>VLOOKUP(T327,Table_corresp!$E$3:$F$230,2,0)</f>
        <v>4</v>
      </c>
      <c r="J327" s="46" t="str">
        <f>CONCATENATE(B327," / ",I327)</f>
        <v>1 / 4</v>
      </c>
      <c r="K327" s="54">
        <f>VLOOKUP(J327,Table_corresp!$J$3:$M$70,2,0)</f>
        <v>15.69</v>
      </c>
      <c r="L327" s="54">
        <f>VLOOKUP(J327,Table_corresp!$J$3:$M$70,3,0)</f>
        <v>-0.28999999999999998</v>
      </c>
      <c r="M327" s="55">
        <f>VLOOKUP(J327,Table_corresp!$J$3:$M$70,4,0)</f>
        <v>-2.0899999999999998E-2</v>
      </c>
      <c r="N327" s="56">
        <f t="shared" si="100"/>
        <v>1.5770100329147343</v>
      </c>
      <c r="O327" t="s">
        <v>372</v>
      </c>
      <c r="P327" s="67">
        <v>42913</v>
      </c>
      <c r="Q327" s="67">
        <v>41293</v>
      </c>
      <c r="R327" s="45" t="str">
        <f t="shared" ca="1" si="102"/>
        <v>4 ans 9 mois</v>
      </c>
      <c r="S327" s="39" t="str">
        <f ca="1">VLOOKUP(R327,Table_corresp!$A$3:$B$230,2,0)</f>
        <v>[3-6[</v>
      </c>
      <c r="T327" s="45" t="str">
        <f>DATEDIF(Q327,P327,"y")&amp;" ans "&amp;DATEDIF(Q327,P327,"ym")&amp;" mois"</f>
        <v>4 ans 5 mois</v>
      </c>
      <c r="U327" s="39" t="str">
        <f>VLOOKUP(T327,Table_corresp!$A$3:$B$230,2,0)</f>
        <v>[3-6[</v>
      </c>
      <c r="Y327" s="38" t="str">
        <f>IF(X327&lt;&gt;0,(DATEDIF(Q327,X327,"y")&amp;" ans "&amp;DATEDIF(Q327,X327,"ym")&amp;" mois"),"")</f>
        <v/>
      </c>
    </row>
    <row r="328" spans="1:25" x14ac:dyDescent="0.25">
      <c r="A328" s="66">
        <v>329</v>
      </c>
      <c r="B328" s="68">
        <v>2</v>
      </c>
      <c r="C328" s="66"/>
      <c r="D328" s="66"/>
      <c r="E328" s="12"/>
      <c r="F328" s="63">
        <v>50</v>
      </c>
      <c r="G328" s="71">
        <v>1.41</v>
      </c>
      <c r="H328" s="13">
        <f t="shared" si="101"/>
        <v>25.149640360142854</v>
      </c>
      <c r="I328" s="46">
        <f>VLOOKUP(T328,Table_corresp!$E$3:$F$230,2,0)</f>
        <v>8.5</v>
      </c>
      <c r="J328" s="46" t="str">
        <f>CONCATENATE(B328," / ",I328)</f>
        <v>2 / 8,5</v>
      </c>
      <c r="K328" s="54">
        <f>VLOOKUP(J328,Table_corresp!$J$3:$M$70,2,0)</f>
        <v>15.59</v>
      </c>
      <c r="L328" s="54">
        <f>VLOOKUP(J328,Table_corresp!$J$3:$M$70,3,0)</f>
        <v>-0.56999999999999995</v>
      </c>
      <c r="M328" s="55">
        <f>VLOOKUP(J328,Table_corresp!$J$3:$M$70,4,0)</f>
        <v>-5.3400000000000003E-2</v>
      </c>
      <c r="N328" s="56">
        <f t="shared" si="100"/>
        <v>4.4679579840894865</v>
      </c>
      <c r="O328" t="s">
        <v>39</v>
      </c>
      <c r="P328" s="67">
        <v>42913</v>
      </c>
      <c r="Q328" s="67">
        <v>39701</v>
      </c>
      <c r="R328" s="45" t="str">
        <f t="shared" ca="1" si="102"/>
        <v>9 ans 1 mois</v>
      </c>
      <c r="S328" s="39" t="str">
        <f ca="1">VLOOKUP(R328,Table_corresp!$A$3:$B$230,2,0)</f>
        <v>[9-12[</v>
      </c>
      <c r="T328" s="45" t="str">
        <f>DATEDIF(Q328,P328,"y")&amp;" ans "&amp;DATEDIF(Q328,P328,"ym")&amp;" mois"</f>
        <v>8 ans 9 mois</v>
      </c>
      <c r="U328" s="39" t="str">
        <f>VLOOKUP(T328,Table_corresp!$A$3:$B$230,2,0)</f>
        <v>[6-9[</v>
      </c>
      <c r="Y328" s="38" t="str">
        <f>IF(X328&lt;&gt;0,(DATEDIF(Q328,X328,"y")&amp;" ans "&amp;DATEDIF(Q328,X328,"ym")&amp;" mois"),"")</f>
        <v/>
      </c>
    </row>
    <row r="329" spans="1:25" x14ac:dyDescent="0.25">
      <c r="A329" s="66">
        <v>330</v>
      </c>
      <c r="B329" s="68">
        <v>1</v>
      </c>
      <c r="C329" s="66"/>
      <c r="D329" s="66"/>
      <c r="E329" s="12"/>
      <c r="F329" s="63" t="s">
        <v>375</v>
      </c>
      <c r="G329" s="71"/>
      <c r="H329" s="13"/>
      <c r="I329" s="46"/>
      <c r="J329" s="46"/>
      <c r="K329" s="54"/>
      <c r="L329" s="54"/>
      <c r="M329" s="55"/>
      <c r="N329" s="56" t="str">
        <f t="shared" ref="N329:N335" si="103">IF(H329&gt;0,((((H329/K329)^L329)-1)/M329),"")</f>
        <v/>
      </c>
      <c r="P329" s="67">
        <v>42913</v>
      </c>
      <c r="Q329" s="67">
        <v>37375</v>
      </c>
      <c r="R329" s="45" t="str">
        <f t="shared" ca="1" si="102"/>
        <v>15 ans 5 mois</v>
      </c>
      <c r="S329" s="39" t="str">
        <f ca="1">VLOOKUP(R329,Table_corresp!$A$3:$B$230,2,0)</f>
        <v>&gt; 12</v>
      </c>
      <c r="T329" s="45" t="str">
        <f>DATEDIF(Q329,P329,"y")&amp;" ans "&amp;DATEDIF(Q329,P329,"ym")&amp;" mois"</f>
        <v>15 ans 1 mois</v>
      </c>
      <c r="U329" s="39" t="str">
        <f>VLOOKUP(T329,Table_corresp!$A$3:$B$230,2,0)</f>
        <v>&gt; 12</v>
      </c>
      <c r="Y329" s="38" t="str">
        <f>IF(X329&lt;&gt;0,(DATEDIF(Q329,X329,"y")&amp;" ans "&amp;DATEDIF(Q329,X329,"ym")&amp;" mois"),"")</f>
        <v/>
      </c>
    </row>
    <row r="330" spans="1:25" x14ac:dyDescent="0.25">
      <c r="A330" s="66">
        <v>331</v>
      </c>
      <c r="B330" s="68">
        <v>2</v>
      </c>
      <c r="C330" s="66"/>
      <c r="D330" s="66"/>
      <c r="E330" s="12"/>
      <c r="F330" s="63">
        <v>49.2</v>
      </c>
      <c r="G330" s="71">
        <v>1.325</v>
      </c>
      <c r="H330" s="13">
        <f t="shared" si="101"/>
        <v>28.024207903168389</v>
      </c>
      <c r="I330" s="46">
        <f>VLOOKUP(T330,Table_corresp!$E$3:$F$230,2,0)</f>
        <v>7</v>
      </c>
      <c r="J330" s="46" t="str">
        <f>CONCATENATE(B330," / ",I330)</f>
        <v>2 / 7</v>
      </c>
      <c r="K330" s="54">
        <f>VLOOKUP(J330,Table_corresp!$J$3:$M$70,2,0)</f>
        <v>15.22</v>
      </c>
      <c r="L330" s="54">
        <f>VLOOKUP(J330,Table_corresp!$J$3:$M$70,3,0)</f>
        <v>-0.45</v>
      </c>
      <c r="M330" s="55">
        <f>VLOOKUP(J330,Table_corresp!$J$3:$M$70,4,0)</f>
        <v>-3.85E-2</v>
      </c>
      <c r="N330" s="56">
        <f t="shared" si="103"/>
        <v>6.2390837957382113</v>
      </c>
      <c r="O330" t="s">
        <v>39</v>
      </c>
      <c r="P330" s="67">
        <v>42914</v>
      </c>
      <c r="Q330" s="67">
        <v>40344</v>
      </c>
      <c r="R330" s="45" t="str">
        <f t="shared" ca="1" si="102"/>
        <v>7 ans 4 mois</v>
      </c>
      <c r="S330" s="39" t="str">
        <f ca="1">VLOOKUP(R330,Table_corresp!$A$3:$B$230,2,0)</f>
        <v>[6-9[</v>
      </c>
      <c r="T330" s="45" t="str">
        <f>DATEDIF(Q330,P330,"y")&amp;" ans "&amp;DATEDIF(Q330,P330,"ym")&amp;" mois"</f>
        <v>7 ans 0 mois</v>
      </c>
      <c r="U330" s="39" t="str">
        <f>VLOOKUP(T330,Table_corresp!$A$3:$B$230,2,0)</f>
        <v>[6-9[</v>
      </c>
      <c r="Y330" s="38" t="str">
        <f>IF(X330&lt;&gt;0,(DATEDIF(Q330,X330,"y")&amp;" ans "&amp;DATEDIF(Q330,X330,"ym")&amp;" mois"),"")</f>
        <v/>
      </c>
    </row>
    <row r="331" spans="1:25" x14ac:dyDescent="0.25">
      <c r="A331" s="66">
        <v>332</v>
      </c>
      <c r="B331" s="68">
        <v>1</v>
      </c>
      <c r="C331" s="66"/>
      <c r="D331" s="66"/>
      <c r="E331" s="12"/>
      <c r="F331" s="63">
        <v>39</v>
      </c>
      <c r="G331" s="71">
        <v>1.1399999999999999</v>
      </c>
      <c r="H331" s="13">
        <f t="shared" si="101"/>
        <v>30.009233610341646</v>
      </c>
      <c r="I331" s="46">
        <f>VLOOKUP(T331,Table_corresp!$E$3:$F$230,2,0)</f>
        <v>5</v>
      </c>
      <c r="J331" s="46" t="str">
        <f>CONCATENATE(B331," / ",I331)</f>
        <v>1 / 5</v>
      </c>
      <c r="K331" s="54">
        <f>VLOOKUP(J331,Table_corresp!$J$3:$M$70,2,0)</f>
        <v>15.51</v>
      </c>
      <c r="L331" s="54">
        <f>VLOOKUP(J331,Table_corresp!$J$3:$M$70,3,0)</f>
        <v>-0.3</v>
      </c>
      <c r="M331" s="55">
        <f>VLOOKUP(J331,Table_corresp!$J$3:$M$70,4,0)</f>
        <v>-2.23E-2</v>
      </c>
      <c r="N331" s="56">
        <f t="shared" si="103"/>
        <v>8.0553858537167571</v>
      </c>
      <c r="O331" t="s">
        <v>373</v>
      </c>
      <c r="P331" s="67">
        <v>42915</v>
      </c>
      <c r="Q331" s="67">
        <v>41023</v>
      </c>
      <c r="R331" s="45" t="str">
        <f t="shared" ca="1" si="102"/>
        <v>5 ans 5 mois</v>
      </c>
      <c r="S331" s="39" t="str">
        <f ca="1">VLOOKUP(R331,Table_corresp!$A$3:$B$230,2,0)</f>
        <v>[3-6[</v>
      </c>
      <c r="T331" s="45" t="str">
        <f>DATEDIF(Q331,P331,"y")&amp;" ans "&amp;DATEDIF(Q331,P331,"ym")&amp;" mois"</f>
        <v>5 ans 2 mois</v>
      </c>
      <c r="U331" s="39" t="str">
        <f>VLOOKUP(T331,Table_corresp!$A$3:$B$230,2,0)</f>
        <v>[3-6[</v>
      </c>
      <c r="Y331" s="38" t="str">
        <f>IF(X331&lt;&gt;0,(DATEDIF(Q331,X331,"y")&amp;" ans "&amp;DATEDIF(Q331,X331,"ym")&amp;" mois"),"")</f>
        <v/>
      </c>
    </row>
    <row r="332" spans="1:25" x14ac:dyDescent="0.25">
      <c r="A332" s="66">
        <v>333</v>
      </c>
      <c r="B332" s="68">
        <v>2</v>
      </c>
      <c r="C332" s="66"/>
      <c r="D332" s="66"/>
      <c r="E332" s="12"/>
      <c r="F332" s="63">
        <v>32.799999999999997</v>
      </c>
      <c r="G332" s="71">
        <v>1.26</v>
      </c>
      <c r="H332" s="13">
        <f t="shared" si="101"/>
        <v>20.660115898211131</v>
      </c>
      <c r="I332" s="46">
        <f>VLOOKUP(T332,Table_corresp!$E$3:$F$230,2,0)</f>
        <v>6.5</v>
      </c>
      <c r="J332" s="46" t="str">
        <f>CONCATENATE(B332," / ",I332)</f>
        <v>2 / 6,5</v>
      </c>
      <c r="K332" s="54">
        <f>VLOOKUP(J332,Table_corresp!$J$3:$M$70,2,0)</f>
        <v>15.16</v>
      </c>
      <c r="L332" s="54">
        <f>VLOOKUP(J332,Table_corresp!$J$3:$M$70,3,0)</f>
        <v>-0.41</v>
      </c>
      <c r="M332" s="55">
        <f>VLOOKUP(J332,Table_corresp!$J$3:$M$70,4,0)</f>
        <v>-3.4200000000000001E-2</v>
      </c>
      <c r="N332" s="56">
        <f>IF(H332&gt;0,((((H332/K332)^L332)-1)/M332),"")</f>
        <v>3.4850873048844373</v>
      </c>
      <c r="O332" t="s">
        <v>373</v>
      </c>
      <c r="P332" s="67">
        <v>42919</v>
      </c>
      <c r="Q332" s="67">
        <v>40445</v>
      </c>
      <c r="R332" s="45" t="str">
        <f t="shared" ca="1" si="102"/>
        <v>7 ans 0 mois</v>
      </c>
      <c r="S332" s="39" t="str">
        <f ca="1">VLOOKUP(R332,Table_corresp!$A$3:$B$230,2,0)</f>
        <v>[6-9[</v>
      </c>
      <c r="T332" s="45" t="str">
        <f>DATEDIF(Q332,P332,"y")&amp;" ans "&amp;DATEDIF(Q332,P332,"ym")&amp;" mois"</f>
        <v>6 ans 9 mois</v>
      </c>
      <c r="U332" s="39" t="str">
        <f>VLOOKUP(T332,Table_corresp!$A$3:$B$230,2,0)</f>
        <v>[6-9[</v>
      </c>
      <c r="Y332" s="38" t="str">
        <f>IF(X332&lt;&gt;0,(DATEDIF(Q332,X332,"y")&amp;" ans "&amp;DATEDIF(Q332,X332,"ym")&amp;" mois"),"")</f>
        <v/>
      </c>
    </row>
    <row r="333" spans="1:25" x14ac:dyDescent="0.25">
      <c r="A333" s="66">
        <v>334</v>
      </c>
      <c r="B333" s="68">
        <v>2</v>
      </c>
      <c r="C333" s="66">
        <v>33</v>
      </c>
      <c r="D333" s="66">
        <v>1.25</v>
      </c>
      <c r="E333" s="12">
        <f t="shared" ref="E333:E334" si="104">C333/(D333*D333)</f>
        <v>21.12</v>
      </c>
      <c r="F333" s="63">
        <v>36</v>
      </c>
      <c r="G333" s="71">
        <v>1.28</v>
      </c>
      <c r="H333" s="13">
        <f t="shared" si="101"/>
        <v>21.97265625</v>
      </c>
      <c r="I333" s="46">
        <f>VLOOKUP(T333,Table_corresp!$E$3:$F$230,2,0)</f>
        <v>6</v>
      </c>
      <c r="J333" s="46" t="str">
        <f>CONCATENATE(B333," / ",I333)</f>
        <v>2 / 6</v>
      </c>
      <c r="K333" s="54">
        <f>VLOOKUP(J333,Table_corresp!$J$3:$M$70,2,0)</f>
        <v>15.13</v>
      </c>
      <c r="L333" s="54">
        <f>VLOOKUP(J333,Table_corresp!$J$3:$M$70,3,0)</f>
        <v>-0.36</v>
      </c>
      <c r="M333" s="55">
        <f>VLOOKUP(J333,Table_corresp!$J$3:$M$70,4,0)</f>
        <v>-2.9399999999999999E-2</v>
      </c>
      <c r="N333" s="56">
        <f>IF(H333&gt;0,((((H333/K333)^L333)-1)/M333),"")</f>
        <v>4.275249070642559</v>
      </c>
      <c r="O333" t="s">
        <v>373</v>
      </c>
      <c r="P333" s="67">
        <v>42920</v>
      </c>
      <c r="Q333" s="67">
        <v>40654</v>
      </c>
      <c r="R333" s="45" t="str">
        <f t="shared" ca="1" si="102"/>
        <v>6 ans 5 mois</v>
      </c>
      <c r="S333" s="39" t="str">
        <f ca="1">VLOOKUP(R333,Table_corresp!$A$3:$B$230,2,0)</f>
        <v>[6-9[</v>
      </c>
      <c r="T333" s="45" t="str">
        <f>DATEDIF(Q333,P333,"y")&amp;" ans "&amp;DATEDIF(Q333,P333,"ym")&amp;" mois"</f>
        <v>6 ans 2 mois</v>
      </c>
      <c r="U333" s="39" t="str">
        <f>VLOOKUP(T333,Table_corresp!$A$3:$B$230,2,0)</f>
        <v>[6-9[</v>
      </c>
      <c r="Y333" s="38" t="str">
        <f>IF(X333&lt;&gt;0,(DATEDIF(Q333,X333,"y")&amp;" ans "&amp;DATEDIF(Q333,X333,"ym")&amp;" mois"),"")</f>
        <v/>
      </c>
    </row>
    <row r="334" spans="1:25" x14ac:dyDescent="0.25">
      <c r="A334" s="66">
        <v>335</v>
      </c>
      <c r="B334" s="68">
        <v>1</v>
      </c>
      <c r="C334" s="66">
        <v>56</v>
      </c>
      <c r="D334" s="66">
        <v>1.54</v>
      </c>
      <c r="E334" s="12">
        <f t="shared" si="104"/>
        <v>23.61275088547816</v>
      </c>
      <c r="F334" s="63">
        <v>56</v>
      </c>
      <c r="G334" s="71">
        <v>1.54</v>
      </c>
      <c r="H334" s="13">
        <f t="shared" si="101"/>
        <v>23.61275088547816</v>
      </c>
      <c r="I334" s="46">
        <f>VLOOKUP(T334,Table_corresp!$E$3:$F$230,2,0)</f>
        <v>11</v>
      </c>
      <c r="J334" s="46" t="str">
        <f>CONCATENATE(B334," / ",I334)</f>
        <v>1 / 11</v>
      </c>
      <c r="K334" s="54">
        <f>VLOOKUP(J334,Table_corresp!$J$3:$M$70,2,0)</f>
        <v>16.73</v>
      </c>
      <c r="L334" s="54">
        <f>VLOOKUP(J334,Table_corresp!$J$3:$M$70,3,0)</f>
        <v>-0.9</v>
      </c>
      <c r="M334" s="55">
        <f>VLOOKUP(J334,Table_corresp!$J$3:$M$70,4,0)</f>
        <v>-9.1499999999999998E-2</v>
      </c>
      <c r="N334" s="56">
        <f t="shared" si="103"/>
        <v>2.9141500024036819</v>
      </c>
      <c r="O334" t="s">
        <v>374</v>
      </c>
      <c r="P334" s="67">
        <v>42920</v>
      </c>
      <c r="Q334" s="67">
        <v>38726</v>
      </c>
      <c r="R334" s="45" t="str">
        <f t="shared" ca="1" si="102"/>
        <v>11 ans 9 mois</v>
      </c>
      <c r="S334" s="39" t="str">
        <f ca="1">VLOOKUP(R334,Table_corresp!$A$3:$B$230,2,0)</f>
        <v>[9-12[</v>
      </c>
      <c r="T334" s="45" t="str">
        <f>DATEDIF(Q334,P334,"y")&amp;" ans "&amp;DATEDIF(Q334,P334,"ym")&amp;" mois"</f>
        <v>11 ans 5 mois</v>
      </c>
      <c r="U334" s="39" t="str">
        <f>VLOOKUP(T334,Table_corresp!$A$3:$B$230,2,0)</f>
        <v>[9-12[</v>
      </c>
      <c r="Y334" s="38" t="str">
        <f>IF(X334&lt;&gt;0,(DATEDIF(Q334,X334,"y")&amp;" ans "&amp;DATEDIF(Q334,X334,"ym")&amp;" mois"),"")</f>
        <v/>
      </c>
    </row>
    <row r="335" spans="1:25" x14ac:dyDescent="0.25">
      <c r="A335" s="66">
        <v>336</v>
      </c>
      <c r="B335" s="68">
        <v>1</v>
      </c>
      <c r="C335" s="66">
        <v>34.5</v>
      </c>
      <c r="D335" s="66">
        <v>1.21</v>
      </c>
      <c r="E335" s="12">
        <f t="shared" ref="E335:E338" si="105">C335/(D335*D335)</f>
        <v>23.563964210094941</v>
      </c>
      <c r="F335" s="63">
        <v>35</v>
      </c>
      <c r="G335" s="71">
        <v>1.21</v>
      </c>
      <c r="H335" s="13">
        <f t="shared" ref="H335:H338" si="106">F335/(G335*G335)</f>
        <v>23.905470937777476</v>
      </c>
      <c r="I335" s="46">
        <f>VLOOKUP(T335,Table_corresp!$E$3:$F$230,2,0)</f>
        <v>6</v>
      </c>
      <c r="J335" s="46" t="str">
        <f>CONCATENATE(B335," / ",I335)</f>
        <v>1 / 6</v>
      </c>
      <c r="K335" s="54">
        <f>VLOOKUP(J335,Table_corresp!$J$3:$M$70,2,0)</f>
        <v>15.44</v>
      </c>
      <c r="L335" s="54">
        <f>VLOOKUP(J335,Table_corresp!$J$3:$M$70,3,0)</f>
        <v>-0.37</v>
      </c>
      <c r="M335" s="55">
        <f>VLOOKUP(J335,Table_corresp!$J$3:$M$70,4,0)</f>
        <v>-2.8799999999999999E-2</v>
      </c>
      <c r="N335" s="56">
        <f t="shared" si="103"/>
        <v>5.1854516657832548</v>
      </c>
      <c r="O335" t="s">
        <v>373</v>
      </c>
      <c r="P335" s="67">
        <v>42920</v>
      </c>
      <c r="Q335" s="67">
        <v>40655</v>
      </c>
      <c r="R335" s="45" t="str">
        <f t="shared" ca="1" si="102"/>
        <v>6 ans 5 mois</v>
      </c>
      <c r="S335" s="39" t="str">
        <f ca="1">VLOOKUP(R335,Table_corresp!$A$3:$B$230,2,0)</f>
        <v>[6-9[</v>
      </c>
      <c r="T335" s="45" t="str">
        <f>DATEDIF(Q335,P335,"y")&amp;" ans "&amp;DATEDIF(Q335,P335,"ym")&amp;" mois"</f>
        <v>6 ans 2 mois</v>
      </c>
      <c r="U335" s="39" t="str">
        <f>VLOOKUP(T335,Table_corresp!$A$3:$B$230,2,0)</f>
        <v>[6-9[</v>
      </c>
      <c r="Y335" s="38" t="str">
        <f>IF(X335&lt;&gt;0,(DATEDIF(Q335,X335,"y")&amp;" ans "&amp;DATEDIF(Q335,X335,"ym")&amp;" mois"),"")</f>
        <v/>
      </c>
    </row>
    <row r="336" spans="1:25" x14ac:dyDescent="0.25">
      <c r="A336" s="66">
        <v>337</v>
      </c>
      <c r="B336" s="68">
        <v>2</v>
      </c>
      <c r="D336" s="66"/>
      <c r="E336" s="12"/>
      <c r="F336" s="63">
        <v>80</v>
      </c>
      <c r="G336" s="71">
        <v>1.51</v>
      </c>
      <c r="H336" s="13">
        <f t="shared" si="106"/>
        <v>35.086180430682866</v>
      </c>
      <c r="I336" s="46">
        <f>VLOOKUP(T336,Table_corresp!$E$3:$F$230,2,0)</f>
        <v>0</v>
      </c>
      <c r="J336" s="46" t="str">
        <f>CONCATENATE(B336," / ",I336)</f>
        <v>2 / 0</v>
      </c>
      <c r="K336" s="54" t="e">
        <f>VLOOKUP(J336,Table_corresp!$J$3:$M$70,2,0)</f>
        <v>#N/A</v>
      </c>
      <c r="L336" s="54" t="e">
        <f>VLOOKUP(J336,Table_corresp!$J$3:$M$70,3,0)</f>
        <v>#N/A</v>
      </c>
      <c r="M336" s="55" t="e">
        <f>VLOOKUP(J336,Table_corresp!$J$3:$M$70,4,0)</f>
        <v>#N/A</v>
      </c>
      <c r="N336" s="56" t="e">
        <f>IF(H336&gt;0,((((H336/K336)^L336)-1)/M336),"")</f>
        <v>#N/A</v>
      </c>
      <c r="R336" s="45" t="str">
        <f t="shared" ref="R336" ca="1" si="107">DATEDIF(Q336,TODAY(),"y")&amp;" ans "&amp;DATEDIF(Q336,TODAY(),"ym")&amp;" mois"</f>
        <v>117 ans 9 mois</v>
      </c>
      <c r="S336" s="39" t="e">
        <f ca="1">VLOOKUP(R336,Table_corresp!$A$3:$B$230,2,0)</f>
        <v>#N/A</v>
      </c>
      <c r="T336" s="45" t="str">
        <f>DATEDIF(Q336,P336,"y")&amp;" ans "&amp;DATEDIF(Q336,P336,"ym")&amp;" mois"</f>
        <v>0 ans 0 mois</v>
      </c>
      <c r="U336" s="39" t="str">
        <f>VLOOKUP(T336,Table_corresp!$A$3:$B$230,2,0)</f>
        <v xml:space="preserve">&lt; 3 </v>
      </c>
      <c r="Y336" s="38" t="str">
        <f>IF(X336&lt;&gt;0,(DATEDIF(Q336,X336,"y")&amp;" ans "&amp;DATEDIF(Q336,X336,"ym")&amp;" mois"),"")</f>
        <v/>
      </c>
    </row>
    <row r="337" spans="1:25" x14ac:dyDescent="0.25">
      <c r="A337" s="66">
        <v>338</v>
      </c>
      <c r="B337" s="32"/>
      <c r="D337" s="66"/>
      <c r="E337" s="12" t="e">
        <f t="shared" si="105"/>
        <v>#DIV/0!</v>
      </c>
      <c r="F337" s="63"/>
      <c r="G337" s="71"/>
      <c r="H337" s="13" t="e">
        <f t="shared" si="106"/>
        <v>#DIV/0!</v>
      </c>
      <c r="I337" s="46"/>
      <c r="J337" s="46"/>
      <c r="K337" s="54"/>
      <c r="L337" s="54"/>
      <c r="M337" s="55"/>
      <c r="N337" s="56"/>
      <c r="R337" s="45"/>
      <c r="S337" s="39"/>
      <c r="T337" s="45"/>
      <c r="U337" s="39"/>
      <c r="Y337" s="38" t="str">
        <f>IF(X337&lt;&gt;0,(DATEDIF(Q337,X337,"y")&amp;" ans "&amp;DATEDIF(Q337,X337,"ym")&amp;" mois"),"")</f>
        <v/>
      </c>
    </row>
    <row r="338" spans="1:25" x14ac:dyDescent="0.25">
      <c r="A338" s="66">
        <v>339</v>
      </c>
      <c r="B338" s="32"/>
      <c r="D338" s="66"/>
      <c r="E338" s="12" t="e">
        <f t="shared" si="105"/>
        <v>#DIV/0!</v>
      </c>
      <c r="F338" s="63"/>
      <c r="G338" s="71"/>
      <c r="H338" s="13" t="e">
        <f t="shared" si="106"/>
        <v>#DIV/0!</v>
      </c>
      <c r="I338" s="46"/>
      <c r="J338" s="46"/>
      <c r="K338" s="54"/>
      <c r="L338" s="54"/>
      <c r="M338" s="55"/>
      <c r="N338" s="56"/>
      <c r="R338" s="45"/>
      <c r="S338" s="39"/>
      <c r="T338" s="45"/>
      <c r="U338" s="39"/>
      <c r="Y338" s="38" t="str">
        <f>IF(X338&lt;&gt;0,(DATEDIF(Q338,X338,"y")&amp;" ans "&amp;DATEDIF(Q338,X338,"ym")&amp;" mois"),"")</f>
        <v/>
      </c>
    </row>
    <row r="339" spans="1:25" x14ac:dyDescent="0.25">
      <c r="R339" s="45"/>
      <c r="S339" s="39"/>
      <c r="T339" s="45"/>
      <c r="U339" s="39"/>
      <c r="Y339" s="38" t="str">
        <f>IF(X339&lt;&gt;0,(DATEDIF(Q339,X339,"y")&amp;" ans "&amp;DATEDIF(Q339,X339,"ym")&amp;" mois"),"")</f>
        <v/>
      </c>
    </row>
    <row r="340" spans="1:25" x14ac:dyDescent="0.25">
      <c r="Y340" s="38" t="str">
        <f>IF(X340&lt;&gt;0,(DATEDIF(Q340,X340,"y")&amp;" ans "&amp;DATEDIF(Q340,X340,"ym")&amp;" mois"),"")</f>
        <v/>
      </c>
    </row>
    <row r="341" spans="1:25" x14ac:dyDescent="0.25">
      <c r="Y341" s="38" t="str">
        <f>IF(X341&lt;&gt;0,(DATEDIF(Q341,X341,"y")&amp;" ans "&amp;DATEDIF(Q341,X341,"ym")&amp;" mois"),"")</f>
        <v/>
      </c>
    </row>
    <row r="342" spans="1:25" x14ac:dyDescent="0.25">
      <c r="Y342" s="38" t="str">
        <f>IF(X342&lt;&gt;0,(DATEDIF(Q342,X342,"y")&amp;" ans "&amp;DATEDIF(Q342,X342,"ym")&amp;" mois"),"")</f>
        <v/>
      </c>
    </row>
    <row r="343" spans="1:25" x14ac:dyDescent="0.25">
      <c r="Y343" s="38" t="str">
        <f>IF(X343&lt;&gt;0,(DATEDIF(Q343,X343,"y")&amp;" ans "&amp;DATEDIF(Q343,X343,"ym")&amp;" mois"),"")</f>
        <v/>
      </c>
    </row>
    <row r="344" spans="1:25" x14ac:dyDescent="0.25">
      <c r="Y344" s="38" t="str">
        <f>IF(X344&lt;&gt;0,(DATEDIF(Q344,X344,"y")&amp;" ans "&amp;DATEDIF(Q344,X344,"ym")&amp;" mois"),"")</f>
        <v/>
      </c>
    </row>
    <row r="345" spans="1:25" x14ac:dyDescent="0.25">
      <c r="Y345" s="38" t="str">
        <f>IF(X345&lt;&gt;0,(DATEDIF(Q345,X345,"y")&amp;" ans "&amp;DATEDIF(Q345,X345,"ym")&amp;" mois"),"")</f>
        <v/>
      </c>
    </row>
    <row r="346" spans="1:25" x14ac:dyDescent="0.25">
      <c r="Y346" s="38" t="str">
        <f>IF(X346&lt;&gt;0,(DATEDIF(Q346,X346,"y")&amp;" ans "&amp;DATEDIF(Q346,X346,"ym")&amp;" mois"),"")</f>
        <v/>
      </c>
    </row>
    <row r="347" spans="1:25" x14ac:dyDescent="0.25">
      <c r="Y347" s="38" t="str">
        <f>IF(X347&lt;&gt;0,(DATEDIF(Q347,X347,"y")&amp;" ans "&amp;DATEDIF(Q347,X347,"ym")&amp;" mois"),"")</f>
        <v/>
      </c>
    </row>
    <row r="348" spans="1:25" x14ac:dyDescent="0.25">
      <c r="Y348" s="38" t="str">
        <f>IF(X348&lt;&gt;0,(DATEDIF(Q348,X348,"y")&amp;" ans "&amp;DATEDIF(Q348,X348,"ym")&amp;" mois"),"")</f>
        <v/>
      </c>
    </row>
  </sheetData>
  <dataValidations count="2">
    <dataValidation type="list" allowBlank="1" showInputMessage="1" showErrorMessage="1" sqref="WWS174 WWP3:WWP173 WWP175:WWP264 WMW174 WMT3:WMT173 WMT175:WMT264 WDA174 WCX3:WCX173 WCX175:WCX264 VTE174 VTB3:VTB173 VTB175:VTB264 VJI174 VJF3:VJF173 VJF175:VJF264 UZM174 UZJ3:UZJ173 UZJ175:UZJ264 UPQ174 UPN3:UPN173 UPN175:UPN264 UFU174 UFR3:UFR173 UFR175:UFR264 TVY174 TVV3:TVV173 TVV175:TVV264 TMC174 TLZ3:TLZ173 TLZ175:TLZ264 TCG174 TCD3:TCD173 TCD175:TCD264 SSK174 SSH3:SSH173 SSH175:SSH264 SIO174 SIL3:SIL173 SIL175:SIL264 RYS174 RYP3:RYP173 RYP175:RYP264 ROW174 ROT3:ROT173 ROT175:ROT264 RFA174 REX3:REX173 REX175:REX264 QVE174 QVB3:QVB173 QVB175:QVB264 QLI174 QLF3:QLF173 QLF175:QLF264 QBM174 QBJ3:QBJ173 QBJ175:QBJ264 PRQ174 PRN3:PRN173 PRN175:PRN264 PHU174 PHR3:PHR173 PHR175:PHR264 OXY174 OXV3:OXV173 OXV175:OXV264 OOC174 ONZ3:ONZ173 ONZ175:ONZ264 OEG174 OED3:OED173 OED175:OED264 NUK174 NUH3:NUH173 NUH175:NUH264 NKO174 NKL3:NKL173 NKL175:NKL264 NAS174 NAP3:NAP173 NAP175:NAP264 MQW174 MQT3:MQT173 MQT175:MQT264 MHA174 MGX3:MGX173 MGX175:MGX264 LXE174 LXB3:LXB173 LXB175:LXB264 LNI174 LNF3:LNF173 LNF175:LNF264 LDM174 LDJ3:LDJ173 LDJ175:LDJ264 KTQ174 KTN3:KTN173 KTN175:KTN264 KJU174 KJR3:KJR173 KJR175:KJR264 JZY174 JZV3:JZV173 JZV175:JZV264 JQC174 JPZ3:JPZ173 JPZ175:JPZ264 JGG174 JGD3:JGD173 JGD175:JGD264 IWK174 IWH3:IWH173 IWH175:IWH264 IMO174 IML3:IML173 IML175:IML264 ICS174 ICP3:ICP173 ICP175:ICP264 HSW174 HST3:HST173 HST175:HST264 HJA174 HIX3:HIX173 HIX175:HIX264 GZE174 GZB3:GZB173 GZB175:GZB264 GPI174 GPF3:GPF173 GPF175:GPF264 GFM174 GFJ3:GFJ173 GFJ175:GFJ264 FVQ174 FVN3:FVN173 FVN175:FVN264 FLU174 FLR3:FLR173 FLR175:FLR264 FBY174 FBV3:FBV173 FBV175:FBV264 ESC174 ERZ3:ERZ173 ERZ175:ERZ264 EIG174 EID3:EID173 EID175:EID264 DYK174 DYH3:DYH173 DYH175:DYH264 DOO174 DOL3:DOL173 DOL175:DOL264 DES174 DEP3:DEP173 DEP175:DEP264 CUW174 CUT3:CUT173 CUT175:CUT264 CLA174 CKX3:CKX173 CKX175:CKX264 CBE174 CBB3:CBB173 CBB175:CBB264 BRI174 BRF3:BRF173 BRF175:BRF264 BHM174 BHJ3:BHJ173 BHJ175:BHJ264 AXQ174 AXN3:AXN173 AXN175:AXN264 ANU174 ANR3:ANR173 ANR175:ANR264 ADY174 ADV3:ADV173 ADV175:ADV264 UC174 TZ3:TZ173 TZ175:TZ264 KG174 KD3:KD173 KD175:KD264">
      <formula1>"Sorti,Non sorti"</formula1>
    </dataValidation>
    <dataValidation type="list" allowBlank="1" showInputMessage="1" showErrorMessage="1" sqref="WWR174 WWO3:WWO173 WWO175:WWO264 WMV174 WMS3:WMS173 WMS175:WMS264 WCZ174 WCW3:WCW173 WCW175:WCW264 VTD174 VTA3:VTA173 VTA175:VTA264 VJH174 VJE3:VJE173 VJE175:VJE264 UZL174 UZI3:UZI173 UZI175:UZI264 UPP174 UPM3:UPM173 UPM175:UPM264 UFT174 UFQ3:UFQ173 UFQ175:UFQ264 TVX174 TVU3:TVU173 TVU175:TVU264 TMB174 TLY3:TLY173 TLY175:TLY264 TCF174 TCC3:TCC173 TCC175:TCC264 SSJ174 SSG3:SSG173 SSG175:SSG264 SIN174 SIK3:SIK173 SIK175:SIK264 RYR174 RYO3:RYO173 RYO175:RYO264 ROV174 ROS3:ROS173 ROS175:ROS264 REZ174 REW3:REW173 REW175:REW264 QVD174 QVA3:QVA173 QVA175:QVA264 QLH174 QLE3:QLE173 QLE175:QLE264 QBL174 QBI3:QBI173 QBI175:QBI264 PRP174 PRM3:PRM173 PRM175:PRM264 PHT174 PHQ3:PHQ173 PHQ175:PHQ264 OXX174 OXU3:OXU173 OXU175:OXU264 OOB174 ONY3:ONY173 ONY175:ONY264 OEF174 OEC3:OEC173 OEC175:OEC264 NUJ174 NUG3:NUG173 NUG175:NUG264 NKN174 NKK3:NKK173 NKK175:NKK264 NAR174 NAO3:NAO173 NAO175:NAO264 MQV174 MQS3:MQS173 MQS175:MQS264 MGZ174 MGW3:MGW173 MGW175:MGW264 LXD174 LXA3:LXA173 LXA175:LXA264 LNH174 LNE3:LNE173 LNE175:LNE264 LDL174 LDI3:LDI173 LDI175:LDI264 KTP174 KTM3:KTM173 KTM175:KTM264 KJT174 KJQ3:KJQ173 KJQ175:KJQ264 JZX174 JZU3:JZU173 JZU175:JZU264 JQB174 JPY3:JPY173 JPY175:JPY264 JGF174 JGC3:JGC173 JGC175:JGC264 IWJ174 IWG3:IWG173 IWG175:IWG264 IMN174 IMK3:IMK173 IMK175:IMK264 ICR174 ICO3:ICO173 ICO175:ICO264 HSV174 HSS3:HSS173 HSS175:HSS264 HIZ174 HIW3:HIW173 HIW175:HIW264 GZD174 GZA3:GZA173 GZA175:GZA264 GPH174 GPE3:GPE173 GPE175:GPE264 GFL174 GFI3:GFI173 GFI175:GFI264 FVP174 FVM3:FVM173 FVM175:FVM264 FLT174 FLQ3:FLQ173 FLQ175:FLQ264 FBX174 FBU3:FBU173 FBU175:FBU264 ESB174 ERY3:ERY173 ERY175:ERY264 EIF174 EIC3:EIC173 EIC175:EIC264 DYJ174 DYG3:DYG173 DYG175:DYG264 DON174 DOK3:DOK173 DOK175:DOK264 DER174 DEO3:DEO173 DEO175:DEO264 CUV174 CUS3:CUS173 CUS175:CUS264 CKZ174 CKW3:CKW173 CKW175:CKW264 CBD174 CBA3:CBA173 CBA175:CBA264 BRH174 BRE3:BRE173 BRE175:BRE264 BHL174 BHI3:BHI173 BHI175:BHI264 AXP174 AXM3:AXM173 AXM175:AXM264 ANT174 ANQ3:ANQ173 ANQ175:ANQ264 ADX174 ADU3:ADU173 ADU175:ADU264 UB174 TY3:TY173 TY175:TY264 KF174 KC3:KC173 KC175:KC264">
      <formula1>"oui,non"</formula1>
    </dataValidation>
  </dataValidation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0" workbookViewId="0">
      <selection activeCell="D42" sqref="D4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P230"/>
  <sheetViews>
    <sheetView workbookViewId="0">
      <selection activeCell="D29" sqref="D29"/>
    </sheetView>
  </sheetViews>
  <sheetFormatPr baseColWidth="10" defaultRowHeight="15" x14ac:dyDescent="0.25"/>
  <cols>
    <col min="1" max="1" width="13.5703125" customWidth="1"/>
    <col min="5" max="5" width="14.85546875" customWidth="1"/>
    <col min="9" max="9" width="4.140625" customWidth="1"/>
  </cols>
  <sheetData>
    <row r="1" spans="1:16" x14ac:dyDescent="0.25">
      <c r="A1" s="40" t="s">
        <v>43</v>
      </c>
      <c r="E1" s="40" t="s">
        <v>280</v>
      </c>
      <c r="I1" s="40" t="s">
        <v>352</v>
      </c>
      <c r="P1" s="40"/>
    </row>
    <row r="2" spans="1:16" x14ac:dyDescent="0.25">
      <c r="A2" s="41" t="s">
        <v>44</v>
      </c>
      <c r="B2" s="43" t="s">
        <v>267</v>
      </c>
      <c r="E2" s="41" t="s">
        <v>44</v>
      </c>
      <c r="F2" s="43" t="s">
        <v>267</v>
      </c>
      <c r="J2" s="50" t="s">
        <v>349</v>
      </c>
      <c r="K2" s="50" t="s">
        <v>277</v>
      </c>
      <c r="L2" s="50" t="s">
        <v>278</v>
      </c>
      <c r="M2" s="50" t="s">
        <v>279</v>
      </c>
    </row>
    <row r="3" spans="1:16" x14ac:dyDescent="0.25">
      <c r="A3" s="42" t="s">
        <v>202</v>
      </c>
      <c r="B3" s="44" t="s">
        <v>264</v>
      </c>
      <c r="E3" s="48" t="s">
        <v>202</v>
      </c>
      <c r="F3" s="42"/>
      <c r="I3" s="75" t="s">
        <v>350</v>
      </c>
      <c r="J3" s="42" t="s">
        <v>281</v>
      </c>
      <c r="K3" s="49">
        <v>17.420000000000002</v>
      </c>
      <c r="L3" s="49">
        <v>-0.55000000000000004</v>
      </c>
      <c r="M3" s="49">
        <v>-4.3700000000000003E-2</v>
      </c>
    </row>
    <row r="4" spans="1:16" x14ac:dyDescent="0.25">
      <c r="A4" s="42" t="s">
        <v>203</v>
      </c>
      <c r="B4" s="44" t="s">
        <v>264</v>
      </c>
      <c r="E4" s="48" t="s">
        <v>203</v>
      </c>
      <c r="F4" s="42"/>
      <c r="I4" s="76"/>
      <c r="J4" s="42" t="s">
        <v>282</v>
      </c>
      <c r="K4" s="49">
        <v>17.059999999999999</v>
      </c>
      <c r="L4" s="49">
        <v>-0.53</v>
      </c>
      <c r="M4" s="49">
        <v>-4.0399999999999998E-2</v>
      </c>
    </row>
    <row r="5" spans="1:16" x14ac:dyDescent="0.25">
      <c r="A5" s="42" t="s">
        <v>204</v>
      </c>
      <c r="B5" s="44" t="s">
        <v>264</v>
      </c>
      <c r="E5" s="48" t="s">
        <v>204</v>
      </c>
      <c r="F5" s="42"/>
      <c r="I5" s="76"/>
      <c r="J5" s="42" t="s">
        <v>283</v>
      </c>
      <c r="K5" s="49">
        <v>16.579999999999998</v>
      </c>
      <c r="L5" s="49">
        <v>-0.47</v>
      </c>
      <c r="M5" s="49">
        <v>-3.4799999999999998E-2</v>
      </c>
    </row>
    <row r="6" spans="1:16" x14ac:dyDescent="0.25">
      <c r="A6" s="42" t="s">
        <v>205</v>
      </c>
      <c r="B6" s="44" t="s">
        <v>264</v>
      </c>
      <c r="E6" s="48" t="s">
        <v>205</v>
      </c>
      <c r="F6" s="42"/>
      <c r="I6" s="76"/>
      <c r="J6" s="42" t="s">
        <v>284</v>
      </c>
      <c r="K6" s="49">
        <v>16.23</v>
      </c>
      <c r="L6" s="49">
        <v>-0.41</v>
      </c>
      <c r="M6" s="49">
        <v>-2.98E-2</v>
      </c>
    </row>
    <row r="7" spans="1:16" x14ac:dyDescent="0.25">
      <c r="A7" s="42" t="s">
        <v>206</v>
      </c>
      <c r="B7" s="44" t="s">
        <v>264</v>
      </c>
      <c r="E7" s="48" t="s">
        <v>206</v>
      </c>
      <c r="F7" s="42"/>
      <c r="I7" s="76"/>
      <c r="J7" s="42" t="s">
        <v>285</v>
      </c>
      <c r="K7" s="49">
        <v>15.98</v>
      </c>
      <c r="L7" s="49">
        <v>-0.35</v>
      </c>
      <c r="M7" s="49">
        <v>-2.5100000000000001E-2</v>
      </c>
    </row>
    <row r="8" spans="1:16" x14ac:dyDescent="0.25">
      <c r="A8" s="42" t="s">
        <v>207</v>
      </c>
      <c r="B8" s="44" t="s">
        <v>264</v>
      </c>
      <c r="E8" s="48" t="s">
        <v>207</v>
      </c>
      <c r="F8" s="42"/>
      <c r="I8" s="76"/>
      <c r="J8" s="42" t="s">
        <v>286</v>
      </c>
      <c r="K8" s="49">
        <v>15.81</v>
      </c>
      <c r="L8" s="49">
        <v>-0.32</v>
      </c>
      <c r="M8" s="49">
        <v>-2.29E-2</v>
      </c>
    </row>
    <row r="9" spans="1:16" x14ac:dyDescent="0.25">
      <c r="A9" s="42" t="s">
        <v>208</v>
      </c>
      <c r="B9" s="44" t="s">
        <v>264</v>
      </c>
      <c r="E9" s="48" t="s">
        <v>208</v>
      </c>
      <c r="F9" s="42"/>
      <c r="I9" s="76"/>
      <c r="J9" s="42" t="s">
        <v>287</v>
      </c>
      <c r="K9" s="49">
        <v>15.69</v>
      </c>
      <c r="L9" s="49">
        <v>-0.28999999999999998</v>
      </c>
      <c r="M9" s="49">
        <v>-2.0899999999999998E-2</v>
      </c>
    </row>
    <row r="10" spans="1:16" x14ac:dyDescent="0.25">
      <c r="A10" s="42" t="s">
        <v>209</v>
      </c>
      <c r="B10" s="44" t="s">
        <v>264</v>
      </c>
      <c r="E10" s="48" t="s">
        <v>209</v>
      </c>
      <c r="F10" s="42"/>
      <c r="I10" s="76"/>
      <c r="J10" s="42" t="s">
        <v>288</v>
      </c>
      <c r="K10" s="49">
        <v>15.58</v>
      </c>
      <c r="L10" s="49">
        <v>-0.28999999999999998</v>
      </c>
      <c r="M10" s="49">
        <v>-2.1100000000000001E-2</v>
      </c>
    </row>
    <row r="11" spans="1:16" x14ac:dyDescent="0.25">
      <c r="A11" s="42" t="s">
        <v>210</v>
      </c>
      <c r="B11" s="44" t="s">
        <v>264</v>
      </c>
      <c r="E11" s="48" t="s">
        <v>210</v>
      </c>
      <c r="F11" s="42"/>
      <c r="I11" s="76"/>
      <c r="J11" s="42" t="s">
        <v>289</v>
      </c>
      <c r="K11" s="49">
        <v>15.51</v>
      </c>
      <c r="L11" s="49">
        <v>-0.3</v>
      </c>
      <c r="M11" s="49">
        <v>-2.23E-2</v>
      </c>
    </row>
    <row r="12" spans="1:16" x14ac:dyDescent="0.25">
      <c r="A12" s="42" t="s">
        <v>211</v>
      </c>
      <c r="B12" s="44" t="s">
        <v>264</v>
      </c>
      <c r="E12" s="48" t="s">
        <v>211</v>
      </c>
      <c r="F12" s="42"/>
      <c r="I12" s="76"/>
      <c r="J12" s="42" t="s">
        <v>290</v>
      </c>
      <c r="K12" s="49">
        <v>15.46</v>
      </c>
      <c r="L12" s="49">
        <v>-0.33</v>
      </c>
      <c r="M12" s="49">
        <v>-2.5000000000000001E-2</v>
      </c>
    </row>
    <row r="13" spans="1:16" x14ac:dyDescent="0.25">
      <c r="A13" s="42" t="s">
        <v>212</v>
      </c>
      <c r="B13" s="44" t="s">
        <v>264</v>
      </c>
      <c r="E13" s="48" t="s">
        <v>212</v>
      </c>
      <c r="F13" s="42"/>
      <c r="I13" s="76"/>
      <c r="J13" s="42" t="s">
        <v>291</v>
      </c>
      <c r="K13" s="49">
        <v>15.44</v>
      </c>
      <c r="L13" s="49">
        <v>-0.37</v>
      </c>
      <c r="M13" s="49">
        <v>-2.8799999999999999E-2</v>
      </c>
    </row>
    <row r="14" spans="1:16" x14ac:dyDescent="0.25">
      <c r="A14" s="42" t="s">
        <v>213</v>
      </c>
      <c r="B14" s="44" t="s">
        <v>264</v>
      </c>
      <c r="E14" s="48" t="s">
        <v>213</v>
      </c>
      <c r="F14" s="42"/>
      <c r="I14" s="76"/>
      <c r="J14" s="42" t="s">
        <v>292</v>
      </c>
      <c r="K14" s="49">
        <v>15.47</v>
      </c>
      <c r="L14" s="49">
        <v>-0.41</v>
      </c>
      <c r="M14" s="49">
        <v>-3.2899999999999999E-2</v>
      </c>
    </row>
    <row r="15" spans="1:16" x14ac:dyDescent="0.25">
      <c r="A15" s="42" t="s">
        <v>214</v>
      </c>
      <c r="B15" s="44" t="s">
        <v>264</v>
      </c>
      <c r="E15" s="48" t="s">
        <v>214</v>
      </c>
      <c r="F15" s="49">
        <v>1</v>
      </c>
      <c r="I15" s="76"/>
      <c r="J15" s="42" t="s">
        <v>293</v>
      </c>
      <c r="K15" s="49">
        <v>15.53</v>
      </c>
      <c r="L15" s="49">
        <v>-0.47</v>
      </c>
      <c r="M15" s="49">
        <v>-3.8800000000000001E-2</v>
      </c>
    </row>
    <row r="16" spans="1:16" x14ac:dyDescent="0.25">
      <c r="A16" s="42" t="s">
        <v>215</v>
      </c>
      <c r="B16" s="44" t="s">
        <v>264</v>
      </c>
      <c r="E16" s="48" t="s">
        <v>215</v>
      </c>
      <c r="F16" s="49">
        <v>1</v>
      </c>
      <c r="I16" s="76"/>
      <c r="J16" s="42" t="s">
        <v>294</v>
      </c>
      <c r="K16" s="49">
        <v>15.62</v>
      </c>
      <c r="L16" s="49">
        <v>-0.53</v>
      </c>
      <c r="M16" s="49">
        <v>-4.5100000000000001E-2</v>
      </c>
    </row>
    <row r="17" spans="1:13" x14ac:dyDescent="0.25">
      <c r="A17" s="42" t="s">
        <v>216</v>
      </c>
      <c r="B17" s="44" t="s">
        <v>264</v>
      </c>
      <c r="E17" s="48" t="s">
        <v>216</v>
      </c>
      <c r="F17" s="49">
        <v>1</v>
      </c>
      <c r="I17" s="76"/>
      <c r="J17" s="42" t="s">
        <v>295</v>
      </c>
      <c r="K17" s="49">
        <v>15.75</v>
      </c>
      <c r="L17" s="49">
        <v>-0.59</v>
      </c>
      <c r="M17" s="49">
        <v>-5.1700000000000003E-2</v>
      </c>
    </row>
    <row r="18" spans="1:13" x14ac:dyDescent="0.25">
      <c r="A18" s="42" t="s">
        <v>217</v>
      </c>
      <c r="B18" s="44" t="s">
        <v>264</v>
      </c>
      <c r="E18" s="48" t="s">
        <v>217</v>
      </c>
      <c r="F18" s="49">
        <v>1</v>
      </c>
      <c r="I18" s="76"/>
      <c r="J18" s="42" t="s">
        <v>296</v>
      </c>
      <c r="K18" s="49">
        <v>15.89</v>
      </c>
      <c r="L18" s="49">
        <v>-0.66</v>
      </c>
      <c r="M18" s="49">
        <v>-5.9499999999999997E-2</v>
      </c>
    </row>
    <row r="19" spans="1:13" x14ac:dyDescent="0.25">
      <c r="A19" s="42" t="s">
        <v>218</v>
      </c>
      <c r="B19" s="44" t="s">
        <v>264</v>
      </c>
      <c r="E19" s="48" t="s">
        <v>218</v>
      </c>
      <c r="F19" s="49">
        <v>1</v>
      </c>
      <c r="I19" s="76"/>
      <c r="J19" s="42" t="s">
        <v>297</v>
      </c>
      <c r="K19" s="49">
        <v>16.04</v>
      </c>
      <c r="L19" s="49">
        <v>-0.72</v>
      </c>
      <c r="M19" s="49">
        <v>-6.6799999999999998E-2</v>
      </c>
    </row>
    <row r="20" spans="1:13" x14ac:dyDescent="0.25">
      <c r="A20" s="42" t="s">
        <v>219</v>
      </c>
      <c r="B20" s="44" t="s">
        <v>264</v>
      </c>
      <c r="E20" s="48" t="s">
        <v>219</v>
      </c>
      <c r="F20" s="49">
        <v>1</v>
      </c>
      <c r="I20" s="76"/>
      <c r="J20" s="42" t="s">
        <v>298</v>
      </c>
      <c r="K20" s="49">
        <v>16.2</v>
      </c>
      <c r="L20" s="49">
        <v>-0.77</v>
      </c>
      <c r="M20" s="49">
        <v>-7.3300000000000004E-2</v>
      </c>
    </row>
    <row r="21" spans="1:13" x14ac:dyDescent="0.25">
      <c r="A21" s="42" t="s">
        <v>220</v>
      </c>
      <c r="B21" s="44" t="s">
        <v>264</v>
      </c>
      <c r="E21" s="48" t="s">
        <v>220</v>
      </c>
      <c r="F21" s="49">
        <v>1.5</v>
      </c>
      <c r="I21" s="76"/>
      <c r="J21" s="42" t="s">
        <v>299</v>
      </c>
      <c r="K21" s="51">
        <v>16.36</v>
      </c>
      <c r="L21" s="49">
        <v>-0.82</v>
      </c>
      <c r="M21" s="49">
        <v>-0.08</v>
      </c>
    </row>
    <row r="22" spans="1:13" x14ac:dyDescent="0.25">
      <c r="A22" s="42" t="s">
        <v>221</v>
      </c>
      <c r="B22" s="44" t="s">
        <v>264</v>
      </c>
      <c r="E22" s="48" t="s">
        <v>221</v>
      </c>
      <c r="F22" s="49">
        <v>1.5</v>
      </c>
      <c r="I22" s="76"/>
      <c r="J22" s="42" t="s">
        <v>300</v>
      </c>
      <c r="K22" s="49">
        <v>16.53</v>
      </c>
      <c r="L22" s="49">
        <v>-0.87</v>
      </c>
      <c r="M22" s="49">
        <v>-8.6699999999999999E-2</v>
      </c>
    </row>
    <row r="23" spans="1:13" x14ac:dyDescent="0.25">
      <c r="A23" s="42" t="s">
        <v>222</v>
      </c>
      <c r="B23" s="44" t="s">
        <v>264</v>
      </c>
      <c r="E23" s="48" t="s">
        <v>222</v>
      </c>
      <c r="F23" s="49">
        <v>1.5</v>
      </c>
      <c r="I23" s="76"/>
      <c r="J23" s="42" t="s">
        <v>301</v>
      </c>
      <c r="K23" s="49">
        <v>16.73</v>
      </c>
      <c r="L23" s="49">
        <v>-0.9</v>
      </c>
      <c r="M23" s="49">
        <v>-9.1499999999999998E-2</v>
      </c>
    </row>
    <row r="24" spans="1:13" x14ac:dyDescent="0.25">
      <c r="A24" s="42" t="s">
        <v>223</v>
      </c>
      <c r="B24" s="44" t="s">
        <v>264</v>
      </c>
      <c r="E24" s="48" t="s">
        <v>223</v>
      </c>
      <c r="F24" s="49">
        <v>1.5</v>
      </c>
      <c r="I24" s="76"/>
      <c r="J24" s="42" t="s">
        <v>302</v>
      </c>
      <c r="K24" s="49">
        <v>16.940000000000001</v>
      </c>
      <c r="L24" s="49">
        <v>-0.92</v>
      </c>
      <c r="M24" s="49">
        <v>-9.5200000000000007E-2</v>
      </c>
    </row>
    <row r="25" spans="1:13" x14ac:dyDescent="0.25">
      <c r="A25" s="42" t="s">
        <v>224</v>
      </c>
      <c r="B25" s="44" t="s">
        <v>264</v>
      </c>
      <c r="E25" s="48" t="s">
        <v>224</v>
      </c>
      <c r="F25" s="49">
        <v>1.5</v>
      </c>
      <c r="I25" s="76"/>
      <c r="J25" s="42" t="s">
        <v>303</v>
      </c>
      <c r="K25" s="49">
        <v>17.2</v>
      </c>
      <c r="L25" s="49">
        <v>-0.93</v>
      </c>
      <c r="M25" s="49">
        <v>-9.7799999999999998E-2</v>
      </c>
    </row>
    <row r="26" spans="1:13" x14ac:dyDescent="0.25">
      <c r="A26" s="42" t="s">
        <v>225</v>
      </c>
      <c r="B26" s="44" t="s">
        <v>264</v>
      </c>
      <c r="E26" s="48" t="s">
        <v>225</v>
      </c>
      <c r="F26" s="49">
        <v>1.5</v>
      </c>
      <c r="I26" s="76"/>
      <c r="J26" s="42" t="s">
        <v>304</v>
      </c>
      <c r="K26" s="49">
        <v>17.48</v>
      </c>
      <c r="L26" s="49">
        <v>-0.93</v>
      </c>
      <c r="M26" s="49">
        <v>-9.9000000000000005E-2</v>
      </c>
    </row>
    <row r="27" spans="1:13" x14ac:dyDescent="0.25">
      <c r="A27" s="42" t="s">
        <v>268</v>
      </c>
      <c r="B27" s="44" t="s">
        <v>264</v>
      </c>
      <c r="E27" s="48" t="s">
        <v>268</v>
      </c>
      <c r="F27" s="49">
        <v>2</v>
      </c>
      <c r="I27" s="76"/>
      <c r="J27" s="42" t="s">
        <v>305</v>
      </c>
      <c r="K27" s="49">
        <v>17.8</v>
      </c>
      <c r="L27" s="49">
        <v>-0.93</v>
      </c>
      <c r="M27" s="49">
        <v>-0.1002</v>
      </c>
    </row>
    <row r="28" spans="1:13" x14ac:dyDescent="0.25">
      <c r="A28" s="42" t="s">
        <v>269</v>
      </c>
      <c r="B28" s="44" t="s">
        <v>264</v>
      </c>
      <c r="E28" s="48" t="s">
        <v>269</v>
      </c>
      <c r="F28" s="49">
        <v>2</v>
      </c>
      <c r="I28" s="76"/>
      <c r="J28" s="42" t="s">
        <v>306</v>
      </c>
      <c r="K28" s="49">
        <v>18.14</v>
      </c>
      <c r="L28" s="49">
        <v>-0.91</v>
      </c>
      <c r="M28" s="49">
        <v>-9.8799999999999999E-2</v>
      </c>
    </row>
    <row r="29" spans="1:13" x14ac:dyDescent="0.25">
      <c r="A29" s="42" t="s">
        <v>270</v>
      </c>
      <c r="B29" s="44" t="s">
        <v>264</v>
      </c>
      <c r="E29" s="48" t="s">
        <v>270</v>
      </c>
      <c r="F29" s="49">
        <v>2</v>
      </c>
      <c r="I29" s="76"/>
      <c r="J29" s="42" t="s">
        <v>307</v>
      </c>
      <c r="K29" s="49">
        <v>18.489999999999998</v>
      </c>
      <c r="L29" s="49">
        <v>-0.9</v>
      </c>
      <c r="M29" s="49">
        <v>-9.8400000000000001E-2</v>
      </c>
    </row>
    <row r="30" spans="1:13" x14ac:dyDescent="0.25">
      <c r="A30" s="42" t="s">
        <v>271</v>
      </c>
      <c r="B30" s="44" t="s">
        <v>264</v>
      </c>
      <c r="E30" s="48" t="s">
        <v>271</v>
      </c>
      <c r="F30" s="49">
        <v>2</v>
      </c>
      <c r="I30" s="76"/>
      <c r="J30" s="42" t="s">
        <v>308</v>
      </c>
      <c r="K30" s="49">
        <v>18.850000000000001</v>
      </c>
      <c r="L30" s="49">
        <v>-0.87</v>
      </c>
      <c r="M30" s="49">
        <v>-9.5600000000000004E-2</v>
      </c>
    </row>
    <row r="31" spans="1:13" x14ac:dyDescent="0.25">
      <c r="A31" s="42" t="s">
        <v>272</v>
      </c>
      <c r="B31" s="44" t="s">
        <v>264</v>
      </c>
      <c r="E31" s="48" t="s">
        <v>272</v>
      </c>
      <c r="F31" s="49">
        <v>2</v>
      </c>
      <c r="I31" s="76"/>
      <c r="J31" s="42" t="s">
        <v>309</v>
      </c>
      <c r="K31" s="49">
        <v>19.18</v>
      </c>
      <c r="L31" s="49">
        <v>-0.85</v>
      </c>
      <c r="M31" s="49">
        <v>-9.3700000000000006E-2</v>
      </c>
    </row>
    <row r="32" spans="1:13" x14ac:dyDescent="0.25">
      <c r="A32" s="42" t="s">
        <v>273</v>
      </c>
      <c r="B32" s="44" t="s">
        <v>264</v>
      </c>
      <c r="E32" s="48" t="s">
        <v>273</v>
      </c>
      <c r="F32" s="49">
        <v>2</v>
      </c>
      <c r="I32" s="76"/>
      <c r="J32" s="42" t="s">
        <v>310</v>
      </c>
      <c r="K32" s="49">
        <v>19.510000000000002</v>
      </c>
      <c r="L32" s="49">
        <v>-0.82</v>
      </c>
      <c r="M32" s="49">
        <v>-9.06E-2</v>
      </c>
    </row>
    <row r="33" spans="1:13" x14ac:dyDescent="0.25">
      <c r="A33" s="42" t="s">
        <v>170</v>
      </c>
      <c r="B33" s="44" t="s">
        <v>264</v>
      </c>
      <c r="E33" s="48" t="s">
        <v>170</v>
      </c>
      <c r="F33" s="49">
        <v>2.5</v>
      </c>
      <c r="I33" s="76"/>
      <c r="J33" s="42" t="s">
        <v>311</v>
      </c>
      <c r="K33" s="49">
        <v>19.809999999999999</v>
      </c>
      <c r="L33" s="49">
        <v>-0.8</v>
      </c>
      <c r="M33" s="49">
        <v>-8.8499999999999995E-2</v>
      </c>
    </row>
    <row r="34" spans="1:13" x14ac:dyDescent="0.25">
      <c r="A34" s="42" t="s">
        <v>160</v>
      </c>
      <c r="B34" s="44" t="s">
        <v>264</v>
      </c>
      <c r="E34" s="48" t="s">
        <v>160</v>
      </c>
      <c r="F34" s="49">
        <v>2.5</v>
      </c>
      <c r="I34" s="76"/>
      <c r="J34" s="42" t="s">
        <v>312</v>
      </c>
      <c r="K34" s="49">
        <v>20.09</v>
      </c>
      <c r="L34" s="49">
        <v>-0.77</v>
      </c>
      <c r="M34" s="49">
        <v>-8.5199999999999998E-2</v>
      </c>
    </row>
    <row r="35" spans="1:13" x14ac:dyDescent="0.25">
      <c r="A35" s="42" t="s">
        <v>167</v>
      </c>
      <c r="B35" s="44" t="s">
        <v>264</v>
      </c>
      <c r="E35" s="48" t="s">
        <v>167</v>
      </c>
      <c r="F35" s="49">
        <v>2.5</v>
      </c>
      <c r="I35" s="76"/>
      <c r="J35" s="42" t="s">
        <v>313</v>
      </c>
      <c r="K35" s="49">
        <v>20.350000000000001</v>
      </c>
      <c r="L35" s="49">
        <v>-0.74</v>
      </c>
      <c r="M35" s="49">
        <v>-8.1799999999999998E-2</v>
      </c>
    </row>
    <row r="36" spans="1:13" x14ac:dyDescent="0.25">
      <c r="A36" s="42" t="s">
        <v>274</v>
      </c>
      <c r="B36" s="44" t="s">
        <v>264</v>
      </c>
      <c r="E36" s="48" t="s">
        <v>274</v>
      </c>
      <c r="F36" s="49">
        <v>2.5</v>
      </c>
      <c r="I36" s="77"/>
      <c r="J36" s="42" t="s">
        <v>314</v>
      </c>
      <c r="K36" s="49">
        <v>20.8</v>
      </c>
      <c r="L36" s="51">
        <v>-0.69</v>
      </c>
      <c r="M36" s="51">
        <v>-7.6300000000000007E-2</v>
      </c>
    </row>
    <row r="37" spans="1:13" x14ac:dyDescent="0.25">
      <c r="A37" s="42" t="s">
        <v>275</v>
      </c>
      <c r="B37" s="44" t="s">
        <v>264</v>
      </c>
      <c r="E37" s="48" t="s">
        <v>275</v>
      </c>
      <c r="F37" s="49">
        <v>2.5</v>
      </c>
      <c r="I37" s="75" t="s">
        <v>351</v>
      </c>
      <c r="J37" s="42" t="s">
        <v>315</v>
      </c>
      <c r="K37" s="49">
        <v>17.2</v>
      </c>
      <c r="L37" s="49">
        <v>0.03</v>
      </c>
      <c r="M37" s="49">
        <v>-2.3999999999999998E-3</v>
      </c>
    </row>
    <row r="38" spans="1:13" x14ac:dyDescent="0.25">
      <c r="A38" s="42" t="s">
        <v>276</v>
      </c>
      <c r="B38" s="44" t="s">
        <v>264</v>
      </c>
      <c r="E38" s="48" t="s">
        <v>276</v>
      </c>
      <c r="F38" s="49">
        <v>2.5</v>
      </c>
      <c r="I38" s="76"/>
      <c r="J38" s="42" t="s">
        <v>316</v>
      </c>
      <c r="K38" s="49">
        <v>16.88</v>
      </c>
      <c r="L38" s="49">
        <v>0</v>
      </c>
      <c r="M38" s="49">
        <v>0</v>
      </c>
    </row>
    <row r="39" spans="1:13" x14ac:dyDescent="0.25">
      <c r="A39" s="42" t="s">
        <v>184</v>
      </c>
      <c r="B39" s="42" t="s">
        <v>38</v>
      </c>
      <c r="E39" s="48" t="s">
        <v>184</v>
      </c>
      <c r="F39" s="49">
        <v>3</v>
      </c>
      <c r="I39" s="76"/>
      <c r="J39" s="42" t="s">
        <v>317</v>
      </c>
      <c r="K39" s="49">
        <v>16.440000000000001</v>
      </c>
      <c r="L39" s="49">
        <v>-0.03</v>
      </c>
      <c r="M39" s="49">
        <v>-2.3999999999999998E-3</v>
      </c>
    </row>
    <row r="40" spans="1:13" x14ac:dyDescent="0.25">
      <c r="A40" s="42" t="s">
        <v>226</v>
      </c>
      <c r="B40" s="42" t="s">
        <v>38</v>
      </c>
      <c r="E40" s="48" t="s">
        <v>226</v>
      </c>
      <c r="F40" s="49">
        <v>3</v>
      </c>
      <c r="I40" s="76"/>
      <c r="J40" s="42" t="s">
        <v>318</v>
      </c>
      <c r="K40" s="49">
        <v>16.12</v>
      </c>
      <c r="L40" s="49">
        <v>-0.06</v>
      </c>
      <c r="M40" s="49">
        <v>-4.7000000000000002E-3</v>
      </c>
    </row>
    <row r="41" spans="1:13" x14ac:dyDescent="0.25">
      <c r="A41" s="42" t="s">
        <v>172</v>
      </c>
      <c r="B41" s="42" t="s">
        <v>38</v>
      </c>
      <c r="E41" s="48" t="s">
        <v>172</v>
      </c>
      <c r="F41" s="49">
        <v>3</v>
      </c>
      <c r="I41" s="76"/>
      <c r="J41" s="42" t="s">
        <v>319</v>
      </c>
      <c r="K41" s="49">
        <v>15.86</v>
      </c>
      <c r="L41" s="49">
        <v>-0.09</v>
      </c>
      <c r="M41" s="49">
        <v>-7.0000000000000001E-3</v>
      </c>
    </row>
    <row r="42" spans="1:13" x14ac:dyDescent="0.25">
      <c r="A42" s="42" t="s">
        <v>178</v>
      </c>
      <c r="B42" s="42" t="s">
        <v>38</v>
      </c>
      <c r="E42" s="48" t="s">
        <v>178</v>
      </c>
      <c r="F42" s="49">
        <v>3</v>
      </c>
      <c r="I42" s="76"/>
      <c r="J42" s="42" t="s">
        <v>320</v>
      </c>
      <c r="K42" s="49">
        <v>15.64</v>
      </c>
      <c r="L42" s="49">
        <v>-0.13</v>
      </c>
      <c r="M42" s="49">
        <v>-1.01E-2</v>
      </c>
    </row>
    <row r="43" spans="1:13" x14ac:dyDescent="0.25">
      <c r="A43" s="42" t="s">
        <v>197</v>
      </c>
      <c r="B43" s="42" t="s">
        <v>38</v>
      </c>
      <c r="E43" s="48" t="s">
        <v>197</v>
      </c>
      <c r="F43" s="49">
        <v>3</v>
      </c>
      <c r="I43" s="76"/>
      <c r="J43" s="42" t="s">
        <v>321</v>
      </c>
      <c r="K43" s="49">
        <v>15.45</v>
      </c>
      <c r="L43" s="49">
        <v>-0.17</v>
      </c>
      <c r="M43" s="49">
        <v>-1.3299999999999999E-2</v>
      </c>
    </row>
    <row r="44" spans="1:13" x14ac:dyDescent="0.25">
      <c r="A44" s="42" t="s">
        <v>191</v>
      </c>
      <c r="B44" s="42" t="s">
        <v>38</v>
      </c>
      <c r="E44" s="48" t="s">
        <v>191</v>
      </c>
      <c r="F44" s="49">
        <v>3</v>
      </c>
      <c r="I44" s="76"/>
      <c r="J44" s="42" t="s">
        <v>322</v>
      </c>
      <c r="K44" s="49">
        <v>15.31</v>
      </c>
      <c r="L44" s="49">
        <v>-0.22</v>
      </c>
      <c r="M44" s="49">
        <v>-1.7299999999999999E-2</v>
      </c>
    </row>
    <row r="45" spans="1:13" x14ac:dyDescent="0.25">
      <c r="A45" s="42" t="s">
        <v>194</v>
      </c>
      <c r="B45" s="42" t="s">
        <v>38</v>
      </c>
      <c r="E45" s="48" t="s">
        <v>194</v>
      </c>
      <c r="F45" s="49">
        <v>3.5</v>
      </c>
      <c r="I45" s="76"/>
      <c r="J45" s="42" t="s">
        <v>323</v>
      </c>
      <c r="K45" s="49">
        <v>15.2</v>
      </c>
      <c r="L45" s="49">
        <v>-0.27</v>
      </c>
      <c r="M45" s="49">
        <v>-2.1399999999999999E-2</v>
      </c>
    </row>
    <row r="46" spans="1:13" x14ac:dyDescent="0.25">
      <c r="A46" s="42" t="s">
        <v>227</v>
      </c>
      <c r="B46" s="42" t="s">
        <v>38</v>
      </c>
      <c r="E46" s="48" t="s">
        <v>227</v>
      </c>
      <c r="F46" s="49">
        <v>3.5</v>
      </c>
      <c r="I46" s="76"/>
      <c r="J46" s="42" t="s">
        <v>324</v>
      </c>
      <c r="K46" s="49">
        <v>15.14</v>
      </c>
      <c r="L46" s="49">
        <v>-0.31</v>
      </c>
      <c r="M46" s="49">
        <v>-2.4899999999999999E-2</v>
      </c>
    </row>
    <row r="47" spans="1:13" x14ac:dyDescent="0.25">
      <c r="A47" s="42" t="s">
        <v>187</v>
      </c>
      <c r="B47" s="42" t="s">
        <v>38</v>
      </c>
      <c r="E47" s="48" t="s">
        <v>187</v>
      </c>
      <c r="F47" s="49">
        <v>3.5</v>
      </c>
      <c r="I47" s="76"/>
      <c r="J47" s="42" t="s">
        <v>325</v>
      </c>
      <c r="K47" s="49">
        <v>15.13</v>
      </c>
      <c r="L47" s="49">
        <v>-0.36</v>
      </c>
      <c r="M47" s="49">
        <v>-2.9399999999999999E-2</v>
      </c>
    </row>
    <row r="48" spans="1:13" x14ac:dyDescent="0.25">
      <c r="A48" s="42" t="s">
        <v>228</v>
      </c>
      <c r="B48" s="42" t="s">
        <v>38</v>
      </c>
      <c r="E48" s="48" t="s">
        <v>228</v>
      </c>
      <c r="F48" s="49">
        <v>3.5</v>
      </c>
      <c r="I48" s="76"/>
      <c r="J48" s="42" t="s">
        <v>326</v>
      </c>
      <c r="K48" s="49">
        <v>15.16</v>
      </c>
      <c r="L48" s="49">
        <v>-0.41</v>
      </c>
      <c r="M48" s="49">
        <v>-3.4200000000000001E-2</v>
      </c>
    </row>
    <row r="49" spans="1:13" x14ac:dyDescent="0.25">
      <c r="A49" s="42" t="s">
        <v>229</v>
      </c>
      <c r="B49" s="42" t="s">
        <v>38</v>
      </c>
      <c r="E49" s="48" t="s">
        <v>229</v>
      </c>
      <c r="F49" s="49">
        <v>3.5</v>
      </c>
      <c r="I49" s="76"/>
      <c r="J49" s="42" t="s">
        <v>327</v>
      </c>
      <c r="K49" s="49">
        <v>15.22</v>
      </c>
      <c r="L49" s="49">
        <v>-0.45</v>
      </c>
      <c r="M49" s="49">
        <v>-3.85E-2</v>
      </c>
    </row>
    <row r="50" spans="1:13" x14ac:dyDescent="0.25">
      <c r="A50" s="42" t="s">
        <v>157</v>
      </c>
      <c r="B50" s="42" t="s">
        <v>38</v>
      </c>
      <c r="E50" s="48" t="s">
        <v>157</v>
      </c>
      <c r="F50" s="49">
        <v>3.5</v>
      </c>
      <c r="I50" s="76"/>
      <c r="J50" s="42" t="s">
        <v>328</v>
      </c>
      <c r="K50" s="49">
        <v>15.32</v>
      </c>
      <c r="L50" s="49">
        <v>-0.5</v>
      </c>
      <c r="M50" s="49">
        <v>-4.3999999999999997E-2</v>
      </c>
    </row>
    <row r="51" spans="1:13" x14ac:dyDescent="0.25">
      <c r="A51" s="42" t="s">
        <v>186</v>
      </c>
      <c r="B51" s="42" t="s">
        <v>38</v>
      </c>
      <c r="E51" s="48" t="s">
        <v>186</v>
      </c>
      <c r="F51" s="49">
        <v>4</v>
      </c>
      <c r="I51" s="76"/>
      <c r="J51" s="42" t="s">
        <v>329</v>
      </c>
      <c r="K51" s="49">
        <v>15.44</v>
      </c>
      <c r="L51" s="49">
        <v>-0.54</v>
      </c>
      <c r="M51" s="49">
        <v>-4.9000000000000002E-2</v>
      </c>
    </row>
    <row r="52" spans="1:13" x14ac:dyDescent="0.25">
      <c r="A52" s="42" t="s">
        <v>174</v>
      </c>
      <c r="B52" s="42" t="s">
        <v>38</v>
      </c>
      <c r="E52" s="48" t="s">
        <v>174</v>
      </c>
      <c r="F52" s="49">
        <v>4</v>
      </c>
      <c r="I52" s="76"/>
      <c r="J52" s="42" t="s">
        <v>330</v>
      </c>
      <c r="K52" s="49">
        <v>15.59</v>
      </c>
      <c r="L52" s="49">
        <v>-0.56999999999999995</v>
      </c>
      <c r="M52" s="49">
        <v>-5.3400000000000003E-2</v>
      </c>
    </row>
    <row r="53" spans="1:13" x14ac:dyDescent="0.25">
      <c r="A53" s="42" t="s">
        <v>192</v>
      </c>
      <c r="B53" s="42" t="s">
        <v>38</v>
      </c>
      <c r="E53" s="48" t="s">
        <v>192</v>
      </c>
      <c r="F53" s="49">
        <v>4</v>
      </c>
      <c r="I53" s="76"/>
      <c r="J53" s="42" t="s">
        <v>331</v>
      </c>
      <c r="K53" s="49">
        <v>15.76</v>
      </c>
      <c r="L53" s="49">
        <v>-0.61</v>
      </c>
      <c r="M53" s="49">
        <v>-5.8999999999999997E-2</v>
      </c>
    </row>
    <row r="54" spans="1:13" x14ac:dyDescent="0.25">
      <c r="A54" s="42" t="s">
        <v>175</v>
      </c>
      <c r="B54" s="42" t="s">
        <v>38</v>
      </c>
      <c r="E54" s="48" t="s">
        <v>175</v>
      </c>
      <c r="F54" s="49">
        <v>4</v>
      </c>
      <c r="I54" s="76"/>
      <c r="J54" s="42" t="s">
        <v>332</v>
      </c>
      <c r="K54" s="49">
        <v>15.96</v>
      </c>
      <c r="L54" s="49">
        <v>-0.64</v>
      </c>
      <c r="M54" s="49">
        <v>-6.4100000000000004E-2</v>
      </c>
    </row>
    <row r="55" spans="1:13" x14ac:dyDescent="0.25">
      <c r="A55" s="42" t="s">
        <v>140</v>
      </c>
      <c r="B55" s="42" t="s">
        <v>38</v>
      </c>
      <c r="E55" s="48" t="s">
        <v>140</v>
      </c>
      <c r="F55" s="49">
        <v>4</v>
      </c>
      <c r="I55" s="76"/>
      <c r="J55" s="42" t="s">
        <v>333</v>
      </c>
      <c r="K55" s="51">
        <v>16.18</v>
      </c>
      <c r="L55" s="49">
        <v>-0.67</v>
      </c>
      <c r="M55" s="49">
        <v>-6.9199999999999998E-2</v>
      </c>
    </row>
    <row r="56" spans="1:13" x14ac:dyDescent="0.25">
      <c r="A56" s="42" t="s">
        <v>159</v>
      </c>
      <c r="B56" s="42" t="s">
        <v>38</v>
      </c>
      <c r="E56" s="48" t="s">
        <v>159</v>
      </c>
      <c r="F56" s="49">
        <v>4</v>
      </c>
      <c r="I56" s="76"/>
      <c r="J56" s="42" t="s">
        <v>334</v>
      </c>
      <c r="K56" s="49">
        <v>16.440000000000001</v>
      </c>
      <c r="L56" s="49">
        <v>-0.69</v>
      </c>
      <c r="M56" s="49">
        <v>-7.3400000000000007E-2</v>
      </c>
    </row>
    <row r="57" spans="1:13" x14ac:dyDescent="0.25">
      <c r="A57" s="42" t="s">
        <v>166</v>
      </c>
      <c r="B57" s="42" t="s">
        <v>38</v>
      </c>
      <c r="E57" s="48" t="s">
        <v>166</v>
      </c>
      <c r="F57" s="49">
        <v>4.5</v>
      </c>
      <c r="I57" s="76"/>
      <c r="J57" s="42" t="s">
        <v>335</v>
      </c>
      <c r="K57" s="49">
        <v>16.73</v>
      </c>
      <c r="L57" s="49">
        <v>-0.71</v>
      </c>
      <c r="M57" s="49">
        <v>-7.7700000000000005E-2</v>
      </c>
    </row>
    <row r="58" spans="1:13" x14ac:dyDescent="0.25">
      <c r="A58" s="42" t="s">
        <v>158</v>
      </c>
      <c r="B58" s="42" t="s">
        <v>38</v>
      </c>
      <c r="E58" s="48" t="s">
        <v>158</v>
      </c>
      <c r="F58" s="49">
        <v>4.5</v>
      </c>
      <c r="I58" s="76"/>
      <c r="J58" s="42" t="s">
        <v>336</v>
      </c>
      <c r="K58" s="49">
        <v>17.04</v>
      </c>
      <c r="L58" s="49">
        <v>-0.73</v>
      </c>
      <c r="M58" s="49">
        <v>-8.1799999999999998E-2</v>
      </c>
    </row>
    <row r="59" spans="1:13" x14ac:dyDescent="0.25">
      <c r="A59" s="42" t="s">
        <v>152</v>
      </c>
      <c r="B59" s="42" t="s">
        <v>38</v>
      </c>
      <c r="E59" s="48" t="s">
        <v>152</v>
      </c>
      <c r="F59" s="49">
        <v>4.5</v>
      </c>
      <c r="I59" s="76"/>
      <c r="J59" s="42" t="s">
        <v>337</v>
      </c>
      <c r="K59" s="49">
        <v>17.38</v>
      </c>
      <c r="L59" s="49">
        <v>-0.75</v>
      </c>
      <c r="M59" s="49">
        <v>-8.5900000000000004E-2</v>
      </c>
    </row>
    <row r="60" spans="1:13" x14ac:dyDescent="0.25">
      <c r="A60" s="42" t="s">
        <v>200</v>
      </c>
      <c r="B60" s="42" t="s">
        <v>38</v>
      </c>
      <c r="E60" s="48" t="s">
        <v>200</v>
      </c>
      <c r="F60" s="49">
        <v>4.5</v>
      </c>
      <c r="I60" s="76"/>
      <c r="J60" s="42" t="s">
        <v>338</v>
      </c>
      <c r="K60" s="49">
        <v>17.739999999999998</v>
      </c>
      <c r="L60" s="49">
        <v>-0.77</v>
      </c>
      <c r="M60" s="49">
        <v>-8.9599999999999999E-2</v>
      </c>
    </row>
    <row r="61" spans="1:13" x14ac:dyDescent="0.25">
      <c r="A61" s="42" t="s">
        <v>128</v>
      </c>
      <c r="B61" s="42" t="s">
        <v>38</v>
      </c>
      <c r="E61" s="48" t="s">
        <v>128</v>
      </c>
      <c r="F61" s="49">
        <v>4.5</v>
      </c>
      <c r="I61" s="76"/>
      <c r="J61" s="42" t="s">
        <v>339</v>
      </c>
      <c r="K61" s="49">
        <v>18.12</v>
      </c>
      <c r="L61" s="49">
        <v>-0.79</v>
      </c>
      <c r="M61" s="49">
        <v>-9.3299999999999994E-2</v>
      </c>
    </row>
    <row r="62" spans="1:13" x14ac:dyDescent="0.25">
      <c r="A62" s="42" t="s">
        <v>168</v>
      </c>
      <c r="B62" s="42" t="s">
        <v>38</v>
      </c>
      <c r="E62" s="48" t="s">
        <v>168</v>
      </c>
      <c r="F62" s="49">
        <v>4.5</v>
      </c>
      <c r="I62" s="76"/>
      <c r="J62" s="42" t="s">
        <v>340</v>
      </c>
      <c r="K62" s="49">
        <v>18.489999999999998</v>
      </c>
      <c r="L62" s="49">
        <v>-0.81</v>
      </c>
      <c r="M62" s="49">
        <v>-9.6600000000000005E-2</v>
      </c>
    </row>
    <row r="63" spans="1:13" x14ac:dyDescent="0.25">
      <c r="A63" s="42" t="s">
        <v>88</v>
      </c>
      <c r="B63" s="42" t="s">
        <v>38</v>
      </c>
      <c r="E63" s="48" t="s">
        <v>88</v>
      </c>
      <c r="F63" s="49">
        <v>5</v>
      </c>
      <c r="I63" s="76"/>
      <c r="J63" s="42" t="s">
        <v>341</v>
      </c>
      <c r="K63" s="49">
        <v>18.850000000000001</v>
      </c>
      <c r="L63" s="49">
        <v>-0.82</v>
      </c>
      <c r="M63" s="49">
        <v>-9.8599999999999993E-2</v>
      </c>
    </row>
    <row r="64" spans="1:13" x14ac:dyDescent="0.25">
      <c r="A64" s="42" t="s">
        <v>147</v>
      </c>
      <c r="B64" s="42" t="s">
        <v>38</v>
      </c>
      <c r="E64" s="48" t="s">
        <v>147</v>
      </c>
      <c r="F64" s="49">
        <v>5</v>
      </c>
      <c r="I64" s="76"/>
      <c r="J64" s="42" t="s">
        <v>342</v>
      </c>
      <c r="K64" s="49">
        <v>19.190000000000001</v>
      </c>
      <c r="L64" s="49">
        <v>-0.84</v>
      </c>
      <c r="M64" s="49">
        <v>-0.1014</v>
      </c>
    </row>
    <row r="65" spans="1:13" x14ac:dyDescent="0.25">
      <c r="A65" s="42" t="s">
        <v>230</v>
      </c>
      <c r="B65" s="42" t="s">
        <v>38</v>
      </c>
      <c r="E65" s="48" t="s">
        <v>230</v>
      </c>
      <c r="F65" s="49">
        <v>5</v>
      </c>
      <c r="I65" s="76"/>
      <c r="J65" s="42" t="s">
        <v>343</v>
      </c>
      <c r="K65" s="49">
        <v>19.48</v>
      </c>
      <c r="L65" s="49">
        <v>-0.85</v>
      </c>
      <c r="M65" s="49">
        <v>-0.1028</v>
      </c>
    </row>
    <row r="66" spans="1:13" x14ac:dyDescent="0.25">
      <c r="A66" s="42" t="s">
        <v>81</v>
      </c>
      <c r="B66" s="42" t="s">
        <v>38</v>
      </c>
      <c r="E66" s="48" t="s">
        <v>81</v>
      </c>
      <c r="F66" s="49">
        <v>5</v>
      </c>
      <c r="I66" s="76"/>
      <c r="J66" s="42" t="s">
        <v>344</v>
      </c>
      <c r="K66" s="49">
        <v>19.739999999999998</v>
      </c>
      <c r="L66" s="49">
        <v>-0.87</v>
      </c>
      <c r="M66" s="49">
        <v>-0.1051</v>
      </c>
    </row>
    <row r="67" spans="1:13" x14ac:dyDescent="0.25">
      <c r="A67" s="42" t="s">
        <v>188</v>
      </c>
      <c r="B67" s="42" t="s">
        <v>38</v>
      </c>
      <c r="E67" s="48" t="s">
        <v>188</v>
      </c>
      <c r="F67" s="49">
        <v>5</v>
      </c>
      <c r="I67" s="76"/>
      <c r="J67" s="42" t="s">
        <v>345</v>
      </c>
      <c r="K67" s="49">
        <v>19.96</v>
      </c>
      <c r="L67" s="49">
        <v>-0.88</v>
      </c>
      <c r="M67" s="49">
        <v>-0.1061</v>
      </c>
    </row>
    <row r="68" spans="1:13" x14ac:dyDescent="0.25">
      <c r="A68" s="42" t="s">
        <v>142</v>
      </c>
      <c r="B68" s="42" t="s">
        <v>38</v>
      </c>
      <c r="E68" s="48" t="s">
        <v>142</v>
      </c>
      <c r="F68" s="49">
        <v>5</v>
      </c>
      <c r="I68" s="76"/>
      <c r="J68" s="42" t="s">
        <v>346</v>
      </c>
      <c r="K68" s="49">
        <v>20.13</v>
      </c>
      <c r="L68" s="49">
        <v>-0.9</v>
      </c>
      <c r="M68" s="49">
        <v>-0.1082</v>
      </c>
    </row>
    <row r="69" spans="1:13" x14ac:dyDescent="0.25">
      <c r="A69" s="42" t="s">
        <v>185</v>
      </c>
      <c r="B69" s="42" t="s">
        <v>38</v>
      </c>
      <c r="E69" s="48" t="s">
        <v>185</v>
      </c>
      <c r="F69" s="49">
        <v>5.5</v>
      </c>
      <c r="I69" s="76"/>
      <c r="J69" s="42" t="s">
        <v>347</v>
      </c>
      <c r="K69" s="49">
        <v>20.260000000000002</v>
      </c>
      <c r="L69" s="49">
        <v>-0.92</v>
      </c>
      <c r="M69" s="49">
        <v>-0.11020000000000001</v>
      </c>
    </row>
    <row r="70" spans="1:13" x14ac:dyDescent="0.25">
      <c r="A70" s="42" t="s">
        <v>54</v>
      </c>
      <c r="B70" s="42" t="s">
        <v>38</v>
      </c>
      <c r="E70" s="48" t="s">
        <v>54</v>
      </c>
      <c r="F70" s="49">
        <v>5.5</v>
      </c>
      <c r="I70" s="77"/>
      <c r="J70" s="42" t="s">
        <v>348</v>
      </c>
      <c r="K70" s="49">
        <v>20.440000000000001</v>
      </c>
      <c r="L70" s="51">
        <v>-0.95</v>
      </c>
      <c r="M70" s="51">
        <v>-0.113</v>
      </c>
    </row>
    <row r="71" spans="1:13" x14ac:dyDescent="0.25">
      <c r="A71" s="42" t="s">
        <v>189</v>
      </c>
      <c r="B71" s="42" t="s">
        <v>38</v>
      </c>
      <c r="E71" s="48" t="s">
        <v>189</v>
      </c>
      <c r="F71" s="49">
        <v>5.5</v>
      </c>
    </row>
    <row r="72" spans="1:13" x14ac:dyDescent="0.25">
      <c r="A72" s="42" t="s">
        <v>156</v>
      </c>
      <c r="B72" s="42" t="s">
        <v>38</v>
      </c>
      <c r="E72" s="48" t="s">
        <v>156</v>
      </c>
      <c r="F72" s="49">
        <v>5.5</v>
      </c>
    </row>
    <row r="73" spans="1:13" x14ac:dyDescent="0.25">
      <c r="A73" s="42" t="s">
        <v>162</v>
      </c>
      <c r="B73" s="42" t="s">
        <v>38</v>
      </c>
      <c r="E73" s="48" t="s">
        <v>162</v>
      </c>
      <c r="F73" s="49">
        <v>5.5</v>
      </c>
    </row>
    <row r="74" spans="1:13" x14ac:dyDescent="0.25">
      <c r="A74" s="42" t="s">
        <v>201</v>
      </c>
      <c r="B74" s="42" t="s">
        <v>38</v>
      </c>
      <c r="E74" s="48" t="s">
        <v>201</v>
      </c>
      <c r="F74" s="49">
        <v>5.5</v>
      </c>
    </row>
    <row r="75" spans="1:13" x14ac:dyDescent="0.25">
      <c r="A75" s="42" t="s">
        <v>161</v>
      </c>
      <c r="B75" s="42" t="s">
        <v>37</v>
      </c>
      <c r="E75" s="48" t="s">
        <v>161</v>
      </c>
      <c r="F75" s="49">
        <v>6</v>
      </c>
    </row>
    <row r="76" spans="1:13" x14ac:dyDescent="0.25">
      <c r="A76" s="42" t="s">
        <v>165</v>
      </c>
      <c r="B76" s="42" t="s">
        <v>37</v>
      </c>
      <c r="E76" s="48" t="s">
        <v>165</v>
      </c>
      <c r="F76" s="49">
        <v>6</v>
      </c>
    </row>
    <row r="77" spans="1:13" x14ac:dyDescent="0.25">
      <c r="A77" s="42" t="s">
        <v>119</v>
      </c>
      <c r="B77" s="42" t="s">
        <v>37</v>
      </c>
      <c r="E77" s="48" t="s">
        <v>119</v>
      </c>
      <c r="F77" s="49">
        <v>6</v>
      </c>
    </row>
    <row r="78" spans="1:13" x14ac:dyDescent="0.25">
      <c r="A78" s="42" t="s">
        <v>153</v>
      </c>
      <c r="B78" s="42" t="s">
        <v>37</v>
      </c>
      <c r="E78" s="48" t="s">
        <v>153</v>
      </c>
      <c r="F78" s="49">
        <v>6</v>
      </c>
    </row>
    <row r="79" spans="1:13" x14ac:dyDescent="0.25">
      <c r="A79" s="42" t="s">
        <v>148</v>
      </c>
      <c r="B79" s="42" t="s">
        <v>37</v>
      </c>
      <c r="E79" s="48" t="s">
        <v>148</v>
      </c>
      <c r="F79" s="49">
        <v>6</v>
      </c>
    </row>
    <row r="80" spans="1:13" x14ac:dyDescent="0.25">
      <c r="A80" s="42" t="s">
        <v>146</v>
      </c>
      <c r="B80" s="42" t="s">
        <v>37</v>
      </c>
      <c r="E80" s="48" t="s">
        <v>146</v>
      </c>
      <c r="F80" s="49">
        <v>6</v>
      </c>
    </row>
    <row r="81" spans="1:6" x14ac:dyDescent="0.25">
      <c r="A81" s="42" t="s">
        <v>196</v>
      </c>
      <c r="B81" s="42" t="s">
        <v>37</v>
      </c>
      <c r="E81" s="48" t="s">
        <v>196</v>
      </c>
      <c r="F81" s="49">
        <v>6.5</v>
      </c>
    </row>
    <row r="82" spans="1:6" x14ac:dyDescent="0.25">
      <c r="A82" s="42" t="s">
        <v>154</v>
      </c>
      <c r="B82" s="42" t="s">
        <v>37</v>
      </c>
      <c r="E82" s="48" t="s">
        <v>154</v>
      </c>
      <c r="F82" s="49">
        <v>6.5</v>
      </c>
    </row>
    <row r="83" spans="1:6" x14ac:dyDescent="0.25">
      <c r="A83" s="42" t="s">
        <v>145</v>
      </c>
      <c r="B83" s="42" t="s">
        <v>37</v>
      </c>
      <c r="E83" s="48" t="s">
        <v>145</v>
      </c>
      <c r="F83" s="49">
        <v>6.5</v>
      </c>
    </row>
    <row r="84" spans="1:6" x14ac:dyDescent="0.25">
      <c r="A84" s="42" t="s">
        <v>176</v>
      </c>
      <c r="B84" s="42" t="s">
        <v>37</v>
      </c>
      <c r="E84" s="48" t="s">
        <v>176</v>
      </c>
      <c r="F84" s="49">
        <v>6.5</v>
      </c>
    </row>
    <row r="85" spans="1:6" x14ac:dyDescent="0.25">
      <c r="A85" s="42" t="s">
        <v>60</v>
      </c>
      <c r="B85" s="42" t="s">
        <v>37</v>
      </c>
      <c r="E85" s="48" t="s">
        <v>60</v>
      </c>
      <c r="F85" s="49">
        <v>6.5</v>
      </c>
    </row>
    <row r="86" spans="1:6" x14ac:dyDescent="0.25">
      <c r="A86" s="42" t="s">
        <v>104</v>
      </c>
      <c r="B86" s="42" t="s">
        <v>37</v>
      </c>
      <c r="E86" s="48" t="s">
        <v>104</v>
      </c>
      <c r="F86" s="49">
        <v>6.5</v>
      </c>
    </row>
    <row r="87" spans="1:6" x14ac:dyDescent="0.25">
      <c r="A87" s="42" t="s">
        <v>118</v>
      </c>
      <c r="B87" s="42" t="s">
        <v>37</v>
      </c>
      <c r="E87" s="48" t="s">
        <v>118</v>
      </c>
      <c r="F87" s="49">
        <v>7</v>
      </c>
    </row>
    <row r="88" spans="1:6" x14ac:dyDescent="0.25">
      <c r="A88" s="42" t="s">
        <v>80</v>
      </c>
      <c r="B88" s="42" t="s">
        <v>37</v>
      </c>
      <c r="E88" s="48" t="s">
        <v>80</v>
      </c>
      <c r="F88" s="49">
        <v>7</v>
      </c>
    </row>
    <row r="89" spans="1:6" x14ac:dyDescent="0.25">
      <c r="A89" s="42" t="s">
        <v>107</v>
      </c>
      <c r="B89" s="42" t="s">
        <v>37</v>
      </c>
      <c r="E89" s="48" t="s">
        <v>107</v>
      </c>
      <c r="F89" s="49">
        <v>7</v>
      </c>
    </row>
    <row r="90" spans="1:6" x14ac:dyDescent="0.25">
      <c r="A90" s="42" t="s">
        <v>106</v>
      </c>
      <c r="B90" s="42" t="s">
        <v>37</v>
      </c>
      <c r="E90" s="48" t="s">
        <v>106</v>
      </c>
      <c r="F90" s="49">
        <v>7</v>
      </c>
    </row>
    <row r="91" spans="1:6" x14ac:dyDescent="0.25">
      <c r="A91" s="42" t="s">
        <v>198</v>
      </c>
      <c r="B91" s="42" t="s">
        <v>37</v>
      </c>
      <c r="E91" s="48" t="s">
        <v>198</v>
      </c>
      <c r="F91" s="49">
        <v>7</v>
      </c>
    </row>
    <row r="92" spans="1:6" x14ac:dyDescent="0.25">
      <c r="A92" s="42" t="s">
        <v>47</v>
      </c>
      <c r="B92" s="42" t="s">
        <v>37</v>
      </c>
      <c r="E92" s="48" t="s">
        <v>47</v>
      </c>
      <c r="F92" s="49">
        <v>7</v>
      </c>
    </row>
    <row r="93" spans="1:6" x14ac:dyDescent="0.25">
      <c r="A93" s="42" t="s">
        <v>84</v>
      </c>
      <c r="B93" s="42" t="s">
        <v>37</v>
      </c>
      <c r="E93" s="48" t="s">
        <v>84</v>
      </c>
      <c r="F93" s="49">
        <v>7.5</v>
      </c>
    </row>
    <row r="94" spans="1:6" x14ac:dyDescent="0.25">
      <c r="A94" s="42" t="s">
        <v>124</v>
      </c>
      <c r="B94" s="42" t="s">
        <v>37</v>
      </c>
      <c r="E94" s="48" t="s">
        <v>124</v>
      </c>
      <c r="F94" s="49">
        <v>7.5</v>
      </c>
    </row>
    <row r="95" spans="1:6" x14ac:dyDescent="0.25">
      <c r="A95" s="42" t="s">
        <v>77</v>
      </c>
      <c r="B95" s="42" t="s">
        <v>37</v>
      </c>
      <c r="E95" s="48" t="s">
        <v>77</v>
      </c>
      <c r="F95" s="49">
        <v>7.5</v>
      </c>
    </row>
    <row r="96" spans="1:6" x14ac:dyDescent="0.25">
      <c r="A96" s="42" t="s">
        <v>135</v>
      </c>
      <c r="B96" s="42" t="s">
        <v>37</v>
      </c>
      <c r="E96" s="48" t="s">
        <v>135</v>
      </c>
      <c r="F96" s="49">
        <v>7.5</v>
      </c>
    </row>
    <row r="97" spans="1:6" x14ac:dyDescent="0.25">
      <c r="A97" s="42" t="s">
        <v>231</v>
      </c>
      <c r="B97" s="42" t="s">
        <v>37</v>
      </c>
      <c r="E97" s="48" t="s">
        <v>231</v>
      </c>
      <c r="F97" s="49">
        <v>7.5</v>
      </c>
    </row>
    <row r="98" spans="1:6" x14ac:dyDescent="0.25">
      <c r="A98" s="42" t="s">
        <v>109</v>
      </c>
      <c r="B98" s="42" t="s">
        <v>37</v>
      </c>
      <c r="E98" s="48" t="s">
        <v>109</v>
      </c>
      <c r="F98" s="49">
        <v>7.5</v>
      </c>
    </row>
    <row r="99" spans="1:6" x14ac:dyDescent="0.25">
      <c r="A99" s="42" t="s">
        <v>73</v>
      </c>
      <c r="B99" s="42" t="s">
        <v>37</v>
      </c>
      <c r="E99" s="48" t="s">
        <v>73</v>
      </c>
      <c r="F99" s="49">
        <v>8</v>
      </c>
    </row>
    <row r="100" spans="1:6" x14ac:dyDescent="0.25">
      <c r="A100" s="42" t="s">
        <v>173</v>
      </c>
      <c r="B100" s="42" t="s">
        <v>37</v>
      </c>
      <c r="E100" s="48" t="s">
        <v>173</v>
      </c>
      <c r="F100" s="49">
        <v>8</v>
      </c>
    </row>
    <row r="101" spans="1:6" x14ac:dyDescent="0.25">
      <c r="A101" s="42" t="s">
        <v>83</v>
      </c>
      <c r="B101" s="42" t="s">
        <v>37</v>
      </c>
      <c r="E101" s="48" t="s">
        <v>83</v>
      </c>
      <c r="F101" s="49">
        <v>8</v>
      </c>
    </row>
    <row r="102" spans="1:6" x14ac:dyDescent="0.25">
      <c r="A102" s="42" t="s">
        <v>123</v>
      </c>
      <c r="B102" s="42" t="s">
        <v>37</v>
      </c>
      <c r="E102" s="48" t="s">
        <v>123</v>
      </c>
      <c r="F102" s="49">
        <v>8</v>
      </c>
    </row>
    <row r="103" spans="1:6" x14ac:dyDescent="0.25">
      <c r="A103" s="42" t="s">
        <v>113</v>
      </c>
      <c r="B103" s="42" t="s">
        <v>37</v>
      </c>
      <c r="E103" s="48" t="s">
        <v>113</v>
      </c>
      <c r="F103" s="49">
        <v>8</v>
      </c>
    </row>
    <row r="104" spans="1:6" x14ac:dyDescent="0.25">
      <c r="A104" s="42" t="s">
        <v>56</v>
      </c>
      <c r="B104" s="42" t="s">
        <v>37</v>
      </c>
      <c r="E104" s="48" t="s">
        <v>56</v>
      </c>
      <c r="F104" s="49">
        <v>8</v>
      </c>
    </row>
    <row r="105" spans="1:6" x14ac:dyDescent="0.25">
      <c r="A105" s="42" t="s">
        <v>49</v>
      </c>
      <c r="B105" s="42" t="s">
        <v>37</v>
      </c>
      <c r="E105" s="48" t="s">
        <v>49</v>
      </c>
      <c r="F105" s="49">
        <v>8.5</v>
      </c>
    </row>
    <row r="106" spans="1:6" x14ac:dyDescent="0.25">
      <c r="A106" s="42" t="s">
        <v>121</v>
      </c>
      <c r="B106" s="42" t="s">
        <v>37</v>
      </c>
      <c r="E106" s="48" t="s">
        <v>121</v>
      </c>
      <c r="F106" s="49">
        <v>8.5</v>
      </c>
    </row>
    <row r="107" spans="1:6" x14ac:dyDescent="0.25">
      <c r="A107" s="42" t="s">
        <v>89</v>
      </c>
      <c r="B107" s="42" t="s">
        <v>37</v>
      </c>
      <c r="E107" s="48" t="s">
        <v>89</v>
      </c>
      <c r="F107" s="49">
        <v>8.5</v>
      </c>
    </row>
    <row r="108" spans="1:6" x14ac:dyDescent="0.25">
      <c r="A108" s="42" t="s">
        <v>59</v>
      </c>
      <c r="B108" s="42" t="s">
        <v>37</v>
      </c>
      <c r="E108" s="48" t="s">
        <v>59</v>
      </c>
      <c r="F108" s="49">
        <v>8.5</v>
      </c>
    </row>
    <row r="109" spans="1:6" x14ac:dyDescent="0.25">
      <c r="A109" s="42" t="s">
        <v>86</v>
      </c>
      <c r="B109" s="42" t="s">
        <v>37</v>
      </c>
      <c r="E109" s="48" t="s">
        <v>86</v>
      </c>
      <c r="F109" s="49">
        <v>8.5</v>
      </c>
    </row>
    <row r="110" spans="1:6" x14ac:dyDescent="0.25">
      <c r="A110" s="42" t="s">
        <v>57</v>
      </c>
      <c r="B110" s="42" t="s">
        <v>37</v>
      </c>
      <c r="E110" s="48" t="s">
        <v>57</v>
      </c>
      <c r="F110" s="49">
        <v>8.5</v>
      </c>
    </row>
    <row r="111" spans="1:6" x14ac:dyDescent="0.25">
      <c r="A111" s="42" t="s">
        <v>66</v>
      </c>
      <c r="B111" s="42" t="s">
        <v>265</v>
      </c>
      <c r="E111" s="48" t="s">
        <v>66</v>
      </c>
      <c r="F111" s="49">
        <v>9</v>
      </c>
    </row>
    <row r="112" spans="1:6" x14ac:dyDescent="0.25">
      <c r="A112" s="42" t="s">
        <v>91</v>
      </c>
      <c r="B112" s="42" t="s">
        <v>265</v>
      </c>
      <c r="E112" s="48" t="s">
        <v>91</v>
      </c>
      <c r="F112" s="49">
        <v>9</v>
      </c>
    </row>
    <row r="113" spans="1:6" x14ac:dyDescent="0.25">
      <c r="A113" s="42" t="s">
        <v>62</v>
      </c>
      <c r="B113" s="42" t="s">
        <v>265</v>
      </c>
      <c r="E113" s="48" t="s">
        <v>62</v>
      </c>
      <c r="F113" s="49">
        <v>9</v>
      </c>
    </row>
    <row r="114" spans="1:6" x14ac:dyDescent="0.25">
      <c r="A114" s="42" t="s">
        <v>98</v>
      </c>
      <c r="B114" s="42" t="s">
        <v>265</v>
      </c>
      <c r="E114" s="48" t="s">
        <v>98</v>
      </c>
      <c r="F114" s="49">
        <v>9</v>
      </c>
    </row>
    <row r="115" spans="1:6" x14ac:dyDescent="0.25">
      <c r="A115" s="42" t="s">
        <v>144</v>
      </c>
      <c r="B115" s="42" t="s">
        <v>265</v>
      </c>
      <c r="E115" s="48" t="s">
        <v>144</v>
      </c>
      <c r="F115" s="49">
        <v>9</v>
      </c>
    </row>
    <row r="116" spans="1:6" x14ac:dyDescent="0.25">
      <c r="A116" s="42" t="s">
        <v>67</v>
      </c>
      <c r="B116" s="42" t="s">
        <v>265</v>
      </c>
      <c r="E116" s="48" t="s">
        <v>67</v>
      </c>
      <c r="F116" s="49">
        <v>9</v>
      </c>
    </row>
    <row r="117" spans="1:6" x14ac:dyDescent="0.25">
      <c r="A117" s="42" t="s">
        <v>151</v>
      </c>
      <c r="B117" s="42" t="s">
        <v>265</v>
      </c>
      <c r="E117" s="48" t="s">
        <v>151</v>
      </c>
      <c r="F117" s="49">
        <v>9.5</v>
      </c>
    </row>
    <row r="118" spans="1:6" x14ac:dyDescent="0.25">
      <c r="A118" s="42" t="s">
        <v>74</v>
      </c>
      <c r="B118" s="42" t="s">
        <v>265</v>
      </c>
      <c r="E118" s="48" t="s">
        <v>74</v>
      </c>
      <c r="F118" s="49">
        <v>9.5</v>
      </c>
    </row>
    <row r="119" spans="1:6" x14ac:dyDescent="0.25">
      <c r="A119" s="42" t="s">
        <v>149</v>
      </c>
      <c r="B119" s="42" t="s">
        <v>265</v>
      </c>
      <c r="E119" s="48" t="s">
        <v>149</v>
      </c>
      <c r="F119" s="49">
        <v>9.5</v>
      </c>
    </row>
    <row r="120" spans="1:6" x14ac:dyDescent="0.25">
      <c r="A120" s="42" t="s">
        <v>108</v>
      </c>
      <c r="B120" s="42" t="s">
        <v>265</v>
      </c>
      <c r="E120" s="48" t="s">
        <v>108</v>
      </c>
      <c r="F120" s="49">
        <v>9.5</v>
      </c>
    </row>
    <row r="121" spans="1:6" x14ac:dyDescent="0.25">
      <c r="A121" s="42" t="s">
        <v>182</v>
      </c>
      <c r="B121" s="42" t="s">
        <v>265</v>
      </c>
      <c r="E121" s="48" t="s">
        <v>182</v>
      </c>
      <c r="F121" s="49">
        <v>9.5</v>
      </c>
    </row>
    <row r="122" spans="1:6" x14ac:dyDescent="0.25">
      <c r="A122" s="42" t="s">
        <v>64</v>
      </c>
      <c r="B122" s="42" t="s">
        <v>265</v>
      </c>
      <c r="E122" s="48" t="s">
        <v>64</v>
      </c>
      <c r="F122" s="49">
        <v>9.5</v>
      </c>
    </row>
    <row r="123" spans="1:6" x14ac:dyDescent="0.25">
      <c r="A123" s="42" t="s">
        <v>50</v>
      </c>
      <c r="B123" s="42" t="s">
        <v>265</v>
      </c>
      <c r="E123" s="48" t="s">
        <v>50</v>
      </c>
      <c r="F123" s="49">
        <v>10</v>
      </c>
    </row>
    <row r="124" spans="1:6" x14ac:dyDescent="0.25">
      <c r="A124" s="42" t="s">
        <v>110</v>
      </c>
      <c r="B124" s="42" t="s">
        <v>265</v>
      </c>
      <c r="E124" s="48" t="s">
        <v>110</v>
      </c>
      <c r="F124" s="49">
        <v>10</v>
      </c>
    </row>
    <row r="125" spans="1:6" x14ac:dyDescent="0.25">
      <c r="A125" s="42" t="s">
        <v>96</v>
      </c>
      <c r="B125" s="42" t="s">
        <v>265</v>
      </c>
      <c r="E125" s="48" t="s">
        <v>96</v>
      </c>
      <c r="F125" s="49">
        <v>10</v>
      </c>
    </row>
    <row r="126" spans="1:6" x14ac:dyDescent="0.25">
      <c r="A126" s="42" t="s">
        <v>126</v>
      </c>
      <c r="B126" s="42" t="s">
        <v>265</v>
      </c>
      <c r="E126" s="48" t="s">
        <v>126</v>
      </c>
      <c r="F126" s="49">
        <v>10</v>
      </c>
    </row>
    <row r="127" spans="1:6" x14ac:dyDescent="0.25">
      <c r="A127" s="42" t="s">
        <v>132</v>
      </c>
      <c r="B127" s="42" t="s">
        <v>265</v>
      </c>
      <c r="E127" s="48" t="s">
        <v>132</v>
      </c>
      <c r="F127" s="49">
        <v>10</v>
      </c>
    </row>
    <row r="128" spans="1:6" x14ac:dyDescent="0.25">
      <c r="A128" s="42" t="s">
        <v>55</v>
      </c>
      <c r="B128" s="42" t="s">
        <v>265</v>
      </c>
      <c r="E128" s="48" t="s">
        <v>55</v>
      </c>
      <c r="F128" s="49">
        <v>10</v>
      </c>
    </row>
    <row r="129" spans="1:6" x14ac:dyDescent="0.25">
      <c r="A129" s="42" t="s">
        <v>48</v>
      </c>
      <c r="B129" s="42" t="s">
        <v>265</v>
      </c>
      <c r="E129" s="48" t="s">
        <v>48</v>
      </c>
      <c r="F129" s="49">
        <v>10.5</v>
      </c>
    </row>
    <row r="130" spans="1:6" x14ac:dyDescent="0.25">
      <c r="A130" s="42" t="s">
        <v>105</v>
      </c>
      <c r="B130" s="42" t="s">
        <v>265</v>
      </c>
      <c r="E130" s="48" t="s">
        <v>105</v>
      </c>
      <c r="F130" s="49">
        <v>10.5</v>
      </c>
    </row>
    <row r="131" spans="1:6" x14ac:dyDescent="0.25">
      <c r="A131" s="42" t="s">
        <v>72</v>
      </c>
      <c r="B131" s="42" t="s">
        <v>265</v>
      </c>
      <c r="E131" s="48" t="s">
        <v>72</v>
      </c>
      <c r="F131" s="49">
        <v>10.5</v>
      </c>
    </row>
    <row r="132" spans="1:6" x14ac:dyDescent="0.25">
      <c r="A132" s="42" t="s">
        <v>163</v>
      </c>
      <c r="B132" s="42" t="s">
        <v>265</v>
      </c>
      <c r="E132" s="48" t="s">
        <v>163</v>
      </c>
      <c r="F132" s="49">
        <v>10.5</v>
      </c>
    </row>
    <row r="133" spans="1:6" x14ac:dyDescent="0.25">
      <c r="A133" s="42" t="s">
        <v>63</v>
      </c>
      <c r="B133" s="42" t="s">
        <v>265</v>
      </c>
      <c r="E133" s="48" t="s">
        <v>63</v>
      </c>
      <c r="F133" s="49">
        <v>10.5</v>
      </c>
    </row>
    <row r="134" spans="1:6" x14ac:dyDescent="0.25">
      <c r="A134" s="42" t="s">
        <v>102</v>
      </c>
      <c r="B134" s="42" t="s">
        <v>265</v>
      </c>
      <c r="E134" s="48" t="s">
        <v>102</v>
      </c>
      <c r="F134" s="49">
        <v>10.5</v>
      </c>
    </row>
    <row r="135" spans="1:6" x14ac:dyDescent="0.25">
      <c r="A135" s="42" t="s">
        <v>114</v>
      </c>
      <c r="B135" s="42" t="s">
        <v>265</v>
      </c>
      <c r="E135" s="48" t="s">
        <v>114</v>
      </c>
      <c r="F135" s="49">
        <v>11</v>
      </c>
    </row>
    <row r="136" spans="1:6" x14ac:dyDescent="0.25">
      <c r="A136" s="42" t="s">
        <v>99</v>
      </c>
      <c r="B136" s="42" t="s">
        <v>265</v>
      </c>
      <c r="E136" s="48" t="s">
        <v>99</v>
      </c>
      <c r="F136" s="49">
        <v>11</v>
      </c>
    </row>
    <row r="137" spans="1:6" x14ac:dyDescent="0.25">
      <c r="A137" s="42" t="s">
        <v>169</v>
      </c>
      <c r="B137" s="42" t="s">
        <v>265</v>
      </c>
      <c r="E137" s="48" t="s">
        <v>169</v>
      </c>
      <c r="F137" s="49">
        <v>11</v>
      </c>
    </row>
    <row r="138" spans="1:6" x14ac:dyDescent="0.25">
      <c r="A138" s="42" t="s">
        <v>70</v>
      </c>
      <c r="B138" s="42" t="s">
        <v>265</v>
      </c>
      <c r="E138" s="48" t="s">
        <v>70</v>
      </c>
      <c r="F138" s="49">
        <v>11</v>
      </c>
    </row>
    <row r="139" spans="1:6" x14ac:dyDescent="0.25">
      <c r="A139" s="42" t="s">
        <v>120</v>
      </c>
      <c r="B139" s="42" t="s">
        <v>265</v>
      </c>
      <c r="E139" s="48" t="s">
        <v>120</v>
      </c>
      <c r="F139" s="49">
        <v>11</v>
      </c>
    </row>
    <row r="140" spans="1:6" x14ac:dyDescent="0.25">
      <c r="A140" s="42" t="s">
        <v>137</v>
      </c>
      <c r="B140" s="42" t="s">
        <v>265</v>
      </c>
      <c r="E140" s="48" t="s">
        <v>137</v>
      </c>
      <c r="F140" s="49">
        <v>11</v>
      </c>
    </row>
    <row r="141" spans="1:6" x14ac:dyDescent="0.25">
      <c r="A141" s="42" t="s">
        <v>171</v>
      </c>
      <c r="B141" s="42" t="s">
        <v>265</v>
      </c>
      <c r="E141" s="48" t="s">
        <v>171</v>
      </c>
      <c r="F141" s="49">
        <v>11.5</v>
      </c>
    </row>
    <row r="142" spans="1:6" x14ac:dyDescent="0.25">
      <c r="A142" s="42" t="s">
        <v>45</v>
      </c>
      <c r="B142" s="42" t="s">
        <v>265</v>
      </c>
      <c r="E142" s="48" t="s">
        <v>45</v>
      </c>
      <c r="F142" s="49">
        <v>11.5</v>
      </c>
    </row>
    <row r="143" spans="1:6" x14ac:dyDescent="0.25">
      <c r="A143" s="42" t="s">
        <v>51</v>
      </c>
      <c r="B143" s="42" t="s">
        <v>265</v>
      </c>
      <c r="E143" s="48" t="s">
        <v>51</v>
      </c>
      <c r="F143" s="49">
        <v>11.5</v>
      </c>
    </row>
    <row r="144" spans="1:6" x14ac:dyDescent="0.25">
      <c r="A144" s="42" t="s">
        <v>75</v>
      </c>
      <c r="B144" s="42" t="s">
        <v>265</v>
      </c>
      <c r="E144" s="48" t="s">
        <v>75</v>
      </c>
      <c r="F144" s="49">
        <v>11.5</v>
      </c>
    </row>
    <row r="145" spans="1:6" x14ac:dyDescent="0.25">
      <c r="A145" s="42" t="s">
        <v>95</v>
      </c>
      <c r="B145" s="42" t="s">
        <v>265</v>
      </c>
      <c r="E145" s="48" t="s">
        <v>95</v>
      </c>
      <c r="F145" s="49">
        <v>11.5</v>
      </c>
    </row>
    <row r="146" spans="1:6" x14ac:dyDescent="0.25">
      <c r="A146" s="42" t="s">
        <v>143</v>
      </c>
      <c r="B146" s="42" t="s">
        <v>265</v>
      </c>
      <c r="E146" s="48" t="s">
        <v>143</v>
      </c>
      <c r="F146" s="49">
        <v>11.5</v>
      </c>
    </row>
    <row r="147" spans="1:6" x14ac:dyDescent="0.25">
      <c r="A147" s="42" t="s">
        <v>138</v>
      </c>
      <c r="B147" s="44" t="s">
        <v>266</v>
      </c>
      <c r="E147" s="48" t="s">
        <v>138</v>
      </c>
      <c r="F147" s="49">
        <v>12</v>
      </c>
    </row>
    <row r="148" spans="1:6" x14ac:dyDescent="0.25">
      <c r="A148" s="42" t="s">
        <v>141</v>
      </c>
      <c r="B148" s="44" t="s">
        <v>266</v>
      </c>
      <c r="E148" s="48" t="s">
        <v>141</v>
      </c>
      <c r="F148" s="49">
        <v>12</v>
      </c>
    </row>
    <row r="149" spans="1:6" x14ac:dyDescent="0.25">
      <c r="A149" s="42" t="s">
        <v>53</v>
      </c>
      <c r="B149" s="44" t="s">
        <v>266</v>
      </c>
      <c r="E149" s="48" t="s">
        <v>53</v>
      </c>
      <c r="F149" s="49">
        <v>12</v>
      </c>
    </row>
    <row r="150" spans="1:6" x14ac:dyDescent="0.25">
      <c r="A150" s="42" t="s">
        <v>164</v>
      </c>
      <c r="B150" s="44" t="s">
        <v>266</v>
      </c>
      <c r="E150" s="48" t="s">
        <v>164</v>
      </c>
      <c r="F150" s="49">
        <v>12</v>
      </c>
    </row>
    <row r="151" spans="1:6" x14ac:dyDescent="0.25">
      <c r="A151" s="42" t="s">
        <v>100</v>
      </c>
      <c r="B151" s="44" t="s">
        <v>266</v>
      </c>
      <c r="E151" s="48" t="s">
        <v>100</v>
      </c>
      <c r="F151" s="49">
        <v>12</v>
      </c>
    </row>
    <row r="152" spans="1:6" x14ac:dyDescent="0.25">
      <c r="A152" s="42" t="s">
        <v>103</v>
      </c>
      <c r="B152" s="44" t="s">
        <v>266</v>
      </c>
      <c r="E152" s="48" t="s">
        <v>103</v>
      </c>
      <c r="F152" s="49">
        <v>12</v>
      </c>
    </row>
    <row r="153" spans="1:6" x14ac:dyDescent="0.25">
      <c r="A153" s="42" t="s">
        <v>116</v>
      </c>
      <c r="B153" s="44" t="s">
        <v>266</v>
      </c>
      <c r="E153" s="48" t="s">
        <v>116</v>
      </c>
      <c r="F153" s="49">
        <v>12.5</v>
      </c>
    </row>
    <row r="154" spans="1:6" x14ac:dyDescent="0.25">
      <c r="A154" s="42" t="s">
        <v>117</v>
      </c>
      <c r="B154" s="44" t="s">
        <v>266</v>
      </c>
      <c r="E154" s="48" t="s">
        <v>117</v>
      </c>
      <c r="F154" s="49">
        <v>12.5</v>
      </c>
    </row>
    <row r="155" spans="1:6" x14ac:dyDescent="0.25">
      <c r="A155" s="42" t="s">
        <v>183</v>
      </c>
      <c r="B155" s="44" t="s">
        <v>266</v>
      </c>
      <c r="E155" s="48" t="s">
        <v>183</v>
      </c>
      <c r="F155" s="49">
        <v>12.5</v>
      </c>
    </row>
    <row r="156" spans="1:6" x14ac:dyDescent="0.25">
      <c r="A156" s="42" t="s">
        <v>115</v>
      </c>
      <c r="B156" s="44" t="s">
        <v>266</v>
      </c>
      <c r="E156" s="48" t="s">
        <v>115</v>
      </c>
      <c r="F156" s="49">
        <v>12.5</v>
      </c>
    </row>
    <row r="157" spans="1:6" x14ac:dyDescent="0.25">
      <c r="A157" s="42" t="s">
        <v>111</v>
      </c>
      <c r="B157" s="44" t="s">
        <v>266</v>
      </c>
      <c r="E157" s="48" t="s">
        <v>111</v>
      </c>
      <c r="F157" s="49">
        <v>12.5</v>
      </c>
    </row>
    <row r="158" spans="1:6" x14ac:dyDescent="0.25">
      <c r="A158" s="42" t="s">
        <v>93</v>
      </c>
      <c r="B158" s="44" t="s">
        <v>266</v>
      </c>
      <c r="E158" s="48" t="s">
        <v>93</v>
      </c>
      <c r="F158" s="49">
        <v>12.5</v>
      </c>
    </row>
    <row r="159" spans="1:6" x14ac:dyDescent="0.25">
      <c r="A159" s="42" t="s">
        <v>199</v>
      </c>
      <c r="B159" s="44" t="s">
        <v>266</v>
      </c>
      <c r="E159" s="48" t="s">
        <v>199</v>
      </c>
      <c r="F159" s="49">
        <v>13</v>
      </c>
    </row>
    <row r="160" spans="1:6" x14ac:dyDescent="0.25">
      <c r="A160" s="42" t="s">
        <v>134</v>
      </c>
      <c r="B160" s="44" t="s">
        <v>266</v>
      </c>
      <c r="E160" s="48" t="s">
        <v>134</v>
      </c>
      <c r="F160" s="49">
        <v>13</v>
      </c>
    </row>
    <row r="161" spans="1:6" x14ac:dyDescent="0.25">
      <c r="A161" s="42" t="s">
        <v>112</v>
      </c>
      <c r="B161" s="44" t="s">
        <v>266</v>
      </c>
      <c r="E161" s="48" t="s">
        <v>112</v>
      </c>
      <c r="F161" s="49">
        <v>13</v>
      </c>
    </row>
    <row r="162" spans="1:6" x14ac:dyDescent="0.25">
      <c r="A162" s="42" t="s">
        <v>122</v>
      </c>
      <c r="B162" s="44" t="s">
        <v>266</v>
      </c>
      <c r="E162" s="48" t="s">
        <v>122</v>
      </c>
      <c r="F162" s="49">
        <v>13</v>
      </c>
    </row>
    <row r="163" spans="1:6" x14ac:dyDescent="0.25">
      <c r="A163" s="42" t="s">
        <v>65</v>
      </c>
      <c r="B163" s="44" t="s">
        <v>266</v>
      </c>
      <c r="E163" s="48" t="s">
        <v>65</v>
      </c>
      <c r="F163" s="49">
        <v>13</v>
      </c>
    </row>
    <row r="164" spans="1:6" x14ac:dyDescent="0.25">
      <c r="A164" s="42" t="s">
        <v>136</v>
      </c>
      <c r="B164" s="44" t="s">
        <v>266</v>
      </c>
      <c r="E164" s="48" t="s">
        <v>136</v>
      </c>
      <c r="F164" s="49">
        <v>13</v>
      </c>
    </row>
    <row r="165" spans="1:6" x14ac:dyDescent="0.25">
      <c r="A165" s="42" t="s">
        <v>58</v>
      </c>
      <c r="B165" s="44" t="s">
        <v>266</v>
      </c>
      <c r="E165" s="48" t="s">
        <v>58</v>
      </c>
      <c r="F165" s="49">
        <v>13.5</v>
      </c>
    </row>
    <row r="166" spans="1:6" x14ac:dyDescent="0.25">
      <c r="A166" s="42" t="s">
        <v>87</v>
      </c>
      <c r="B166" s="44" t="s">
        <v>266</v>
      </c>
      <c r="E166" s="48" t="s">
        <v>87</v>
      </c>
      <c r="F166" s="49">
        <v>13.5</v>
      </c>
    </row>
    <row r="167" spans="1:6" x14ac:dyDescent="0.25">
      <c r="A167" s="42" t="s">
        <v>61</v>
      </c>
      <c r="B167" s="44" t="s">
        <v>266</v>
      </c>
      <c r="E167" s="48" t="s">
        <v>61</v>
      </c>
      <c r="F167" s="49">
        <v>13.5</v>
      </c>
    </row>
    <row r="168" spans="1:6" x14ac:dyDescent="0.25">
      <c r="A168" s="42" t="s">
        <v>85</v>
      </c>
      <c r="B168" s="44" t="s">
        <v>266</v>
      </c>
      <c r="E168" s="48" t="s">
        <v>85</v>
      </c>
      <c r="F168" s="49">
        <v>13.5</v>
      </c>
    </row>
    <row r="169" spans="1:6" x14ac:dyDescent="0.25">
      <c r="A169" s="42" t="s">
        <v>78</v>
      </c>
      <c r="B169" s="44" t="s">
        <v>266</v>
      </c>
      <c r="E169" s="48" t="s">
        <v>78</v>
      </c>
      <c r="F169" s="49">
        <v>13.5</v>
      </c>
    </row>
    <row r="170" spans="1:6" x14ac:dyDescent="0.25">
      <c r="A170" s="42" t="s">
        <v>69</v>
      </c>
      <c r="B170" s="44" t="s">
        <v>266</v>
      </c>
      <c r="E170" s="48" t="s">
        <v>69</v>
      </c>
      <c r="F170" s="49">
        <v>13.5</v>
      </c>
    </row>
    <row r="171" spans="1:6" x14ac:dyDescent="0.25">
      <c r="A171" s="42" t="s">
        <v>94</v>
      </c>
      <c r="B171" s="44" t="s">
        <v>266</v>
      </c>
      <c r="E171" s="48" t="s">
        <v>94</v>
      </c>
      <c r="F171" s="49">
        <v>14</v>
      </c>
    </row>
    <row r="172" spans="1:6" x14ac:dyDescent="0.25">
      <c r="A172" s="42" t="s">
        <v>131</v>
      </c>
      <c r="B172" s="44" t="s">
        <v>266</v>
      </c>
      <c r="E172" s="48" t="s">
        <v>131</v>
      </c>
      <c r="F172" s="49">
        <v>14</v>
      </c>
    </row>
    <row r="173" spans="1:6" x14ac:dyDescent="0.25">
      <c r="A173" s="42" t="s">
        <v>68</v>
      </c>
      <c r="B173" s="44" t="s">
        <v>266</v>
      </c>
      <c r="E173" s="48" t="s">
        <v>68</v>
      </c>
      <c r="F173" s="49">
        <v>14</v>
      </c>
    </row>
    <row r="174" spans="1:6" x14ac:dyDescent="0.25">
      <c r="A174" s="42" t="s">
        <v>195</v>
      </c>
      <c r="B174" s="44" t="s">
        <v>266</v>
      </c>
      <c r="E174" s="48" t="s">
        <v>195</v>
      </c>
      <c r="F174" s="49">
        <v>14</v>
      </c>
    </row>
    <row r="175" spans="1:6" x14ac:dyDescent="0.25">
      <c r="A175" s="42" t="s">
        <v>177</v>
      </c>
      <c r="B175" s="44" t="s">
        <v>266</v>
      </c>
      <c r="E175" s="48" t="s">
        <v>177</v>
      </c>
      <c r="F175" s="49">
        <v>14</v>
      </c>
    </row>
    <row r="176" spans="1:6" x14ac:dyDescent="0.25">
      <c r="A176" s="42" t="s">
        <v>79</v>
      </c>
      <c r="B176" s="44" t="s">
        <v>266</v>
      </c>
      <c r="E176" s="48" t="s">
        <v>79</v>
      </c>
      <c r="F176" s="49">
        <v>14</v>
      </c>
    </row>
    <row r="177" spans="1:6" x14ac:dyDescent="0.25">
      <c r="A177" s="42" t="s">
        <v>180</v>
      </c>
      <c r="B177" s="44" t="s">
        <v>266</v>
      </c>
      <c r="E177" s="48" t="s">
        <v>180</v>
      </c>
      <c r="F177" s="49">
        <v>14.5</v>
      </c>
    </row>
    <row r="178" spans="1:6" x14ac:dyDescent="0.25">
      <c r="A178" s="42" t="s">
        <v>52</v>
      </c>
      <c r="B178" s="44" t="s">
        <v>266</v>
      </c>
      <c r="E178" s="48" t="s">
        <v>52</v>
      </c>
      <c r="F178" s="49">
        <v>14.5</v>
      </c>
    </row>
    <row r="179" spans="1:6" x14ac:dyDescent="0.25">
      <c r="A179" s="42" t="s">
        <v>82</v>
      </c>
      <c r="B179" s="44" t="s">
        <v>266</v>
      </c>
      <c r="E179" s="48" t="s">
        <v>82</v>
      </c>
      <c r="F179" s="49">
        <v>14.5</v>
      </c>
    </row>
    <row r="180" spans="1:6" x14ac:dyDescent="0.25">
      <c r="A180" s="42" t="s">
        <v>179</v>
      </c>
      <c r="B180" s="44" t="s">
        <v>266</v>
      </c>
      <c r="E180" s="48" t="s">
        <v>179</v>
      </c>
      <c r="F180" s="49">
        <v>14.5</v>
      </c>
    </row>
    <row r="181" spans="1:6" x14ac:dyDescent="0.25">
      <c r="A181" s="42" t="s">
        <v>232</v>
      </c>
      <c r="B181" s="44" t="s">
        <v>266</v>
      </c>
      <c r="E181" s="48" t="s">
        <v>232</v>
      </c>
      <c r="F181" s="49">
        <v>14.5</v>
      </c>
    </row>
    <row r="182" spans="1:6" x14ac:dyDescent="0.25">
      <c r="A182" s="42" t="s">
        <v>90</v>
      </c>
      <c r="B182" s="44" t="s">
        <v>266</v>
      </c>
      <c r="E182" s="48" t="s">
        <v>90</v>
      </c>
      <c r="F182" s="49">
        <v>14.5</v>
      </c>
    </row>
    <row r="183" spans="1:6" x14ac:dyDescent="0.25">
      <c r="A183" s="42" t="s">
        <v>46</v>
      </c>
      <c r="B183" s="44" t="s">
        <v>266</v>
      </c>
      <c r="E183" s="48" t="s">
        <v>46</v>
      </c>
      <c r="F183" s="49">
        <v>15</v>
      </c>
    </row>
    <row r="184" spans="1:6" x14ac:dyDescent="0.25">
      <c r="A184" s="42" t="s">
        <v>233</v>
      </c>
      <c r="B184" s="44" t="s">
        <v>266</v>
      </c>
      <c r="E184" s="48" t="s">
        <v>233</v>
      </c>
      <c r="F184" s="49">
        <v>15</v>
      </c>
    </row>
    <row r="185" spans="1:6" x14ac:dyDescent="0.25">
      <c r="A185" s="42" t="s">
        <v>71</v>
      </c>
      <c r="B185" s="44" t="s">
        <v>266</v>
      </c>
      <c r="E185" s="48" t="s">
        <v>71</v>
      </c>
      <c r="F185" s="49">
        <v>15</v>
      </c>
    </row>
    <row r="186" spans="1:6" x14ac:dyDescent="0.25">
      <c r="A186" s="42" t="s">
        <v>92</v>
      </c>
      <c r="B186" s="44" t="s">
        <v>266</v>
      </c>
      <c r="E186" s="48" t="s">
        <v>92</v>
      </c>
      <c r="F186" s="49">
        <v>15</v>
      </c>
    </row>
    <row r="187" spans="1:6" x14ac:dyDescent="0.25">
      <c r="A187" s="42" t="s">
        <v>101</v>
      </c>
      <c r="B187" s="44" t="s">
        <v>266</v>
      </c>
      <c r="E187" s="48" t="s">
        <v>101</v>
      </c>
      <c r="F187" s="49">
        <v>15</v>
      </c>
    </row>
    <row r="188" spans="1:6" x14ac:dyDescent="0.25">
      <c r="A188" s="42" t="s">
        <v>234</v>
      </c>
      <c r="B188" s="44" t="s">
        <v>266</v>
      </c>
      <c r="E188" s="48" t="s">
        <v>234</v>
      </c>
      <c r="F188" s="49">
        <v>15</v>
      </c>
    </row>
    <row r="189" spans="1:6" x14ac:dyDescent="0.25">
      <c r="A189" s="42" t="s">
        <v>190</v>
      </c>
      <c r="B189" s="44" t="s">
        <v>266</v>
      </c>
      <c r="E189" s="48" t="s">
        <v>190</v>
      </c>
      <c r="F189" s="49">
        <v>15.5</v>
      </c>
    </row>
    <row r="190" spans="1:6" x14ac:dyDescent="0.25">
      <c r="A190" s="42" t="s">
        <v>193</v>
      </c>
      <c r="B190" s="44" t="s">
        <v>266</v>
      </c>
      <c r="E190" s="48" t="s">
        <v>193</v>
      </c>
      <c r="F190" s="49">
        <v>15.5</v>
      </c>
    </row>
    <row r="191" spans="1:6" x14ac:dyDescent="0.25">
      <c r="A191" s="42" t="s">
        <v>235</v>
      </c>
      <c r="B191" s="44" t="s">
        <v>266</v>
      </c>
      <c r="E191" s="48" t="s">
        <v>235</v>
      </c>
      <c r="F191" s="49">
        <v>15.5</v>
      </c>
    </row>
    <row r="192" spans="1:6" x14ac:dyDescent="0.25">
      <c r="A192" s="42" t="s">
        <v>236</v>
      </c>
      <c r="B192" s="44" t="s">
        <v>266</v>
      </c>
      <c r="E192" s="48" t="s">
        <v>236</v>
      </c>
      <c r="F192" s="49">
        <v>15.5</v>
      </c>
    </row>
    <row r="193" spans="1:6" x14ac:dyDescent="0.25">
      <c r="A193" s="42" t="s">
        <v>76</v>
      </c>
      <c r="B193" s="44" t="s">
        <v>266</v>
      </c>
      <c r="E193" s="48" t="s">
        <v>76</v>
      </c>
      <c r="F193" s="49">
        <v>15.5</v>
      </c>
    </row>
    <row r="194" spans="1:6" x14ac:dyDescent="0.25">
      <c r="A194" s="42" t="s">
        <v>127</v>
      </c>
      <c r="B194" s="44" t="s">
        <v>266</v>
      </c>
      <c r="E194" s="48" t="s">
        <v>127</v>
      </c>
      <c r="F194" s="49">
        <v>15.5</v>
      </c>
    </row>
    <row r="195" spans="1:6" x14ac:dyDescent="0.25">
      <c r="A195" s="42" t="s">
        <v>130</v>
      </c>
      <c r="B195" s="44" t="s">
        <v>266</v>
      </c>
      <c r="E195" s="48" t="s">
        <v>130</v>
      </c>
      <c r="F195" s="49">
        <v>16</v>
      </c>
    </row>
    <row r="196" spans="1:6" x14ac:dyDescent="0.25">
      <c r="A196" s="42" t="s">
        <v>155</v>
      </c>
      <c r="B196" s="44" t="s">
        <v>266</v>
      </c>
      <c r="E196" s="48" t="s">
        <v>155</v>
      </c>
      <c r="F196" s="49">
        <v>16</v>
      </c>
    </row>
    <row r="197" spans="1:6" x14ac:dyDescent="0.25">
      <c r="A197" s="42" t="s">
        <v>125</v>
      </c>
      <c r="B197" s="44" t="s">
        <v>266</v>
      </c>
      <c r="E197" s="48" t="s">
        <v>125</v>
      </c>
      <c r="F197" s="49">
        <v>16</v>
      </c>
    </row>
    <row r="198" spans="1:6" x14ac:dyDescent="0.25">
      <c r="A198" s="42" t="s">
        <v>129</v>
      </c>
      <c r="B198" s="44" t="s">
        <v>266</v>
      </c>
      <c r="E198" s="48" t="s">
        <v>129</v>
      </c>
      <c r="F198" s="49">
        <v>16</v>
      </c>
    </row>
    <row r="199" spans="1:6" x14ac:dyDescent="0.25">
      <c r="A199" s="42" t="s">
        <v>237</v>
      </c>
      <c r="B199" s="44" t="s">
        <v>266</v>
      </c>
      <c r="E199" s="48" t="s">
        <v>237</v>
      </c>
      <c r="F199" s="49">
        <v>16</v>
      </c>
    </row>
    <row r="200" spans="1:6" x14ac:dyDescent="0.25">
      <c r="A200" s="42" t="s">
        <v>238</v>
      </c>
      <c r="B200" s="44" t="s">
        <v>266</v>
      </c>
      <c r="E200" s="48" t="s">
        <v>238</v>
      </c>
      <c r="F200" s="49">
        <v>16</v>
      </c>
    </row>
    <row r="201" spans="1:6" x14ac:dyDescent="0.25">
      <c r="A201" s="42" t="s">
        <v>181</v>
      </c>
      <c r="B201" s="44" t="s">
        <v>266</v>
      </c>
      <c r="E201" s="48" t="s">
        <v>181</v>
      </c>
      <c r="F201" s="49">
        <v>16.5</v>
      </c>
    </row>
    <row r="202" spans="1:6" x14ac:dyDescent="0.25">
      <c r="A202" s="42" t="s">
        <v>239</v>
      </c>
      <c r="B202" s="44" t="s">
        <v>266</v>
      </c>
      <c r="E202" s="48" t="s">
        <v>239</v>
      </c>
      <c r="F202" s="49">
        <v>16.5</v>
      </c>
    </row>
    <row r="203" spans="1:6" x14ac:dyDescent="0.25">
      <c r="A203" s="42" t="s">
        <v>139</v>
      </c>
      <c r="B203" s="44" t="s">
        <v>266</v>
      </c>
      <c r="E203" s="48" t="s">
        <v>139</v>
      </c>
      <c r="F203" s="49">
        <v>16.5</v>
      </c>
    </row>
    <row r="204" spans="1:6" x14ac:dyDescent="0.25">
      <c r="A204" s="42" t="s">
        <v>240</v>
      </c>
      <c r="B204" s="44" t="s">
        <v>266</v>
      </c>
      <c r="E204" s="48" t="s">
        <v>240</v>
      </c>
      <c r="F204" s="49">
        <v>16.5</v>
      </c>
    </row>
    <row r="205" spans="1:6" x14ac:dyDescent="0.25">
      <c r="A205" s="42" t="s">
        <v>241</v>
      </c>
      <c r="B205" s="44" t="s">
        <v>266</v>
      </c>
      <c r="E205" s="48" t="s">
        <v>241</v>
      </c>
      <c r="F205" s="49">
        <v>16.5</v>
      </c>
    </row>
    <row r="206" spans="1:6" x14ac:dyDescent="0.25">
      <c r="A206" s="42" t="s">
        <v>150</v>
      </c>
      <c r="B206" s="44" t="s">
        <v>266</v>
      </c>
      <c r="E206" s="48" t="s">
        <v>150</v>
      </c>
      <c r="F206" s="49">
        <v>16.5</v>
      </c>
    </row>
    <row r="207" spans="1:6" x14ac:dyDescent="0.25">
      <c r="A207" s="42" t="s">
        <v>242</v>
      </c>
      <c r="B207" s="44" t="s">
        <v>266</v>
      </c>
      <c r="E207" s="48" t="s">
        <v>242</v>
      </c>
      <c r="F207" s="49">
        <v>17</v>
      </c>
    </row>
    <row r="208" spans="1:6" x14ac:dyDescent="0.25">
      <c r="A208" s="42" t="s">
        <v>243</v>
      </c>
      <c r="B208" s="44" t="s">
        <v>266</v>
      </c>
      <c r="E208" s="48" t="s">
        <v>243</v>
      </c>
      <c r="F208" s="49">
        <v>17</v>
      </c>
    </row>
    <row r="209" spans="1:6" x14ac:dyDescent="0.25">
      <c r="A209" s="42" t="s">
        <v>244</v>
      </c>
      <c r="B209" s="44" t="s">
        <v>266</v>
      </c>
      <c r="E209" s="48" t="s">
        <v>244</v>
      </c>
      <c r="F209" s="49">
        <v>17</v>
      </c>
    </row>
    <row r="210" spans="1:6" x14ac:dyDescent="0.25">
      <c r="A210" s="42" t="s">
        <v>245</v>
      </c>
      <c r="B210" s="44" t="s">
        <v>266</v>
      </c>
      <c r="E210" s="48" t="s">
        <v>245</v>
      </c>
      <c r="F210" s="49">
        <v>17</v>
      </c>
    </row>
    <row r="211" spans="1:6" x14ac:dyDescent="0.25">
      <c r="A211" s="42" t="s">
        <v>246</v>
      </c>
      <c r="B211" s="44" t="s">
        <v>266</v>
      </c>
      <c r="E211" s="48" t="s">
        <v>246</v>
      </c>
      <c r="F211" s="49">
        <v>17</v>
      </c>
    </row>
    <row r="212" spans="1:6" x14ac:dyDescent="0.25">
      <c r="A212" s="42" t="s">
        <v>247</v>
      </c>
      <c r="B212" s="44" t="s">
        <v>266</v>
      </c>
      <c r="E212" s="48" t="s">
        <v>247</v>
      </c>
      <c r="F212" s="49">
        <v>17</v>
      </c>
    </row>
    <row r="213" spans="1:6" x14ac:dyDescent="0.25">
      <c r="A213" s="42" t="s">
        <v>248</v>
      </c>
      <c r="B213" s="44" t="s">
        <v>266</v>
      </c>
      <c r="E213" s="48" t="s">
        <v>248</v>
      </c>
      <c r="F213" s="49">
        <v>17</v>
      </c>
    </row>
    <row r="214" spans="1:6" x14ac:dyDescent="0.25">
      <c r="A214" s="42" t="s">
        <v>249</v>
      </c>
      <c r="B214" s="44" t="s">
        <v>266</v>
      </c>
      <c r="E214" s="48" t="s">
        <v>249</v>
      </c>
      <c r="F214" s="49">
        <v>17</v>
      </c>
    </row>
    <row r="215" spans="1:6" x14ac:dyDescent="0.25">
      <c r="A215" s="42" t="s">
        <v>250</v>
      </c>
      <c r="B215" s="44" t="s">
        <v>266</v>
      </c>
      <c r="E215" s="48" t="s">
        <v>250</v>
      </c>
      <c r="F215" s="49">
        <v>17</v>
      </c>
    </row>
    <row r="216" spans="1:6" x14ac:dyDescent="0.25">
      <c r="A216" s="42" t="s">
        <v>97</v>
      </c>
      <c r="B216" s="44" t="s">
        <v>266</v>
      </c>
      <c r="E216" s="48" t="s">
        <v>97</v>
      </c>
      <c r="F216" s="49">
        <v>17</v>
      </c>
    </row>
    <row r="217" spans="1:6" x14ac:dyDescent="0.25">
      <c r="A217" s="42" t="s">
        <v>251</v>
      </c>
      <c r="B217" s="44" t="s">
        <v>266</v>
      </c>
      <c r="E217" s="48" t="s">
        <v>251</v>
      </c>
      <c r="F217" s="49">
        <v>17</v>
      </c>
    </row>
    <row r="218" spans="1:6" x14ac:dyDescent="0.25">
      <c r="A218" s="42" t="s">
        <v>133</v>
      </c>
      <c r="B218" s="44" t="s">
        <v>266</v>
      </c>
      <c r="E218" s="48" t="s">
        <v>133</v>
      </c>
      <c r="F218" s="49">
        <v>17</v>
      </c>
    </row>
    <row r="219" spans="1:6" x14ac:dyDescent="0.25">
      <c r="A219" s="42" t="s">
        <v>252</v>
      </c>
      <c r="B219" s="44" t="s">
        <v>266</v>
      </c>
      <c r="E219" s="48" t="s">
        <v>252</v>
      </c>
      <c r="F219" s="49">
        <v>18</v>
      </c>
    </row>
    <row r="220" spans="1:6" x14ac:dyDescent="0.25">
      <c r="A220" s="42" t="s">
        <v>253</v>
      </c>
      <c r="B220" s="44" t="s">
        <v>266</v>
      </c>
      <c r="E220" s="48" t="s">
        <v>253</v>
      </c>
      <c r="F220" s="49">
        <v>18</v>
      </c>
    </row>
    <row r="221" spans="1:6" x14ac:dyDescent="0.25">
      <c r="A221" s="42" t="s">
        <v>254</v>
      </c>
      <c r="B221" s="44" t="s">
        <v>266</v>
      </c>
      <c r="E221" s="48" t="s">
        <v>254</v>
      </c>
      <c r="F221" s="49">
        <v>18</v>
      </c>
    </row>
    <row r="222" spans="1:6" x14ac:dyDescent="0.25">
      <c r="A222" s="42" t="s">
        <v>255</v>
      </c>
      <c r="B222" s="44" t="s">
        <v>266</v>
      </c>
      <c r="E222" s="48" t="s">
        <v>255</v>
      </c>
      <c r="F222" s="49">
        <v>18</v>
      </c>
    </row>
    <row r="223" spans="1:6" x14ac:dyDescent="0.25">
      <c r="A223" s="42" t="s">
        <v>256</v>
      </c>
      <c r="B223" s="44" t="s">
        <v>266</v>
      </c>
      <c r="E223" s="48" t="s">
        <v>256</v>
      </c>
      <c r="F223" s="49">
        <v>18</v>
      </c>
    </row>
    <row r="224" spans="1:6" x14ac:dyDescent="0.25">
      <c r="A224" s="42" t="s">
        <v>257</v>
      </c>
      <c r="B224" s="44" t="s">
        <v>266</v>
      </c>
      <c r="E224" s="48" t="s">
        <v>257</v>
      </c>
      <c r="F224" s="49">
        <v>18</v>
      </c>
    </row>
    <row r="225" spans="1:6" x14ac:dyDescent="0.25">
      <c r="A225" s="42" t="s">
        <v>258</v>
      </c>
      <c r="B225" s="44" t="s">
        <v>266</v>
      </c>
      <c r="E225" s="48" t="s">
        <v>258</v>
      </c>
      <c r="F225" s="49">
        <v>18</v>
      </c>
    </row>
    <row r="226" spans="1:6" x14ac:dyDescent="0.25">
      <c r="A226" s="42" t="s">
        <v>259</v>
      </c>
      <c r="B226" s="44" t="s">
        <v>266</v>
      </c>
      <c r="E226" s="48" t="s">
        <v>259</v>
      </c>
      <c r="F226" s="49">
        <v>18</v>
      </c>
    </row>
    <row r="227" spans="1:6" x14ac:dyDescent="0.25">
      <c r="A227" s="42" t="s">
        <v>260</v>
      </c>
      <c r="B227" s="44" t="s">
        <v>266</v>
      </c>
      <c r="E227" s="48" t="s">
        <v>260</v>
      </c>
      <c r="F227" s="49">
        <v>18</v>
      </c>
    </row>
    <row r="228" spans="1:6" x14ac:dyDescent="0.25">
      <c r="A228" s="42" t="s">
        <v>261</v>
      </c>
      <c r="B228" s="44" t="s">
        <v>266</v>
      </c>
      <c r="E228" s="48" t="s">
        <v>261</v>
      </c>
      <c r="F228" s="49">
        <v>18</v>
      </c>
    </row>
    <row r="229" spans="1:6" x14ac:dyDescent="0.25">
      <c r="A229" s="42" t="s">
        <v>262</v>
      </c>
      <c r="B229" s="44" t="s">
        <v>266</v>
      </c>
      <c r="E229" s="48" t="s">
        <v>262</v>
      </c>
      <c r="F229" s="49">
        <v>18</v>
      </c>
    </row>
    <row r="230" spans="1:6" x14ac:dyDescent="0.25">
      <c r="A230" s="42" t="s">
        <v>263</v>
      </c>
      <c r="B230" s="44" t="s">
        <v>266</v>
      </c>
      <c r="E230" s="48" t="s">
        <v>263</v>
      </c>
      <c r="F230" s="49">
        <v>18</v>
      </c>
    </row>
  </sheetData>
  <mergeCells count="2">
    <mergeCell ref="I3:I36"/>
    <mergeCell ref="I37:I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56</vt:i4>
      </vt:variant>
    </vt:vector>
  </HeadingPairs>
  <TitlesOfParts>
    <vt:vector size="59" baseType="lpstr">
      <vt:lpstr>Bdd</vt:lpstr>
      <vt:lpstr>Feuil1</vt:lpstr>
      <vt:lpstr>Table_corresp</vt:lpstr>
      <vt:lpstr>Feuil1!_Ref451850499</vt:lpstr>
      <vt:lpstr>Feuil1!_Ref451850519</vt:lpstr>
      <vt:lpstr>Feuil1!_Ref451850521</vt:lpstr>
      <vt:lpstr>Feuil1!_Ref451850524</vt:lpstr>
      <vt:lpstr>Feuil1!_Ref451850528</vt:lpstr>
      <vt:lpstr>Feuil1!_Toc451850700</vt:lpstr>
      <vt:lpstr>Feuil1!_Toc451850701</vt:lpstr>
      <vt:lpstr>Feuil1!_Toc451850702</vt:lpstr>
      <vt:lpstr>Feuil1!_Toc451850703</vt:lpstr>
      <vt:lpstr>Feuil1!_Toc451850704</vt:lpstr>
      <vt:lpstr>Feuil1!_Toc451850705</vt:lpstr>
      <vt:lpstr>Feuil1!_Toc451850706</vt:lpstr>
      <vt:lpstr>Feuil1!_Toc451850707</vt:lpstr>
      <vt:lpstr>Feuil1!_Toc451850708</vt:lpstr>
      <vt:lpstr>Feuil1!_Toc451850709</vt:lpstr>
      <vt:lpstr>Feuil1!_Toc451850710</vt:lpstr>
      <vt:lpstr>Feuil1!_Toc451850714</vt:lpstr>
      <vt:lpstr>Feuil1!_Toc451850716</vt:lpstr>
      <vt:lpstr>Feuil1!_Toc451850717</vt:lpstr>
      <vt:lpstr>Feuil1!_Toc451850718</vt:lpstr>
      <vt:lpstr>Feuil1!_Toc451850719</vt:lpstr>
      <vt:lpstr>Feuil1!_Toc451850720</vt:lpstr>
      <vt:lpstr>Feuil1!_Toc451850721</vt:lpstr>
      <vt:lpstr>Feuil1!_Toc451850722</vt:lpstr>
      <vt:lpstr>Feuil1!_Toc451850723</vt:lpstr>
      <vt:lpstr>Feuil1!_Toc451850724</vt:lpstr>
      <vt:lpstr>Feuil1!_Toc451850726</vt:lpstr>
      <vt:lpstr>Feuil1!_Toc451850727</vt:lpstr>
      <vt:lpstr>Feuil1!_Toc451850728</vt:lpstr>
      <vt:lpstr>Feuil1!_Toc451850729</vt:lpstr>
      <vt:lpstr>Feuil1!_Toc451850730</vt:lpstr>
      <vt:lpstr>Feuil1!_Toc451850731</vt:lpstr>
      <vt:lpstr>Feuil1!_Toc451850732</vt:lpstr>
      <vt:lpstr>Feuil1!_Toc451850733</vt:lpstr>
      <vt:lpstr>Feuil1!_Toc451850734</vt:lpstr>
      <vt:lpstr>Feuil1!_Toc451850735</vt:lpstr>
      <vt:lpstr>Feuil1!_Toc451850736</vt:lpstr>
      <vt:lpstr>Feuil1!_Toc451850737</vt:lpstr>
      <vt:lpstr>Feuil1!_Toc451850738</vt:lpstr>
      <vt:lpstr>Feuil1!_Toc451850739</vt:lpstr>
      <vt:lpstr>Feuil1!_Toc451850740</vt:lpstr>
      <vt:lpstr>Feuil1!_Toc451850741</vt:lpstr>
      <vt:lpstr>Feuil1!_Toc451850742</vt:lpstr>
      <vt:lpstr>Feuil1!_Toc451850743</vt:lpstr>
      <vt:lpstr>Feuil1!_Toc451850744</vt:lpstr>
      <vt:lpstr>Feuil1!_Toc451850745</vt:lpstr>
      <vt:lpstr>Feuil1!_Toc451850746</vt:lpstr>
      <vt:lpstr>Feuil1!_Toc451850747</vt:lpstr>
      <vt:lpstr>Feuil1!_Toc451850748</vt:lpstr>
      <vt:lpstr>Feuil1!_Toc451850749</vt:lpstr>
      <vt:lpstr>Feuil1!_Toc451850750</vt:lpstr>
      <vt:lpstr>Feuil1!_Toc451850751</vt:lpstr>
      <vt:lpstr>Feuil1!_Toc451850752</vt:lpstr>
      <vt:lpstr>Feuil1!_Toc451850753</vt:lpstr>
      <vt:lpstr>Feuil1!_Toc451850754</vt:lpstr>
      <vt:lpstr>Feuil1!CaseACocher7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MUTEL Thibault</dc:creator>
  <cp:lastModifiedBy>DUQUESNEL Boris</cp:lastModifiedBy>
  <dcterms:created xsi:type="dcterms:W3CDTF">2017-04-05T11:29:42Z</dcterms:created>
  <dcterms:modified xsi:type="dcterms:W3CDTF">2017-10-19T08:07:51Z</dcterms:modified>
</cp:coreProperties>
</file>