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315"/>
  <workbookPr/>
  <mc:AlternateContent xmlns:mc="http://schemas.openxmlformats.org/markup-compatibility/2006">
    <mc:Choice Requires="x15">
      <x15ac:absPath xmlns:x15ac="http://schemas.microsoft.com/office/spreadsheetml/2010/11/ac" url="/Volumes/Multimedia 2/"/>
    </mc:Choice>
  </mc:AlternateContent>
  <bookViews>
    <workbookView xWindow="0" yWindow="460" windowWidth="25600" windowHeight="14520" activeTab="2"/>
  </bookViews>
  <sheets>
    <sheet name="Aout 2017" sheetId="1" r:id="rId1"/>
    <sheet name="Septembre 2017" sheetId="7" r:id="rId2"/>
    <sheet name="Octobre 2017" sheetId="8" r:id="rId3"/>
    <sheet name="Novembre 2017" sheetId="9" r:id="rId4"/>
    <sheet name="Decembre 2017" sheetId="10" r:id="rId5"/>
    <sheet name="Bilan 2017" sheetId="2" r:id="rId6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0" i="8" l="1"/>
  <c r="P40" i="8"/>
  <c r="R40" i="8"/>
  <c r="Q44" i="8"/>
  <c r="T44" i="7"/>
  <c r="C35" i="2"/>
  <c r="P44" i="8"/>
  <c r="S44" i="7"/>
  <c r="B35" i="2"/>
  <c r="Q43" i="8"/>
  <c r="T43" i="7"/>
  <c r="C34" i="2"/>
  <c r="P43" i="8"/>
  <c r="S43" i="7"/>
  <c r="B34" i="2"/>
  <c r="Q42" i="8"/>
  <c r="T42" i="7"/>
  <c r="C33" i="2"/>
  <c r="P42" i="8"/>
  <c r="S42" i="7"/>
  <c r="B33" i="2"/>
  <c r="Q41" i="8"/>
  <c r="T41" i="7"/>
  <c r="C32" i="2"/>
  <c r="P41" i="8"/>
  <c r="S41" i="7"/>
  <c r="B32" i="2"/>
  <c r="D34" i="2"/>
  <c r="D35" i="2"/>
  <c r="R43" i="8"/>
  <c r="R44" i="8"/>
  <c r="U44" i="7"/>
  <c r="U43" i="7"/>
  <c r="Q38" i="8"/>
  <c r="T38" i="1"/>
  <c r="T38" i="7"/>
  <c r="T38" i="9"/>
  <c r="T38" i="10"/>
  <c r="C30" i="2"/>
  <c r="P38" i="8"/>
  <c r="S38" i="1"/>
  <c r="S38" i="7"/>
  <c r="S38" i="9"/>
  <c r="S38" i="10"/>
  <c r="B30" i="2"/>
  <c r="D30" i="2"/>
  <c r="Q39" i="8"/>
  <c r="T39" i="1"/>
  <c r="T39" i="7"/>
  <c r="T39" i="9"/>
  <c r="T39" i="10"/>
  <c r="C31" i="2"/>
  <c r="P39" i="8"/>
  <c r="S39" i="1"/>
  <c r="S39" i="7"/>
  <c r="S39" i="9"/>
  <c r="S39" i="10"/>
  <c r="B31" i="2"/>
  <c r="D31" i="2"/>
  <c r="D32" i="2"/>
  <c r="D33" i="2"/>
  <c r="R42" i="8"/>
  <c r="R41" i="8"/>
  <c r="T18" i="7"/>
  <c r="S18" i="7"/>
  <c r="T13" i="7"/>
  <c r="S13" i="7"/>
  <c r="S37" i="7"/>
  <c r="T37" i="7"/>
  <c r="T34" i="7"/>
  <c r="S34" i="7"/>
  <c r="S30" i="7"/>
  <c r="S32" i="7"/>
  <c r="T32" i="7"/>
  <c r="T30" i="7"/>
  <c r="O52" i="7"/>
  <c r="O53" i="7"/>
  <c r="O54" i="7"/>
  <c r="O55" i="7"/>
  <c r="O56" i="7"/>
  <c r="O57" i="7"/>
  <c r="O58" i="7"/>
  <c r="O59" i="7"/>
  <c r="O60" i="7"/>
  <c r="I60" i="7"/>
  <c r="I59" i="7"/>
  <c r="I58" i="7"/>
  <c r="I57" i="7"/>
  <c r="I56" i="7"/>
  <c r="I55" i="7"/>
  <c r="O51" i="7"/>
  <c r="I51" i="7"/>
  <c r="I52" i="7"/>
  <c r="I53" i="7"/>
  <c r="I54" i="7"/>
  <c r="I41" i="7"/>
  <c r="O41" i="7"/>
  <c r="I42" i="7"/>
  <c r="O42" i="7"/>
  <c r="I43" i="7"/>
  <c r="O43" i="7"/>
  <c r="I44" i="7"/>
  <c r="O44" i="7"/>
  <c r="I45" i="7"/>
  <c r="O45" i="7"/>
  <c r="I46" i="7"/>
  <c r="O46" i="7"/>
  <c r="I47" i="7"/>
  <c r="O47" i="7"/>
  <c r="I48" i="7"/>
  <c r="O48" i="7"/>
  <c r="I49" i="7"/>
  <c r="O49" i="7"/>
  <c r="I50" i="7"/>
  <c r="O50" i="7"/>
  <c r="U41" i="7"/>
  <c r="U42" i="7"/>
  <c r="T40" i="7"/>
  <c r="S40" i="7"/>
  <c r="U40" i="7"/>
  <c r="T40" i="1"/>
  <c r="S40" i="1"/>
  <c r="U40" i="1"/>
  <c r="O5" i="7"/>
  <c r="O4" i="7"/>
  <c r="O5" i="10"/>
  <c r="O6" i="10"/>
  <c r="O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" i="10"/>
  <c r="O5" i="9"/>
  <c r="O6" i="9"/>
  <c r="O7" i="9"/>
  <c r="O8" i="9"/>
  <c r="O9" i="9"/>
  <c r="O10" i="9"/>
  <c r="O11" i="9"/>
  <c r="O12" i="9"/>
  <c r="O13" i="9"/>
  <c r="O14" i="9"/>
  <c r="O15" i="9"/>
  <c r="O16" i="9"/>
  <c r="O17" i="9"/>
  <c r="O18" i="9"/>
  <c r="O19" i="9"/>
  <c r="O20" i="9"/>
  <c r="O21" i="9"/>
  <c r="O22" i="9"/>
  <c r="O23" i="9"/>
  <c r="O24" i="9"/>
  <c r="O25" i="9"/>
  <c r="O26" i="9"/>
  <c r="O27" i="9"/>
  <c r="O28" i="9"/>
  <c r="O29" i="9"/>
  <c r="O30" i="9"/>
  <c r="O31" i="9"/>
  <c r="O32" i="9"/>
  <c r="O33" i="9"/>
  <c r="O34" i="9"/>
  <c r="O35" i="9"/>
  <c r="O36" i="9"/>
  <c r="O37" i="9"/>
  <c r="O38" i="9"/>
  <c r="O39" i="9"/>
  <c r="O40" i="9"/>
  <c r="O4" i="9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" i="8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I5" i="10"/>
  <c r="I6" i="10"/>
  <c r="I7" i="10"/>
  <c r="I8" i="10"/>
  <c r="I9" i="10"/>
  <c r="I10" i="10"/>
  <c r="I11" i="10"/>
  <c r="I12" i="10"/>
  <c r="I13" i="10"/>
  <c r="I14" i="10"/>
  <c r="I15" i="10"/>
  <c r="I16" i="10"/>
  <c r="I17" i="10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32" i="10"/>
  <c r="I33" i="10"/>
  <c r="I34" i="10"/>
  <c r="I35" i="10"/>
  <c r="I36" i="10"/>
  <c r="I37" i="10"/>
  <c r="I38" i="10"/>
  <c r="I39" i="10"/>
  <c r="I40" i="10"/>
  <c r="I4" i="10"/>
  <c r="I5" i="9"/>
  <c r="I6" i="9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" i="9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" i="8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29" i="10"/>
  <c r="L30" i="10"/>
  <c r="L31" i="10"/>
  <c r="L32" i="10"/>
  <c r="L33" i="10"/>
  <c r="L34" i="10"/>
  <c r="L35" i="10"/>
  <c r="L36" i="10"/>
  <c r="L37" i="10"/>
  <c r="L38" i="10"/>
  <c r="L39" i="10"/>
  <c r="L40" i="10"/>
  <c r="L4" i="10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" i="9"/>
  <c r="I5" i="7"/>
  <c r="L5" i="7"/>
  <c r="I6" i="7"/>
  <c r="L6" i="7"/>
  <c r="I7" i="7"/>
  <c r="L7" i="7"/>
  <c r="I8" i="7"/>
  <c r="L8" i="7"/>
  <c r="I9" i="7"/>
  <c r="L9" i="7"/>
  <c r="I10" i="7"/>
  <c r="L10" i="7"/>
  <c r="I11" i="7"/>
  <c r="L11" i="7"/>
  <c r="I12" i="7"/>
  <c r="L12" i="7"/>
  <c r="I13" i="7"/>
  <c r="L13" i="7"/>
  <c r="I14" i="7"/>
  <c r="L14" i="7"/>
  <c r="I15" i="7"/>
  <c r="L15" i="7"/>
  <c r="I16" i="7"/>
  <c r="L16" i="7"/>
  <c r="I17" i="7"/>
  <c r="L17" i="7"/>
  <c r="I18" i="7"/>
  <c r="L18" i="7"/>
  <c r="I19" i="7"/>
  <c r="L19" i="7"/>
  <c r="I20" i="7"/>
  <c r="L20" i="7"/>
  <c r="I21" i="7"/>
  <c r="L21" i="7"/>
  <c r="I22" i="7"/>
  <c r="L22" i="7"/>
  <c r="I23" i="7"/>
  <c r="L23" i="7"/>
  <c r="I24" i="7"/>
  <c r="L24" i="7"/>
  <c r="I25" i="7"/>
  <c r="L25" i="7"/>
  <c r="I26" i="7"/>
  <c r="L26" i="7"/>
  <c r="I27" i="7"/>
  <c r="L27" i="7"/>
  <c r="I28" i="7"/>
  <c r="L28" i="7"/>
  <c r="I29" i="7"/>
  <c r="L29" i="7"/>
  <c r="I30" i="7"/>
  <c r="L30" i="7"/>
  <c r="I31" i="7"/>
  <c r="L31" i="7"/>
  <c r="I32" i="7"/>
  <c r="L32" i="7"/>
  <c r="I33" i="7"/>
  <c r="L33" i="7"/>
  <c r="I34" i="7"/>
  <c r="L34" i="7"/>
  <c r="I35" i="7"/>
  <c r="L35" i="7"/>
  <c r="I36" i="7"/>
  <c r="L36" i="7"/>
  <c r="I37" i="7"/>
  <c r="L37" i="7"/>
  <c r="I38" i="7"/>
  <c r="L38" i="7"/>
  <c r="I39" i="7"/>
  <c r="L39" i="7"/>
  <c r="I40" i="7"/>
  <c r="L40" i="7"/>
  <c r="I4" i="7"/>
  <c r="L4" i="7"/>
  <c r="I4" i="1"/>
  <c r="R8" i="10"/>
  <c r="C43" i="2"/>
  <c r="R8" i="9"/>
  <c r="C42" i="2"/>
  <c r="O8" i="8"/>
  <c r="C41" i="2"/>
  <c r="R8" i="7"/>
  <c r="C40" i="2"/>
  <c r="R8" i="1"/>
  <c r="C39" i="2"/>
  <c r="A44" i="2"/>
  <c r="U26" i="1"/>
  <c r="U26" i="7"/>
  <c r="R26" i="8"/>
  <c r="U26" i="9"/>
  <c r="U26" i="10"/>
  <c r="D18" i="2"/>
  <c r="U25" i="1"/>
  <c r="U25" i="7"/>
  <c r="R25" i="8"/>
  <c r="U25" i="9"/>
  <c r="U25" i="10"/>
  <c r="D17" i="2"/>
  <c r="T21" i="1"/>
  <c r="T21" i="7"/>
  <c r="Q21" i="8"/>
  <c r="T21" i="9"/>
  <c r="T21" i="10"/>
  <c r="C13" i="2"/>
  <c r="S21" i="1"/>
  <c r="S21" i="7"/>
  <c r="P21" i="8"/>
  <c r="S21" i="9"/>
  <c r="S21" i="10"/>
  <c r="B13" i="2"/>
  <c r="T20" i="1"/>
  <c r="T20" i="7"/>
  <c r="Q20" i="8"/>
  <c r="T20" i="9"/>
  <c r="T20" i="10"/>
  <c r="C12" i="2"/>
  <c r="S20" i="1"/>
  <c r="S20" i="7"/>
  <c r="P20" i="8"/>
  <c r="S20" i="9"/>
  <c r="S20" i="10"/>
  <c r="B12" i="2"/>
  <c r="T19" i="1"/>
  <c r="T19" i="7"/>
  <c r="Q19" i="8"/>
  <c r="T19" i="9"/>
  <c r="C11" i="2"/>
  <c r="S19" i="1"/>
  <c r="S19" i="7"/>
  <c r="P19" i="8"/>
  <c r="S19" i="9"/>
  <c r="S19" i="10"/>
  <c r="B11" i="2"/>
  <c r="T18" i="1"/>
  <c r="Q18" i="8"/>
  <c r="T18" i="9"/>
  <c r="T18" i="10"/>
  <c r="C10" i="2"/>
  <c r="S18" i="1"/>
  <c r="P18" i="8"/>
  <c r="S18" i="9"/>
  <c r="S18" i="10"/>
  <c r="B10" i="2"/>
  <c r="T17" i="1"/>
  <c r="T17" i="7"/>
  <c r="Q17" i="8"/>
  <c r="T17" i="9"/>
  <c r="T17" i="10"/>
  <c r="C9" i="2"/>
  <c r="S17" i="1"/>
  <c r="S17" i="7"/>
  <c r="P17" i="8"/>
  <c r="S17" i="9"/>
  <c r="S17" i="10"/>
  <c r="B9" i="2"/>
  <c r="T16" i="1"/>
  <c r="T16" i="7"/>
  <c r="Q16" i="8"/>
  <c r="T16" i="9"/>
  <c r="T16" i="10"/>
  <c r="C8" i="2"/>
  <c r="S16" i="1"/>
  <c r="S16" i="7"/>
  <c r="P16" i="8"/>
  <c r="S16" i="9"/>
  <c r="S16" i="10"/>
  <c r="B8" i="2"/>
  <c r="T15" i="1"/>
  <c r="T15" i="7"/>
  <c r="Q15" i="8"/>
  <c r="T15" i="9"/>
  <c r="T15" i="10"/>
  <c r="C7" i="2"/>
  <c r="S15" i="1"/>
  <c r="S15" i="7"/>
  <c r="P15" i="8"/>
  <c r="S15" i="9"/>
  <c r="S15" i="10"/>
  <c r="B7" i="2"/>
  <c r="T14" i="1"/>
  <c r="T14" i="7"/>
  <c r="Q14" i="8"/>
  <c r="T14" i="9"/>
  <c r="T14" i="10"/>
  <c r="C6" i="2"/>
  <c r="S14" i="1"/>
  <c r="S14" i="7"/>
  <c r="P14" i="8"/>
  <c r="S14" i="9"/>
  <c r="S14" i="10"/>
  <c r="B6" i="2"/>
  <c r="T13" i="1"/>
  <c r="Q13" i="8"/>
  <c r="T13" i="9"/>
  <c r="T13" i="10"/>
  <c r="C5" i="2"/>
  <c r="S13" i="1"/>
  <c r="P13" i="8"/>
  <c r="S13" i="9"/>
  <c r="S13" i="10"/>
  <c r="B5" i="2"/>
  <c r="T12" i="1"/>
  <c r="T12" i="7"/>
  <c r="Q12" i="8"/>
  <c r="T12" i="9"/>
  <c r="T12" i="10"/>
  <c r="C4" i="2"/>
  <c r="S12" i="1"/>
  <c r="S12" i="7"/>
  <c r="P12" i="8"/>
  <c r="S12" i="9"/>
  <c r="S12" i="10"/>
  <c r="B4" i="2"/>
  <c r="S26" i="1"/>
  <c r="S26" i="7"/>
  <c r="P26" i="8"/>
  <c r="S26" i="9"/>
  <c r="S26" i="10"/>
  <c r="B18" i="2"/>
  <c r="S25" i="1"/>
  <c r="S25" i="7"/>
  <c r="P25" i="8"/>
  <c r="S25" i="9"/>
  <c r="S25" i="10"/>
  <c r="B17" i="2"/>
  <c r="T37" i="1"/>
  <c r="Q37" i="8"/>
  <c r="T37" i="9"/>
  <c r="T37" i="10"/>
  <c r="C29" i="2"/>
  <c r="S37" i="1"/>
  <c r="P37" i="8"/>
  <c r="S37" i="9"/>
  <c r="S37" i="10"/>
  <c r="B29" i="2"/>
  <c r="T36" i="1"/>
  <c r="T36" i="7"/>
  <c r="Q36" i="8"/>
  <c r="T36" i="9"/>
  <c r="T36" i="10"/>
  <c r="C28" i="2"/>
  <c r="S36" i="1"/>
  <c r="S36" i="7"/>
  <c r="P36" i="8"/>
  <c r="S36" i="9"/>
  <c r="S36" i="10"/>
  <c r="B28" i="2"/>
  <c r="T35" i="1"/>
  <c r="T35" i="7"/>
  <c r="Q35" i="8"/>
  <c r="T35" i="9"/>
  <c r="T35" i="10"/>
  <c r="C27" i="2"/>
  <c r="S35" i="1"/>
  <c r="S35" i="7"/>
  <c r="P35" i="8"/>
  <c r="S35" i="9"/>
  <c r="B27" i="2"/>
  <c r="D27" i="2"/>
  <c r="T34" i="1"/>
  <c r="Q34" i="8"/>
  <c r="T34" i="9"/>
  <c r="T34" i="10"/>
  <c r="C26" i="2"/>
  <c r="S34" i="1"/>
  <c r="P34" i="8"/>
  <c r="S34" i="9"/>
  <c r="S34" i="10"/>
  <c r="B26" i="2"/>
  <c r="D26" i="2"/>
  <c r="T33" i="1"/>
  <c r="T33" i="7"/>
  <c r="Q33" i="8"/>
  <c r="T33" i="9"/>
  <c r="T33" i="10"/>
  <c r="C25" i="2"/>
  <c r="S33" i="1"/>
  <c r="S33" i="7"/>
  <c r="P33" i="8"/>
  <c r="S33" i="9"/>
  <c r="S33" i="10"/>
  <c r="B25" i="2"/>
  <c r="T32" i="1"/>
  <c r="Q32" i="8"/>
  <c r="T32" i="9"/>
  <c r="T32" i="10"/>
  <c r="C24" i="2"/>
  <c r="S32" i="1"/>
  <c r="P32" i="8"/>
  <c r="S32" i="9"/>
  <c r="S32" i="10"/>
  <c r="B24" i="2"/>
  <c r="D24" i="2"/>
  <c r="T31" i="1"/>
  <c r="T31" i="7"/>
  <c r="Q31" i="8"/>
  <c r="T31" i="9"/>
  <c r="T31" i="10"/>
  <c r="C23" i="2"/>
  <c r="S31" i="1"/>
  <c r="S31" i="7"/>
  <c r="P31" i="8"/>
  <c r="S31" i="9"/>
  <c r="S31" i="10"/>
  <c r="B23" i="2"/>
  <c r="T30" i="1"/>
  <c r="Q30" i="8"/>
  <c r="T30" i="9"/>
  <c r="T30" i="10"/>
  <c r="C22" i="2"/>
  <c r="S30" i="1"/>
  <c r="P30" i="8"/>
  <c r="S30" i="9"/>
  <c r="S30" i="10"/>
  <c r="B22" i="2"/>
  <c r="D22" i="2"/>
  <c r="D29" i="2"/>
  <c r="D28" i="2"/>
  <c r="D23" i="2"/>
  <c r="U39" i="10"/>
  <c r="U38" i="10"/>
  <c r="U37" i="10"/>
  <c r="U36" i="10"/>
  <c r="S35" i="10"/>
  <c r="U35" i="10"/>
  <c r="U34" i="10"/>
  <c r="U33" i="10"/>
  <c r="U32" i="10"/>
  <c r="U31" i="10"/>
  <c r="U30" i="10"/>
  <c r="U21" i="10"/>
  <c r="U20" i="10"/>
  <c r="T19" i="10"/>
  <c r="U19" i="10"/>
  <c r="U18" i="10"/>
  <c r="U17" i="10"/>
  <c r="U16" i="10"/>
  <c r="U15" i="10"/>
  <c r="U14" i="10"/>
  <c r="U13" i="10"/>
  <c r="U12" i="10"/>
  <c r="U39" i="9"/>
  <c r="U38" i="9"/>
  <c r="U37" i="9"/>
  <c r="U36" i="9"/>
  <c r="U35" i="9"/>
  <c r="U34" i="9"/>
  <c r="U33" i="9"/>
  <c r="U32" i="9"/>
  <c r="U31" i="9"/>
  <c r="U30" i="9"/>
  <c r="U21" i="9"/>
  <c r="U20" i="9"/>
  <c r="U19" i="9"/>
  <c r="U18" i="9"/>
  <c r="U17" i="9"/>
  <c r="U16" i="9"/>
  <c r="U15" i="9"/>
  <c r="U14" i="9"/>
  <c r="U13" i="9"/>
  <c r="U12" i="9"/>
  <c r="R39" i="8"/>
  <c r="R38" i="8"/>
  <c r="R37" i="8"/>
  <c r="R36" i="8"/>
  <c r="R35" i="8"/>
  <c r="R34" i="8"/>
  <c r="R33" i="8"/>
  <c r="R32" i="8"/>
  <c r="R31" i="8"/>
  <c r="R30" i="8"/>
  <c r="R21" i="8"/>
  <c r="R20" i="8"/>
  <c r="R19" i="8"/>
  <c r="R18" i="8"/>
  <c r="R17" i="8"/>
  <c r="R16" i="8"/>
  <c r="R15" i="8"/>
  <c r="R14" i="8"/>
  <c r="R13" i="8"/>
  <c r="R12" i="8"/>
  <c r="U39" i="7"/>
  <c r="U37" i="7"/>
  <c r="U35" i="7"/>
  <c r="U33" i="7"/>
  <c r="U31" i="7"/>
  <c r="U21" i="7"/>
  <c r="U20" i="7"/>
  <c r="U19" i="7"/>
  <c r="U18" i="7"/>
  <c r="U17" i="7"/>
  <c r="U16" i="7"/>
  <c r="U15" i="7"/>
  <c r="U14" i="7"/>
  <c r="U13" i="7"/>
  <c r="U12" i="7"/>
  <c r="D25" i="2"/>
  <c r="U32" i="7"/>
  <c r="U36" i="7"/>
  <c r="U30" i="7"/>
  <c r="U34" i="7"/>
  <c r="U38" i="7"/>
  <c r="I40" i="1"/>
  <c r="L40" i="1"/>
  <c r="I39" i="1"/>
  <c r="L39" i="1"/>
  <c r="I38" i="1"/>
  <c r="L38" i="1"/>
  <c r="I37" i="1"/>
  <c r="L37" i="1"/>
  <c r="I36" i="1"/>
  <c r="L36" i="1"/>
  <c r="I35" i="1"/>
  <c r="L35" i="1"/>
  <c r="I34" i="1"/>
  <c r="L34" i="1"/>
  <c r="I33" i="1"/>
  <c r="L33" i="1"/>
  <c r="I32" i="1"/>
  <c r="L32" i="1"/>
  <c r="I31" i="1"/>
  <c r="L31" i="1"/>
  <c r="I30" i="1"/>
  <c r="L30" i="1"/>
  <c r="I29" i="1"/>
  <c r="L29" i="1"/>
  <c r="I28" i="1"/>
  <c r="L28" i="1"/>
  <c r="I27" i="1"/>
  <c r="L27" i="1"/>
  <c r="I26" i="1"/>
  <c r="L26" i="1"/>
  <c r="I25" i="1"/>
  <c r="L25" i="1"/>
  <c r="I24" i="1"/>
  <c r="L24" i="1"/>
  <c r="I23" i="1"/>
  <c r="L23" i="1"/>
  <c r="I22" i="1"/>
  <c r="L22" i="1"/>
  <c r="I21" i="1"/>
  <c r="L21" i="1"/>
  <c r="I20" i="1"/>
  <c r="L20" i="1"/>
  <c r="I19" i="1"/>
  <c r="L19" i="1"/>
  <c r="I18" i="1"/>
  <c r="L18" i="1"/>
  <c r="I17" i="1"/>
  <c r="L17" i="1"/>
  <c r="I16" i="1"/>
  <c r="L16" i="1"/>
  <c r="I15" i="1"/>
  <c r="L15" i="1"/>
  <c r="I14" i="1"/>
  <c r="L14" i="1"/>
  <c r="I13" i="1"/>
  <c r="L13" i="1"/>
  <c r="I12" i="1"/>
  <c r="L12" i="1"/>
  <c r="I11" i="1"/>
  <c r="L11" i="1"/>
  <c r="I10" i="1"/>
  <c r="L10" i="1"/>
  <c r="I9" i="1"/>
  <c r="L9" i="1"/>
  <c r="I8" i="1"/>
  <c r="L8" i="1"/>
  <c r="I7" i="1"/>
  <c r="L7" i="1"/>
  <c r="I6" i="1"/>
  <c r="L6" i="1"/>
  <c r="I5" i="1"/>
  <c r="L5" i="1"/>
  <c r="L4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U31" i="1"/>
  <c r="U32" i="1"/>
  <c r="U33" i="1"/>
  <c r="U34" i="1"/>
  <c r="U35" i="1"/>
  <c r="U36" i="1"/>
  <c r="U37" i="1"/>
  <c r="U38" i="1"/>
  <c r="U39" i="1"/>
  <c r="U30" i="1"/>
  <c r="U16" i="1"/>
  <c r="U20" i="1"/>
  <c r="U19" i="1"/>
  <c r="U15" i="1"/>
  <c r="U12" i="1"/>
  <c r="U18" i="1"/>
  <c r="U14" i="1"/>
  <c r="U21" i="1"/>
  <c r="U17" i="1"/>
  <c r="U13" i="1"/>
  <c r="D4" i="2"/>
  <c r="D10" i="2"/>
  <c r="D6" i="2"/>
  <c r="D5" i="2"/>
  <c r="D8" i="2"/>
  <c r="D13" i="2"/>
  <c r="D11" i="2"/>
  <c r="D9" i="2"/>
  <c r="D12" i="2"/>
  <c r="D7" i="2"/>
</calcChain>
</file>

<file path=xl/sharedStrings.xml><?xml version="1.0" encoding="utf-8"?>
<sst xmlns="http://schemas.openxmlformats.org/spreadsheetml/2006/main" count="1000" uniqueCount="264">
  <si>
    <t>Type de paris</t>
  </si>
  <si>
    <t>Equipe A</t>
  </si>
  <si>
    <t>Equipe B</t>
  </si>
  <si>
    <t>Cote</t>
  </si>
  <si>
    <t>Mise</t>
  </si>
  <si>
    <t>Gain/Perte</t>
  </si>
  <si>
    <t>Aout 2017</t>
  </si>
  <si>
    <t>Date</t>
  </si>
  <si>
    <t>Combinaison/Simple</t>
  </si>
  <si>
    <t>Triple</t>
  </si>
  <si>
    <t>Over 2,5</t>
  </si>
  <si>
    <t>Fc Groningen Chelsea Feyenoord</t>
  </si>
  <si>
    <t>1/0</t>
  </si>
  <si>
    <t>Simple</t>
  </si>
  <si>
    <t>Tottenham</t>
  </si>
  <si>
    <t>Chelsea</t>
  </si>
  <si>
    <t>Ajax  Tottenham  Excelsior</t>
  </si>
  <si>
    <t xml:space="preserve">Aves </t>
  </si>
  <si>
    <t>Braga</t>
  </si>
  <si>
    <t>Live</t>
  </si>
  <si>
    <t>1N2 MT</t>
  </si>
  <si>
    <t>PSG</t>
  </si>
  <si>
    <t>Toulouse</t>
  </si>
  <si>
    <t>PSG (-2)</t>
  </si>
  <si>
    <t>Pronostic</t>
  </si>
  <si>
    <t>-</t>
  </si>
  <si>
    <t>Everton</t>
  </si>
  <si>
    <t>Man.City</t>
  </si>
  <si>
    <t>Approvisionnement / Virement bancaire</t>
  </si>
  <si>
    <t>Type</t>
  </si>
  <si>
    <t>Somme</t>
  </si>
  <si>
    <t>Appro.</t>
  </si>
  <si>
    <t>Vir.</t>
  </si>
  <si>
    <t>Total</t>
  </si>
  <si>
    <t>Type de paris Rentable</t>
  </si>
  <si>
    <t>1N2</t>
  </si>
  <si>
    <t>Handicap</t>
  </si>
  <si>
    <t>Over 2,5 MT</t>
  </si>
  <si>
    <t>Over 1,5</t>
  </si>
  <si>
    <t>Over 1,5 MT</t>
  </si>
  <si>
    <t>Over 3,5</t>
  </si>
  <si>
    <t>Over 3,5MT</t>
  </si>
  <si>
    <t>NB Gagné</t>
  </si>
  <si>
    <t>Pourcentage</t>
  </si>
  <si>
    <t>NB Joué</t>
  </si>
  <si>
    <t>Paris Gagnant ou Perdant</t>
  </si>
  <si>
    <t>Paris gagnant</t>
  </si>
  <si>
    <t>Paris perdant</t>
  </si>
  <si>
    <t xml:space="preserve">NB </t>
  </si>
  <si>
    <t>Novembre 2017</t>
  </si>
  <si>
    <t>Octobre 2017</t>
  </si>
  <si>
    <t>Septembre 2017</t>
  </si>
  <si>
    <t>Analyse</t>
  </si>
  <si>
    <t>Championnat</t>
  </si>
  <si>
    <t>Championnat rentable</t>
  </si>
  <si>
    <t>Espagne</t>
  </si>
  <si>
    <t>Angleterre</t>
  </si>
  <si>
    <t>Italie</t>
  </si>
  <si>
    <t>Portugal</t>
  </si>
  <si>
    <t>Ligue des champions</t>
  </si>
  <si>
    <t>Ligue europa</t>
  </si>
  <si>
    <t>Allemagne</t>
  </si>
  <si>
    <t>Pays-bas</t>
  </si>
  <si>
    <t>Suède</t>
  </si>
  <si>
    <t>% Book</t>
  </si>
  <si>
    <t>% Suite analyse</t>
  </si>
  <si>
    <t>% Globale</t>
  </si>
  <si>
    <t>Multiple</t>
  </si>
  <si>
    <t>France</t>
  </si>
  <si>
    <t>Decembre 2017</t>
  </si>
  <si>
    <t>fin d'anné</t>
  </si>
  <si>
    <t>2 jours +33$</t>
  </si>
  <si>
    <t>Total par mois</t>
  </si>
  <si>
    <t>Aout</t>
  </si>
  <si>
    <t>Septembre</t>
  </si>
  <si>
    <t>Octobre</t>
  </si>
  <si>
    <t>Novembre</t>
  </si>
  <si>
    <t>Decembre</t>
  </si>
  <si>
    <t>Gain</t>
  </si>
  <si>
    <t>Villareal</t>
  </si>
  <si>
    <t>Real Sociedad</t>
  </si>
  <si>
    <t>Nul</t>
  </si>
  <si>
    <t>O but chaque equippe en moyenne MT</t>
  </si>
  <si>
    <t>Bournemouth</t>
  </si>
  <si>
    <t xml:space="preserve">4/5 confron. </t>
  </si>
  <si>
    <t>Alaves</t>
  </si>
  <si>
    <t>Barcelone</t>
  </si>
  <si>
    <t>Genoa</t>
  </si>
  <si>
    <t>Juventus</t>
  </si>
  <si>
    <t>Inter Milan</t>
  </si>
  <si>
    <t xml:space="preserve">As Rome </t>
  </si>
  <si>
    <t xml:space="preserve">AUCUNE ANALYSE </t>
  </si>
  <si>
    <t>Grèce</t>
  </si>
  <si>
    <t>Belgique</t>
  </si>
  <si>
    <t>Qualification CDM - 1 contre 2 - Grèce DDDDLW - Belgique WWWDDW - Belgique 90% +2,5 - Grèce 10% +2,5</t>
  </si>
  <si>
    <t>Angleterre -1</t>
  </si>
  <si>
    <t>Slovaquie</t>
  </si>
  <si>
    <t xml:space="preserve">Qualification CDM - 1 contre 2 - Angleterre WLDWLD - Slovaquie WWWLLD - Angleterre domicile handicap 80% - Slovaquie encaisse toujours but a l'exterieur </t>
  </si>
  <si>
    <t>Arménie</t>
  </si>
  <si>
    <t>Danemark</t>
  </si>
  <si>
    <t>Analyse en Live</t>
  </si>
  <si>
    <t>Prochain But</t>
  </si>
  <si>
    <t>International</t>
  </si>
  <si>
    <t>EVITER PARIS AVANT MATCH</t>
  </si>
  <si>
    <t>Continuer sur du LIVE</t>
  </si>
  <si>
    <t xml:space="preserve">Cote 4,20 raté </t>
  </si>
  <si>
    <t>Australie</t>
  </si>
  <si>
    <t>Thailand</t>
  </si>
  <si>
    <t xml:space="preserve">Under 1,5 </t>
  </si>
  <si>
    <t>Congo</t>
  </si>
  <si>
    <t>Ghana</t>
  </si>
  <si>
    <t>Irlande</t>
  </si>
  <si>
    <t>Serbie</t>
  </si>
  <si>
    <t>RD Congo</t>
  </si>
  <si>
    <t>Tunisie</t>
  </si>
  <si>
    <t xml:space="preserve">47% dernier match + Confrontation directe . Match aller 2-1 . </t>
  </si>
  <si>
    <t>EVITER PARIER DEUX FOIS SUR MEME MATCH Si PREMIER PERDU</t>
  </si>
  <si>
    <t>OK</t>
  </si>
  <si>
    <t>Colombie</t>
  </si>
  <si>
    <t>Brésil</t>
  </si>
  <si>
    <t>_</t>
  </si>
  <si>
    <t>Paraguay</t>
  </si>
  <si>
    <t>Uruguay</t>
  </si>
  <si>
    <t>60% +2,5 Paraguay 80% +2,5 Uruguay</t>
  </si>
  <si>
    <t>Bonne cote vu match / SF 1-1</t>
  </si>
  <si>
    <t>Seul over 2,5 de la soirée OK</t>
  </si>
  <si>
    <t>Pas over de la soirée</t>
  </si>
  <si>
    <t>Hambourg</t>
  </si>
  <si>
    <t>RB Leipzig</t>
  </si>
  <si>
    <t xml:space="preserve">Hambourg = 65% Over ; RBL = 60% Over ; Confrontation directe = 100% </t>
  </si>
  <si>
    <t>Les 2 Equipes marquent</t>
  </si>
  <si>
    <t>Un seul paris</t>
  </si>
  <si>
    <t>Vaasa PS</t>
  </si>
  <si>
    <t>Helsinki</t>
  </si>
  <si>
    <t>Finlande</t>
  </si>
  <si>
    <t>Vaasa PS = 75% Helsinki = 40% Confrontation directe = 40%</t>
  </si>
  <si>
    <t>O,5 MT</t>
  </si>
  <si>
    <t xml:space="preserve">Benfica </t>
  </si>
  <si>
    <t>Portimonense</t>
  </si>
  <si>
    <t xml:space="preserve">Arsenal </t>
  </si>
  <si>
    <t>Colon</t>
  </si>
  <si>
    <t>Argentine</t>
  </si>
  <si>
    <t>Arsenal = 65% Colon = 45% Confrontation directe = 55%</t>
  </si>
  <si>
    <t>Continuer sur ce championnat</t>
  </si>
  <si>
    <t xml:space="preserve">Analyse faite trop rapidement suivre 15 min avant de miser </t>
  </si>
  <si>
    <t>TEST</t>
  </si>
  <si>
    <t>Bielefeld</t>
  </si>
  <si>
    <t>Duisbourg</t>
  </si>
  <si>
    <t>Bielefeld = 65% Duisbourg = 100% confrontation directe = 80%</t>
  </si>
  <si>
    <t>Très bonne cote au vue du pourcentage</t>
  </si>
  <si>
    <t>Cologne</t>
  </si>
  <si>
    <t>Augsbourg</t>
  </si>
  <si>
    <t>Augsbourg = 55% Cologne= 60% Confrontation directe = 50%</t>
  </si>
  <si>
    <t>Stoke</t>
  </si>
  <si>
    <t>Man U</t>
  </si>
  <si>
    <t>Stoke = 40% Man U = 60% Confrontation directe = 50%</t>
  </si>
  <si>
    <t>Ujpest</t>
  </si>
  <si>
    <t>Puskas</t>
  </si>
  <si>
    <t>Hongrie</t>
  </si>
  <si>
    <t>Dur a passer</t>
  </si>
  <si>
    <t>Angleterre 80% de reussite</t>
  </si>
  <si>
    <t>Ujpest = 60% Puskas = 50% Confrontation directe = 65%</t>
  </si>
  <si>
    <t>Dusseldorf</t>
  </si>
  <si>
    <t>Union Berlin</t>
  </si>
  <si>
    <t>Dusseldorf = 50% Union = 75% Confrontation Directe = 30%</t>
  </si>
  <si>
    <t>Swansea</t>
  </si>
  <si>
    <t>Newcastle</t>
  </si>
  <si>
    <t>Swansea = 30% Newcastle = 60% Confrontation Directe = 60</t>
  </si>
  <si>
    <t>Lazio Rome</t>
  </si>
  <si>
    <t>AC Milan</t>
  </si>
  <si>
    <t>Lazio = 75% Milan = 65% Confrontation directe = 50%</t>
  </si>
  <si>
    <t>Continuer sur de la 2e Budesliga</t>
  </si>
  <si>
    <t>Lahti</t>
  </si>
  <si>
    <t>KuPS</t>
  </si>
  <si>
    <t>Lahti = 55% KuPS = 30% Confrontation directe = 45%</t>
  </si>
  <si>
    <t>St Pauli</t>
  </si>
  <si>
    <t>Nuremberg</t>
  </si>
  <si>
    <t>S = 70% N = 70% Confrontation directe = 45%</t>
  </si>
  <si>
    <t>Mariehamm</t>
  </si>
  <si>
    <t>Inter Turku</t>
  </si>
  <si>
    <t>M = 60% I = 50% Confrontation directe = 45%</t>
  </si>
  <si>
    <t>AS Rome</t>
  </si>
  <si>
    <t>Atletico Madrid</t>
  </si>
  <si>
    <t>AS = 70% A= 45% Confrontation Directe = /</t>
  </si>
  <si>
    <t>Skakhtar Donetsk</t>
  </si>
  <si>
    <t>Naples</t>
  </si>
  <si>
    <t>S = 50% N = 70%</t>
  </si>
  <si>
    <t>Apollon</t>
  </si>
  <si>
    <t>Lyon</t>
  </si>
  <si>
    <t xml:space="preserve">A = 60% L = 75% </t>
  </si>
  <si>
    <t xml:space="preserve">Union Berlin </t>
  </si>
  <si>
    <t>Eintracht Brunswick</t>
  </si>
  <si>
    <t>U = 80% E = 50% Confrontation directe = 70%</t>
  </si>
  <si>
    <t>Vasas</t>
  </si>
  <si>
    <t>Videoton</t>
  </si>
  <si>
    <t>Budapest Honved</t>
  </si>
  <si>
    <t>Ferencvarosi</t>
  </si>
  <si>
    <t xml:space="preserve">V = 45% K = 65% Confrontation directe = 65% </t>
  </si>
  <si>
    <t>H = 35% F = 75% Confrontation directe = 65%</t>
  </si>
  <si>
    <t>D = 65% B = 65% Confrontation directe = 85%</t>
  </si>
  <si>
    <t>Arsenal</t>
  </si>
  <si>
    <t>PS Kumi</t>
  </si>
  <si>
    <t>M = 65% P = 65% Confrontation directe = 65%</t>
  </si>
  <si>
    <t>Lazio</t>
  </si>
  <si>
    <t>G = 65% L = 75% Confrontation directe = 65%</t>
  </si>
  <si>
    <t>1N2 ?</t>
  </si>
  <si>
    <t>Observattion</t>
  </si>
  <si>
    <t>Vikingur Olafsvik</t>
  </si>
  <si>
    <t>Vikingur Reykjavik</t>
  </si>
  <si>
    <t>Islande</t>
  </si>
  <si>
    <t>Holstein Kiel</t>
  </si>
  <si>
    <t>St. Pauli</t>
  </si>
  <si>
    <t>FC Augsbourg</t>
  </si>
  <si>
    <t>Halmstads</t>
  </si>
  <si>
    <t>Kalmar</t>
  </si>
  <si>
    <t>Hellas Veronne</t>
  </si>
  <si>
    <t>Sampdoria</t>
  </si>
  <si>
    <t>GIF Sundsvall</t>
  </si>
  <si>
    <t>AIK Stockholm</t>
  </si>
  <si>
    <t>Kiel</t>
  </si>
  <si>
    <t>Galway</t>
  </si>
  <si>
    <t>Sligo Rovers</t>
  </si>
  <si>
    <t>Armina Bielefeld</t>
  </si>
  <si>
    <t>Heidenheim</t>
  </si>
  <si>
    <t>Haladas</t>
  </si>
  <si>
    <t>Ps Kemi</t>
  </si>
  <si>
    <t>Hifk</t>
  </si>
  <si>
    <t>Akhisar BLD</t>
  </si>
  <si>
    <t>Fenerbahce</t>
  </si>
  <si>
    <t>Turquie</t>
  </si>
  <si>
    <t>Monaco</t>
  </si>
  <si>
    <t>Montpellier</t>
  </si>
  <si>
    <t>Erzgebirge AUE</t>
  </si>
  <si>
    <t>Levadia</t>
  </si>
  <si>
    <t>Infonet Tallinn</t>
  </si>
  <si>
    <t>Estonie</t>
  </si>
  <si>
    <t>Ilves</t>
  </si>
  <si>
    <t xml:space="preserve">Puskas </t>
  </si>
  <si>
    <t>Paksi</t>
  </si>
  <si>
    <t>Honved</t>
  </si>
  <si>
    <t>Brunswick</t>
  </si>
  <si>
    <t>Ostersunds</t>
  </si>
  <si>
    <t>Hacken</t>
  </si>
  <si>
    <t>Suede</t>
  </si>
  <si>
    <t>Mariehamn</t>
  </si>
  <si>
    <t>Seinajoen</t>
  </si>
  <si>
    <t>Atlanta</t>
  </si>
  <si>
    <t>Duisburg</t>
  </si>
  <si>
    <t>Montenégro</t>
  </si>
  <si>
    <t>Chili</t>
  </si>
  <si>
    <t>Equateur</t>
  </si>
  <si>
    <t>Macédoine U21</t>
  </si>
  <si>
    <t>Serbie U21</t>
  </si>
  <si>
    <t>Cliftonville</t>
  </si>
  <si>
    <t>Warrenpoint</t>
  </si>
  <si>
    <t>Irlande du Nord</t>
  </si>
  <si>
    <t>ST Patrick's</t>
  </si>
  <si>
    <t>Limerick</t>
  </si>
  <si>
    <t xml:space="preserve">Suisse </t>
  </si>
  <si>
    <t>Bari</t>
  </si>
  <si>
    <t>Avellino</t>
  </si>
  <si>
    <t>Roumanie</t>
  </si>
  <si>
    <t>Novara</t>
  </si>
  <si>
    <t>Frosinone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</si>
</sst>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Green]\ #,##0.00;[Red]\-#,##0.00;[Blue]&quot;rien&quot;\ "/>
  </numFmts>
  <fonts count="11" x14ac:knownFonts="1"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 (Corps)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8CBAD"/>
        <bgColor rgb="FF000000"/>
      </patternFill>
    </fill>
    <fill>
      <patternFill patternType="solid">
        <fgColor rgb="FFAEAAAA"/>
        <bgColor rgb="FF000000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30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" fontId="0" fillId="6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164" fontId="0" fillId="6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16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16" fontId="0" fillId="6" borderId="11" xfId="0" applyNumberForma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1" xfId="0" applyBorder="1"/>
    <xf numFmtId="0" fontId="0" fillId="0" borderId="16" xfId="0" applyBorder="1"/>
    <xf numFmtId="0" fontId="0" fillId="0" borderId="17" xfId="0" applyBorder="1"/>
    <xf numFmtId="164" fontId="0" fillId="0" borderId="17" xfId="0" applyNumberFormat="1" applyBorder="1"/>
    <xf numFmtId="0" fontId="0" fillId="0" borderId="0" xfId="0" applyBorder="1"/>
    <xf numFmtId="164" fontId="0" fillId="0" borderId="0" xfId="0" applyNumberFormat="1" applyBorder="1"/>
    <xf numFmtId="0" fontId="0" fillId="8" borderId="1" xfId="0" applyFill="1" applyBorder="1"/>
    <xf numFmtId="0" fontId="0" fillId="8" borderId="1" xfId="0" applyFill="1" applyBorder="1" applyAlignment="1">
      <alignment horizontal="center" vertical="center"/>
    </xf>
    <xf numFmtId="0" fontId="0" fillId="8" borderId="11" xfId="0" applyFill="1" applyBorder="1"/>
    <xf numFmtId="164" fontId="0" fillId="8" borderId="12" xfId="0" applyNumberFormat="1" applyFill="1" applyBorder="1" applyAlignment="1">
      <alignment horizontal="center" vertical="center"/>
    </xf>
    <xf numFmtId="0" fontId="0" fillId="6" borderId="1" xfId="0" applyFill="1" applyBorder="1"/>
    <xf numFmtId="164" fontId="0" fillId="8" borderId="12" xfId="0" applyNumberFormat="1" applyFill="1" applyBorder="1"/>
    <xf numFmtId="0" fontId="0" fillId="6" borderId="11" xfId="0" applyFill="1" applyBorder="1"/>
    <xf numFmtId="0" fontId="0" fillId="5" borderId="16" xfId="0" applyFill="1" applyBorder="1"/>
    <xf numFmtId="0" fontId="0" fillId="5" borderId="17" xfId="0" applyFill="1" applyBorder="1"/>
    <xf numFmtId="10" fontId="0" fillId="0" borderId="12" xfId="0" applyNumberFormat="1" applyBorder="1" applyAlignment="1">
      <alignment horizontal="center" vertical="center"/>
    </xf>
    <xf numFmtId="10" fontId="0" fillId="6" borderId="12" xfId="0" applyNumberFormat="1" applyFill="1" applyBorder="1"/>
    <xf numFmtId="164" fontId="0" fillId="0" borderId="12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 wrapText="1"/>
    </xf>
    <xf numFmtId="16" fontId="0" fillId="0" borderId="11" xfId="0" applyNumberFormat="1" applyFill="1" applyBorder="1" applyAlignment="1">
      <alignment horizontal="center" vertical="center" wrapText="1"/>
    </xf>
    <xf numFmtId="16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10" fontId="0" fillId="0" borderId="0" xfId="0" applyNumberFormat="1"/>
    <xf numFmtId="0" fontId="0" fillId="10" borderId="11" xfId="0" applyFill="1" applyBorder="1" applyAlignment="1">
      <alignment wrapText="1"/>
    </xf>
    <xf numFmtId="0" fontId="0" fillId="11" borderId="11" xfId="0" applyFill="1" applyBorder="1" applyAlignment="1">
      <alignment wrapText="1"/>
    </xf>
    <xf numFmtId="0" fontId="0" fillId="5" borderId="11" xfId="0" applyFill="1" applyBorder="1" applyAlignment="1">
      <alignment wrapText="1"/>
    </xf>
    <xf numFmtId="0" fontId="0" fillId="12" borderId="11" xfId="0" applyFill="1" applyBorder="1" applyAlignment="1">
      <alignment wrapText="1"/>
    </xf>
    <xf numFmtId="0" fontId="0" fillId="6" borderId="11" xfId="0" applyFill="1" applyBorder="1" applyAlignment="1">
      <alignment wrapText="1"/>
    </xf>
    <xf numFmtId="0" fontId="0" fillId="13" borderId="11" xfId="0" applyFill="1" applyBorder="1" applyAlignment="1">
      <alignment wrapText="1"/>
    </xf>
    <xf numFmtId="0" fontId="0" fillId="14" borderId="11" xfId="0" applyFill="1" applyBorder="1" applyAlignment="1">
      <alignment wrapText="1"/>
    </xf>
    <xf numFmtId="0" fontId="0" fillId="15" borderId="11" xfId="0" applyFill="1" applyBorder="1" applyAlignment="1">
      <alignment wrapText="1"/>
    </xf>
    <xf numFmtId="0" fontId="0" fillId="16" borderId="11" xfId="0" applyFill="1" applyBorder="1" applyAlignment="1">
      <alignment wrapText="1"/>
    </xf>
    <xf numFmtId="10" fontId="0" fillId="0" borderId="0" xfId="0" applyNumberFormat="1" applyBorder="1"/>
    <xf numFmtId="10" fontId="0" fillId="0" borderId="1" xfId="0" applyNumberFormat="1" applyBorder="1"/>
    <xf numFmtId="0" fontId="0" fillId="0" borderId="0" xfId="0" applyFill="1" applyBorder="1"/>
    <xf numFmtId="10" fontId="0" fillId="0" borderId="0" xfId="0" applyNumberFormat="1" applyFill="1" applyBorder="1"/>
    <xf numFmtId="10" fontId="0" fillId="6" borderId="1" xfId="0" applyNumberFormat="1" applyFill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/>
    </xf>
    <xf numFmtId="10" fontId="0" fillId="0" borderId="17" xfId="0" applyNumberFormat="1" applyBorder="1"/>
    <xf numFmtId="16" fontId="0" fillId="10" borderId="11" xfId="0" applyNumberFormat="1" applyFill="1" applyBorder="1" applyAlignment="1">
      <alignment horizontal="center" vertical="center" wrapText="1"/>
    </xf>
    <xf numFmtId="16" fontId="0" fillId="10" borderId="1" xfId="0" applyNumberFormat="1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10" fontId="0" fillId="10" borderId="1" xfId="0" applyNumberFormat="1" applyFill="1" applyBorder="1" applyAlignment="1">
      <alignment horizontal="center" vertical="center" wrapText="1"/>
    </xf>
    <xf numFmtId="164" fontId="0" fillId="10" borderId="1" xfId="0" applyNumberFormat="1" applyFill="1" applyBorder="1" applyAlignment="1">
      <alignment horizontal="center" vertical="center" wrapText="1"/>
    </xf>
    <xf numFmtId="16" fontId="0" fillId="15" borderId="11" xfId="0" applyNumberFormat="1" applyFill="1" applyBorder="1" applyAlignment="1">
      <alignment horizontal="center" vertical="center" wrapText="1"/>
    </xf>
    <xf numFmtId="16" fontId="0" fillId="15" borderId="1" xfId="0" applyNumberForma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 wrapText="1"/>
    </xf>
    <xf numFmtId="10" fontId="0" fillId="15" borderId="1" xfId="0" applyNumberFormat="1" applyFill="1" applyBorder="1" applyAlignment="1">
      <alignment horizontal="center" vertical="center" wrapText="1"/>
    </xf>
    <xf numFmtId="164" fontId="0" fillId="15" borderId="1" xfId="0" applyNumberFormat="1" applyFill="1" applyBorder="1" applyAlignment="1">
      <alignment horizontal="center" vertical="center" wrapText="1"/>
    </xf>
    <xf numFmtId="10" fontId="0" fillId="0" borderId="1" xfId="0" applyNumberForma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/>
    </xf>
    <xf numFmtId="164" fontId="0" fillId="0" borderId="0" xfId="0" applyNumberFormat="1" applyFill="1" applyBorder="1"/>
    <xf numFmtId="0" fontId="0" fillId="0" borderId="17" xfId="0" applyBorder="1" applyAlignment="1">
      <alignment horizontal="center" vertical="center"/>
    </xf>
    <xf numFmtId="10" fontId="0" fillId="0" borderId="18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10" fontId="0" fillId="4" borderId="9" xfId="0" applyNumberFormat="1" applyFill="1" applyBorder="1" applyAlignment="1">
      <alignment horizontal="center" vertical="center" wrapText="1"/>
    </xf>
    <xf numFmtId="164" fontId="0" fillId="4" borderId="9" xfId="0" applyNumberFormat="1" applyFill="1" applyBorder="1" applyAlignment="1">
      <alignment horizontal="center" vertical="center" wrapText="1"/>
    </xf>
    <xf numFmtId="164" fontId="0" fillId="4" borderId="10" xfId="0" applyNumberFormat="1" applyFill="1" applyBorder="1" applyAlignment="1">
      <alignment horizontal="center" vertical="center" wrapText="1"/>
    </xf>
    <xf numFmtId="164" fontId="0" fillId="0" borderId="17" xfId="0" applyNumberFormat="1" applyBorder="1" applyAlignment="1">
      <alignment horizontal="center"/>
    </xf>
    <xf numFmtId="0" fontId="0" fillId="5" borderId="18" xfId="0" applyNumberFormat="1" applyFill="1" applyBorder="1"/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 wrapText="1"/>
    </xf>
    <xf numFmtId="165" fontId="2" fillId="0" borderId="0" xfId="0" applyNumberFormat="1" applyFont="1" applyFill="1" applyBorder="1" applyAlignment="1">
      <alignment vertical="center"/>
    </xf>
    <xf numFmtId="0" fontId="3" fillId="6" borderId="0" xfId="0" applyFont="1" applyFill="1"/>
    <xf numFmtId="0" fontId="0" fillId="0" borderId="0" xfId="0" applyBorder="1" applyAlignment="1"/>
    <xf numFmtId="0" fontId="0" fillId="0" borderId="0" xfId="0" applyBorder="1" applyAlignment="1">
      <alignment vertical="center" wrapText="1"/>
    </xf>
    <xf numFmtId="164" fontId="3" fillId="0" borderId="12" xfId="0" applyNumberFormat="1" applyFont="1" applyFill="1" applyBorder="1" applyAlignment="1">
      <alignment vertical="center" wrapText="1"/>
    </xf>
    <xf numFmtId="16" fontId="0" fillId="11" borderId="11" xfId="0" applyNumberForma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0" fontId="0" fillId="11" borderId="1" xfId="0" applyNumberFormat="1" applyFill="1" applyBorder="1" applyAlignment="1">
      <alignment horizontal="center" vertical="center" wrapText="1"/>
    </xf>
    <xf numFmtId="164" fontId="0" fillId="11" borderId="1" xfId="0" applyNumberFormat="1" applyFill="1" applyBorder="1" applyAlignment="1">
      <alignment horizontal="center" vertical="center" wrapText="1"/>
    </xf>
    <xf numFmtId="164" fontId="0" fillId="10" borderId="1" xfId="0" applyNumberFormat="1" applyFill="1" applyBorder="1" applyAlignment="1">
      <alignment horizontal="center" wrapText="1"/>
    </xf>
    <xf numFmtId="164" fontId="0" fillId="11" borderId="1" xfId="0" applyNumberFormat="1" applyFill="1" applyBorder="1" applyAlignment="1">
      <alignment horizontal="center" wrapText="1"/>
    </xf>
    <xf numFmtId="16" fontId="0" fillId="5" borderId="11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0" fontId="0" fillId="5" borderId="1" xfId="0" applyNumberFormat="1" applyFill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5" borderId="21" xfId="0" applyFill="1" applyBorder="1"/>
    <xf numFmtId="0" fontId="0" fillId="5" borderId="22" xfId="0" applyFill="1" applyBorder="1"/>
    <xf numFmtId="10" fontId="0" fillId="5" borderId="15" xfId="0" applyNumberFormat="1" applyFill="1" applyBorder="1"/>
    <xf numFmtId="0" fontId="0" fillId="9" borderId="11" xfId="0" applyFill="1" applyBorder="1" applyAlignment="1">
      <alignment wrapText="1"/>
    </xf>
    <xf numFmtId="0" fontId="5" fillId="17" borderId="16" xfId="0" applyFont="1" applyFill="1" applyBorder="1" applyAlignment="1"/>
    <xf numFmtId="0" fontId="1" fillId="0" borderId="17" xfId="0" applyFont="1" applyFill="1" applyBorder="1" applyAlignment="1">
      <alignment vertical="center"/>
    </xf>
    <xf numFmtId="0" fontId="1" fillId="0" borderId="18" xfId="0" applyFont="1" applyFill="1" applyBorder="1" applyAlignment="1">
      <alignment vertical="center"/>
    </xf>
    <xf numFmtId="16" fontId="0" fillId="17" borderId="11" xfId="0" applyNumberFormat="1" applyFill="1" applyBorder="1" applyAlignment="1">
      <alignment horizontal="center" vertical="center" wrapText="1"/>
    </xf>
    <xf numFmtId="16" fontId="0" fillId="17" borderId="1" xfId="0" applyNumberFormat="1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10" fontId="0" fillId="17" borderId="1" xfId="0" applyNumberFormat="1" applyFill="1" applyBorder="1" applyAlignment="1">
      <alignment horizontal="center" vertical="center" wrapText="1"/>
    </xf>
    <xf numFmtId="164" fontId="0" fillId="17" borderId="1" xfId="0" applyNumberFormat="1" applyFill="1" applyBorder="1" applyAlignment="1">
      <alignment horizontal="center" vertical="center" wrapText="1"/>
    </xf>
    <xf numFmtId="164" fontId="0" fillId="17" borderId="1" xfId="0" applyNumberFormat="1" applyFill="1" applyBorder="1" applyAlignment="1">
      <alignment horizontal="center" wrapText="1"/>
    </xf>
    <xf numFmtId="164" fontId="5" fillId="0" borderId="12" xfId="0" applyNumberFormat="1" applyFont="1" applyFill="1" applyBorder="1" applyAlignment="1">
      <alignment horizontal="center" vertical="center" wrapText="1"/>
    </xf>
    <xf numFmtId="16" fontId="3" fillId="0" borderId="1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" fontId="6" fillId="0" borderId="1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7" fillId="0" borderId="12" xfId="0" applyNumberFormat="1" applyFont="1" applyBorder="1" applyAlignment="1">
      <alignment horizontal="center" wrapText="1"/>
    </xf>
    <xf numFmtId="0" fontId="0" fillId="8" borderId="11" xfId="0" applyFill="1" applyBorder="1" applyAlignment="1">
      <alignment horizontal="center" vertical="center"/>
    </xf>
    <xf numFmtId="16" fontId="0" fillId="12" borderId="11" xfId="0" applyNumberForma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10" fontId="0" fillId="12" borderId="1" xfId="0" applyNumberFormat="1" applyFill="1" applyBorder="1" applyAlignment="1">
      <alignment horizontal="center" vertical="center" wrapText="1"/>
    </xf>
    <xf numFmtId="164" fontId="0" fillId="12" borderId="1" xfId="0" applyNumberFormat="1" applyFill="1" applyBorder="1" applyAlignment="1">
      <alignment horizontal="center" vertical="center" wrapText="1"/>
    </xf>
    <xf numFmtId="0" fontId="0" fillId="0" borderId="11" xfId="0" applyBorder="1" applyAlignment="1">
      <alignment vertical="center"/>
    </xf>
    <xf numFmtId="0" fontId="0" fillId="0" borderId="11" xfId="0" applyBorder="1" applyAlignment="1">
      <alignment horizontal="left" vertical="center"/>
    </xf>
    <xf numFmtId="16" fontId="0" fillId="0" borderId="11" xfId="0" applyNumberFormat="1" applyBorder="1" applyAlignment="1">
      <alignment horizontal="center" vertical="center" wrapText="1"/>
    </xf>
    <xf numFmtId="164" fontId="3" fillId="0" borderId="12" xfId="0" applyNumberFormat="1" applyFont="1" applyBorder="1" applyAlignment="1">
      <alignment horizontal="center" wrapText="1"/>
    </xf>
    <xf numFmtId="164" fontId="3" fillId="0" borderId="12" xfId="0" applyNumberFormat="1" applyFont="1" applyBorder="1" applyAlignment="1">
      <alignment horizontal="center" vertical="center" wrapText="1"/>
    </xf>
    <xf numFmtId="0" fontId="0" fillId="0" borderId="16" xfId="0" applyBorder="1" applyAlignment="1">
      <alignment horizontal="left" vertical="center"/>
    </xf>
    <xf numFmtId="0" fontId="0" fillId="8" borderId="1" xfId="0" applyFill="1" applyBorder="1" applyAlignment="1">
      <alignment vertical="center"/>
    </xf>
    <xf numFmtId="164" fontId="0" fillId="8" borderId="12" xfId="0" applyNumberFormat="1" applyFill="1" applyBorder="1" applyAlignment="1">
      <alignment vertical="center"/>
    </xf>
    <xf numFmtId="16" fontId="0" fillId="10" borderId="1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0" fontId="0" fillId="10" borderId="1" xfId="0" applyNumberFormat="1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10" borderId="1" xfId="0" applyNumberFormat="1" applyFont="1" applyFill="1" applyBorder="1" applyAlignment="1">
      <alignment horizontal="center" vertical="center"/>
    </xf>
    <xf numFmtId="16" fontId="0" fillId="5" borderId="1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0" fontId="0" fillId="5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" fontId="0" fillId="12" borderId="11" xfId="0" applyNumberForma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10" fontId="0" fillId="12" borderId="1" xfId="0" applyNumberFormat="1" applyFill="1" applyBorder="1" applyAlignment="1">
      <alignment horizontal="center" vertical="center"/>
    </xf>
    <xf numFmtId="164" fontId="0" fillId="12" borderId="1" xfId="0" applyNumberFormat="1" applyFill="1" applyBorder="1" applyAlignment="1">
      <alignment horizontal="center" vertical="center"/>
    </xf>
    <xf numFmtId="16" fontId="0" fillId="13" borderId="11" xfId="0" applyNumberForma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10" fontId="0" fillId="13" borderId="1" xfId="0" applyNumberFormat="1" applyFill="1" applyBorder="1" applyAlignment="1">
      <alignment horizontal="center" vertical="center"/>
    </xf>
    <xf numFmtId="10" fontId="0" fillId="13" borderId="1" xfId="0" applyNumberFormat="1" applyFill="1" applyBorder="1" applyAlignment="1">
      <alignment horizontal="center" vertical="center" wrapText="1"/>
    </xf>
    <xf numFmtId="164" fontId="0" fillId="13" borderId="1" xfId="0" applyNumberFormat="1" applyFill="1" applyBorder="1" applyAlignment="1">
      <alignment horizontal="center" vertical="center"/>
    </xf>
    <xf numFmtId="16" fontId="0" fillId="14" borderId="11" xfId="0" applyNumberFormat="1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 wrapText="1"/>
    </xf>
    <xf numFmtId="10" fontId="0" fillId="14" borderId="1" xfId="0" applyNumberFormat="1" applyFont="1" applyFill="1" applyBorder="1" applyAlignment="1">
      <alignment horizontal="center" vertical="center"/>
    </xf>
    <xf numFmtId="10" fontId="0" fillId="14" borderId="1" xfId="0" applyNumberFormat="1" applyFont="1" applyFill="1" applyBorder="1" applyAlignment="1">
      <alignment horizontal="center" vertical="center" wrapText="1"/>
    </xf>
    <xf numFmtId="164" fontId="0" fillId="14" borderId="1" xfId="0" applyNumberFormat="1" applyFont="1" applyFill="1" applyBorder="1" applyAlignment="1">
      <alignment horizontal="center" vertical="center"/>
    </xf>
    <xf numFmtId="16" fontId="0" fillId="12" borderId="11" xfId="0" applyNumberFormat="1" applyFill="1" applyBorder="1" applyAlignment="1">
      <alignment horizontal="center" vertical="top" wrapText="1"/>
    </xf>
    <xf numFmtId="0" fontId="0" fillId="12" borderId="1" xfId="0" applyFill="1" applyBorder="1" applyAlignment="1">
      <alignment horizontal="center" vertical="top" wrapText="1"/>
    </xf>
    <xf numFmtId="10" fontId="0" fillId="12" borderId="1" xfId="0" applyNumberFormat="1" applyFill="1" applyBorder="1" applyAlignment="1">
      <alignment horizontal="center" vertical="top" wrapText="1"/>
    </xf>
    <xf numFmtId="164" fontId="0" fillId="12" borderId="1" xfId="0" applyNumberFormat="1" applyFill="1" applyBorder="1" applyAlignment="1">
      <alignment horizontal="center" vertical="top" wrapText="1"/>
    </xf>
    <xf numFmtId="0" fontId="5" fillId="17" borderId="11" xfId="0" applyFont="1" applyFill="1" applyBorder="1" applyAlignment="1">
      <alignment vertical="center"/>
    </xf>
    <xf numFmtId="0" fontId="5" fillId="18" borderId="11" xfId="0" applyFont="1" applyFill="1" applyBorder="1" applyAlignment="1">
      <alignment vertical="center"/>
    </xf>
    <xf numFmtId="16" fontId="0" fillId="19" borderId="11" xfId="0" applyNumberFormat="1" applyFill="1" applyBorder="1" applyAlignment="1">
      <alignment horizontal="center" vertical="center" wrapText="1"/>
    </xf>
    <xf numFmtId="0" fontId="0" fillId="19" borderId="1" xfId="0" applyFill="1" applyBorder="1" applyAlignment="1">
      <alignment horizontal="center" vertical="center" wrapText="1"/>
    </xf>
    <xf numFmtId="10" fontId="0" fillId="19" borderId="1" xfId="0" applyNumberFormat="1" applyFill="1" applyBorder="1" applyAlignment="1">
      <alignment horizontal="center" vertical="center" wrapText="1"/>
    </xf>
    <xf numFmtId="164" fontId="0" fillId="19" borderId="1" xfId="0" applyNumberFormat="1" applyFill="1" applyBorder="1" applyAlignment="1">
      <alignment horizontal="center" vertical="center" wrapText="1"/>
    </xf>
    <xf numFmtId="16" fontId="0" fillId="20" borderId="11" xfId="0" applyNumberFormat="1" applyFill="1" applyBorder="1" applyAlignment="1">
      <alignment horizontal="center" vertical="center" wrapText="1"/>
    </xf>
    <xf numFmtId="0" fontId="0" fillId="20" borderId="1" xfId="0" applyFill="1" applyBorder="1" applyAlignment="1">
      <alignment horizontal="center" vertical="center" wrapText="1"/>
    </xf>
    <xf numFmtId="10" fontId="0" fillId="20" borderId="1" xfId="0" applyNumberFormat="1" applyFill="1" applyBorder="1" applyAlignment="1">
      <alignment horizontal="center" vertical="center" wrapText="1"/>
    </xf>
    <xf numFmtId="164" fontId="0" fillId="20" borderId="1" xfId="0" applyNumberFormat="1" applyFill="1" applyBorder="1" applyAlignment="1">
      <alignment horizontal="center" vertical="center" wrapText="1"/>
    </xf>
    <xf numFmtId="16" fontId="0" fillId="20" borderId="11" xfId="0" applyNumberFormat="1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10" fontId="0" fillId="20" borderId="1" xfId="0" applyNumberFormat="1" applyFill="1" applyBorder="1" applyAlignment="1">
      <alignment horizontal="center" vertical="center"/>
    </xf>
    <xf numFmtId="164" fontId="0" fillId="20" borderId="1" xfId="0" applyNumberFormat="1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 wrapText="1"/>
    </xf>
    <xf numFmtId="10" fontId="0" fillId="21" borderId="1" xfId="0" applyNumberFormat="1" applyFill="1" applyBorder="1" applyAlignment="1">
      <alignment horizontal="center" vertical="center" wrapText="1"/>
    </xf>
    <xf numFmtId="164" fontId="0" fillId="21" borderId="1" xfId="0" applyNumberFormat="1" applyFill="1" applyBorder="1" applyAlignment="1">
      <alignment horizontal="center" vertical="center" wrapText="1"/>
    </xf>
    <xf numFmtId="16" fontId="0" fillId="21" borderId="11" xfId="0" applyNumberFormat="1" applyFill="1" applyBorder="1" applyAlignment="1">
      <alignment horizontal="center" vertical="center" wrapText="1"/>
    </xf>
    <xf numFmtId="164" fontId="3" fillId="0" borderId="12" xfId="0" applyNumberFormat="1" applyFont="1" applyFill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16" fontId="0" fillId="0" borderId="11" xfId="0" applyNumberFormat="1" applyBorder="1" applyAlignment="1">
      <alignment horizontal="center" vertical="center"/>
    </xf>
    <xf numFmtId="16" fontId="0" fillId="22" borderId="11" xfId="0" applyNumberFormat="1" applyFill="1" applyBorder="1" applyAlignment="1">
      <alignment horizontal="center" vertical="center" wrapText="1"/>
    </xf>
    <xf numFmtId="0" fontId="0" fillId="22" borderId="1" xfId="0" applyFill="1" applyBorder="1" applyAlignment="1">
      <alignment horizontal="center" vertical="center" wrapText="1"/>
    </xf>
    <xf numFmtId="10" fontId="0" fillId="22" borderId="1" xfId="0" applyNumberFormat="1" applyFill="1" applyBorder="1" applyAlignment="1">
      <alignment horizontal="center" vertical="center" wrapText="1"/>
    </xf>
    <xf numFmtId="164" fontId="0" fillId="2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" fontId="0" fillId="19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6" fontId="0" fillId="15" borderId="11" xfId="0" applyNumberFormat="1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10" fontId="0" fillId="15" borderId="1" xfId="0" applyNumberFormat="1" applyFill="1" applyBorder="1" applyAlignment="1">
      <alignment horizontal="center" vertical="center"/>
    </xf>
    <xf numFmtId="164" fontId="0" fillId="15" borderId="1" xfId="0" applyNumberFormat="1" applyFill="1" applyBorder="1" applyAlignment="1">
      <alignment horizontal="center" vertical="center"/>
    </xf>
    <xf numFmtId="16" fontId="0" fillId="12" borderId="1" xfId="0" applyNumberFormat="1" applyFill="1" applyBorder="1" applyAlignment="1">
      <alignment horizontal="center" vertical="center" wrapText="1"/>
    </xf>
    <xf numFmtId="16" fontId="0" fillId="23" borderId="11" xfId="0" applyNumberFormat="1" applyFill="1" applyBorder="1" applyAlignment="1">
      <alignment horizontal="center" vertical="center" wrapText="1"/>
    </xf>
    <xf numFmtId="16" fontId="0" fillId="23" borderId="1" xfId="0" applyNumberFormat="1" applyFill="1" applyBorder="1" applyAlignment="1">
      <alignment horizontal="center" vertical="center" wrapText="1"/>
    </xf>
    <xf numFmtId="0" fontId="0" fillId="23" borderId="1" xfId="0" applyFill="1" applyBorder="1" applyAlignment="1">
      <alignment horizontal="center" vertical="center" wrapText="1"/>
    </xf>
    <xf numFmtId="10" fontId="0" fillId="23" borderId="1" xfId="0" applyNumberFormat="1" applyFill="1" applyBorder="1" applyAlignment="1">
      <alignment horizontal="center" vertical="center" wrapText="1"/>
    </xf>
    <xf numFmtId="164" fontId="0" fillId="23" borderId="1" xfId="0" applyNumberForma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16" fontId="0" fillId="18" borderId="11" xfId="0" applyNumberFormat="1" applyFill="1" applyBorder="1" applyAlignment="1">
      <alignment horizontal="center" vertical="center" wrapText="1"/>
    </xf>
    <xf numFmtId="16" fontId="0" fillId="18" borderId="1" xfId="0" applyNumberFormat="1" applyFill="1" applyBorder="1" applyAlignment="1">
      <alignment horizontal="center" vertical="center" wrapText="1"/>
    </xf>
    <xf numFmtId="10" fontId="0" fillId="18" borderId="1" xfId="0" applyNumberFormat="1" applyFill="1" applyBorder="1" applyAlignment="1">
      <alignment horizontal="center" vertical="center" wrapText="1"/>
    </xf>
    <xf numFmtId="164" fontId="0" fillId="18" borderId="1" xfId="0" applyNumberFormat="1" applyFill="1" applyBorder="1" applyAlignment="1">
      <alignment horizontal="center" vertical="center" wrapText="1"/>
    </xf>
    <xf numFmtId="16" fontId="0" fillId="5" borderId="1" xfId="0" applyNumberForma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/>
    </xf>
    <xf numFmtId="0" fontId="0" fillId="8" borderId="8" xfId="0" applyFill="1" applyBorder="1"/>
    <xf numFmtId="0" fontId="0" fillId="8" borderId="9" xfId="0" applyFill="1" applyBorder="1" applyAlignment="1">
      <alignment horizontal="center" vertical="center"/>
    </xf>
    <xf numFmtId="164" fontId="0" fillId="8" borderId="10" xfId="0" applyNumberFormat="1" applyFill="1" applyBorder="1" applyAlignment="1">
      <alignment horizontal="center" vertical="center"/>
    </xf>
    <xf numFmtId="0" fontId="1" fillId="0" borderId="12" xfId="0" applyFont="1" applyFill="1" applyBorder="1" applyAlignment="1">
      <alignment vertical="center"/>
    </xf>
    <xf numFmtId="0" fontId="0" fillId="18" borderId="11" xfId="0" applyFill="1" applyBorder="1" applyAlignment="1">
      <alignment wrapText="1"/>
    </xf>
    <xf numFmtId="16" fontId="0" fillId="24" borderId="11" xfId="0" applyNumberFormat="1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 wrapText="1"/>
    </xf>
    <xf numFmtId="0" fontId="0" fillId="24" borderId="1" xfId="0" applyFill="1" applyBorder="1" applyAlignment="1">
      <alignment horizontal="center" vertical="center"/>
    </xf>
    <xf numFmtId="10" fontId="0" fillId="24" borderId="1" xfId="0" applyNumberFormat="1" applyFill="1" applyBorder="1" applyAlignment="1">
      <alignment horizontal="center" vertical="center"/>
    </xf>
    <xf numFmtId="164" fontId="0" fillId="24" borderId="1" xfId="0" applyNumberFormat="1" applyFill="1" applyBorder="1" applyAlignment="1">
      <alignment horizontal="center" vertical="center"/>
    </xf>
    <xf numFmtId="16" fontId="0" fillId="25" borderId="11" xfId="0" applyNumberFormat="1" applyFill="1" applyBorder="1" applyAlignment="1">
      <alignment horizontal="center" vertical="center" wrapText="1"/>
    </xf>
    <xf numFmtId="0" fontId="0" fillId="25" borderId="1" xfId="0" applyFill="1" applyBorder="1" applyAlignment="1">
      <alignment horizontal="center" vertical="center" wrapText="1"/>
    </xf>
    <xf numFmtId="10" fontId="0" fillId="25" borderId="1" xfId="0" applyNumberFormat="1" applyFill="1" applyBorder="1" applyAlignment="1">
      <alignment horizontal="center" vertical="center" wrapText="1"/>
    </xf>
    <xf numFmtId="164" fontId="0" fillId="25" borderId="1" xfId="0" applyNumberFormat="1" applyFill="1" applyBorder="1" applyAlignment="1">
      <alignment horizontal="center" vertical="center" wrapText="1"/>
    </xf>
    <xf numFmtId="0" fontId="0" fillId="19" borderId="11" xfId="0" applyFill="1" applyBorder="1"/>
    <xf numFmtId="0" fontId="0" fillId="24" borderId="11" xfId="0" applyFill="1" applyBorder="1"/>
    <xf numFmtId="0" fontId="0" fillId="25" borderId="16" xfId="0" applyFill="1" applyBorder="1"/>
    <xf numFmtId="0" fontId="10" fillId="26" borderId="11" xfId="0" applyFont="1" applyFill="1" applyBorder="1"/>
    <xf numFmtId="0" fontId="10" fillId="27" borderId="16" xfId="0" applyFont="1" applyFill="1" applyBorder="1"/>
    <xf numFmtId="0" fontId="5" fillId="17" borderId="11" xfId="0" applyFont="1" applyFill="1" applyBorder="1" applyAlignment="1">
      <alignment vertical="center" wrapText="1"/>
    </xf>
    <xf numFmtId="0" fontId="5" fillId="17" borderId="1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165" fontId="2" fillId="0" borderId="13" xfId="0" applyNumberFormat="1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164" fontId="3" fillId="0" borderId="15" xfId="0" applyNumberFormat="1" applyFont="1" applyFill="1" applyBorder="1" applyAlignment="1">
      <alignment horizontal="center" vertical="center" wrapText="1"/>
    </xf>
    <xf numFmtId="164" fontId="3" fillId="0" borderId="20" xfId="0" applyNumberFormat="1" applyFont="1" applyFill="1" applyBorder="1" applyAlignment="1">
      <alignment horizontal="center" vertical="center" wrapText="1"/>
    </xf>
    <xf numFmtId="164" fontId="3" fillId="0" borderId="19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49" fontId="1" fillId="2" borderId="5" xfId="0" applyNumberFormat="1" applyFont="1" applyFill="1" applyBorder="1" applyAlignment="1">
      <alignment horizontal="center" vertical="center" wrapText="1"/>
    </xf>
    <xf numFmtId="49" fontId="1" fillId="2" borderId="0" xfId="0" applyNumberFormat="1" applyFont="1" applyFill="1" applyBorder="1" applyAlignment="1">
      <alignment horizontal="center" vertical="center" wrapText="1"/>
    </xf>
    <xf numFmtId="0" fontId="1" fillId="7" borderId="27" xfId="0" applyFont="1" applyFill="1" applyBorder="1" applyAlignment="1">
      <alignment horizontal="center" vertical="center"/>
    </xf>
    <xf numFmtId="0" fontId="1" fillId="7" borderId="28" xfId="0" applyFont="1" applyFill="1" applyBorder="1" applyAlignment="1">
      <alignment horizontal="center" vertical="center"/>
    </xf>
    <xf numFmtId="0" fontId="1" fillId="7" borderId="29" xfId="0" applyFont="1" applyFill="1" applyBorder="1" applyAlignment="1">
      <alignment horizontal="center" vertical="center"/>
    </xf>
    <xf numFmtId="164" fontId="3" fillId="0" borderId="12" xfId="0" applyNumberFormat="1" applyFont="1" applyFill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65" fontId="2" fillId="0" borderId="16" xfId="0" applyNumberFormat="1" applyFont="1" applyBorder="1" applyAlignment="1">
      <alignment horizontal="center" vertical="center"/>
    </xf>
    <xf numFmtId="165" fontId="2" fillId="0" borderId="17" xfId="0" applyNumberFormat="1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16" fontId="0" fillId="0" borderId="11" xfId="0" applyNumberFormat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3" borderId="23" xfId="0" applyNumberFormat="1" applyFill="1" applyBorder="1" applyAlignment="1">
      <alignment horizontal="center" vertical="center" wrapText="1"/>
    </xf>
    <xf numFmtId="164" fontId="0" fillId="3" borderId="24" xfId="0" applyNumberFormat="1" applyFill="1" applyBorder="1" applyAlignment="1">
      <alignment horizontal="center" vertical="center" wrapText="1"/>
    </xf>
    <xf numFmtId="165" fontId="0" fillId="0" borderId="25" xfId="0" applyNumberFormat="1" applyFont="1" applyBorder="1" applyAlignment="1">
      <alignment horizontal="center" vertical="center"/>
    </xf>
    <xf numFmtId="165" fontId="0" fillId="0" borderId="26" xfId="0" applyNumberFormat="1" applyFont="1" applyBorder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1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V100"/>
  <sheetViews>
    <sheetView topLeftCell="A10" zoomScale="77" zoomScaleNormal="70" zoomScaleSheetLayoutView="90" workbookViewId="0">
      <selection activeCell="Q5" sqref="Q5"/>
    </sheetView>
  </sheetViews>
  <sheetFormatPr baseColWidth="10" defaultRowHeight="15" x14ac:dyDescent="0.2"/>
  <cols>
    <col min="7" max="7" width="12.1640625" customWidth="1"/>
    <col min="9" max="9" width="10.83203125" style="45"/>
    <col min="11" max="12" width="10.83203125" style="45"/>
    <col min="13" max="13" width="10.83203125" style="2"/>
    <col min="15" max="16" width="10.83203125" style="2"/>
    <col min="18" max="18" width="10.1640625" customWidth="1"/>
    <col min="21" max="21" width="10.83203125" style="2"/>
  </cols>
  <sheetData>
    <row r="1" spans="1:22" ht="21" customHeight="1" x14ac:dyDescent="0.2">
      <c r="A1" s="255" t="s">
        <v>6</v>
      </c>
      <c r="B1" s="256"/>
      <c r="C1" s="256"/>
      <c r="D1" s="256"/>
      <c r="E1" s="256"/>
      <c r="F1" s="256"/>
      <c r="G1" s="256"/>
      <c r="H1" s="256"/>
      <c r="I1" s="256"/>
      <c r="J1" s="256"/>
      <c r="K1" s="256"/>
      <c r="L1" s="256"/>
      <c r="M1" s="256"/>
      <c r="N1" s="256"/>
      <c r="O1" s="256"/>
      <c r="P1" s="74"/>
      <c r="R1" s="249" t="s">
        <v>28</v>
      </c>
      <c r="S1" s="250"/>
      <c r="T1" s="250"/>
      <c r="U1" s="251"/>
    </row>
    <row r="2" spans="1:22" ht="21" customHeight="1" thickBot="1" x14ac:dyDescent="0.25">
      <c r="A2" s="257"/>
      <c r="B2" s="258"/>
      <c r="C2" s="258"/>
      <c r="D2" s="258"/>
      <c r="E2" s="258"/>
      <c r="F2" s="258"/>
      <c r="G2" s="258"/>
      <c r="H2" s="258"/>
      <c r="I2" s="258"/>
      <c r="J2" s="258"/>
      <c r="K2" s="258"/>
      <c r="L2" s="258"/>
      <c r="M2" s="258"/>
      <c r="N2" s="258"/>
      <c r="O2" s="258"/>
      <c r="P2" s="75"/>
      <c r="R2" s="252"/>
      <c r="S2" s="253"/>
      <c r="T2" s="253"/>
      <c r="U2" s="254"/>
    </row>
    <row r="3" spans="1:22" ht="30" x14ac:dyDescent="0.2">
      <c r="A3" s="82" t="s">
        <v>7</v>
      </c>
      <c r="B3" s="83" t="s">
        <v>8</v>
      </c>
      <c r="C3" s="83" t="s">
        <v>0</v>
      </c>
      <c r="D3" s="83" t="s">
        <v>24</v>
      </c>
      <c r="E3" s="83" t="s">
        <v>1</v>
      </c>
      <c r="F3" s="83" t="s">
        <v>2</v>
      </c>
      <c r="G3" s="83" t="s">
        <v>53</v>
      </c>
      <c r="H3" s="83" t="s">
        <v>3</v>
      </c>
      <c r="I3" s="84" t="s">
        <v>64</v>
      </c>
      <c r="J3" s="83" t="s">
        <v>52</v>
      </c>
      <c r="K3" s="84" t="s">
        <v>65</v>
      </c>
      <c r="L3" s="84" t="s">
        <v>66</v>
      </c>
      <c r="M3" s="85" t="s">
        <v>4</v>
      </c>
      <c r="N3" s="83" t="s">
        <v>12</v>
      </c>
      <c r="O3" s="85" t="s">
        <v>5</v>
      </c>
      <c r="P3" s="86"/>
      <c r="R3" s="13" t="s">
        <v>7</v>
      </c>
      <c r="S3" s="9" t="s">
        <v>29</v>
      </c>
      <c r="T3" s="10" t="s">
        <v>30</v>
      </c>
      <c r="U3" s="16" t="s">
        <v>33</v>
      </c>
    </row>
    <row r="4" spans="1:22" ht="60" x14ac:dyDescent="0.2">
      <c r="A4" s="41">
        <v>42967</v>
      </c>
      <c r="B4" s="42" t="s">
        <v>9</v>
      </c>
      <c r="C4" s="43" t="s">
        <v>10</v>
      </c>
      <c r="D4" s="43" t="s">
        <v>25</v>
      </c>
      <c r="E4" s="43" t="s">
        <v>16</v>
      </c>
      <c r="F4" s="43" t="s">
        <v>11</v>
      </c>
      <c r="G4" s="43" t="s">
        <v>67</v>
      </c>
      <c r="H4" s="43">
        <v>2.92</v>
      </c>
      <c r="I4" s="73">
        <f>IFERROR(1/H4,"")</f>
        <v>0.34246575342465752</v>
      </c>
      <c r="J4" s="43"/>
      <c r="K4" s="73"/>
      <c r="L4" s="73">
        <f>IFERROR(I4+K4/2,"")</f>
        <v>0.34246575342465752</v>
      </c>
      <c r="M4" s="44">
        <v>5</v>
      </c>
      <c r="N4" s="43">
        <v>0</v>
      </c>
      <c r="O4" s="44">
        <f>((N4=0)*-M4)+(H4*M4*N4)</f>
        <v>-5</v>
      </c>
      <c r="P4" s="274" t="s">
        <v>71</v>
      </c>
      <c r="R4" s="126">
        <v>42967</v>
      </c>
      <c r="S4" s="127" t="s">
        <v>31</v>
      </c>
      <c r="T4" s="128">
        <v>-15</v>
      </c>
      <c r="U4" s="8"/>
    </row>
    <row r="5" spans="1:22" x14ac:dyDescent="0.2">
      <c r="A5" s="63">
        <v>42967</v>
      </c>
      <c r="B5" s="64" t="s">
        <v>13</v>
      </c>
      <c r="C5" s="65" t="s">
        <v>10</v>
      </c>
      <c r="D5" s="65" t="s">
        <v>25</v>
      </c>
      <c r="E5" s="65" t="s">
        <v>14</v>
      </c>
      <c r="F5" s="65" t="s">
        <v>15</v>
      </c>
      <c r="G5" s="65" t="s">
        <v>56</v>
      </c>
      <c r="H5" s="65">
        <v>1.73</v>
      </c>
      <c r="I5" s="66">
        <f t="shared" ref="I5:I40" si="0">IFERROR(1/H5,"")</f>
        <v>0.5780346820809249</v>
      </c>
      <c r="J5" s="65" t="s">
        <v>25</v>
      </c>
      <c r="K5" s="66"/>
      <c r="L5" s="66">
        <f t="shared" ref="L5:L40" si="1">IFERROR(I5+K5/2,"")</f>
        <v>0.5780346820809249</v>
      </c>
      <c r="M5" s="67">
        <v>5</v>
      </c>
      <c r="N5" s="65">
        <v>1</v>
      </c>
      <c r="O5" s="67">
        <f>((N5=0)*-M5)+(H5*M5*N5)</f>
        <v>8.65</v>
      </c>
      <c r="P5" s="275"/>
      <c r="R5" s="129">
        <v>42968</v>
      </c>
      <c r="S5" s="130" t="s">
        <v>32</v>
      </c>
      <c r="T5" s="131">
        <v>48</v>
      </c>
      <c r="U5" s="8"/>
    </row>
    <row r="6" spans="1:22" x14ac:dyDescent="0.2">
      <c r="A6" s="19">
        <v>42967</v>
      </c>
      <c r="B6" s="3" t="s">
        <v>13</v>
      </c>
      <c r="C6" s="4" t="s">
        <v>10</v>
      </c>
      <c r="D6" s="4" t="s">
        <v>25</v>
      </c>
      <c r="E6" s="4" t="s">
        <v>17</v>
      </c>
      <c r="F6" s="4" t="s">
        <v>18</v>
      </c>
      <c r="G6" s="4" t="s">
        <v>58</v>
      </c>
      <c r="H6" s="4">
        <v>2</v>
      </c>
      <c r="I6" s="59">
        <f t="shared" si="0"/>
        <v>0.5</v>
      </c>
      <c r="J6" s="4" t="s">
        <v>25</v>
      </c>
      <c r="K6" s="59"/>
      <c r="L6" s="59">
        <f t="shared" si="1"/>
        <v>0.5</v>
      </c>
      <c r="M6" s="5">
        <v>5</v>
      </c>
      <c r="N6" s="4">
        <v>0</v>
      </c>
      <c r="O6" s="5">
        <f t="shared" ref="O6:O40" si="2">((N6=0)*-M6)+(H6*M6*N6)</f>
        <v>-5</v>
      </c>
      <c r="P6" s="275"/>
      <c r="R6" s="126">
        <v>42972</v>
      </c>
      <c r="S6" s="127" t="s">
        <v>31</v>
      </c>
      <c r="T6" s="128">
        <v>-15</v>
      </c>
      <c r="U6" s="8"/>
    </row>
    <row r="7" spans="1:22" x14ac:dyDescent="0.2">
      <c r="A7" s="68">
        <v>42967</v>
      </c>
      <c r="B7" s="69" t="s">
        <v>19</v>
      </c>
      <c r="C7" s="70" t="s">
        <v>20</v>
      </c>
      <c r="D7" s="70" t="s">
        <v>21</v>
      </c>
      <c r="E7" s="70" t="s">
        <v>21</v>
      </c>
      <c r="F7" s="70" t="s">
        <v>22</v>
      </c>
      <c r="G7" s="70" t="s">
        <v>68</v>
      </c>
      <c r="H7" s="70">
        <v>2</v>
      </c>
      <c r="I7" s="71">
        <f t="shared" si="0"/>
        <v>0.5</v>
      </c>
      <c r="J7" s="70" t="s">
        <v>25</v>
      </c>
      <c r="K7" s="71"/>
      <c r="L7" s="71">
        <f t="shared" si="1"/>
        <v>0.5</v>
      </c>
      <c r="M7" s="72">
        <v>5</v>
      </c>
      <c r="N7" s="70">
        <v>1</v>
      </c>
      <c r="O7" s="72">
        <f t="shared" si="2"/>
        <v>10</v>
      </c>
      <c r="P7" s="275"/>
      <c r="R7" s="15"/>
      <c r="S7" s="11"/>
      <c r="T7" s="12"/>
      <c r="U7" s="8"/>
    </row>
    <row r="8" spans="1:22" ht="20" thickBot="1" x14ac:dyDescent="0.25">
      <c r="A8" s="68">
        <v>42967</v>
      </c>
      <c r="B8" s="69" t="s">
        <v>19</v>
      </c>
      <c r="C8" s="70" t="s">
        <v>36</v>
      </c>
      <c r="D8" s="70" t="s">
        <v>23</v>
      </c>
      <c r="E8" s="70" t="s">
        <v>21</v>
      </c>
      <c r="F8" s="70" t="s">
        <v>22</v>
      </c>
      <c r="G8" s="70" t="s">
        <v>68</v>
      </c>
      <c r="H8" s="70">
        <v>2.8</v>
      </c>
      <c r="I8" s="71">
        <f t="shared" si="0"/>
        <v>0.35714285714285715</v>
      </c>
      <c r="J8" s="70" t="s">
        <v>25</v>
      </c>
      <c r="K8" s="71"/>
      <c r="L8" s="71">
        <f t="shared" si="1"/>
        <v>0.35714285714285715</v>
      </c>
      <c r="M8" s="72">
        <v>5.65</v>
      </c>
      <c r="N8" s="70">
        <v>1</v>
      </c>
      <c r="O8" s="72">
        <f t="shared" si="2"/>
        <v>15.82</v>
      </c>
      <c r="P8" s="275"/>
      <c r="R8" s="259">
        <f>SUM(T4:T7)</f>
        <v>18</v>
      </c>
      <c r="S8" s="260"/>
      <c r="T8" s="260"/>
      <c r="U8" s="261"/>
    </row>
    <row r="9" spans="1:22" ht="21" customHeight="1" x14ac:dyDescent="0.2">
      <c r="A9" s="63">
        <v>42968</v>
      </c>
      <c r="B9" s="65" t="s">
        <v>19</v>
      </c>
      <c r="C9" s="65" t="s">
        <v>20</v>
      </c>
      <c r="D9" s="65" t="s">
        <v>26</v>
      </c>
      <c r="E9" s="65" t="s">
        <v>27</v>
      </c>
      <c r="F9" s="65" t="s">
        <v>26</v>
      </c>
      <c r="G9" s="65" t="s">
        <v>56</v>
      </c>
      <c r="H9" s="65">
        <v>11</v>
      </c>
      <c r="I9" s="66">
        <f t="shared" si="0"/>
        <v>9.0909090909090912E-2</v>
      </c>
      <c r="J9" s="65" t="s">
        <v>25</v>
      </c>
      <c r="K9" s="66"/>
      <c r="L9" s="66">
        <f t="shared" si="1"/>
        <v>9.0909090909090912E-2</v>
      </c>
      <c r="M9" s="67">
        <v>3</v>
      </c>
      <c r="N9" s="65">
        <v>1</v>
      </c>
      <c r="O9" s="67">
        <f t="shared" si="2"/>
        <v>33</v>
      </c>
      <c r="P9" s="276"/>
      <c r="R9" s="262" t="s">
        <v>34</v>
      </c>
      <c r="S9" s="263"/>
      <c r="T9" s="263"/>
      <c r="U9" s="264"/>
      <c r="V9" s="1"/>
    </row>
    <row r="10" spans="1:22" ht="68" customHeight="1" x14ac:dyDescent="0.2">
      <c r="A10" s="100">
        <v>42972</v>
      </c>
      <c r="B10" s="101" t="s">
        <v>13</v>
      </c>
      <c r="C10" s="101" t="s">
        <v>20</v>
      </c>
      <c r="D10" s="101" t="s">
        <v>81</v>
      </c>
      <c r="E10" s="101" t="s">
        <v>80</v>
      </c>
      <c r="F10" s="101" t="s">
        <v>79</v>
      </c>
      <c r="G10" s="101" t="s">
        <v>55</v>
      </c>
      <c r="H10" s="101">
        <v>1.85</v>
      </c>
      <c r="I10" s="102">
        <f t="shared" si="0"/>
        <v>0.54054054054054046</v>
      </c>
      <c r="J10" s="101" t="s">
        <v>82</v>
      </c>
      <c r="K10" s="102">
        <v>0.65</v>
      </c>
      <c r="L10" s="102">
        <f t="shared" si="1"/>
        <v>0.86554054054054053</v>
      </c>
      <c r="M10" s="103">
        <v>5</v>
      </c>
      <c r="N10" s="101">
        <v>0</v>
      </c>
      <c r="O10" s="103">
        <f t="shared" si="2"/>
        <v>-5</v>
      </c>
      <c r="P10" s="40"/>
      <c r="R10" s="265"/>
      <c r="S10" s="266"/>
      <c r="T10" s="266"/>
      <c r="U10" s="267"/>
      <c r="V10" s="1"/>
    </row>
    <row r="11" spans="1:22" ht="14.5" customHeight="1" x14ac:dyDescent="0.2">
      <c r="A11" s="63">
        <v>42973</v>
      </c>
      <c r="B11" s="65" t="s">
        <v>13</v>
      </c>
      <c r="C11" s="65" t="s">
        <v>36</v>
      </c>
      <c r="D11" s="65"/>
      <c r="E11" s="65" t="s">
        <v>83</v>
      </c>
      <c r="F11" s="65" t="s">
        <v>27</v>
      </c>
      <c r="G11" s="65" t="s">
        <v>56</v>
      </c>
      <c r="H11" s="65">
        <v>2.5</v>
      </c>
      <c r="I11" s="66">
        <f t="shared" si="0"/>
        <v>0.4</v>
      </c>
      <c r="J11" s="65" t="s">
        <v>84</v>
      </c>
      <c r="K11" s="66">
        <v>0.55000000000000004</v>
      </c>
      <c r="L11" s="66">
        <f t="shared" si="1"/>
        <v>0.67500000000000004</v>
      </c>
      <c r="M11" s="67">
        <v>5</v>
      </c>
      <c r="N11" s="65">
        <v>0</v>
      </c>
      <c r="O11" s="104">
        <f t="shared" si="2"/>
        <v>-5</v>
      </c>
      <c r="P11" s="40"/>
      <c r="R11" s="29" t="s">
        <v>29</v>
      </c>
      <c r="S11" s="28" t="s">
        <v>44</v>
      </c>
      <c r="T11" s="28" t="s">
        <v>42</v>
      </c>
      <c r="U11" s="30" t="s">
        <v>43</v>
      </c>
      <c r="V11" s="1"/>
    </row>
    <row r="12" spans="1:22" ht="14.5" customHeight="1" x14ac:dyDescent="0.2">
      <c r="A12" s="63">
        <v>42973</v>
      </c>
      <c r="B12" s="65" t="s">
        <v>19</v>
      </c>
      <c r="C12" s="65" t="s">
        <v>35</v>
      </c>
      <c r="D12" s="65">
        <v>2</v>
      </c>
      <c r="E12" s="65" t="s">
        <v>83</v>
      </c>
      <c r="F12" s="65" t="s">
        <v>27</v>
      </c>
      <c r="G12" s="65" t="s">
        <v>56</v>
      </c>
      <c r="H12" s="65">
        <v>2</v>
      </c>
      <c r="I12" s="66">
        <f t="shared" si="0"/>
        <v>0.5</v>
      </c>
      <c r="J12" s="65" t="s">
        <v>25</v>
      </c>
      <c r="K12" s="66"/>
      <c r="L12" s="66">
        <f t="shared" si="1"/>
        <v>0.5</v>
      </c>
      <c r="M12" s="67">
        <v>5</v>
      </c>
      <c r="N12" s="65">
        <v>1</v>
      </c>
      <c r="O12" s="104">
        <f t="shared" si="2"/>
        <v>10</v>
      </c>
      <c r="P12" s="274" t="s">
        <v>91</v>
      </c>
      <c r="R12" s="21" t="s">
        <v>38</v>
      </c>
      <c r="S12" s="11">
        <f>COUNTIF($C$4:$C$40,R12)</f>
        <v>0</v>
      </c>
      <c r="T12" s="11">
        <f>SUMPRODUCT(($C$4:$C$40=R12)*($N$4:$N$40=1))</f>
        <v>0</v>
      </c>
      <c r="U12" s="36" t="str">
        <f>IFERROR(T12/S12,"")</f>
        <v/>
      </c>
      <c r="V12" s="1"/>
    </row>
    <row r="13" spans="1:22" x14ac:dyDescent="0.2">
      <c r="A13" s="100">
        <v>42973</v>
      </c>
      <c r="B13" s="101" t="s">
        <v>13</v>
      </c>
      <c r="C13" s="101" t="s">
        <v>40</v>
      </c>
      <c r="D13" s="101" t="s">
        <v>25</v>
      </c>
      <c r="E13" s="101" t="s">
        <v>85</v>
      </c>
      <c r="F13" s="101" t="s">
        <v>86</v>
      </c>
      <c r="G13" s="101" t="s">
        <v>55</v>
      </c>
      <c r="H13" s="101">
        <v>2.2000000000000002</v>
      </c>
      <c r="I13" s="102">
        <f t="shared" si="0"/>
        <v>0.45454545454545453</v>
      </c>
      <c r="J13" s="101" t="s">
        <v>25</v>
      </c>
      <c r="K13" s="102"/>
      <c r="L13" s="102">
        <f t="shared" si="1"/>
        <v>0.45454545454545453</v>
      </c>
      <c r="M13" s="103">
        <v>5</v>
      </c>
      <c r="N13" s="101">
        <v>0</v>
      </c>
      <c r="O13" s="105">
        <f t="shared" si="2"/>
        <v>-5</v>
      </c>
      <c r="P13" s="275"/>
      <c r="R13" s="21" t="s">
        <v>10</v>
      </c>
      <c r="S13" s="11">
        <f>COUNTIF($C$4:$C$40,R13)</f>
        <v>4</v>
      </c>
      <c r="T13" s="11">
        <f t="shared" ref="T13:T21" si="3">SUMPRODUCT(($C$4:$C$40=R13)*($N$4:$N$40=1))</f>
        <v>1</v>
      </c>
      <c r="U13" s="36">
        <f t="shared" ref="U13:U21" si="4">IFERROR(T13/S13,"")</f>
        <v>0.25</v>
      </c>
      <c r="V13" s="1"/>
    </row>
    <row r="14" spans="1:22" x14ac:dyDescent="0.2">
      <c r="A14" s="106">
        <v>42973</v>
      </c>
      <c r="B14" s="107" t="s">
        <v>19</v>
      </c>
      <c r="C14" s="107" t="s">
        <v>35</v>
      </c>
      <c r="D14" s="107">
        <v>2</v>
      </c>
      <c r="E14" s="107" t="s">
        <v>87</v>
      </c>
      <c r="F14" s="107" t="s">
        <v>88</v>
      </c>
      <c r="G14" s="107" t="s">
        <v>57</v>
      </c>
      <c r="H14" s="107">
        <v>2.0499999999999998</v>
      </c>
      <c r="I14" s="108">
        <f t="shared" si="0"/>
        <v>0.48780487804878053</v>
      </c>
      <c r="J14" s="107" t="s">
        <v>25</v>
      </c>
      <c r="K14" s="108"/>
      <c r="L14" s="108">
        <f t="shared" si="1"/>
        <v>0.48780487804878053</v>
      </c>
      <c r="M14" s="109">
        <v>5</v>
      </c>
      <c r="N14" s="107">
        <v>1</v>
      </c>
      <c r="O14" s="110">
        <f t="shared" si="2"/>
        <v>10.25</v>
      </c>
      <c r="P14" s="275"/>
      <c r="R14" s="21" t="s">
        <v>40</v>
      </c>
      <c r="S14" s="11">
        <f t="shared" ref="S14:S21" si="5">COUNTIF($C$4:$C$40,R14)</f>
        <v>1</v>
      </c>
      <c r="T14" s="11">
        <f t="shared" si="3"/>
        <v>0</v>
      </c>
      <c r="U14" s="36">
        <f t="shared" si="4"/>
        <v>0</v>
      </c>
      <c r="V14" s="1"/>
    </row>
    <row r="15" spans="1:22" x14ac:dyDescent="0.2">
      <c r="A15" s="106">
        <v>42973</v>
      </c>
      <c r="B15" s="107" t="s">
        <v>13</v>
      </c>
      <c r="C15" s="107" t="s">
        <v>10</v>
      </c>
      <c r="D15" s="107" t="s">
        <v>25</v>
      </c>
      <c r="E15" s="107" t="s">
        <v>87</v>
      </c>
      <c r="F15" s="107" t="s">
        <v>88</v>
      </c>
      <c r="G15" s="107" t="s">
        <v>57</v>
      </c>
      <c r="H15" s="107">
        <v>2.15</v>
      </c>
      <c r="I15" s="108">
        <f t="shared" si="0"/>
        <v>0.46511627906976744</v>
      </c>
      <c r="J15" s="107" t="s">
        <v>25</v>
      </c>
      <c r="K15" s="108"/>
      <c r="L15" s="108">
        <f t="shared" si="1"/>
        <v>0.46511627906976744</v>
      </c>
      <c r="M15" s="109">
        <v>5</v>
      </c>
      <c r="N15" s="107">
        <v>0</v>
      </c>
      <c r="O15" s="110">
        <f t="shared" si="2"/>
        <v>-5</v>
      </c>
      <c r="P15" s="275"/>
      <c r="R15" s="21" t="s">
        <v>39</v>
      </c>
      <c r="S15" s="11">
        <f t="shared" si="5"/>
        <v>1</v>
      </c>
      <c r="T15" s="11">
        <f t="shared" si="3"/>
        <v>0</v>
      </c>
      <c r="U15" s="36">
        <f t="shared" si="4"/>
        <v>0</v>
      </c>
      <c r="V15" s="1"/>
    </row>
    <row r="16" spans="1:22" x14ac:dyDescent="0.2">
      <c r="A16" s="106">
        <v>42973</v>
      </c>
      <c r="B16" s="107" t="s">
        <v>19</v>
      </c>
      <c r="C16" s="107" t="s">
        <v>39</v>
      </c>
      <c r="D16" s="107" t="s">
        <v>25</v>
      </c>
      <c r="E16" s="107" t="s">
        <v>90</v>
      </c>
      <c r="F16" s="107" t="s">
        <v>89</v>
      </c>
      <c r="G16" s="107" t="s">
        <v>57</v>
      </c>
      <c r="H16" s="107">
        <v>2</v>
      </c>
      <c r="I16" s="108">
        <f t="shared" si="0"/>
        <v>0.5</v>
      </c>
      <c r="J16" s="107" t="s">
        <v>25</v>
      </c>
      <c r="K16" s="108"/>
      <c r="L16" s="108">
        <f t="shared" si="1"/>
        <v>0.5</v>
      </c>
      <c r="M16" s="109">
        <v>5.25</v>
      </c>
      <c r="N16" s="107">
        <v>0</v>
      </c>
      <c r="O16" s="110">
        <f t="shared" si="2"/>
        <v>-5.25</v>
      </c>
      <c r="P16" s="276"/>
      <c r="R16" s="21" t="s">
        <v>37</v>
      </c>
      <c r="S16" s="11">
        <f t="shared" si="5"/>
        <v>0</v>
      </c>
      <c r="T16" s="11">
        <f t="shared" si="3"/>
        <v>0</v>
      </c>
      <c r="U16" s="36" t="str">
        <f t="shared" si="4"/>
        <v/>
      </c>
      <c r="V16" s="1"/>
    </row>
    <row r="17" spans="1:22" x14ac:dyDescent="0.2">
      <c r="A17" s="20"/>
      <c r="B17" s="6"/>
      <c r="C17" s="6"/>
      <c r="D17" s="6"/>
      <c r="E17" s="6"/>
      <c r="F17" s="6"/>
      <c r="G17" s="6"/>
      <c r="H17" s="6"/>
      <c r="I17" s="60" t="str">
        <f t="shared" si="0"/>
        <v/>
      </c>
      <c r="J17" s="6"/>
      <c r="K17" s="60"/>
      <c r="L17" s="60" t="str">
        <f t="shared" si="1"/>
        <v/>
      </c>
      <c r="M17" s="7"/>
      <c r="N17" s="6"/>
      <c r="O17" s="80">
        <f t="shared" si="2"/>
        <v>0</v>
      </c>
      <c r="P17" s="40"/>
      <c r="R17" s="21" t="s">
        <v>41</v>
      </c>
      <c r="S17" s="11">
        <f t="shared" si="5"/>
        <v>0</v>
      </c>
      <c r="T17" s="11">
        <f t="shared" si="3"/>
        <v>0</v>
      </c>
      <c r="U17" s="36" t="str">
        <f t="shared" si="4"/>
        <v/>
      </c>
      <c r="V17" s="1"/>
    </row>
    <row r="18" spans="1:22" x14ac:dyDescent="0.2">
      <c r="A18" s="20"/>
      <c r="B18" s="6"/>
      <c r="C18" s="6"/>
      <c r="D18" s="6"/>
      <c r="E18" s="6"/>
      <c r="F18" s="6"/>
      <c r="G18" s="6"/>
      <c r="H18" s="6"/>
      <c r="I18" s="60" t="str">
        <f t="shared" si="0"/>
        <v/>
      </c>
      <c r="J18" s="6"/>
      <c r="K18" s="60"/>
      <c r="L18" s="60" t="str">
        <f t="shared" si="1"/>
        <v/>
      </c>
      <c r="M18" s="7"/>
      <c r="N18" s="6"/>
      <c r="O18" s="80">
        <f t="shared" si="2"/>
        <v>0</v>
      </c>
      <c r="P18" s="40"/>
      <c r="R18" s="21" t="s">
        <v>36</v>
      </c>
      <c r="S18" s="11">
        <f t="shared" si="5"/>
        <v>2</v>
      </c>
      <c r="T18" s="11">
        <f t="shared" si="3"/>
        <v>1</v>
      </c>
      <c r="U18" s="36">
        <f t="shared" si="4"/>
        <v>0.5</v>
      </c>
      <c r="V18" s="1"/>
    </row>
    <row r="19" spans="1:22" x14ac:dyDescent="0.2">
      <c r="A19" s="20"/>
      <c r="B19" s="6"/>
      <c r="C19" s="6"/>
      <c r="D19" s="6"/>
      <c r="E19" s="6"/>
      <c r="F19" s="6"/>
      <c r="G19" s="6"/>
      <c r="H19" s="6"/>
      <c r="I19" s="60" t="str">
        <f t="shared" si="0"/>
        <v/>
      </c>
      <c r="J19" s="6"/>
      <c r="K19" s="60"/>
      <c r="L19" s="60" t="str">
        <f t="shared" si="1"/>
        <v/>
      </c>
      <c r="M19" s="7"/>
      <c r="N19" s="6"/>
      <c r="O19" s="80">
        <f t="shared" si="2"/>
        <v>0</v>
      </c>
      <c r="P19" s="40"/>
      <c r="R19" s="21" t="s">
        <v>35</v>
      </c>
      <c r="S19" s="11">
        <f t="shared" si="5"/>
        <v>2</v>
      </c>
      <c r="T19" s="11">
        <f t="shared" si="3"/>
        <v>2</v>
      </c>
      <c r="U19" s="36">
        <f t="shared" si="4"/>
        <v>1</v>
      </c>
      <c r="V19" s="1"/>
    </row>
    <row r="20" spans="1:22" x14ac:dyDescent="0.2">
      <c r="A20" s="20"/>
      <c r="B20" s="6"/>
      <c r="C20" s="6"/>
      <c r="D20" s="6"/>
      <c r="E20" s="6"/>
      <c r="F20" s="6"/>
      <c r="G20" s="6"/>
      <c r="H20" s="6"/>
      <c r="I20" s="60" t="str">
        <f t="shared" si="0"/>
        <v/>
      </c>
      <c r="J20" s="6"/>
      <c r="K20" s="60"/>
      <c r="L20" s="60" t="str">
        <f t="shared" si="1"/>
        <v/>
      </c>
      <c r="M20" s="7"/>
      <c r="N20" s="6"/>
      <c r="O20" s="80">
        <f t="shared" si="2"/>
        <v>0</v>
      </c>
      <c r="P20" s="40"/>
      <c r="R20" s="21" t="s">
        <v>20</v>
      </c>
      <c r="S20" s="11">
        <f t="shared" si="5"/>
        <v>3</v>
      </c>
      <c r="T20" s="11">
        <f t="shared" si="3"/>
        <v>2</v>
      </c>
      <c r="U20" s="36">
        <f t="shared" si="4"/>
        <v>0.66666666666666663</v>
      </c>
      <c r="V20" s="1"/>
    </row>
    <row r="21" spans="1:22" ht="16" thickBot="1" x14ac:dyDescent="0.25">
      <c r="A21" s="20"/>
      <c r="B21" s="6"/>
      <c r="C21" s="6"/>
      <c r="D21" s="6"/>
      <c r="E21" s="6"/>
      <c r="F21" s="6"/>
      <c r="G21" s="6"/>
      <c r="H21" s="6"/>
      <c r="I21" s="60" t="str">
        <f t="shared" si="0"/>
        <v/>
      </c>
      <c r="J21" s="6"/>
      <c r="K21" s="60"/>
      <c r="L21" s="60" t="str">
        <f t="shared" si="1"/>
        <v/>
      </c>
      <c r="M21" s="7"/>
      <c r="N21" s="6"/>
      <c r="O21" s="80">
        <f t="shared" si="2"/>
        <v>0</v>
      </c>
      <c r="P21" s="40"/>
      <c r="R21" s="22" t="s">
        <v>101</v>
      </c>
      <c r="S21" s="11">
        <f t="shared" si="5"/>
        <v>0</v>
      </c>
      <c r="T21" s="11">
        <f t="shared" si="3"/>
        <v>0</v>
      </c>
      <c r="U21" s="36" t="str">
        <f t="shared" si="4"/>
        <v/>
      </c>
    </row>
    <row r="22" spans="1:22" ht="15" customHeight="1" x14ac:dyDescent="0.2">
      <c r="A22" s="20"/>
      <c r="B22" s="6"/>
      <c r="C22" s="6"/>
      <c r="D22" s="6"/>
      <c r="E22" s="6"/>
      <c r="F22" s="6"/>
      <c r="G22" s="6"/>
      <c r="H22" s="6"/>
      <c r="I22" s="60" t="str">
        <f t="shared" si="0"/>
        <v/>
      </c>
      <c r="J22" s="6"/>
      <c r="K22" s="60"/>
      <c r="L22" s="60" t="str">
        <f t="shared" si="1"/>
        <v/>
      </c>
      <c r="M22" s="7"/>
      <c r="N22" s="6"/>
      <c r="O22" s="80">
        <f t="shared" si="2"/>
        <v>0</v>
      </c>
      <c r="P22" s="40"/>
      <c r="R22" s="268" t="s">
        <v>45</v>
      </c>
      <c r="S22" s="269"/>
      <c r="T22" s="269"/>
      <c r="U22" s="270"/>
    </row>
    <row r="23" spans="1:22" ht="14.5" customHeight="1" x14ac:dyDescent="0.2">
      <c r="A23" s="20"/>
      <c r="B23" s="6"/>
      <c r="C23" s="6"/>
      <c r="D23" s="6"/>
      <c r="E23" s="6"/>
      <c r="F23" s="6"/>
      <c r="G23" s="6"/>
      <c r="H23" s="6"/>
      <c r="I23" s="60" t="str">
        <f t="shared" si="0"/>
        <v/>
      </c>
      <c r="J23" s="6"/>
      <c r="K23" s="60"/>
      <c r="L23" s="60" t="str">
        <f t="shared" si="1"/>
        <v/>
      </c>
      <c r="M23" s="7"/>
      <c r="N23" s="6"/>
      <c r="O23" s="80">
        <f t="shared" si="2"/>
        <v>0</v>
      </c>
      <c r="P23" s="40"/>
      <c r="R23" s="271"/>
      <c r="S23" s="272"/>
      <c r="T23" s="272"/>
      <c r="U23" s="273"/>
    </row>
    <row r="24" spans="1:22" ht="14.5" customHeight="1" x14ac:dyDescent="0.2">
      <c r="A24" s="20"/>
      <c r="B24" s="6"/>
      <c r="C24" s="6"/>
      <c r="D24" s="6"/>
      <c r="E24" s="6"/>
      <c r="F24" s="6"/>
      <c r="G24" s="6"/>
      <c r="H24" s="6"/>
      <c r="I24" s="60" t="str">
        <f t="shared" si="0"/>
        <v/>
      </c>
      <c r="J24" s="6"/>
      <c r="K24" s="60"/>
      <c r="L24" s="60" t="str">
        <f t="shared" si="1"/>
        <v/>
      </c>
      <c r="M24" s="7"/>
      <c r="N24" s="6"/>
      <c r="O24" s="80">
        <f t="shared" si="2"/>
        <v>0</v>
      </c>
      <c r="P24" s="40"/>
      <c r="R24" s="29"/>
      <c r="S24" s="27" t="s">
        <v>48</v>
      </c>
      <c r="T24" s="27"/>
      <c r="U24" s="32" t="s">
        <v>43</v>
      </c>
    </row>
    <row r="25" spans="1:22" x14ac:dyDescent="0.2">
      <c r="A25" s="20"/>
      <c r="B25" s="6"/>
      <c r="C25" s="6"/>
      <c r="D25" s="6"/>
      <c r="E25" s="6"/>
      <c r="F25" s="6"/>
      <c r="G25" s="6"/>
      <c r="H25" s="6"/>
      <c r="I25" s="60" t="str">
        <f t="shared" si="0"/>
        <v/>
      </c>
      <c r="J25" s="6"/>
      <c r="K25" s="60"/>
      <c r="L25" s="60" t="str">
        <f t="shared" si="1"/>
        <v/>
      </c>
      <c r="M25" s="7"/>
      <c r="N25" s="6"/>
      <c r="O25" s="80">
        <f t="shared" si="2"/>
        <v>0</v>
      </c>
      <c r="P25" s="40"/>
      <c r="R25" s="33" t="s">
        <v>46</v>
      </c>
      <c r="S25" s="31">
        <f>COUNTIF($N$4:$N$40,1)</f>
        <v>6</v>
      </c>
      <c r="T25" s="31"/>
      <c r="U25" s="37">
        <f>IFERROR(COUNTIF($N$4:$N$40,1)/COUNTIF($N$4:$N$40,"&gt;"&amp;-1),"")</f>
        <v>0.46153846153846156</v>
      </c>
    </row>
    <row r="26" spans="1:22" ht="16" thickBot="1" x14ac:dyDescent="0.25">
      <c r="A26" s="15"/>
      <c r="B26" s="11"/>
      <c r="C26" s="11"/>
      <c r="D26" s="11"/>
      <c r="E26" s="11"/>
      <c r="F26" s="11"/>
      <c r="G26" s="11"/>
      <c r="H26" s="11"/>
      <c r="I26" s="61" t="str">
        <f t="shared" si="0"/>
        <v/>
      </c>
      <c r="J26" s="11"/>
      <c r="K26" s="61"/>
      <c r="L26" s="61" t="str">
        <f t="shared" si="1"/>
        <v/>
      </c>
      <c r="M26" s="12"/>
      <c r="N26" s="11"/>
      <c r="O26" s="81">
        <f t="shared" si="2"/>
        <v>0</v>
      </c>
      <c r="P26" s="38"/>
      <c r="R26" s="112" t="s">
        <v>47</v>
      </c>
      <c r="S26" s="113">
        <f>COUNTIF($N$4:$N$40,0)</f>
        <v>7</v>
      </c>
      <c r="T26" s="113"/>
      <c r="U26" s="114">
        <f>IFERROR(COUNTIF($N$4:$N$40,0)/COUNTIF($N$4:$N$40,"&gt;"&amp;-1),"")</f>
        <v>0.53846153846153844</v>
      </c>
    </row>
    <row r="27" spans="1:22" x14ac:dyDescent="0.2">
      <c r="A27" s="15"/>
      <c r="B27" s="11"/>
      <c r="C27" s="11"/>
      <c r="D27" s="11"/>
      <c r="E27" s="11"/>
      <c r="F27" s="11"/>
      <c r="G27" s="11"/>
      <c r="H27" s="11"/>
      <c r="I27" s="61" t="str">
        <f t="shared" si="0"/>
        <v/>
      </c>
      <c r="J27" s="11"/>
      <c r="K27" s="61"/>
      <c r="L27" s="61" t="str">
        <f t="shared" si="1"/>
        <v/>
      </c>
      <c r="M27" s="12"/>
      <c r="N27" s="11"/>
      <c r="O27" s="81">
        <f t="shared" si="2"/>
        <v>0</v>
      </c>
      <c r="P27" s="38"/>
      <c r="R27" s="243" t="s">
        <v>54</v>
      </c>
      <c r="S27" s="244"/>
      <c r="T27" s="244"/>
      <c r="U27" s="245"/>
    </row>
    <row r="28" spans="1:22" x14ac:dyDescent="0.2">
      <c r="A28" s="15"/>
      <c r="B28" s="11"/>
      <c r="C28" s="11"/>
      <c r="D28" s="11"/>
      <c r="E28" s="11"/>
      <c r="F28" s="11"/>
      <c r="G28" s="11"/>
      <c r="H28" s="11"/>
      <c r="I28" s="61" t="str">
        <f t="shared" si="0"/>
        <v/>
      </c>
      <c r="J28" s="11"/>
      <c r="K28" s="61"/>
      <c r="L28" s="61" t="str">
        <f t="shared" si="1"/>
        <v/>
      </c>
      <c r="M28" s="12"/>
      <c r="N28" s="11"/>
      <c r="O28" s="81">
        <f t="shared" si="2"/>
        <v>0</v>
      </c>
      <c r="P28" s="38"/>
      <c r="R28" s="246"/>
      <c r="S28" s="247"/>
      <c r="T28" s="247"/>
      <c r="U28" s="248"/>
    </row>
    <row r="29" spans="1:22" x14ac:dyDescent="0.2">
      <c r="A29" s="15"/>
      <c r="B29" s="11"/>
      <c r="C29" s="11"/>
      <c r="D29" s="11"/>
      <c r="E29" s="11"/>
      <c r="F29" s="11"/>
      <c r="G29" s="11"/>
      <c r="H29" s="11"/>
      <c r="I29" s="61" t="str">
        <f t="shared" si="0"/>
        <v/>
      </c>
      <c r="J29" s="11"/>
      <c r="K29" s="61"/>
      <c r="L29" s="61" t="str">
        <f t="shared" si="1"/>
        <v/>
      </c>
      <c r="M29" s="12"/>
      <c r="N29" s="11"/>
      <c r="O29" s="81">
        <f t="shared" si="2"/>
        <v>0</v>
      </c>
      <c r="P29" s="38"/>
      <c r="R29" s="29" t="s">
        <v>29</v>
      </c>
      <c r="S29" s="28" t="s">
        <v>44</v>
      </c>
      <c r="T29" s="28" t="s">
        <v>42</v>
      </c>
      <c r="U29" s="30" t="s">
        <v>43</v>
      </c>
    </row>
    <row r="30" spans="1:22" x14ac:dyDescent="0.2">
      <c r="A30" s="15"/>
      <c r="B30" s="11"/>
      <c r="C30" s="11"/>
      <c r="D30" s="11"/>
      <c r="E30" s="11"/>
      <c r="F30" s="11"/>
      <c r="G30" s="11"/>
      <c r="H30" s="11"/>
      <c r="I30" s="61" t="str">
        <f t="shared" si="0"/>
        <v/>
      </c>
      <c r="J30" s="11"/>
      <c r="K30" s="61"/>
      <c r="L30" s="61" t="str">
        <f t="shared" si="1"/>
        <v/>
      </c>
      <c r="M30" s="12"/>
      <c r="N30" s="11"/>
      <c r="O30" s="81">
        <f t="shared" si="2"/>
        <v>0</v>
      </c>
      <c r="P30" s="38"/>
      <c r="R30" s="46" t="s">
        <v>56</v>
      </c>
      <c r="S30" s="111">
        <f>COUNTIF($G$4:$G$40,R30)</f>
        <v>4</v>
      </c>
      <c r="T30" s="111">
        <f>SUMPRODUCT(($G$4:$G$40=R30)*($N$4:$N$40=1))</f>
        <v>3</v>
      </c>
      <c r="U30" s="36">
        <f>IFERROR(T30/S30,"")</f>
        <v>0.75</v>
      </c>
    </row>
    <row r="31" spans="1:22" x14ac:dyDescent="0.2">
      <c r="A31" s="15"/>
      <c r="B31" s="11"/>
      <c r="C31" s="11"/>
      <c r="D31" s="11"/>
      <c r="E31" s="11"/>
      <c r="F31" s="11"/>
      <c r="G31" s="11"/>
      <c r="H31" s="11"/>
      <c r="I31" s="61" t="str">
        <f t="shared" si="0"/>
        <v/>
      </c>
      <c r="J31" s="11"/>
      <c r="K31" s="61"/>
      <c r="L31" s="61" t="str">
        <f t="shared" si="1"/>
        <v/>
      </c>
      <c r="M31" s="12"/>
      <c r="N31" s="11"/>
      <c r="O31" s="81">
        <f t="shared" si="2"/>
        <v>0</v>
      </c>
      <c r="P31" s="38"/>
      <c r="R31" s="47" t="s">
        <v>55</v>
      </c>
      <c r="S31" s="111">
        <f t="shared" ref="S31:S40" si="6">COUNTIF($G$4:$G$40,R31)</f>
        <v>2</v>
      </c>
      <c r="T31" s="111">
        <f t="shared" ref="T31:T40" si="7">SUMPRODUCT(($G$4:$G$40=R31)*($N$4:$N$40=1))</f>
        <v>0</v>
      </c>
      <c r="U31" s="36">
        <f t="shared" ref="U31:U40" si="8">IFERROR(T31/S31,"")</f>
        <v>0</v>
      </c>
    </row>
    <row r="32" spans="1:22" x14ac:dyDescent="0.2">
      <c r="A32" s="15"/>
      <c r="B32" s="11"/>
      <c r="C32" s="11"/>
      <c r="D32" s="11"/>
      <c r="E32" s="11"/>
      <c r="F32" s="11"/>
      <c r="G32" s="11"/>
      <c r="H32" s="11"/>
      <c r="I32" s="61" t="str">
        <f t="shared" si="0"/>
        <v/>
      </c>
      <c r="J32" s="11"/>
      <c r="K32" s="61"/>
      <c r="L32" s="61" t="str">
        <f t="shared" si="1"/>
        <v/>
      </c>
      <c r="M32" s="12"/>
      <c r="N32" s="11"/>
      <c r="O32" s="81">
        <f t="shared" si="2"/>
        <v>0</v>
      </c>
      <c r="P32" s="38"/>
      <c r="R32" s="48" t="s">
        <v>57</v>
      </c>
      <c r="S32" s="111">
        <f t="shared" si="6"/>
        <v>3</v>
      </c>
      <c r="T32" s="111">
        <f t="shared" si="7"/>
        <v>1</v>
      </c>
      <c r="U32" s="36">
        <f t="shared" si="8"/>
        <v>0.33333333333333331</v>
      </c>
    </row>
    <row r="33" spans="1:21" x14ac:dyDescent="0.2">
      <c r="A33" s="15"/>
      <c r="B33" s="11"/>
      <c r="C33" s="11"/>
      <c r="D33" s="11"/>
      <c r="E33" s="11"/>
      <c r="F33" s="11"/>
      <c r="G33" s="11"/>
      <c r="H33" s="11"/>
      <c r="I33" s="61" t="str">
        <f t="shared" si="0"/>
        <v/>
      </c>
      <c r="J33" s="11"/>
      <c r="K33" s="61"/>
      <c r="L33" s="61" t="str">
        <f t="shared" si="1"/>
        <v/>
      </c>
      <c r="M33" s="12"/>
      <c r="N33" s="11"/>
      <c r="O33" s="81">
        <f t="shared" si="2"/>
        <v>0</v>
      </c>
      <c r="P33" s="38"/>
      <c r="R33" s="50" t="s">
        <v>58</v>
      </c>
      <c r="S33" s="111">
        <f t="shared" si="6"/>
        <v>1</v>
      </c>
      <c r="T33" s="111">
        <f t="shared" si="7"/>
        <v>0</v>
      </c>
      <c r="U33" s="36">
        <f t="shared" si="8"/>
        <v>0</v>
      </c>
    </row>
    <row r="34" spans="1:21" ht="30" x14ac:dyDescent="0.2">
      <c r="A34" s="21"/>
      <c r="B34" s="17"/>
      <c r="C34" s="17"/>
      <c r="D34" s="17"/>
      <c r="E34" s="17"/>
      <c r="F34" s="17"/>
      <c r="G34" s="17"/>
      <c r="H34" s="17"/>
      <c r="I34" s="56" t="str">
        <f t="shared" si="0"/>
        <v/>
      </c>
      <c r="J34" s="17"/>
      <c r="K34" s="56"/>
      <c r="L34" s="56" t="str">
        <f t="shared" si="1"/>
        <v/>
      </c>
      <c r="M34" s="18"/>
      <c r="N34" s="17"/>
      <c r="O34" s="81">
        <f t="shared" si="2"/>
        <v>0</v>
      </c>
      <c r="P34" s="38"/>
      <c r="R34" s="51" t="s">
        <v>59</v>
      </c>
      <c r="S34" s="111">
        <f t="shared" si="6"/>
        <v>0</v>
      </c>
      <c r="T34" s="111">
        <f t="shared" si="7"/>
        <v>0</v>
      </c>
      <c r="U34" s="36" t="str">
        <f t="shared" si="8"/>
        <v/>
      </c>
    </row>
    <row r="35" spans="1:21" ht="30" x14ac:dyDescent="0.2">
      <c r="A35" s="21"/>
      <c r="B35" s="17"/>
      <c r="C35" s="17"/>
      <c r="D35" s="17"/>
      <c r="E35" s="17"/>
      <c r="F35" s="17"/>
      <c r="G35" s="17"/>
      <c r="H35" s="17"/>
      <c r="I35" s="56" t="str">
        <f t="shared" si="0"/>
        <v/>
      </c>
      <c r="J35" s="17"/>
      <c r="K35" s="56"/>
      <c r="L35" s="56" t="str">
        <f t="shared" si="1"/>
        <v/>
      </c>
      <c r="M35" s="18"/>
      <c r="N35" s="17"/>
      <c r="O35" s="81">
        <f t="shared" si="2"/>
        <v>0</v>
      </c>
      <c r="P35" s="38"/>
      <c r="R35" s="52" t="s">
        <v>60</v>
      </c>
      <c r="S35" s="111">
        <f t="shared" si="6"/>
        <v>0</v>
      </c>
      <c r="T35" s="111">
        <f t="shared" si="7"/>
        <v>0</v>
      </c>
      <c r="U35" s="36" t="str">
        <f t="shared" si="8"/>
        <v/>
      </c>
    </row>
    <row r="36" spans="1:21" x14ac:dyDescent="0.2">
      <c r="A36" s="21"/>
      <c r="B36" s="17"/>
      <c r="C36" s="17"/>
      <c r="D36" s="17"/>
      <c r="E36" s="17"/>
      <c r="F36" s="17"/>
      <c r="G36" s="17"/>
      <c r="H36" s="17"/>
      <c r="I36" s="56" t="str">
        <f t="shared" si="0"/>
        <v/>
      </c>
      <c r="J36" s="17"/>
      <c r="K36" s="56"/>
      <c r="L36" s="56" t="str">
        <f t="shared" si="1"/>
        <v/>
      </c>
      <c r="M36" s="18"/>
      <c r="N36" s="17"/>
      <c r="O36" s="81">
        <f t="shared" si="2"/>
        <v>0</v>
      </c>
      <c r="P36" s="38"/>
      <c r="R36" s="53" t="s">
        <v>68</v>
      </c>
      <c r="S36" s="111">
        <f t="shared" si="6"/>
        <v>2</v>
      </c>
      <c r="T36" s="111">
        <f t="shared" si="7"/>
        <v>2</v>
      </c>
      <c r="U36" s="36">
        <f t="shared" si="8"/>
        <v>1</v>
      </c>
    </row>
    <row r="37" spans="1:21" x14ac:dyDescent="0.2">
      <c r="A37" s="21"/>
      <c r="B37" s="17"/>
      <c r="C37" s="17"/>
      <c r="D37" s="17"/>
      <c r="E37" s="17"/>
      <c r="F37" s="17"/>
      <c r="G37" s="17"/>
      <c r="H37" s="17"/>
      <c r="I37" s="56" t="str">
        <f t="shared" si="0"/>
        <v/>
      </c>
      <c r="J37" s="17"/>
      <c r="K37" s="56"/>
      <c r="L37" s="56" t="str">
        <f t="shared" si="1"/>
        <v/>
      </c>
      <c r="M37" s="18"/>
      <c r="N37" s="17"/>
      <c r="O37" s="81">
        <f t="shared" si="2"/>
        <v>0</v>
      </c>
      <c r="P37" s="38"/>
      <c r="R37" s="49" t="s">
        <v>61</v>
      </c>
      <c r="S37" s="111">
        <f t="shared" si="6"/>
        <v>0</v>
      </c>
      <c r="T37" s="111">
        <f t="shared" si="7"/>
        <v>0</v>
      </c>
      <c r="U37" s="36" t="str">
        <f t="shared" si="8"/>
        <v/>
      </c>
    </row>
    <row r="38" spans="1:21" x14ac:dyDescent="0.2">
      <c r="A38" s="21"/>
      <c r="B38" s="17"/>
      <c r="C38" s="17"/>
      <c r="D38" s="17"/>
      <c r="E38" s="17"/>
      <c r="F38" s="17"/>
      <c r="G38" s="17"/>
      <c r="H38" s="17"/>
      <c r="I38" s="56" t="str">
        <f t="shared" si="0"/>
        <v/>
      </c>
      <c r="J38" s="17"/>
      <c r="K38" s="56"/>
      <c r="L38" s="56" t="str">
        <f t="shared" si="1"/>
        <v/>
      </c>
      <c r="M38" s="18"/>
      <c r="N38" s="17"/>
      <c r="O38" s="81">
        <f t="shared" si="2"/>
        <v>0</v>
      </c>
      <c r="P38" s="38"/>
      <c r="R38" s="54" t="s">
        <v>62</v>
      </c>
      <c r="S38" s="111">
        <f t="shared" si="6"/>
        <v>0</v>
      </c>
      <c r="T38" s="111">
        <f t="shared" si="7"/>
        <v>0</v>
      </c>
      <c r="U38" s="36" t="str">
        <f t="shared" si="8"/>
        <v/>
      </c>
    </row>
    <row r="39" spans="1:21" x14ac:dyDescent="0.2">
      <c r="A39" s="21"/>
      <c r="B39" s="17"/>
      <c r="C39" s="17"/>
      <c r="D39" s="17"/>
      <c r="E39" s="17"/>
      <c r="F39" s="17"/>
      <c r="G39" s="17"/>
      <c r="H39" s="17"/>
      <c r="I39" s="56" t="str">
        <f t="shared" si="0"/>
        <v/>
      </c>
      <c r="J39" s="17"/>
      <c r="K39" s="56"/>
      <c r="L39" s="56" t="str">
        <f t="shared" si="1"/>
        <v/>
      </c>
      <c r="M39" s="18"/>
      <c r="N39" s="17"/>
      <c r="O39" s="81">
        <f t="shared" si="2"/>
        <v>0</v>
      </c>
      <c r="P39" s="38"/>
      <c r="R39" s="115" t="s">
        <v>63</v>
      </c>
      <c r="S39" s="111">
        <f t="shared" si="6"/>
        <v>0</v>
      </c>
      <c r="T39" s="111">
        <f t="shared" si="7"/>
        <v>0</v>
      </c>
      <c r="U39" s="36" t="str">
        <f t="shared" si="8"/>
        <v/>
      </c>
    </row>
    <row r="40" spans="1:21" ht="15" customHeight="1" thickBot="1" x14ac:dyDescent="0.25">
      <c r="A40" s="22"/>
      <c r="B40" s="23"/>
      <c r="C40" s="23"/>
      <c r="D40" s="23"/>
      <c r="E40" s="23"/>
      <c r="F40" s="23"/>
      <c r="G40" s="23"/>
      <c r="H40" s="23"/>
      <c r="I40" s="62" t="str">
        <f t="shared" si="0"/>
        <v/>
      </c>
      <c r="J40" s="23"/>
      <c r="K40" s="62"/>
      <c r="L40" s="62" t="str">
        <f t="shared" si="1"/>
        <v/>
      </c>
      <c r="M40" s="24"/>
      <c r="N40" s="23"/>
      <c r="O40" s="87">
        <f t="shared" si="2"/>
        <v>0</v>
      </c>
      <c r="P40" s="39"/>
      <c r="R40" s="116" t="s">
        <v>102</v>
      </c>
      <c r="S40" s="78">
        <f t="shared" si="6"/>
        <v>0</v>
      </c>
      <c r="T40" s="78">
        <f t="shared" si="7"/>
        <v>0</v>
      </c>
      <c r="U40" s="79" t="str">
        <f t="shared" si="8"/>
        <v/>
      </c>
    </row>
    <row r="41" spans="1:21" ht="14.5" customHeight="1" x14ac:dyDescent="0.2">
      <c r="A41" s="25"/>
      <c r="B41" s="25"/>
      <c r="C41" s="25"/>
      <c r="D41" s="25"/>
      <c r="E41" s="25"/>
      <c r="F41" s="25"/>
      <c r="G41" s="25"/>
      <c r="H41" s="25"/>
      <c r="I41" s="55"/>
      <c r="J41" s="25"/>
      <c r="K41" s="55"/>
      <c r="L41" s="55"/>
      <c r="M41" s="26"/>
      <c r="N41" s="25"/>
      <c r="O41" s="26"/>
      <c r="P41" s="26"/>
      <c r="R41" s="76"/>
      <c r="S41" s="76"/>
      <c r="T41" s="76"/>
      <c r="U41" s="76"/>
    </row>
    <row r="42" spans="1:21" ht="14.5" customHeight="1" x14ac:dyDescent="0.2">
      <c r="A42" s="25"/>
      <c r="B42" s="25"/>
      <c r="C42" s="25"/>
      <c r="D42" s="25"/>
      <c r="E42" s="25"/>
      <c r="F42" s="98"/>
      <c r="G42" s="97"/>
      <c r="H42" s="97"/>
      <c r="I42" s="97"/>
      <c r="J42" s="97"/>
      <c r="K42" s="97"/>
      <c r="L42" s="97"/>
      <c r="M42" s="97"/>
      <c r="N42" s="97"/>
      <c r="O42" s="97"/>
      <c r="P42" s="97"/>
      <c r="R42" s="57"/>
      <c r="S42" s="57"/>
      <c r="T42" s="57"/>
      <c r="U42" s="77"/>
    </row>
    <row r="43" spans="1:21" x14ac:dyDescent="0.2">
      <c r="A43" s="25"/>
      <c r="B43" s="25"/>
      <c r="C43" s="25"/>
      <c r="D43" s="25"/>
      <c r="E43" s="25"/>
      <c r="F43" s="98"/>
      <c r="G43" s="97"/>
      <c r="H43" s="97"/>
      <c r="I43" s="97"/>
      <c r="J43" s="97"/>
      <c r="K43" s="97"/>
      <c r="L43" s="97"/>
      <c r="M43" s="97"/>
      <c r="N43" s="97"/>
      <c r="O43" s="97"/>
      <c r="P43" s="97"/>
      <c r="R43" s="57"/>
      <c r="S43" s="57"/>
      <c r="T43" s="57"/>
      <c r="U43" s="58"/>
    </row>
    <row r="44" spans="1:21" x14ac:dyDescent="0.2">
      <c r="A44" s="25"/>
      <c r="B44" s="25"/>
      <c r="C44" s="25"/>
      <c r="D44" s="25"/>
      <c r="E44" s="25"/>
      <c r="F44" s="98"/>
      <c r="G44" s="97"/>
      <c r="H44" s="97"/>
      <c r="I44" s="97"/>
      <c r="J44" s="97"/>
      <c r="K44" s="97"/>
      <c r="L44" s="97"/>
      <c r="M44" s="97"/>
      <c r="N44" s="97"/>
      <c r="O44" s="97"/>
      <c r="P44" s="97"/>
      <c r="R44" s="57"/>
      <c r="S44" s="57"/>
      <c r="T44" s="57"/>
      <c r="U44" s="58"/>
    </row>
    <row r="45" spans="1:21" x14ac:dyDescent="0.2">
      <c r="A45" s="25"/>
      <c r="B45" s="25"/>
      <c r="C45" s="25"/>
      <c r="D45" s="25"/>
      <c r="E45" s="25"/>
      <c r="F45" s="25"/>
      <c r="G45" s="25"/>
      <c r="H45" s="25"/>
      <c r="I45" s="55"/>
      <c r="J45" s="25"/>
      <c r="K45" s="55"/>
      <c r="L45" s="55"/>
      <c r="M45" s="25"/>
      <c r="O45" s="26"/>
      <c r="P45" s="26"/>
    </row>
    <row r="46" spans="1:21" x14ac:dyDescent="0.2">
      <c r="A46" s="25"/>
      <c r="B46" s="25"/>
      <c r="C46" s="25"/>
      <c r="D46" s="25"/>
      <c r="E46" s="25"/>
      <c r="F46" s="25"/>
      <c r="G46" s="25"/>
      <c r="H46" s="25"/>
      <c r="I46" s="55"/>
      <c r="J46" s="25"/>
      <c r="K46" s="55"/>
      <c r="L46" s="55"/>
      <c r="M46" s="26"/>
      <c r="N46" s="25"/>
      <c r="O46" s="26"/>
      <c r="P46" s="26"/>
    </row>
    <row r="47" spans="1:21" x14ac:dyDescent="0.2">
      <c r="A47" s="25"/>
      <c r="B47" s="25"/>
      <c r="C47" s="25"/>
      <c r="D47" s="25"/>
      <c r="E47" s="25"/>
      <c r="F47" s="25"/>
      <c r="G47" s="25"/>
      <c r="H47" s="25"/>
      <c r="I47" s="55"/>
      <c r="J47" s="25"/>
      <c r="K47" s="55"/>
      <c r="L47" s="55"/>
      <c r="M47" s="26"/>
      <c r="N47" s="25"/>
      <c r="O47" s="26"/>
      <c r="P47" s="26"/>
    </row>
    <row r="48" spans="1:21" x14ac:dyDescent="0.2">
      <c r="A48" s="25"/>
      <c r="B48" s="25"/>
      <c r="C48" s="25"/>
      <c r="D48" s="25"/>
      <c r="E48" s="25"/>
      <c r="F48" s="25"/>
      <c r="G48" s="25"/>
      <c r="H48" s="25"/>
      <c r="I48" s="55"/>
      <c r="J48" s="25"/>
      <c r="K48" s="55"/>
      <c r="L48" s="55"/>
      <c r="M48" s="26"/>
      <c r="N48" s="25"/>
      <c r="O48" s="26"/>
      <c r="P48" s="26"/>
    </row>
    <row r="49" spans="1:16" x14ac:dyDescent="0.2">
      <c r="A49" s="25"/>
      <c r="B49" s="25"/>
      <c r="C49" s="25"/>
      <c r="D49" s="25"/>
      <c r="E49" s="25"/>
      <c r="F49" s="25"/>
      <c r="G49" s="25"/>
      <c r="H49" s="25"/>
      <c r="I49" s="55"/>
      <c r="J49" s="25"/>
      <c r="K49" s="55"/>
      <c r="L49" s="55"/>
      <c r="M49" s="26"/>
      <c r="N49" s="25"/>
      <c r="O49" s="26"/>
      <c r="P49" s="26"/>
    </row>
    <row r="50" spans="1:16" x14ac:dyDescent="0.2">
      <c r="A50" s="25"/>
      <c r="B50" s="25"/>
      <c r="C50" s="25"/>
      <c r="D50" s="25"/>
      <c r="E50" s="25"/>
      <c r="F50" s="25"/>
      <c r="G50" s="25"/>
      <c r="H50" s="25"/>
      <c r="I50" s="55"/>
      <c r="J50" s="25"/>
      <c r="K50" s="55"/>
      <c r="L50" s="55"/>
      <c r="M50" s="26"/>
      <c r="N50" s="25"/>
      <c r="O50" s="26"/>
      <c r="P50" s="26"/>
    </row>
    <row r="51" spans="1:16" x14ac:dyDescent="0.2">
      <c r="A51" s="25"/>
      <c r="B51" s="25"/>
      <c r="C51" s="25"/>
      <c r="D51" s="25"/>
      <c r="E51" s="25"/>
      <c r="F51" s="25"/>
      <c r="G51" s="25"/>
      <c r="H51" s="25"/>
      <c r="I51" s="55"/>
      <c r="J51" s="25"/>
      <c r="K51" s="55"/>
      <c r="L51" s="55"/>
      <c r="M51" s="26"/>
      <c r="N51" s="25"/>
      <c r="O51" s="26"/>
      <c r="P51" s="26"/>
    </row>
    <row r="52" spans="1:16" x14ac:dyDescent="0.2">
      <c r="A52" s="25"/>
      <c r="B52" s="25"/>
      <c r="C52" s="25"/>
      <c r="D52" s="25"/>
      <c r="E52" s="25"/>
      <c r="F52" s="25"/>
      <c r="G52" s="25"/>
      <c r="H52" s="25"/>
      <c r="I52" s="55"/>
      <c r="J52" s="25"/>
      <c r="K52" s="55"/>
      <c r="L52" s="55"/>
      <c r="M52" s="26"/>
      <c r="N52" s="25"/>
      <c r="O52" s="26"/>
      <c r="P52" s="26"/>
    </row>
    <row r="53" spans="1:16" x14ac:dyDescent="0.2">
      <c r="A53" s="25"/>
      <c r="B53" s="25"/>
      <c r="C53" s="25"/>
      <c r="D53" s="25"/>
      <c r="E53" s="25"/>
      <c r="F53" s="25"/>
      <c r="G53" s="25"/>
      <c r="H53" s="25"/>
      <c r="I53" s="55"/>
      <c r="J53" s="25"/>
      <c r="K53" s="55"/>
      <c r="L53" s="55"/>
      <c r="M53" s="26"/>
      <c r="N53" s="25"/>
      <c r="O53" s="26"/>
      <c r="P53" s="26"/>
    </row>
    <row r="54" spans="1:16" x14ac:dyDescent="0.2">
      <c r="A54" s="25"/>
      <c r="B54" s="25"/>
      <c r="C54" s="25"/>
      <c r="D54" s="25"/>
      <c r="E54" s="25"/>
      <c r="F54" s="25"/>
      <c r="G54" s="25"/>
      <c r="H54" s="25"/>
      <c r="I54" s="55"/>
      <c r="J54" s="25"/>
      <c r="K54" s="55"/>
      <c r="L54" s="55"/>
      <c r="M54" s="26"/>
      <c r="N54" s="25"/>
      <c r="O54" s="26"/>
      <c r="P54" s="26"/>
    </row>
    <row r="55" spans="1:16" x14ac:dyDescent="0.2">
      <c r="A55" s="25"/>
      <c r="B55" s="25"/>
      <c r="C55" s="25"/>
      <c r="D55" s="25"/>
      <c r="E55" s="25"/>
      <c r="F55" s="25"/>
      <c r="G55" s="25"/>
      <c r="H55" s="25"/>
      <c r="I55" s="55"/>
      <c r="J55" s="25"/>
      <c r="K55" s="55"/>
      <c r="L55" s="55"/>
      <c r="M55" s="26"/>
      <c r="N55" s="25"/>
      <c r="O55" s="26"/>
      <c r="P55" s="26"/>
    </row>
    <row r="56" spans="1:16" x14ac:dyDescent="0.2">
      <c r="A56" s="25"/>
      <c r="B56" s="25"/>
      <c r="C56" s="25"/>
      <c r="D56" s="25"/>
      <c r="E56" s="25"/>
      <c r="F56" s="25"/>
      <c r="G56" s="25"/>
      <c r="H56" s="25"/>
      <c r="I56" s="55"/>
      <c r="J56" s="25"/>
      <c r="K56" s="55"/>
      <c r="L56" s="55"/>
      <c r="M56" s="26"/>
      <c r="N56" s="25"/>
      <c r="O56" s="26"/>
      <c r="P56" s="26"/>
    </row>
    <row r="57" spans="1:16" x14ac:dyDescent="0.2">
      <c r="A57" s="25"/>
      <c r="B57" s="25"/>
      <c r="C57" s="25"/>
      <c r="D57" s="25"/>
      <c r="E57" s="25"/>
      <c r="F57" s="25"/>
      <c r="G57" s="25"/>
      <c r="H57" s="25"/>
      <c r="I57" s="55"/>
      <c r="J57" s="25"/>
      <c r="K57" s="55"/>
      <c r="L57" s="55"/>
      <c r="M57" s="26"/>
      <c r="N57" s="25"/>
      <c r="O57" s="26"/>
      <c r="P57" s="26"/>
    </row>
    <row r="58" spans="1:16" x14ac:dyDescent="0.2">
      <c r="A58" s="25"/>
      <c r="B58" s="25"/>
      <c r="C58" s="25"/>
      <c r="D58" s="25"/>
      <c r="E58" s="25"/>
      <c r="F58" s="25"/>
      <c r="G58" s="25"/>
      <c r="H58" s="25"/>
      <c r="I58" s="55"/>
      <c r="J58" s="25"/>
      <c r="K58" s="55"/>
      <c r="L58" s="55"/>
      <c r="M58" s="26"/>
      <c r="N58" s="25"/>
      <c r="O58" s="26"/>
      <c r="P58" s="26"/>
    </row>
    <row r="59" spans="1:16" x14ac:dyDescent="0.2">
      <c r="A59" s="25"/>
      <c r="B59" s="25"/>
      <c r="C59" s="25"/>
      <c r="D59" s="25"/>
      <c r="E59" s="25"/>
      <c r="F59" s="25"/>
      <c r="G59" s="25"/>
      <c r="H59" s="25"/>
      <c r="I59" s="55"/>
      <c r="J59" s="25"/>
      <c r="K59" s="55"/>
      <c r="L59" s="55"/>
      <c r="M59" s="26"/>
      <c r="N59" s="25"/>
      <c r="O59" s="26"/>
      <c r="P59" s="26"/>
    </row>
    <row r="60" spans="1:16" x14ac:dyDescent="0.2">
      <c r="A60" s="25"/>
      <c r="B60" s="25"/>
      <c r="C60" s="25"/>
      <c r="D60" s="25"/>
      <c r="E60" s="25"/>
      <c r="F60" s="25"/>
      <c r="G60" s="25"/>
      <c r="H60" s="25"/>
      <c r="I60" s="55"/>
      <c r="J60" s="25"/>
      <c r="K60" s="55"/>
      <c r="L60" s="55"/>
      <c r="M60" s="26"/>
      <c r="N60" s="25"/>
      <c r="O60" s="26"/>
      <c r="P60" s="26"/>
    </row>
    <row r="61" spans="1:16" x14ac:dyDescent="0.2">
      <c r="A61" s="25"/>
      <c r="B61" s="25"/>
      <c r="C61" s="25"/>
      <c r="D61" s="25"/>
      <c r="E61" s="25"/>
      <c r="F61" s="25"/>
      <c r="G61" s="25"/>
      <c r="H61" s="25"/>
      <c r="I61" s="55"/>
      <c r="J61" s="25"/>
      <c r="K61" s="55"/>
      <c r="L61" s="55"/>
      <c r="M61" s="26"/>
      <c r="N61" s="25"/>
      <c r="O61" s="26"/>
      <c r="P61" s="26"/>
    </row>
    <row r="62" spans="1:16" x14ac:dyDescent="0.2">
      <c r="A62" s="25"/>
      <c r="B62" s="25"/>
      <c r="C62" s="25"/>
      <c r="D62" s="25"/>
      <c r="E62" s="25"/>
      <c r="F62" s="25"/>
      <c r="G62" s="25"/>
      <c r="H62" s="25"/>
      <c r="I62" s="55"/>
      <c r="J62" s="25"/>
      <c r="K62" s="55"/>
      <c r="L62" s="55"/>
      <c r="M62" s="26"/>
      <c r="N62" s="25"/>
      <c r="O62" s="26"/>
      <c r="P62" s="26"/>
    </row>
    <row r="63" spans="1:16" x14ac:dyDescent="0.2">
      <c r="A63" s="25"/>
      <c r="B63" s="25"/>
      <c r="C63" s="25"/>
      <c r="D63" s="25"/>
      <c r="E63" s="25"/>
      <c r="F63" s="25"/>
      <c r="G63" s="25"/>
      <c r="H63" s="25"/>
      <c r="I63" s="55"/>
      <c r="J63" s="25"/>
      <c r="K63" s="55"/>
      <c r="L63" s="55"/>
      <c r="M63" s="26"/>
      <c r="N63" s="25"/>
      <c r="O63" s="26"/>
      <c r="P63" s="26"/>
    </row>
    <row r="64" spans="1:16" x14ac:dyDescent="0.2">
      <c r="A64" s="25"/>
      <c r="B64" s="25"/>
      <c r="C64" s="25"/>
      <c r="D64" s="25"/>
      <c r="E64" s="25"/>
      <c r="F64" s="25"/>
      <c r="G64" s="25"/>
      <c r="H64" s="25"/>
      <c r="I64" s="55"/>
      <c r="J64" s="25"/>
      <c r="K64" s="55"/>
      <c r="L64" s="55"/>
      <c r="M64" s="26"/>
      <c r="N64" s="25"/>
      <c r="O64" s="26"/>
      <c r="P64" s="26"/>
    </row>
    <row r="65" spans="1:16" x14ac:dyDescent="0.2">
      <c r="A65" s="25"/>
      <c r="B65" s="25"/>
      <c r="C65" s="25"/>
      <c r="D65" s="25"/>
      <c r="E65" s="25"/>
      <c r="F65" s="25"/>
      <c r="G65" s="25"/>
      <c r="H65" s="25"/>
      <c r="I65" s="55"/>
      <c r="J65" s="25"/>
      <c r="K65" s="55"/>
      <c r="L65" s="55"/>
      <c r="M65" s="26"/>
      <c r="N65" s="25"/>
      <c r="O65" s="26"/>
      <c r="P65" s="26"/>
    </row>
    <row r="66" spans="1:16" x14ac:dyDescent="0.2">
      <c r="A66" s="25"/>
      <c r="B66" s="25"/>
      <c r="C66" s="25"/>
      <c r="D66" s="25"/>
      <c r="E66" s="25"/>
      <c r="F66" s="25"/>
      <c r="G66" s="25"/>
      <c r="H66" s="25"/>
      <c r="I66" s="55"/>
      <c r="J66" s="25"/>
      <c r="K66" s="55"/>
      <c r="L66" s="55"/>
      <c r="M66" s="26"/>
      <c r="N66" s="25"/>
      <c r="O66" s="26"/>
      <c r="P66" s="26"/>
    </row>
    <row r="67" spans="1:16" x14ac:dyDescent="0.2">
      <c r="A67" s="25"/>
      <c r="B67" s="25"/>
      <c r="C67" s="25"/>
      <c r="D67" s="25"/>
      <c r="E67" s="25"/>
      <c r="F67" s="25"/>
      <c r="G67" s="25"/>
      <c r="H67" s="25"/>
      <c r="I67" s="55"/>
      <c r="J67" s="25"/>
      <c r="K67" s="55"/>
      <c r="L67" s="55"/>
      <c r="M67" s="26"/>
      <c r="N67" s="25"/>
      <c r="O67" s="26"/>
      <c r="P67" s="26"/>
    </row>
    <row r="68" spans="1:16" x14ac:dyDescent="0.2">
      <c r="A68" s="25"/>
      <c r="B68" s="25"/>
      <c r="C68" s="25"/>
      <c r="D68" s="25"/>
      <c r="E68" s="25"/>
      <c r="F68" s="25"/>
      <c r="G68" s="25"/>
      <c r="H68" s="25"/>
      <c r="I68" s="55"/>
      <c r="J68" s="25"/>
      <c r="K68" s="55"/>
      <c r="L68" s="55"/>
      <c r="M68" s="26"/>
      <c r="N68" s="25"/>
      <c r="O68" s="26"/>
      <c r="P68" s="26"/>
    </row>
    <row r="69" spans="1:16" x14ac:dyDescent="0.2">
      <c r="A69" s="25"/>
      <c r="B69" s="25"/>
      <c r="C69" s="25"/>
      <c r="D69" s="25"/>
      <c r="E69" s="25"/>
      <c r="F69" s="25"/>
      <c r="G69" s="25"/>
      <c r="H69" s="25"/>
      <c r="I69" s="55"/>
      <c r="J69" s="25"/>
      <c r="K69" s="55"/>
      <c r="L69" s="55"/>
      <c r="M69" s="26"/>
      <c r="N69" s="25"/>
      <c r="O69" s="26"/>
      <c r="P69" s="26"/>
    </row>
    <row r="70" spans="1:16" x14ac:dyDescent="0.2">
      <c r="A70" s="25"/>
      <c r="B70" s="25"/>
      <c r="C70" s="25"/>
      <c r="D70" s="25"/>
      <c r="E70" s="25"/>
      <c r="F70" s="25"/>
      <c r="G70" s="25"/>
      <c r="H70" s="25"/>
      <c r="I70" s="55"/>
      <c r="J70" s="25"/>
      <c r="K70" s="55"/>
      <c r="L70" s="55"/>
      <c r="M70" s="26"/>
      <c r="N70" s="25"/>
      <c r="O70" s="26"/>
      <c r="P70" s="26"/>
    </row>
    <row r="71" spans="1:16" x14ac:dyDescent="0.2">
      <c r="A71" s="25"/>
      <c r="B71" s="25"/>
      <c r="C71" s="25"/>
      <c r="D71" s="25"/>
      <c r="E71" s="25"/>
      <c r="F71" s="25"/>
      <c r="G71" s="25"/>
      <c r="H71" s="25"/>
      <c r="I71" s="55"/>
      <c r="J71" s="25"/>
      <c r="K71" s="55"/>
      <c r="L71" s="55"/>
      <c r="M71" s="26"/>
      <c r="N71" s="25"/>
      <c r="O71" s="26"/>
      <c r="P71" s="26"/>
    </row>
    <row r="72" spans="1:16" x14ac:dyDescent="0.2">
      <c r="A72" s="25"/>
      <c r="B72" s="25"/>
      <c r="C72" s="25"/>
      <c r="D72" s="25"/>
      <c r="E72" s="25"/>
      <c r="F72" s="25"/>
      <c r="G72" s="25"/>
      <c r="H72" s="25"/>
      <c r="I72" s="55"/>
      <c r="J72" s="25"/>
      <c r="K72" s="55"/>
      <c r="L72" s="55"/>
      <c r="M72" s="26"/>
      <c r="N72" s="25"/>
      <c r="O72" s="26"/>
      <c r="P72" s="26"/>
    </row>
    <row r="73" spans="1:16" x14ac:dyDescent="0.2">
      <c r="A73" s="25"/>
      <c r="B73" s="25"/>
      <c r="C73" s="25"/>
      <c r="D73" s="25"/>
      <c r="E73" s="25"/>
      <c r="F73" s="25"/>
      <c r="G73" s="25"/>
      <c r="H73" s="25"/>
      <c r="I73" s="55"/>
      <c r="J73" s="25"/>
      <c r="K73" s="55"/>
      <c r="L73" s="55"/>
      <c r="M73" s="26"/>
      <c r="N73" s="25"/>
      <c r="O73" s="26"/>
      <c r="P73" s="26"/>
    </row>
    <row r="74" spans="1:16" x14ac:dyDescent="0.2">
      <c r="A74" s="25"/>
      <c r="B74" s="25"/>
      <c r="C74" s="25"/>
      <c r="D74" s="25"/>
      <c r="E74" s="25"/>
      <c r="F74" s="25"/>
      <c r="G74" s="25"/>
      <c r="H74" s="25"/>
      <c r="I74" s="55"/>
      <c r="J74" s="25"/>
      <c r="K74" s="55"/>
      <c r="L74" s="55"/>
      <c r="M74" s="26"/>
      <c r="N74" s="25"/>
      <c r="O74" s="26"/>
      <c r="P74" s="26"/>
    </row>
    <row r="75" spans="1:16" x14ac:dyDescent="0.2">
      <c r="A75" s="25"/>
      <c r="B75" s="25"/>
      <c r="C75" s="25"/>
      <c r="D75" s="25"/>
      <c r="E75" s="25"/>
      <c r="F75" s="25"/>
      <c r="G75" s="25"/>
      <c r="H75" s="25"/>
      <c r="I75" s="55"/>
      <c r="J75" s="25"/>
      <c r="K75" s="55"/>
      <c r="L75" s="55"/>
      <c r="M75" s="26"/>
      <c r="N75" s="25"/>
      <c r="O75" s="26"/>
      <c r="P75" s="26"/>
    </row>
    <row r="76" spans="1:16" x14ac:dyDescent="0.2">
      <c r="A76" s="25"/>
      <c r="B76" s="25"/>
      <c r="C76" s="25"/>
      <c r="D76" s="25"/>
      <c r="E76" s="25"/>
      <c r="F76" s="25"/>
      <c r="G76" s="25"/>
      <c r="H76" s="25"/>
      <c r="I76" s="55"/>
      <c r="J76" s="25"/>
      <c r="K76" s="55"/>
      <c r="L76" s="55"/>
      <c r="M76" s="26"/>
      <c r="N76" s="25"/>
      <c r="O76" s="26"/>
      <c r="P76" s="26"/>
    </row>
    <row r="77" spans="1:16" x14ac:dyDescent="0.2">
      <c r="A77" s="25"/>
      <c r="B77" s="25"/>
      <c r="C77" s="25"/>
      <c r="D77" s="25"/>
      <c r="E77" s="25"/>
      <c r="F77" s="25"/>
      <c r="G77" s="25"/>
      <c r="H77" s="25"/>
      <c r="I77" s="55"/>
      <c r="J77" s="25"/>
      <c r="K77" s="55"/>
      <c r="L77" s="55"/>
      <c r="M77" s="26"/>
      <c r="N77" s="25"/>
      <c r="O77" s="26"/>
      <c r="P77" s="26"/>
    </row>
    <row r="78" spans="1:16" x14ac:dyDescent="0.2">
      <c r="A78" s="25"/>
      <c r="B78" s="25"/>
      <c r="C78" s="25"/>
      <c r="D78" s="25"/>
      <c r="E78" s="25"/>
      <c r="F78" s="25"/>
      <c r="G78" s="25"/>
      <c r="H78" s="25"/>
      <c r="I78" s="55"/>
      <c r="J78" s="25"/>
      <c r="K78" s="55"/>
      <c r="L78" s="55"/>
      <c r="M78" s="26"/>
      <c r="N78" s="25"/>
      <c r="O78" s="26"/>
      <c r="P78" s="26"/>
    </row>
    <row r="79" spans="1:16" x14ac:dyDescent="0.2">
      <c r="A79" s="25"/>
      <c r="B79" s="25"/>
      <c r="C79" s="25"/>
      <c r="D79" s="25"/>
      <c r="E79" s="25"/>
      <c r="F79" s="25"/>
      <c r="G79" s="25"/>
      <c r="H79" s="25"/>
      <c r="I79" s="55"/>
      <c r="J79" s="25"/>
      <c r="K79" s="55"/>
      <c r="L79" s="55"/>
      <c r="M79" s="26"/>
      <c r="N79" s="25"/>
      <c r="O79" s="26"/>
      <c r="P79" s="26"/>
    </row>
    <row r="80" spans="1:16" x14ac:dyDescent="0.2">
      <c r="A80" s="25"/>
      <c r="B80" s="25"/>
      <c r="C80" s="25"/>
      <c r="D80" s="25"/>
      <c r="E80" s="25"/>
      <c r="F80" s="25"/>
      <c r="G80" s="25"/>
      <c r="H80" s="25"/>
      <c r="I80" s="55"/>
      <c r="J80" s="25"/>
      <c r="K80" s="55"/>
      <c r="L80" s="55"/>
      <c r="M80" s="26"/>
      <c r="N80" s="25"/>
      <c r="O80" s="26"/>
      <c r="P80" s="26"/>
    </row>
    <row r="81" spans="1:16" x14ac:dyDescent="0.2">
      <c r="A81" s="25"/>
      <c r="B81" s="25"/>
      <c r="C81" s="25"/>
      <c r="D81" s="25"/>
      <c r="E81" s="25"/>
      <c r="F81" s="25"/>
      <c r="G81" s="25"/>
      <c r="H81" s="25"/>
      <c r="I81" s="55"/>
      <c r="J81" s="25"/>
      <c r="K81" s="55"/>
      <c r="L81" s="55"/>
      <c r="M81" s="26"/>
      <c r="N81" s="25"/>
      <c r="O81" s="26"/>
      <c r="P81" s="26"/>
    </row>
    <row r="82" spans="1:16" x14ac:dyDescent="0.2">
      <c r="A82" s="25"/>
      <c r="B82" s="25"/>
      <c r="C82" s="25"/>
      <c r="D82" s="25"/>
      <c r="E82" s="25"/>
      <c r="F82" s="25"/>
      <c r="G82" s="25"/>
      <c r="H82" s="25"/>
      <c r="I82" s="55"/>
      <c r="J82" s="25"/>
      <c r="K82" s="55"/>
      <c r="L82" s="55"/>
      <c r="M82" s="26"/>
      <c r="N82" s="25"/>
      <c r="O82" s="26"/>
      <c r="P82" s="26"/>
    </row>
    <row r="83" spans="1:16" x14ac:dyDescent="0.2">
      <c r="A83" s="25"/>
      <c r="B83" s="25"/>
      <c r="C83" s="25"/>
      <c r="D83" s="25"/>
      <c r="E83" s="25"/>
      <c r="F83" s="25"/>
      <c r="G83" s="25"/>
      <c r="H83" s="25"/>
      <c r="I83" s="55"/>
      <c r="J83" s="25"/>
      <c r="K83" s="55"/>
      <c r="L83" s="55"/>
      <c r="M83" s="26"/>
      <c r="N83" s="25"/>
      <c r="O83" s="26"/>
      <c r="P83" s="26"/>
    </row>
    <row r="84" spans="1:16" x14ac:dyDescent="0.2">
      <c r="A84" s="25"/>
      <c r="B84" s="25"/>
      <c r="C84" s="25"/>
      <c r="D84" s="25"/>
      <c r="E84" s="25"/>
      <c r="F84" s="25"/>
      <c r="G84" s="25"/>
      <c r="H84" s="25"/>
      <c r="I84" s="55"/>
      <c r="J84" s="25"/>
      <c r="K84" s="55"/>
      <c r="L84" s="55"/>
      <c r="M84" s="26"/>
      <c r="N84" s="25"/>
      <c r="O84" s="26"/>
      <c r="P84" s="26"/>
    </row>
    <row r="85" spans="1:16" x14ac:dyDescent="0.2">
      <c r="A85" s="25"/>
      <c r="B85" s="25"/>
      <c r="C85" s="25"/>
      <c r="D85" s="25"/>
      <c r="E85" s="25"/>
      <c r="F85" s="25"/>
      <c r="G85" s="25"/>
      <c r="H85" s="25"/>
      <c r="I85" s="55"/>
      <c r="J85" s="25"/>
      <c r="K85" s="55"/>
      <c r="L85" s="55"/>
      <c r="M85" s="26"/>
      <c r="N85" s="25"/>
      <c r="O85" s="26"/>
      <c r="P85" s="26"/>
    </row>
    <row r="86" spans="1:16" x14ac:dyDescent="0.2">
      <c r="A86" s="25"/>
      <c r="B86" s="25"/>
      <c r="C86" s="25"/>
      <c r="D86" s="25"/>
      <c r="E86" s="25"/>
      <c r="F86" s="25"/>
      <c r="G86" s="25"/>
      <c r="H86" s="25"/>
      <c r="I86" s="55"/>
      <c r="J86" s="25"/>
      <c r="K86" s="55"/>
      <c r="L86" s="55"/>
      <c r="M86" s="26"/>
      <c r="N86" s="25"/>
      <c r="O86" s="26"/>
      <c r="P86" s="26"/>
    </row>
    <row r="87" spans="1:16" x14ac:dyDescent="0.2">
      <c r="A87" s="25"/>
      <c r="B87" s="25"/>
      <c r="C87" s="25"/>
      <c r="D87" s="25"/>
      <c r="E87" s="25"/>
      <c r="F87" s="25"/>
      <c r="G87" s="25"/>
      <c r="H87" s="25"/>
      <c r="I87" s="55"/>
      <c r="J87" s="25"/>
      <c r="K87" s="55"/>
      <c r="L87" s="55"/>
      <c r="M87" s="26"/>
      <c r="N87" s="25"/>
      <c r="O87" s="26"/>
      <c r="P87" s="26"/>
    </row>
    <row r="88" spans="1:16" x14ac:dyDescent="0.2">
      <c r="A88" s="25"/>
      <c r="B88" s="25"/>
      <c r="C88" s="25"/>
      <c r="D88" s="25"/>
      <c r="E88" s="25"/>
      <c r="F88" s="25"/>
      <c r="G88" s="25"/>
      <c r="H88" s="25"/>
      <c r="I88" s="55"/>
      <c r="J88" s="25"/>
      <c r="K88" s="55"/>
      <c r="L88" s="55"/>
      <c r="M88" s="26"/>
      <c r="N88" s="25"/>
      <c r="O88" s="26"/>
      <c r="P88" s="26"/>
    </row>
    <row r="89" spans="1:16" x14ac:dyDescent="0.2">
      <c r="A89" s="25"/>
      <c r="B89" s="25"/>
      <c r="C89" s="25"/>
      <c r="D89" s="25"/>
      <c r="E89" s="25"/>
      <c r="F89" s="25"/>
      <c r="G89" s="25"/>
      <c r="H89" s="25"/>
      <c r="I89" s="55"/>
      <c r="J89" s="25"/>
      <c r="K89" s="55"/>
      <c r="L89" s="55"/>
      <c r="M89" s="26"/>
      <c r="N89" s="25"/>
      <c r="O89" s="26"/>
      <c r="P89" s="26"/>
    </row>
    <row r="90" spans="1:16" x14ac:dyDescent="0.2">
      <c r="A90" s="25"/>
      <c r="B90" s="25"/>
      <c r="C90" s="25"/>
      <c r="D90" s="25"/>
      <c r="E90" s="25"/>
      <c r="F90" s="25"/>
      <c r="G90" s="25"/>
      <c r="H90" s="25"/>
      <c r="I90" s="55"/>
      <c r="J90" s="25"/>
      <c r="K90" s="55"/>
      <c r="L90" s="55"/>
      <c r="M90" s="26"/>
      <c r="N90" s="25"/>
      <c r="O90" s="26"/>
      <c r="P90" s="26"/>
    </row>
    <row r="91" spans="1:16" x14ac:dyDescent="0.2">
      <c r="A91" s="25"/>
      <c r="B91" s="25"/>
      <c r="C91" s="25"/>
      <c r="D91" s="25"/>
      <c r="E91" s="25"/>
      <c r="F91" s="25"/>
      <c r="G91" s="25"/>
      <c r="H91" s="25"/>
      <c r="I91" s="55"/>
      <c r="J91" s="25"/>
      <c r="K91" s="55"/>
      <c r="L91" s="55"/>
      <c r="M91" s="26"/>
      <c r="N91" s="25"/>
      <c r="O91" s="26"/>
      <c r="P91" s="26"/>
    </row>
    <row r="92" spans="1:16" x14ac:dyDescent="0.2">
      <c r="A92" s="25"/>
      <c r="B92" s="25"/>
      <c r="C92" s="25"/>
      <c r="D92" s="25"/>
      <c r="E92" s="25"/>
      <c r="F92" s="25"/>
      <c r="G92" s="25"/>
      <c r="H92" s="25"/>
      <c r="I92" s="55"/>
      <c r="J92" s="25"/>
      <c r="K92" s="55"/>
      <c r="L92" s="55"/>
      <c r="M92" s="26"/>
      <c r="N92" s="25"/>
      <c r="O92" s="26"/>
      <c r="P92" s="26"/>
    </row>
    <row r="93" spans="1:16" x14ac:dyDescent="0.2">
      <c r="A93" s="25"/>
      <c r="B93" s="25"/>
      <c r="C93" s="25"/>
      <c r="D93" s="25"/>
      <c r="E93" s="25"/>
      <c r="F93" s="25"/>
      <c r="G93" s="25"/>
      <c r="H93" s="25"/>
      <c r="I93" s="55"/>
      <c r="J93" s="25"/>
      <c r="K93" s="55"/>
      <c r="L93" s="55"/>
      <c r="M93" s="26"/>
      <c r="N93" s="25"/>
      <c r="O93" s="26"/>
      <c r="P93" s="26"/>
    </row>
    <row r="94" spans="1:16" x14ac:dyDescent="0.2">
      <c r="A94" s="25"/>
      <c r="B94" s="25"/>
      <c r="C94" s="25"/>
      <c r="D94" s="25"/>
      <c r="E94" s="25"/>
      <c r="F94" s="25"/>
      <c r="G94" s="25"/>
      <c r="H94" s="25"/>
      <c r="I94" s="55"/>
      <c r="J94" s="25"/>
      <c r="K94" s="55"/>
      <c r="L94" s="55"/>
      <c r="M94" s="26"/>
      <c r="N94" s="25"/>
      <c r="O94" s="26"/>
      <c r="P94" s="26"/>
    </row>
    <row r="95" spans="1:16" x14ac:dyDescent="0.2">
      <c r="A95" s="25"/>
      <c r="B95" s="25"/>
      <c r="C95" s="25"/>
      <c r="D95" s="25"/>
      <c r="E95" s="25"/>
      <c r="F95" s="25"/>
      <c r="G95" s="25"/>
      <c r="H95" s="25"/>
      <c r="I95" s="55"/>
      <c r="J95" s="25"/>
      <c r="K95" s="55"/>
      <c r="L95" s="55"/>
      <c r="M95" s="26"/>
      <c r="N95" s="25"/>
      <c r="O95" s="26"/>
      <c r="P95" s="26"/>
    </row>
    <row r="96" spans="1:16" x14ac:dyDescent="0.2">
      <c r="A96" s="25"/>
      <c r="B96" s="25"/>
      <c r="C96" s="25"/>
      <c r="D96" s="25"/>
      <c r="E96" s="25"/>
      <c r="F96" s="25"/>
      <c r="G96" s="25"/>
      <c r="H96" s="25"/>
      <c r="I96" s="55"/>
      <c r="J96" s="25"/>
      <c r="K96" s="55"/>
      <c r="L96" s="55"/>
      <c r="M96" s="26"/>
      <c r="N96" s="25"/>
      <c r="O96" s="26"/>
      <c r="P96" s="26"/>
    </row>
    <row r="97" spans="1:16" x14ac:dyDescent="0.2">
      <c r="A97" s="25"/>
      <c r="B97" s="25"/>
      <c r="C97" s="25"/>
      <c r="D97" s="25"/>
      <c r="E97" s="25"/>
      <c r="F97" s="25"/>
      <c r="G97" s="25"/>
      <c r="H97" s="25"/>
      <c r="I97" s="55"/>
      <c r="J97" s="25"/>
      <c r="K97" s="55"/>
      <c r="L97" s="55"/>
      <c r="M97" s="26"/>
      <c r="N97" s="25"/>
      <c r="O97" s="26"/>
      <c r="P97" s="26"/>
    </row>
    <row r="98" spans="1:16" x14ac:dyDescent="0.2">
      <c r="A98" s="25"/>
      <c r="B98" s="25"/>
      <c r="C98" s="25"/>
      <c r="D98" s="25"/>
      <c r="E98" s="25"/>
      <c r="F98" s="25"/>
      <c r="G98" s="25"/>
      <c r="H98" s="25"/>
      <c r="I98" s="55"/>
      <c r="J98" s="25"/>
      <c r="K98" s="55"/>
      <c r="L98" s="55"/>
      <c r="M98" s="26"/>
      <c r="N98" s="25"/>
      <c r="O98" s="26"/>
      <c r="P98" s="26"/>
    </row>
    <row r="99" spans="1:16" x14ac:dyDescent="0.2">
      <c r="A99" s="25"/>
      <c r="B99" s="25"/>
      <c r="C99" s="25"/>
      <c r="D99" s="25"/>
      <c r="E99" s="25"/>
      <c r="F99" s="25"/>
      <c r="G99" s="25"/>
      <c r="H99" s="25"/>
      <c r="I99" s="55"/>
      <c r="J99" s="25"/>
      <c r="K99" s="55"/>
      <c r="L99" s="55"/>
      <c r="M99" s="26"/>
      <c r="N99" s="25"/>
      <c r="O99" s="26"/>
      <c r="P99" s="26"/>
    </row>
    <row r="100" spans="1:16" x14ac:dyDescent="0.2">
      <c r="A100" s="25"/>
      <c r="B100" s="25"/>
      <c r="C100" s="25"/>
      <c r="D100" s="25"/>
      <c r="E100" s="25"/>
      <c r="F100" s="25"/>
      <c r="G100" s="25"/>
      <c r="H100" s="25"/>
      <c r="I100" s="55"/>
      <c r="J100" s="25"/>
      <c r="K100" s="55"/>
      <c r="L100" s="55"/>
      <c r="M100" s="26"/>
      <c r="N100" s="25"/>
      <c r="O100" s="26"/>
      <c r="P100" s="26"/>
    </row>
  </sheetData>
  <mergeCells count="8">
    <mergeCell ref="R27:U28"/>
    <mergeCell ref="R1:U2"/>
    <mergeCell ref="A1:O2"/>
    <mergeCell ref="R8:U8"/>
    <mergeCell ref="R9:U10"/>
    <mergeCell ref="R22:U23"/>
    <mergeCell ref="P4:P9"/>
    <mergeCell ref="P12:P16"/>
  </mergeCells>
  <phoneticPr fontId="4" type="noConversion"/>
  <conditionalFormatting sqref="S12:T21 S30:T40">
    <cfRule type="expression" dxfId="11" priority="2">
      <formula>S12=0</formula>
    </cfRule>
  </conditionalFormatting>
  <conditionalFormatting sqref="O4:P4 O10:P12 O5:O9 O17:P40 O13:O16">
    <cfRule type="expression" dxfId="10" priority="1">
      <formula>O4=0</formula>
    </cfRule>
  </conditionalFormatting>
  <pageMargins left="0.7" right="0.7" top="0.75" bottom="0.75" header="0.3" footer="0.3"/>
  <pageSetup paperSize="9" scale="54" orientation="landscape" r:id="rId1"/>
  <rowBreaks count="1" manualBreakCount="1">
    <brk id="20" max="16383" man="1"/>
  </rowBreaks>
  <colBreaks count="1" manualBreakCount="1">
    <brk id="1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V100"/>
  <sheetViews>
    <sheetView topLeftCell="F38" zoomScale="81" zoomScaleNormal="70" zoomScaleSheetLayoutView="90" workbookViewId="0">
      <selection activeCell="R43" sqref="R43:U44"/>
    </sheetView>
  </sheetViews>
  <sheetFormatPr baseColWidth="10" defaultRowHeight="15" x14ac:dyDescent="0.2"/>
  <cols>
    <col min="7" max="7" width="12.1640625" customWidth="1"/>
    <col min="9" max="9" width="10.83203125" style="45"/>
    <col min="11" max="12" width="10.83203125" style="45"/>
    <col min="13" max="13" width="10.83203125" style="2"/>
    <col min="15" max="16" width="10.83203125" style="2"/>
    <col min="18" max="18" width="11.5" customWidth="1"/>
    <col min="21" max="21" width="10.83203125" style="2"/>
  </cols>
  <sheetData>
    <row r="1" spans="1:22" ht="21" customHeight="1" x14ac:dyDescent="0.2">
      <c r="A1" s="277" t="s">
        <v>51</v>
      </c>
      <c r="B1" s="278"/>
      <c r="C1" s="278"/>
      <c r="D1" s="278"/>
      <c r="E1" s="278"/>
      <c r="F1" s="278"/>
      <c r="G1" s="278"/>
      <c r="H1" s="278"/>
      <c r="I1" s="278"/>
      <c r="J1" s="278"/>
      <c r="K1" s="278"/>
      <c r="L1" s="278"/>
      <c r="M1" s="278"/>
      <c r="N1" s="278"/>
      <c r="O1" s="278"/>
      <c r="P1" s="74"/>
      <c r="R1" s="249" t="s">
        <v>28</v>
      </c>
      <c r="S1" s="250"/>
      <c r="T1" s="250"/>
      <c r="U1" s="251"/>
    </row>
    <row r="2" spans="1:22" ht="21" customHeight="1" thickBot="1" x14ac:dyDescent="0.25">
      <c r="A2" s="279"/>
      <c r="B2" s="280"/>
      <c r="C2" s="280"/>
      <c r="D2" s="280"/>
      <c r="E2" s="280"/>
      <c r="F2" s="280"/>
      <c r="G2" s="280"/>
      <c r="H2" s="280"/>
      <c r="I2" s="280"/>
      <c r="J2" s="280"/>
      <c r="K2" s="280"/>
      <c r="L2" s="280"/>
      <c r="M2" s="280"/>
      <c r="N2" s="280"/>
      <c r="O2" s="280"/>
      <c r="P2" s="75"/>
      <c r="R2" s="252"/>
      <c r="S2" s="253"/>
      <c r="T2" s="253"/>
      <c r="U2" s="254"/>
    </row>
    <row r="3" spans="1:22" ht="30" x14ac:dyDescent="0.2">
      <c r="A3" s="82" t="s">
        <v>7</v>
      </c>
      <c r="B3" s="83" t="s">
        <v>8</v>
      </c>
      <c r="C3" s="83" t="s">
        <v>0</v>
      </c>
      <c r="D3" s="83" t="s">
        <v>24</v>
      </c>
      <c r="E3" s="83" t="s">
        <v>1</v>
      </c>
      <c r="F3" s="83" t="s">
        <v>2</v>
      </c>
      <c r="G3" s="83" t="s">
        <v>53</v>
      </c>
      <c r="H3" s="83" t="s">
        <v>3</v>
      </c>
      <c r="I3" s="84" t="s">
        <v>64</v>
      </c>
      <c r="J3" s="83" t="s">
        <v>52</v>
      </c>
      <c r="K3" s="84" t="s">
        <v>65</v>
      </c>
      <c r="L3" s="84" t="s">
        <v>66</v>
      </c>
      <c r="M3" s="85" t="s">
        <v>4</v>
      </c>
      <c r="N3" s="83" t="s">
        <v>12</v>
      </c>
      <c r="O3" s="85" t="s">
        <v>5</v>
      </c>
      <c r="P3" s="86" t="s">
        <v>206</v>
      </c>
      <c r="R3" s="13" t="s">
        <v>7</v>
      </c>
      <c r="S3" s="9" t="s">
        <v>29</v>
      </c>
      <c r="T3" s="10" t="s">
        <v>30</v>
      </c>
      <c r="U3" s="16" t="s">
        <v>33</v>
      </c>
    </row>
    <row r="4" spans="1:22" ht="165" x14ac:dyDescent="0.2">
      <c r="A4" s="119">
        <v>42981</v>
      </c>
      <c r="B4" s="120" t="s">
        <v>13</v>
      </c>
      <c r="C4" s="121" t="s">
        <v>10</v>
      </c>
      <c r="D4" s="121" t="s">
        <v>25</v>
      </c>
      <c r="E4" s="121" t="s">
        <v>92</v>
      </c>
      <c r="F4" s="121" t="s">
        <v>93</v>
      </c>
      <c r="G4" s="121" t="s">
        <v>102</v>
      </c>
      <c r="H4" s="121">
        <v>1.92</v>
      </c>
      <c r="I4" s="122">
        <f>IFERROR(1/H4,"")</f>
        <v>0.52083333333333337</v>
      </c>
      <c r="J4" s="121" t="s">
        <v>94</v>
      </c>
      <c r="K4" s="122">
        <v>0.5</v>
      </c>
      <c r="L4" s="122">
        <f>IFERROR((I4+K4)/2,"")</f>
        <v>0.51041666666666674</v>
      </c>
      <c r="M4" s="123">
        <v>5</v>
      </c>
      <c r="N4" s="121">
        <v>1</v>
      </c>
      <c r="O4" s="123">
        <f>((N4=0)*-M4)+(H4*M4*N4)</f>
        <v>9.6</v>
      </c>
      <c r="P4" s="125" t="s">
        <v>117</v>
      </c>
      <c r="R4" s="126">
        <v>42981</v>
      </c>
      <c r="S4" s="127" t="s">
        <v>31</v>
      </c>
      <c r="T4" s="128">
        <v>-15</v>
      </c>
      <c r="U4" s="8"/>
    </row>
    <row r="5" spans="1:22" ht="225" x14ac:dyDescent="0.2">
      <c r="A5" s="119">
        <v>42982</v>
      </c>
      <c r="B5" s="120" t="s">
        <v>13</v>
      </c>
      <c r="C5" s="121" t="s">
        <v>36</v>
      </c>
      <c r="D5" s="121" t="s">
        <v>95</v>
      </c>
      <c r="E5" s="121" t="s">
        <v>56</v>
      </c>
      <c r="F5" s="121" t="s">
        <v>96</v>
      </c>
      <c r="G5" s="121" t="s">
        <v>102</v>
      </c>
      <c r="H5" s="121">
        <v>1.95</v>
      </c>
      <c r="I5" s="122">
        <f>IFERROR(1/H5,"")</f>
        <v>0.51282051282051289</v>
      </c>
      <c r="J5" s="121" t="s">
        <v>97</v>
      </c>
      <c r="K5" s="122">
        <v>0.7</v>
      </c>
      <c r="L5" s="122">
        <f t="shared" ref="L5:L40" si="0">IFERROR((I5+K5)/2,"")</f>
        <v>0.60641025641025648</v>
      </c>
      <c r="M5" s="123">
        <v>5.6</v>
      </c>
      <c r="N5" s="121">
        <v>0</v>
      </c>
      <c r="O5" s="123">
        <f>((N5=0)*-M5)+(H5*M5*N5)</f>
        <v>-5.6</v>
      </c>
      <c r="P5" s="195" t="s">
        <v>103</v>
      </c>
      <c r="R5" s="126">
        <v>42993</v>
      </c>
      <c r="S5" s="127" t="s">
        <v>31</v>
      </c>
      <c r="T5" s="128">
        <v>-15</v>
      </c>
      <c r="U5" s="8"/>
    </row>
    <row r="6" spans="1:22" ht="30" x14ac:dyDescent="0.2">
      <c r="A6" s="119">
        <v>42982</v>
      </c>
      <c r="B6" s="120" t="s">
        <v>19</v>
      </c>
      <c r="C6" s="121" t="s">
        <v>20</v>
      </c>
      <c r="D6" s="121" t="s">
        <v>99</v>
      </c>
      <c r="E6" s="121" t="s">
        <v>98</v>
      </c>
      <c r="F6" s="121" t="s">
        <v>99</v>
      </c>
      <c r="G6" s="121" t="s">
        <v>102</v>
      </c>
      <c r="H6" s="121">
        <v>2.2000000000000002</v>
      </c>
      <c r="I6" s="122">
        <f>IFERROR(1/H6,"")</f>
        <v>0.45454545454545453</v>
      </c>
      <c r="J6" s="121" t="s">
        <v>100</v>
      </c>
      <c r="K6" s="122">
        <v>0.6</v>
      </c>
      <c r="L6" s="122">
        <f t="shared" si="0"/>
        <v>0.52727272727272723</v>
      </c>
      <c r="M6" s="123">
        <v>5</v>
      </c>
      <c r="N6" s="121">
        <v>1</v>
      </c>
      <c r="O6" s="123">
        <f>((N6=0)*-M6)+(H6*M6*N6)</f>
        <v>11</v>
      </c>
      <c r="P6" s="195" t="s">
        <v>104</v>
      </c>
      <c r="R6" s="15"/>
      <c r="S6" s="11"/>
      <c r="T6" s="12"/>
      <c r="U6" s="8"/>
    </row>
    <row r="7" spans="1:22" ht="30" x14ac:dyDescent="0.2">
      <c r="A7" s="119">
        <v>42982</v>
      </c>
      <c r="B7" s="120" t="s">
        <v>19</v>
      </c>
      <c r="C7" s="121" t="s">
        <v>101</v>
      </c>
      <c r="D7" s="121" t="s">
        <v>99</v>
      </c>
      <c r="E7" s="121" t="s">
        <v>98</v>
      </c>
      <c r="F7" s="121" t="s">
        <v>99</v>
      </c>
      <c r="G7" s="121" t="s">
        <v>102</v>
      </c>
      <c r="H7" s="121">
        <v>2.15</v>
      </c>
      <c r="I7" s="122">
        <f t="shared" ref="I7:I40" si="1">IFERROR(1/H7,"")</f>
        <v>0.46511627906976744</v>
      </c>
      <c r="J7" s="121" t="s">
        <v>100</v>
      </c>
      <c r="K7" s="122">
        <v>0.55000000000000004</v>
      </c>
      <c r="L7" s="122">
        <f t="shared" si="0"/>
        <v>0.50755813953488371</v>
      </c>
      <c r="M7" s="123">
        <v>5</v>
      </c>
      <c r="N7" s="121">
        <v>1</v>
      </c>
      <c r="O7" s="123">
        <f t="shared" ref="O7:O40" si="2">((N7=0)*-M7)+(H7*M7*N7)</f>
        <v>10.75</v>
      </c>
      <c r="P7" s="195" t="s">
        <v>104</v>
      </c>
      <c r="R7" s="15"/>
      <c r="S7" s="11"/>
      <c r="T7" s="12"/>
      <c r="U7" s="8"/>
    </row>
    <row r="8" spans="1:22" ht="31" thickBot="1" x14ac:dyDescent="0.25">
      <c r="A8" s="119">
        <v>42982</v>
      </c>
      <c r="B8" s="120" t="s">
        <v>19</v>
      </c>
      <c r="C8" s="121" t="s">
        <v>101</v>
      </c>
      <c r="D8" s="121" t="s">
        <v>25</v>
      </c>
      <c r="E8" s="121" t="s">
        <v>56</v>
      </c>
      <c r="F8" s="121" t="s">
        <v>96</v>
      </c>
      <c r="G8" s="121" t="s">
        <v>102</v>
      </c>
      <c r="H8" s="121">
        <v>2.2000000000000002</v>
      </c>
      <c r="I8" s="122">
        <f t="shared" si="1"/>
        <v>0.45454545454545453</v>
      </c>
      <c r="J8" s="121" t="s">
        <v>100</v>
      </c>
      <c r="K8" s="122">
        <v>0.5</v>
      </c>
      <c r="L8" s="122">
        <f t="shared" si="0"/>
        <v>0.47727272727272729</v>
      </c>
      <c r="M8" s="123">
        <v>5</v>
      </c>
      <c r="N8" s="121">
        <v>0</v>
      </c>
      <c r="O8" s="123">
        <f t="shared" si="2"/>
        <v>-5</v>
      </c>
      <c r="P8" s="195" t="s">
        <v>105</v>
      </c>
      <c r="R8" s="259">
        <f>SUM(T4:T7)</f>
        <v>-30</v>
      </c>
      <c r="S8" s="260"/>
      <c r="T8" s="260"/>
      <c r="U8" s="261"/>
    </row>
    <row r="9" spans="1:22" ht="21" customHeight="1" x14ac:dyDescent="0.2">
      <c r="A9" s="119">
        <v>42983</v>
      </c>
      <c r="B9" s="121" t="s">
        <v>19</v>
      </c>
      <c r="C9" s="121" t="s">
        <v>39</v>
      </c>
      <c r="D9" s="121" t="s">
        <v>25</v>
      </c>
      <c r="E9" s="121" t="s">
        <v>106</v>
      </c>
      <c r="F9" s="121" t="s">
        <v>107</v>
      </c>
      <c r="G9" s="121" t="s">
        <v>102</v>
      </c>
      <c r="H9" s="121">
        <v>2.2000000000000002</v>
      </c>
      <c r="I9" s="122">
        <f t="shared" si="1"/>
        <v>0.45454545454545453</v>
      </c>
      <c r="J9" s="121" t="s">
        <v>100</v>
      </c>
      <c r="K9" s="122">
        <v>0.5</v>
      </c>
      <c r="L9" s="122">
        <f t="shared" si="0"/>
        <v>0.47727272727272729</v>
      </c>
      <c r="M9" s="123">
        <v>5</v>
      </c>
      <c r="N9" s="121">
        <v>0</v>
      </c>
      <c r="O9" s="123">
        <f t="shared" si="2"/>
        <v>-5</v>
      </c>
      <c r="P9" s="284" t="s">
        <v>116</v>
      </c>
      <c r="R9" s="262" t="s">
        <v>34</v>
      </c>
      <c r="S9" s="263"/>
      <c r="T9" s="263"/>
      <c r="U9" s="264"/>
      <c r="V9" s="1"/>
    </row>
    <row r="10" spans="1:22" ht="87" customHeight="1" x14ac:dyDescent="0.2">
      <c r="A10" s="119">
        <v>42983</v>
      </c>
      <c r="B10" s="121" t="s">
        <v>19</v>
      </c>
      <c r="C10" s="121" t="s">
        <v>108</v>
      </c>
      <c r="D10" s="121" t="s">
        <v>25</v>
      </c>
      <c r="E10" s="121" t="s">
        <v>106</v>
      </c>
      <c r="F10" s="121" t="s">
        <v>107</v>
      </c>
      <c r="G10" s="121" t="s">
        <v>102</v>
      </c>
      <c r="H10" s="121">
        <v>1.68</v>
      </c>
      <c r="I10" s="122">
        <f t="shared" si="1"/>
        <v>0.59523809523809523</v>
      </c>
      <c r="J10" s="121" t="s">
        <v>100</v>
      </c>
      <c r="K10" s="122">
        <v>0.57999999999999996</v>
      </c>
      <c r="L10" s="122">
        <f t="shared" si="0"/>
        <v>0.5876190476190476</v>
      </c>
      <c r="M10" s="123">
        <v>5.75</v>
      </c>
      <c r="N10" s="121">
        <v>0</v>
      </c>
      <c r="O10" s="124">
        <f t="shared" si="2"/>
        <v>-5.75</v>
      </c>
      <c r="P10" s="284"/>
      <c r="R10" s="265"/>
      <c r="S10" s="266"/>
      <c r="T10" s="266"/>
      <c r="U10" s="267"/>
      <c r="V10" s="1"/>
    </row>
    <row r="11" spans="1:22" ht="28" customHeight="1" x14ac:dyDescent="0.2">
      <c r="A11" s="119">
        <v>42983</v>
      </c>
      <c r="B11" s="121" t="s">
        <v>13</v>
      </c>
      <c r="C11" s="121" t="s">
        <v>10</v>
      </c>
      <c r="D11" s="121" t="s">
        <v>25</v>
      </c>
      <c r="E11" s="121" t="s">
        <v>111</v>
      </c>
      <c r="F11" s="121" t="s">
        <v>112</v>
      </c>
      <c r="G11" s="121" t="s">
        <v>102</v>
      </c>
      <c r="H11" s="121">
        <v>2.2000000000000002</v>
      </c>
      <c r="I11" s="122">
        <f t="shared" si="1"/>
        <v>0.45454545454545453</v>
      </c>
      <c r="J11" s="121" t="s">
        <v>52</v>
      </c>
      <c r="K11" s="122">
        <v>0.55000000000000004</v>
      </c>
      <c r="L11" s="122">
        <f t="shared" si="0"/>
        <v>0.50227272727272732</v>
      </c>
      <c r="M11" s="123">
        <v>5</v>
      </c>
      <c r="N11" s="121">
        <v>0</v>
      </c>
      <c r="O11" s="124">
        <f t="shared" si="2"/>
        <v>-5</v>
      </c>
      <c r="P11" s="132" t="s">
        <v>126</v>
      </c>
      <c r="R11" s="133" t="s">
        <v>29</v>
      </c>
      <c r="S11" s="28" t="s">
        <v>44</v>
      </c>
      <c r="T11" s="28" t="s">
        <v>42</v>
      </c>
      <c r="U11" s="30" t="s">
        <v>43</v>
      </c>
      <c r="V11" s="1"/>
    </row>
    <row r="12" spans="1:22" ht="14" customHeight="1" x14ac:dyDescent="0.2">
      <c r="A12" s="119">
        <v>42983</v>
      </c>
      <c r="B12" s="121" t="s">
        <v>13</v>
      </c>
      <c r="C12" s="121" t="s">
        <v>10</v>
      </c>
      <c r="D12" s="121" t="s">
        <v>25</v>
      </c>
      <c r="E12" s="121" t="s">
        <v>109</v>
      </c>
      <c r="F12" s="121" t="s">
        <v>110</v>
      </c>
      <c r="G12" s="121" t="s">
        <v>102</v>
      </c>
      <c r="H12" s="121">
        <v>2.1</v>
      </c>
      <c r="I12" s="122">
        <f t="shared" si="1"/>
        <v>0.47619047619047616</v>
      </c>
      <c r="J12" s="121" t="s">
        <v>52</v>
      </c>
      <c r="K12" s="122">
        <v>0.5</v>
      </c>
      <c r="L12" s="122">
        <f t="shared" si="0"/>
        <v>0.48809523809523808</v>
      </c>
      <c r="M12" s="123">
        <v>5</v>
      </c>
      <c r="N12" s="121">
        <v>1</v>
      </c>
      <c r="O12" s="124">
        <f t="shared" si="2"/>
        <v>10.5</v>
      </c>
      <c r="P12" s="40" t="s">
        <v>117</v>
      </c>
      <c r="R12" s="21" t="s">
        <v>38</v>
      </c>
      <c r="S12" s="11">
        <f>COUNTIF($C$4:$C$40,R12)</f>
        <v>0</v>
      </c>
      <c r="T12" s="11">
        <f>SUMPRODUCT(($C$4:$C$40=R12)*($N$4:$N$40=1))</f>
        <v>0</v>
      </c>
      <c r="U12" s="36" t="str">
        <f>IFERROR(T12/S12,"")</f>
        <v/>
      </c>
      <c r="V12" s="1"/>
    </row>
    <row r="13" spans="1:22" ht="90" x14ac:dyDescent="0.2">
      <c r="A13" s="119">
        <v>42983</v>
      </c>
      <c r="B13" s="121" t="s">
        <v>13</v>
      </c>
      <c r="C13" s="121" t="s">
        <v>10</v>
      </c>
      <c r="D13" s="121" t="s">
        <v>25</v>
      </c>
      <c r="E13" s="121" t="s">
        <v>113</v>
      </c>
      <c r="F13" s="121" t="s">
        <v>114</v>
      </c>
      <c r="G13" s="121" t="s">
        <v>102</v>
      </c>
      <c r="H13" s="121">
        <v>2.0499999999999998</v>
      </c>
      <c r="I13" s="122">
        <f t="shared" si="1"/>
        <v>0.48780487804878053</v>
      </c>
      <c r="J13" s="121" t="s">
        <v>115</v>
      </c>
      <c r="K13" s="122">
        <v>0.55000000000000004</v>
      </c>
      <c r="L13" s="122">
        <f t="shared" si="0"/>
        <v>0.51890243902439026</v>
      </c>
      <c r="M13" s="123">
        <v>5.5</v>
      </c>
      <c r="N13" s="121">
        <v>1</v>
      </c>
      <c r="O13" s="123">
        <f t="shared" si="2"/>
        <v>11.274999999999999</v>
      </c>
      <c r="P13" s="196" t="s">
        <v>117</v>
      </c>
      <c r="R13" s="139" t="s">
        <v>10</v>
      </c>
      <c r="S13" s="11">
        <f>COUNTIF($C$4:$C$60,R13)</f>
        <v>46</v>
      </c>
      <c r="T13" s="11">
        <f>SUMPRODUCT(($C$4:$C$60=R13)*($N$4:$N$60=1))</f>
        <v>28</v>
      </c>
      <c r="U13" s="36">
        <f t="shared" ref="U13:U21" si="3">IFERROR(T13/S13,"")</f>
        <v>0.60869565217391308</v>
      </c>
      <c r="V13" s="1"/>
    </row>
    <row r="14" spans="1:22" ht="45" x14ac:dyDescent="0.2">
      <c r="A14" s="119">
        <v>42983</v>
      </c>
      <c r="B14" s="121" t="s">
        <v>19</v>
      </c>
      <c r="C14" s="121" t="s">
        <v>10</v>
      </c>
      <c r="D14" s="121" t="s">
        <v>25</v>
      </c>
      <c r="E14" s="121" t="s">
        <v>118</v>
      </c>
      <c r="F14" s="121" t="s">
        <v>119</v>
      </c>
      <c r="G14" s="121" t="s">
        <v>102</v>
      </c>
      <c r="H14" s="121">
        <v>3</v>
      </c>
      <c r="I14" s="122">
        <f t="shared" si="1"/>
        <v>0.33333333333333331</v>
      </c>
      <c r="J14" s="121" t="s">
        <v>100</v>
      </c>
      <c r="K14" s="122">
        <v>0.6</v>
      </c>
      <c r="L14" s="122">
        <f t="shared" si="0"/>
        <v>0.46666666666666667</v>
      </c>
      <c r="M14" s="121">
        <v>6.27</v>
      </c>
      <c r="N14" s="121">
        <v>0</v>
      </c>
      <c r="O14" s="121">
        <f t="shared" si="2"/>
        <v>-6.27</v>
      </c>
      <c r="P14" s="40" t="s">
        <v>124</v>
      </c>
      <c r="R14" s="138" t="s">
        <v>40</v>
      </c>
      <c r="S14" s="11">
        <f t="shared" ref="S14:S20" si="4">COUNTIF($C$4:$C$40,R14)</f>
        <v>0</v>
      </c>
      <c r="T14" s="11">
        <f t="shared" ref="T14:T20" si="5">SUMPRODUCT(($C$4:$C$40=R14)*($N$4:$N$40=1))</f>
        <v>0</v>
      </c>
      <c r="U14" s="36" t="str">
        <f t="shared" si="3"/>
        <v/>
      </c>
      <c r="V14" s="1"/>
    </row>
    <row r="15" spans="1:22" ht="60" x14ac:dyDescent="0.2">
      <c r="A15" s="119">
        <v>42983</v>
      </c>
      <c r="B15" s="121" t="s">
        <v>19</v>
      </c>
      <c r="C15" s="121" t="s">
        <v>10</v>
      </c>
      <c r="D15" s="121" t="s">
        <v>120</v>
      </c>
      <c r="E15" s="121" t="s">
        <v>121</v>
      </c>
      <c r="F15" s="121" t="s">
        <v>122</v>
      </c>
      <c r="G15" s="121" t="s">
        <v>102</v>
      </c>
      <c r="H15" s="121">
        <v>1.88</v>
      </c>
      <c r="I15" s="122">
        <f t="shared" si="1"/>
        <v>0.53191489361702127</v>
      </c>
      <c r="J15" s="121" t="s">
        <v>123</v>
      </c>
      <c r="K15" s="122">
        <v>0.7</v>
      </c>
      <c r="L15" s="122">
        <f t="shared" si="0"/>
        <v>0.61595744680851061</v>
      </c>
      <c r="M15" s="123">
        <v>5</v>
      </c>
      <c r="N15" s="121">
        <v>1</v>
      </c>
      <c r="O15" s="123">
        <f t="shared" si="2"/>
        <v>9.3999999999999986</v>
      </c>
      <c r="P15" s="40" t="s">
        <v>125</v>
      </c>
      <c r="R15" s="138" t="s">
        <v>39</v>
      </c>
      <c r="S15" s="11">
        <f t="shared" si="4"/>
        <v>1</v>
      </c>
      <c r="T15" s="11">
        <f t="shared" si="5"/>
        <v>0</v>
      </c>
      <c r="U15" s="36">
        <f t="shared" si="3"/>
        <v>0</v>
      </c>
      <c r="V15" s="1"/>
    </row>
    <row r="16" spans="1:22" ht="105" x14ac:dyDescent="0.2">
      <c r="A16" s="134">
        <v>42986</v>
      </c>
      <c r="B16" s="135" t="s">
        <v>13</v>
      </c>
      <c r="C16" s="135" t="s">
        <v>10</v>
      </c>
      <c r="D16" s="135" t="s">
        <v>25</v>
      </c>
      <c r="E16" s="135" t="s">
        <v>127</v>
      </c>
      <c r="F16" s="135" t="s">
        <v>128</v>
      </c>
      <c r="G16" s="135" t="s">
        <v>61</v>
      </c>
      <c r="H16" s="135">
        <v>1.95</v>
      </c>
      <c r="I16" s="136">
        <f t="shared" si="1"/>
        <v>0.51282051282051289</v>
      </c>
      <c r="J16" s="135" t="s">
        <v>129</v>
      </c>
      <c r="K16" s="136">
        <v>0.75</v>
      </c>
      <c r="L16" s="136">
        <f t="shared" si="0"/>
        <v>0.63141025641025639</v>
      </c>
      <c r="M16" s="137">
        <v>5.4</v>
      </c>
      <c r="N16" s="135">
        <v>0</v>
      </c>
      <c r="O16" s="137">
        <f t="shared" si="2"/>
        <v>-5.4</v>
      </c>
      <c r="P16" s="285" t="s">
        <v>131</v>
      </c>
      <c r="R16" s="138" t="s">
        <v>37</v>
      </c>
      <c r="S16" s="11">
        <f t="shared" si="4"/>
        <v>0</v>
      </c>
      <c r="T16" s="11">
        <f t="shared" si="5"/>
        <v>0</v>
      </c>
      <c r="U16" s="36" t="str">
        <f t="shared" si="3"/>
        <v/>
      </c>
      <c r="V16" s="1"/>
    </row>
    <row r="17" spans="1:22" ht="105" x14ac:dyDescent="0.2">
      <c r="A17" s="134">
        <v>42986</v>
      </c>
      <c r="B17" s="135" t="s">
        <v>13</v>
      </c>
      <c r="C17" s="135" t="s">
        <v>130</v>
      </c>
      <c r="D17" s="135" t="s">
        <v>25</v>
      </c>
      <c r="E17" s="135" t="s">
        <v>127</v>
      </c>
      <c r="F17" s="135" t="s">
        <v>128</v>
      </c>
      <c r="G17" s="135" t="s">
        <v>61</v>
      </c>
      <c r="H17" s="135">
        <v>1.95</v>
      </c>
      <c r="I17" s="136">
        <f t="shared" si="1"/>
        <v>0.51282051282051289</v>
      </c>
      <c r="J17" s="135" t="s">
        <v>129</v>
      </c>
      <c r="K17" s="136">
        <v>0.75</v>
      </c>
      <c r="L17" s="136">
        <f t="shared" si="0"/>
        <v>0.63141025641025639</v>
      </c>
      <c r="M17" s="137">
        <v>5.4</v>
      </c>
      <c r="N17" s="135">
        <v>0</v>
      </c>
      <c r="O17" s="137">
        <f t="shared" si="2"/>
        <v>-5.4</v>
      </c>
      <c r="P17" s="285"/>
      <c r="R17" s="21" t="s">
        <v>41</v>
      </c>
      <c r="S17" s="11">
        <f t="shared" si="4"/>
        <v>0</v>
      </c>
      <c r="T17" s="11">
        <f t="shared" si="5"/>
        <v>0</v>
      </c>
      <c r="U17" s="36" t="str">
        <f t="shared" si="3"/>
        <v/>
      </c>
      <c r="V17" s="1"/>
    </row>
    <row r="18" spans="1:22" ht="90" x14ac:dyDescent="0.2">
      <c r="A18" s="183">
        <v>42986</v>
      </c>
      <c r="B18" s="184" t="s">
        <v>13</v>
      </c>
      <c r="C18" s="184" t="s">
        <v>10</v>
      </c>
      <c r="D18" s="184" t="s">
        <v>25</v>
      </c>
      <c r="E18" s="184" t="s">
        <v>132</v>
      </c>
      <c r="F18" s="184" t="s">
        <v>133</v>
      </c>
      <c r="G18" s="184" t="s">
        <v>134</v>
      </c>
      <c r="H18" s="184">
        <v>1.96</v>
      </c>
      <c r="I18" s="185">
        <f t="shared" si="1"/>
        <v>0.51020408163265307</v>
      </c>
      <c r="J18" s="184" t="s">
        <v>135</v>
      </c>
      <c r="K18" s="185">
        <v>0.51600000000000001</v>
      </c>
      <c r="L18" s="185">
        <f t="shared" si="0"/>
        <v>0.51310204081632649</v>
      </c>
      <c r="M18" s="186">
        <v>5</v>
      </c>
      <c r="N18" s="184">
        <v>1</v>
      </c>
      <c r="O18" s="186">
        <f t="shared" si="2"/>
        <v>9.8000000000000007</v>
      </c>
      <c r="P18" s="142" t="s">
        <v>143</v>
      </c>
      <c r="R18" s="21" t="s">
        <v>36</v>
      </c>
      <c r="S18" s="11">
        <f>COUNTIF($C$4:$C$60,R18)</f>
        <v>2</v>
      </c>
      <c r="T18" s="11">
        <f>SUMPRODUCT(($C$4:$C$60=R18)*($N$4:$N$60=1))</f>
        <v>0</v>
      </c>
      <c r="U18" s="36">
        <f t="shared" si="3"/>
        <v>0</v>
      </c>
      <c r="V18" s="1"/>
    </row>
    <row r="19" spans="1:22" ht="90" x14ac:dyDescent="0.2">
      <c r="A19" s="19">
        <v>42986</v>
      </c>
      <c r="B19" s="4" t="s">
        <v>13</v>
      </c>
      <c r="C19" s="4" t="s">
        <v>136</v>
      </c>
      <c r="D19" s="4" t="s">
        <v>25</v>
      </c>
      <c r="E19" s="4" t="s">
        <v>137</v>
      </c>
      <c r="F19" s="4" t="s">
        <v>138</v>
      </c>
      <c r="G19" s="4" t="s">
        <v>58</v>
      </c>
      <c r="H19" s="4">
        <v>2</v>
      </c>
      <c r="I19" s="59">
        <f t="shared" si="1"/>
        <v>0.5</v>
      </c>
      <c r="J19" s="4" t="s">
        <v>100</v>
      </c>
      <c r="K19" s="59">
        <v>0.5</v>
      </c>
      <c r="L19" s="59">
        <f t="shared" si="0"/>
        <v>0.5</v>
      </c>
      <c r="M19" s="5">
        <v>5</v>
      </c>
      <c r="N19" s="4">
        <v>0</v>
      </c>
      <c r="O19" s="5">
        <f t="shared" si="2"/>
        <v>-5</v>
      </c>
      <c r="P19" s="141" t="s">
        <v>144</v>
      </c>
      <c r="R19" s="21" t="s">
        <v>35</v>
      </c>
      <c r="S19" s="11">
        <f t="shared" si="4"/>
        <v>1</v>
      </c>
      <c r="T19" s="11">
        <f t="shared" si="5"/>
        <v>0</v>
      </c>
      <c r="U19" s="36">
        <f t="shared" si="3"/>
        <v>0</v>
      </c>
      <c r="V19" s="1"/>
    </row>
    <row r="20" spans="1:22" ht="90" x14ac:dyDescent="0.2">
      <c r="A20" s="140">
        <v>42987</v>
      </c>
      <c r="B20" s="6" t="s">
        <v>13</v>
      </c>
      <c r="C20" s="6" t="s">
        <v>10</v>
      </c>
      <c r="D20" s="6" t="s">
        <v>25</v>
      </c>
      <c r="E20" s="6" t="s">
        <v>139</v>
      </c>
      <c r="F20" s="6" t="s">
        <v>140</v>
      </c>
      <c r="G20" s="6" t="s">
        <v>141</v>
      </c>
      <c r="H20" s="6">
        <v>2.2000000000000002</v>
      </c>
      <c r="I20" s="60">
        <f t="shared" si="1"/>
        <v>0.45454545454545453</v>
      </c>
      <c r="J20" s="6" t="s">
        <v>142</v>
      </c>
      <c r="K20" s="60">
        <v>0.55000000000000004</v>
      </c>
      <c r="L20" s="73">
        <f t="shared" si="0"/>
        <v>0.50227272727272732</v>
      </c>
      <c r="M20" s="7">
        <v>5.8</v>
      </c>
      <c r="N20" s="6">
        <v>0</v>
      </c>
      <c r="O20" s="7">
        <f t="shared" si="2"/>
        <v>-5.8</v>
      </c>
      <c r="P20" s="196" t="s">
        <v>145</v>
      </c>
      <c r="R20" s="139" t="s">
        <v>20</v>
      </c>
      <c r="S20" s="11">
        <f t="shared" si="4"/>
        <v>1</v>
      </c>
      <c r="T20" s="11">
        <f t="shared" si="5"/>
        <v>1</v>
      </c>
      <c r="U20" s="36">
        <f t="shared" si="3"/>
        <v>1</v>
      </c>
      <c r="V20" s="1"/>
    </row>
    <row r="21" spans="1:22" ht="106" thickBot="1" x14ac:dyDescent="0.25">
      <c r="A21" s="134">
        <v>42987</v>
      </c>
      <c r="B21" s="135" t="s">
        <v>13</v>
      </c>
      <c r="C21" s="135" t="s">
        <v>10</v>
      </c>
      <c r="D21" s="135" t="s">
        <v>25</v>
      </c>
      <c r="E21" s="135" t="s">
        <v>146</v>
      </c>
      <c r="F21" s="135" t="s">
        <v>147</v>
      </c>
      <c r="G21" s="135" t="s">
        <v>61</v>
      </c>
      <c r="H21" s="135">
        <v>1.8</v>
      </c>
      <c r="I21" s="136">
        <f t="shared" si="1"/>
        <v>0.55555555555555558</v>
      </c>
      <c r="J21" s="135" t="s">
        <v>148</v>
      </c>
      <c r="K21" s="136">
        <v>0.81</v>
      </c>
      <c r="L21" s="136">
        <f t="shared" si="0"/>
        <v>0.68277777777777782</v>
      </c>
      <c r="M21" s="137">
        <v>3</v>
      </c>
      <c r="N21" s="135">
        <v>1</v>
      </c>
      <c r="O21" s="137">
        <f t="shared" si="2"/>
        <v>5.4</v>
      </c>
      <c r="P21" s="196" t="s">
        <v>149</v>
      </c>
      <c r="R21" s="143" t="s">
        <v>101</v>
      </c>
      <c r="S21" s="11">
        <f>COUNTIF($C$4:$C$40,R21)</f>
        <v>2</v>
      </c>
      <c r="T21" s="11">
        <f>SUMPRODUCT(($C$4:$C$40=R21)*($N$4:$N$40=1))</f>
        <v>1</v>
      </c>
      <c r="U21" s="36">
        <f t="shared" si="3"/>
        <v>0.5</v>
      </c>
    </row>
    <row r="22" spans="1:22" ht="110" customHeight="1" x14ac:dyDescent="0.2">
      <c r="A22" s="134">
        <v>42987</v>
      </c>
      <c r="B22" s="135" t="s">
        <v>13</v>
      </c>
      <c r="C22" s="135" t="s">
        <v>10</v>
      </c>
      <c r="D22" s="135" t="s">
        <v>25</v>
      </c>
      <c r="E22" s="135" t="s">
        <v>151</v>
      </c>
      <c r="F22" s="135" t="s">
        <v>150</v>
      </c>
      <c r="G22" s="135" t="s">
        <v>61</v>
      </c>
      <c r="H22" s="135">
        <v>1.88</v>
      </c>
      <c r="I22" s="136">
        <f t="shared" si="1"/>
        <v>0.53191489361702127</v>
      </c>
      <c r="J22" s="135" t="s">
        <v>152</v>
      </c>
      <c r="K22" s="136">
        <v>0.55000000000000004</v>
      </c>
      <c r="L22" s="136">
        <f t="shared" si="0"/>
        <v>0.54095744680851066</v>
      </c>
      <c r="M22" s="137">
        <v>5.4</v>
      </c>
      <c r="N22" s="135">
        <v>1</v>
      </c>
      <c r="O22" s="137">
        <f t="shared" si="2"/>
        <v>10.151999999999999</v>
      </c>
      <c r="P22" s="196" t="s">
        <v>159</v>
      </c>
      <c r="R22" s="268" t="s">
        <v>45</v>
      </c>
      <c r="S22" s="269"/>
      <c r="T22" s="269"/>
      <c r="U22" s="270"/>
    </row>
    <row r="23" spans="1:22" ht="72" customHeight="1" x14ac:dyDescent="0.2">
      <c r="A23" s="63">
        <v>42987</v>
      </c>
      <c r="B23" s="65" t="s">
        <v>13</v>
      </c>
      <c r="C23" s="65" t="s">
        <v>10</v>
      </c>
      <c r="D23" s="65" t="s">
        <v>25</v>
      </c>
      <c r="E23" s="65" t="s">
        <v>153</v>
      </c>
      <c r="F23" s="65" t="s">
        <v>154</v>
      </c>
      <c r="G23" s="65" t="s">
        <v>56</v>
      </c>
      <c r="H23" s="65">
        <v>1.73</v>
      </c>
      <c r="I23" s="66">
        <f t="shared" si="1"/>
        <v>0.5780346820809249</v>
      </c>
      <c r="J23" s="65" t="s">
        <v>155</v>
      </c>
      <c r="K23" s="66">
        <v>0.5</v>
      </c>
      <c r="L23" s="66">
        <f t="shared" si="0"/>
        <v>0.53901734104046239</v>
      </c>
      <c r="M23" s="67">
        <v>5.15</v>
      </c>
      <c r="N23" s="65">
        <v>1</v>
      </c>
      <c r="O23" s="67">
        <f t="shared" si="2"/>
        <v>8.9095000000000013</v>
      </c>
      <c r="P23" s="196" t="s">
        <v>160</v>
      </c>
      <c r="R23" s="281"/>
      <c r="S23" s="282"/>
      <c r="T23" s="282"/>
      <c r="U23" s="283"/>
    </row>
    <row r="24" spans="1:22" ht="76" customHeight="1" x14ac:dyDescent="0.2">
      <c r="A24" s="179">
        <v>42987</v>
      </c>
      <c r="B24" s="180" t="s">
        <v>13</v>
      </c>
      <c r="C24" s="180" t="s">
        <v>10</v>
      </c>
      <c r="D24" s="180" t="s">
        <v>25</v>
      </c>
      <c r="E24" s="180" t="s">
        <v>156</v>
      </c>
      <c r="F24" s="180" t="s">
        <v>157</v>
      </c>
      <c r="G24" s="180" t="s">
        <v>158</v>
      </c>
      <c r="H24" s="180">
        <v>1.66</v>
      </c>
      <c r="I24" s="181">
        <f t="shared" si="1"/>
        <v>0.60240963855421692</v>
      </c>
      <c r="J24" s="180" t="s">
        <v>161</v>
      </c>
      <c r="K24" s="181">
        <v>0.59</v>
      </c>
      <c r="L24" s="181">
        <f t="shared" si="0"/>
        <v>0.59620481927710844</v>
      </c>
      <c r="M24" s="182">
        <v>5.91</v>
      </c>
      <c r="N24" s="180">
        <v>1</v>
      </c>
      <c r="O24" s="182">
        <f t="shared" si="2"/>
        <v>9.8105999999999991</v>
      </c>
      <c r="P24" s="196" t="s">
        <v>145</v>
      </c>
      <c r="R24" s="29"/>
      <c r="S24" s="144" t="s">
        <v>48</v>
      </c>
      <c r="T24" s="27"/>
      <c r="U24" s="145" t="s">
        <v>43</v>
      </c>
    </row>
    <row r="25" spans="1:22" ht="90" x14ac:dyDescent="0.2">
      <c r="A25" s="134">
        <v>42988</v>
      </c>
      <c r="B25" s="135" t="s">
        <v>13</v>
      </c>
      <c r="C25" s="135" t="s">
        <v>10</v>
      </c>
      <c r="D25" s="135" t="s">
        <v>25</v>
      </c>
      <c r="E25" s="135" t="s">
        <v>162</v>
      </c>
      <c r="F25" s="135" t="s">
        <v>163</v>
      </c>
      <c r="G25" s="135" t="s">
        <v>61</v>
      </c>
      <c r="H25" s="135">
        <v>1.78</v>
      </c>
      <c r="I25" s="136">
        <f t="shared" si="1"/>
        <v>0.5617977528089888</v>
      </c>
      <c r="J25" s="135" t="s">
        <v>164</v>
      </c>
      <c r="K25" s="136">
        <v>0.51600000000000001</v>
      </c>
      <c r="L25" s="136">
        <f t="shared" si="0"/>
        <v>0.53889887640449441</v>
      </c>
      <c r="M25" s="137">
        <v>5.81</v>
      </c>
      <c r="N25" s="135">
        <v>1</v>
      </c>
      <c r="O25" s="137">
        <f t="shared" si="2"/>
        <v>10.341799999999999</v>
      </c>
      <c r="P25" s="196" t="s">
        <v>171</v>
      </c>
      <c r="R25" s="33" t="s">
        <v>46</v>
      </c>
      <c r="S25" s="31">
        <f>COUNTIF($N$4:$N$40,1)</f>
        <v>20</v>
      </c>
      <c r="T25" s="31"/>
      <c r="U25" s="37">
        <f>IFERROR(COUNTIF($N$4:$N$40,1)/COUNTIF($N$4:$N$40,"&gt;"&amp;-1),"")</f>
        <v>0.54054054054054057</v>
      </c>
    </row>
    <row r="26" spans="1:22" ht="106" thickBot="1" x14ac:dyDescent="0.25">
      <c r="A26" s="146">
        <v>42988</v>
      </c>
      <c r="B26" s="147" t="s">
        <v>13</v>
      </c>
      <c r="C26" s="147" t="s">
        <v>10</v>
      </c>
      <c r="D26" s="147" t="s">
        <v>25</v>
      </c>
      <c r="E26" s="147" t="s">
        <v>165</v>
      </c>
      <c r="F26" s="147" t="s">
        <v>166</v>
      </c>
      <c r="G26" s="147" t="s">
        <v>56</v>
      </c>
      <c r="H26" s="147">
        <v>1.92</v>
      </c>
      <c r="I26" s="148">
        <f t="shared" si="1"/>
        <v>0.52083333333333337</v>
      </c>
      <c r="J26" s="65" t="s">
        <v>167</v>
      </c>
      <c r="K26" s="148">
        <v>0.5</v>
      </c>
      <c r="L26" s="66">
        <f t="shared" si="0"/>
        <v>0.51041666666666674</v>
      </c>
      <c r="M26" s="149">
        <v>1.92</v>
      </c>
      <c r="N26" s="147">
        <v>0</v>
      </c>
      <c r="O26" s="152">
        <f t="shared" si="2"/>
        <v>-1.92</v>
      </c>
      <c r="P26" s="150"/>
      <c r="R26" s="112" t="s">
        <v>47</v>
      </c>
      <c r="S26" s="113">
        <f>COUNTIF($N$4:$N$40,0)</f>
        <v>17</v>
      </c>
      <c r="T26" s="113"/>
      <c r="U26" s="114">
        <f>IFERROR(COUNTIF($N$4:$N$40,0)/COUNTIF($N$4:$N$40,"&gt;"&amp;-1),"")</f>
        <v>0.45945945945945948</v>
      </c>
    </row>
    <row r="27" spans="1:22" ht="74" customHeight="1" x14ac:dyDescent="0.2">
      <c r="A27" s="153">
        <v>42988</v>
      </c>
      <c r="B27" s="154" t="s">
        <v>13</v>
      </c>
      <c r="C27" s="154" t="s">
        <v>10</v>
      </c>
      <c r="D27" s="154" t="s">
        <v>25</v>
      </c>
      <c r="E27" s="154" t="s">
        <v>168</v>
      </c>
      <c r="F27" s="154" t="s">
        <v>169</v>
      </c>
      <c r="G27" s="154" t="s">
        <v>57</v>
      </c>
      <c r="H27" s="154">
        <v>1.66</v>
      </c>
      <c r="I27" s="155">
        <f t="shared" si="1"/>
        <v>0.60240963855421692</v>
      </c>
      <c r="J27" s="107" t="s">
        <v>170</v>
      </c>
      <c r="K27" s="155">
        <v>0.63300000000000001</v>
      </c>
      <c r="L27" s="108">
        <f t="shared" si="0"/>
        <v>0.61770481927710841</v>
      </c>
      <c r="M27" s="156">
        <v>5.34</v>
      </c>
      <c r="N27" s="154">
        <v>1</v>
      </c>
      <c r="O27" s="156">
        <f t="shared" si="2"/>
        <v>8.8643999999999998</v>
      </c>
      <c r="P27" s="150"/>
      <c r="R27" s="262" t="s">
        <v>54</v>
      </c>
      <c r="S27" s="263"/>
      <c r="T27" s="263"/>
      <c r="U27" s="264"/>
    </row>
    <row r="28" spans="1:22" ht="78" customHeight="1" thickBot="1" x14ac:dyDescent="0.25">
      <c r="A28" s="187">
        <v>42989</v>
      </c>
      <c r="B28" s="188" t="s">
        <v>13</v>
      </c>
      <c r="C28" s="188" t="s">
        <v>10</v>
      </c>
      <c r="D28" s="188" t="s">
        <v>25</v>
      </c>
      <c r="E28" s="188" t="s">
        <v>172</v>
      </c>
      <c r="F28" s="188" t="s">
        <v>173</v>
      </c>
      <c r="G28" s="188" t="s">
        <v>134</v>
      </c>
      <c r="H28" s="188">
        <v>1.96</v>
      </c>
      <c r="I28" s="189">
        <f t="shared" si="1"/>
        <v>0.51020408163265307</v>
      </c>
      <c r="J28" s="184" t="s">
        <v>174</v>
      </c>
      <c r="K28" s="189">
        <v>0.44</v>
      </c>
      <c r="L28" s="185">
        <f t="shared" si="0"/>
        <v>0.47510204081632657</v>
      </c>
      <c r="M28" s="190">
        <v>5.86</v>
      </c>
      <c r="N28" s="188">
        <v>0</v>
      </c>
      <c r="O28" s="190">
        <f t="shared" si="2"/>
        <v>-5.86</v>
      </c>
      <c r="P28" s="150"/>
      <c r="R28" s="265"/>
      <c r="S28" s="266"/>
      <c r="T28" s="266"/>
      <c r="U28" s="267"/>
    </row>
    <row r="29" spans="1:22" ht="72" customHeight="1" x14ac:dyDescent="0.2">
      <c r="A29" s="157">
        <v>42989</v>
      </c>
      <c r="B29" s="158" t="s">
        <v>13</v>
      </c>
      <c r="C29" s="158" t="s">
        <v>10</v>
      </c>
      <c r="D29" s="158" t="s">
        <v>25</v>
      </c>
      <c r="E29" s="158" t="s">
        <v>175</v>
      </c>
      <c r="F29" s="158" t="s">
        <v>176</v>
      </c>
      <c r="G29" s="158" t="s">
        <v>61</v>
      </c>
      <c r="H29" s="158">
        <v>1.78</v>
      </c>
      <c r="I29" s="159">
        <f t="shared" si="1"/>
        <v>0.5617977528089888</v>
      </c>
      <c r="J29" s="135" t="s">
        <v>177</v>
      </c>
      <c r="K29" s="159">
        <v>0.62</v>
      </c>
      <c r="L29" s="136">
        <f t="shared" si="0"/>
        <v>0.59089887640449446</v>
      </c>
      <c r="M29" s="160">
        <v>5</v>
      </c>
      <c r="N29" s="158">
        <v>0</v>
      </c>
      <c r="O29" s="160">
        <f t="shared" si="2"/>
        <v>-5</v>
      </c>
      <c r="P29" s="150"/>
      <c r="R29" s="222" t="s">
        <v>29</v>
      </c>
      <c r="S29" s="223" t="s">
        <v>44</v>
      </c>
      <c r="T29" s="223" t="s">
        <v>42</v>
      </c>
      <c r="U29" s="224" t="s">
        <v>43</v>
      </c>
    </row>
    <row r="30" spans="1:22" ht="75" x14ac:dyDescent="0.2">
      <c r="A30" s="187">
        <v>42990</v>
      </c>
      <c r="B30" s="188" t="s">
        <v>13</v>
      </c>
      <c r="C30" s="188" t="s">
        <v>10</v>
      </c>
      <c r="D30" s="188" t="s">
        <v>25</v>
      </c>
      <c r="E30" s="188" t="s">
        <v>178</v>
      </c>
      <c r="F30" s="188" t="s">
        <v>179</v>
      </c>
      <c r="G30" s="188" t="s">
        <v>134</v>
      </c>
      <c r="H30" s="188">
        <v>1.62</v>
      </c>
      <c r="I30" s="189">
        <f t="shared" si="1"/>
        <v>0.61728395061728392</v>
      </c>
      <c r="J30" s="184" t="s">
        <v>180</v>
      </c>
      <c r="K30" s="189">
        <v>0.52</v>
      </c>
      <c r="L30" s="185">
        <f t="shared" si="0"/>
        <v>0.56864197530864202</v>
      </c>
      <c r="M30" s="190">
        <v>5</v>
      </c>
      <c r="N30" s="188">
        <v>1</v>
      </c>
      <c r="O30" s="190">
        <f t="shared" si="2"/>
        <v>8.1000000000000014</v>
      </c>
      <c r="P30" s="150"/>
      <c r="R30" s="46" t="s">
        <v>56</v>
      </c>
      <c r="S30" s="202">
        <f>COUNTIF($G$4:$G$60,R30)</f>
        <v>3</v>
      </c>
      <c r="T30" s="202">
        <f>SUMPRODUCT(($G$4:$G$60=R30)*($N$4:$N$60=1))</f>
        <v>1</v>
      </c>
      <c r="U30" s="36">
        <f>IFERROR(T30/S30,"")</f>
        <v>0.33333333333333331</v>
      </c>
    </row>
    <row r="31" spans="1:22" ht="60" x14ac:dyDescent="0.2">
      <c r="A31" s="161">
        <v>42990</v>
      </c>
      <c r="B31" s="162" t="s">
        <v>13</v>
      </c>
      <c r="C31" s="163" t="s">
        <v>130</v>
      </c>
      <c r="D31" s="162" t="s">
        <v>25</v>
      </c>
      <c r="E31" s="162" t="s">
        <v>181</v>
      </c>
      <c r="F31" s="163" t="s">
        <v>182</v>
      </c>
      <c r="G31" s="163" t="s">
        <v>59</v>
      </c>
      <c r="H31" s="162">
        <v>1.73</v>
      </c>
      <c r="I31" s="164">
        <f t="shared" si="1"/>
        <v>0.5780346820809249</v>
      </c>
      <c r="J31" s="163" t="s">
        <v>183</v>
      </c>
      <c r="K31" s="164">
        <v>0.56999999999999995</v>
      </c>
      <c r="L31" s="165">
        <f t="shared" si="0"/>
        <v>0.57401734104046243</v>
      </c>
      <c r="M31" s="166">
        <v>5</v>
      </c>
      <c r="N31" s="162">
        <v>0</v>
      </c>
      <c r="O31" s="166">
        <f t="shared" si="2"/>
        <v>-5</v>
      </c>
      <c r="P31" s="150"/>
      <c r="R31" s="47" t="s">
        <v>55</v>
      </c>
      <c r="S31" s="202">
        <f t="shared" ref="S31:S40" si="6">COUNTIF($G$4:$G$40,R31)</f>
        <v>0</v>
      </c>
      <c r="T31" s="202">
        <f t="shared" ref="T31:T40" si="7">SUMPRODUCT(($G$4:$G$40=R31)*($N$4:$N$40=1))</f>
        <v>0</v>
      </c>
      <c r="U31" s="36" t="str">
        <f t="shared" ref="U31:U40" si="8">IFERROR(T31/S31,"")</f>
        <v/>
      </c>
    </row>
    <row r="32" spans="1:22" ht="30" x14ac:dyDescent="0.2">
      <c r="A32" s="161">
        <v>42991</v>
      </c>
      <c r="B32" s="162" t="s">
        <v>13</v>
      </c>
      <c r="C32" s="162" t="s">
        <v>10</v>
      </c>
      <c r="D32" s="162" t="s">
        <v>25</v>
      </c>
      <c r="E32" s="163" t="s">
        <v>184</v>
      </c>
      <c r="F32" s="162" t="s">
        <v>185</v>
      </c>
      <c r="G32" s="163" t="s">
        <v>59</v>
      </c>
      <c r="H32" s="162">
        <v>1.6</v>
      </c>
      <c r="I32" s="164">
        <f t="shared" si="1"/>
        <v>0.625</v>
      </c>
      <c r="J32" s="163" t="s">
        <v>186</v>
      </c>
      <c r="K32" s="164">
        <v>0.6</v>
      </c>
      <c r="L32" s="165">
        <f t="shared" si="0"/>
        <v>0.61250000000000004</v>
      </c>
      <c r="M32" s="166">
        <v>8</v>
      </c>
      <c r="N32" s="162">
        <v>1</v>
      </c>
      <c r="O32" s="166">
        <f t="shared" si="2"/>
        <v>12.8</v>
      </c>
      <c r="P32" s="150"/>
      <c r="R32" s="48" t="s">
        <v>57</v>
      </c>
      <c r="S32" s="202">
        <f>COUNTIF($G$4:$G$60,R32)</f>
        <v>3</v>
      </c>
      <c r="T32" s="202">
        <f>SUMPRODUCT(($G$4:$G$60=R32)*($N$4:$N$60=1))</f>
        <v>2</v>
      </c>
      <c r="U32" s="36">
        <f t="shared" si="8"/>
        <v>0.66666666666666663</v>
      </c>
    </row>
    <row r="33" spans="1:21" x14ac:dyDescent="0.2">
      <c r="A33" s="167">
        <v>42992</v>
      </c>
      <c r="B33" s="168" t="s">
        <v>13</v>
      </c>
      <c r="C33" s="168" t="s">
        <v>10</v>
      </c>
      <c r="D33" s="168" t="s">
        <v>25</v>
      </c>
      <c r="E33" s="168" t="s">
        <v>187</v>
      </c>
      <c r="F33" s="168" t="s">
        <v>188</v>
      </c>
      <c r="G33" s="169" t="s">
        <v>60</v>
      </c>
      <c r="H33" s="168">
        <v>1.62</v>
      </c>
      <c r="I33" s="170">
        <f t="shared" si="1"/>
        <v>0.61728395061728392</v>
      </c>
      <c r="J33" s="168" t="s">
        <v>189</v>
      </c>
      <c r="K33" s="170">
        <v>0.67500000000000004</v>
      </c>
      <c r="L33" s="171">
        <f t="shared" si="0"/>
        <v>0.64614197530864192</v>
      </c>
      <c r="M33" s="172">
        <v>10</v>
      </c>
      <c r="N33" s="168">
        <v>0</v>
      </c>
      <c r="O33" s="172">
        <f t="shared" si="2"/>
        <v>-10</v>
      </c>
      <c r="P33" s="150"/>
      <c r="R33" s="50" t="s">
        <v>58</v>
      </c>
      <c r="S33" s="202">
        <f t="shared" si="6"/>
        <v>1</v>
      </c>
      <c r="T33" s="202">
        <f t="shared" si="7"/>
        <v>0</v>
      </c>
      <c r="U33" s="36">
        <f t="shared" si="8"/>
        <v>0</v>
      </c>
    </row>
    <row r="34" spans="1:21" ht="75" x14ac:dyDescent="0.2">
      <c r="A34" s="173">
        <v>42993</v>
      </c>
      <c r="B34" s="174" t="s">
        <v>13</v>
      </c>
      <c r="C34" s="174" t="s">
        <v>10</v>
      </c>
      <c r="D34" s="174" t="s">
        <v>25</v>
      </c>
      <c r="E34" s="174" t="s">
        <v>190</v>
      </c>
      <c r="F34" s="174" t="s">
        <v>191</v>
      </c>
      <c r="G34" s="174" t="s">
        <v>61</v>
      </c>
      <c r="H34" s="174">
        <v>1.62</v>
      </c>
      <c r="I34" s="175">
        <f t="shared" si="1"/>
        <v>0.61728395061728392</v>
      </c>
      <c r="J34" s="174" t="s">
        <v>192</v>
      </c>
      <c r="K34" s="175">
        <v>0.66</v>
      </c>
      <c r="L34" s="175">
        <f t="shared" si="0"/>
        <v>0.63864197530864197</v>
      </c>
      <c r="M34" s="176">
        <v>10</v>
      </c>
      <c r="N34" s="174">
        <v>0</v>
      </c>
      <c r="O34" s="176">
        <f t="shared" si="2"/>
        <v>-10</v>
      </c>
      <c r="P34" s="150"/>
      <c r="R34" s="51" t="s">
        <v>59</v>
      </c>
      <c r="S34" s="202">
        <f>COUNTIF($G$4:$G$60,R34)</f>
        <v>2</v>
      </c>
      <c r="T34" s="202">
        <f t="shared" si="7"/>
        <v>1</v>
      </c>
      <c r="U34" s="36">
        <f t="shared" si="8"/>
        <v>0.5</v>
      </c>
    </row>
    <row r="35" spans="1:21" ht="75" x14ac:dyDescent="0.2">
      <c r="A35" s="183">
        <v>42994</v>
      </c>
      <c r="B35" s="184" t="s">
        <v>13</v>
      </c>
      <c r="C35" s="184" t="s">
        <v>10</v>
      </c>
      <c r="D35" s="184" t="s">
        <v>25</v>
      </c>
      <c r="E35" s="184" t="s">
        <v>132</v>
      </c>
      <c r="F35" s="184" t="s">
        <v>173</v>
      </c>
      <c r="G35" s="184" t="s">
        <v>134</v>
      </c>
      <c r="H35" s="184">
        <v>2.0499999999999998</v>
      </c>
      <c r="I35" s="185">
        <f t="shared" si="1"/>
        <v>0.48780487804878053</v>
      </c>
      <c r="J35" s="184" t="s">
        <v>197</v>
      </c>
      <c r="K35" s="185">
        <v>0.57999999999999996</v>
      </c>
      <c r="L35" s="185">
        <f t="shared" si="0"/>
        <v>0.53390243902439027</v>
      </c>
      <c r="M35" s="186">
        <v>5</v>
      </c>
      <c r="N35" s="184">
        <v>1</v>
      </c>
      <c r="O35" s="186">
        <f t="shared" si="2"/>
        <v>10.25</v>
      </c>
      <c r="P35" s="150"/>
      <c r="R35" s="52" t="s">
        <v>60</v>
      </c>
      <c r="S35" s="202">
        <f t="shared" si="6"/>
        <v>1</v>
      </c>
      <c r="T35" s="202">
        <f t="shared" si="7"/>
        <v>0</v>
      </c>
      <c r="U35" s="36">
        <f t="shared" si="8"/>
        <v>0</v>
      </c>
    </row>
    <row r="36" spans="1:21" x14ac:dyDescent="0.2">
      <c r="A36" s="179">
        <v>42994</v>
      </c>
      <c r="B36" s="180" t="s">
        <v>13</v>
      </c>
      <c r="C36" s="180" t="s">
        <v>10</v>
      </c>
      <c r="D36" s="180" t="s">
        <v>25</v>
      </c>
      <c r="E36" s="180" t="s">
        <v>193</v>
      </c>
      <c r="F36" s="180" t="s">
        <v>194</v>
      </c>
      <c r="G36" s="180" t="s">
        <v>158</v>
      </c>
      <c r="H36" s="180">
        <v>1.85</v>
      </c>
      <c r="I36" s="181">
        <f t="shared" si="1"/>
        <v>0.54054054054054046</v>
      </c>
      <c r="J36" s="180" t="s">
        <v>25</v>
      </c>
      <c r="K36" s="181"/>
      <c r="L36" s="181">
        <f t="shared" si="0"/>
        <v>0.27027027027027023</v>
      </c>
      <c r="M36" s="182">
        <v>5</v>
      </c>
      <c r="N36" s="180">
        <v>1</v>
      </c>
      <c r="O36" s="182">
        <f t="shared" si="2"/>
        <v>9.25</v>
      </c>
      <c r="P36" s="150"/>
      <c r="R36" s="53" t="s">
        <v>68</v>
      </c>
      <c r="S36" s="202">
        <f t="shared" si="6"/>
        <v>0</v>
      </c>
      <c r="T36" s="202">
        <f t="shared" si="7"/>
        <v>0</v>
      </c>
      <c r="U36" s="36" t="str">
        <f t="shared" si="8"/>
        <v/>
      </c>
    </row>
    <row r="37" spans="1:21" ht="75" x14ac:dyDescent="0.2">
      <c r="A37" s="179">
        <v>42994</v>
      </c>
      <c r="B37" s="180" t="s">
        <v>13</v>
      </c>
      <c r="C37" s="180" t="s">
        <v>10</v>
      </c>
      <c r="D37" s="180" t="s">
        <v>25</v>
      </c>
      <c r="E37" s="180" t="s">
        <v>195</v>
      </c>
      <c r="F37" s="180" t="s">
        <v>196</v>
      </c>
      <c r="G37" s="180" t="s">
        <v>158</v>
      </c>
      <c r="H37" s="180">
        <v>1.7</v>
      </c>
      <c r="I37" s="181">
        <f t="shared" si="1"/>
        <v>0.58823529411764708</v>
      </c>
      <c r="J37" s="180" t="s">
        <v>198</v>
      </c>
      <c r="K37" s="181">
        <v>0.59</v>
      </c>
      <c r="L37" s="181">
        <f t="shared" si="0"/>
        <v>0.58911764705882352</v>
      </c>
      <c r="M37" s="182">
        <v>5</v>
      </c>
      <c r="N37" s="180">
        <v>1</v>
      </c>
      <c r="O37" s="182">
        <f t="shared" si="2"/>
        <v>8.5</v>
      </c>
      <c r="P37" s="150"/>
      <c r="R37" s="49" t="s">
        <v>61</v>
      </c>
      <c r="S37" s="202">
        <f>COUNTIF($G$4:$G$60,R37)</f>
        <v>12</v>
      </c>
      <c r="T37" s="202">
        <f>SUMPRODUCT(($G$4:$G$60=R37)*($N$4:$N$60=1))</f>
        <v>4</v>
      </c>
      <c r="U37" s="36">
        <f t="shared" si="8"/>
        <v>0.33333333333333331</v>
      </c>
    </row>
    <row r="38" spans="1:21" ht="75" x14ac:dyDescent="0.2">
      <c r="A38" s="63">
        <v>42995</v>
      </c>
      <c r="B38" s="65" t="s">
        <v>13</v>
      </c>
      <c r="C38" s="65" t="s">
        <v>35</v>
      </c>
      <c r="D38" s="65" t="s">
        <v>15</v>
      </c>
      <c r="E38" s="65" t="s">
        <v>15</v>
      </c>
      <c r="F38" s="65" t="s">
        <v>200</v>
      </c>
      <c r="G38" s="65" t="s">
        <v>56</v>
      </c>
      <c r="H38" s="65">
        <v>1.76</v>
      </c>
      <c r="I38" s="66">
        <f t="shared" si="1"/>
        <v>0.56818181818181823</v>
      </c>
      <c r="J38" s="65" t="s">
        <v>199</v>
      </c>
      <c r="K38" s="66">
        <v>0.72</v>
      </c>
      <c r="L38" s="66">
        <f t="shared" si="0"/>
        <v>0.64409090909090905</v>
      </c>
      <c r="M38" s="67">
        <v>5</v>
      </c>
      <c r="N38" s="65">
        <v>0</v>
      </c>
      <c r="O38" s="67">
        <f t="shared" si="2"/>
        <v>-5</v>
      </c>
      <c r="P38" s="150" t="s">
        <v>205</v>
      </c>
      <c r="R38" s="54" t="s">
        <v>62</v>
      </c>
      <c r="S38" s="202">
        <f t="shared" si="6"/>
        <v>0</v>
      </c>
      <c r="T38" s="202">
        <f t="shared" si="7"/>
        <v>0</v>
      </c>
      <c r="U38" s="36" t="str">
        <f t="shared" si="8"/>
        <v/>
      </c>
    </row>
    <row r="39" spans="1:21" ht="75" x14ac:dyDescent="0.2">
      <c r="A39" s="183">
        <v>42995</v>
      </c>
      <c r="B39" s="184" t="s">
        <v>13</v>
      </c>
      <c r="C39" s="184" t="s">
        <v>10</v>
      </c>
      <c r="D39" s="184" t="s">
        <v>25</v>
      </c>
      <c r="E39" s="184" t="s">
        <v>178</v>
      </c>
      <c r="F39" s="184" t="s">
        <v>201</v>
      </c>
      <c r="G39" s="184" t="s">
        <v>134</v>
      </c>
      <c r="H39" s="184">
        <v>1.6</v>
      </c>
      <c r="I39" s="185">
        <f t="shared" si="1"/>
        <v>0.625</v>
      </c>
      <c r="J39" s="184" t="s">
        <v>202</v>
      </c>
      <c r="K39" s="185">
        <v>0.65</v>
      </c>
      <c r="L39" s="185">
        <f t="shared" si="0"/>
        <v>0.63749999999999996</v>
      </c>
      <c r="M39" s="186">
        <v>5</v>
      </c>
      <c r="N39" s="184">
        <v>1</v>
      </c>
      <c r="O39" s="186">
        <f t="shared" si="2"/>
        <v>8</v>
      </c>
      <c r="P39" s="150"/>
      <c r="R39" s="115" t="s">
        <v>63</v>
      </c>
      <c r="S39" s="202">
        <f t="shared" si="6"/>
        <v>0</v>
      </c>
      <c r="T39" s="202">
        <f t="shared" si="7"/>
        <v>0</v>
      </c>
      <c r="U39" s="36" t="str">
        <f t="shared" si="8"/>
        <v/>
      </c>
    </row>
    <row r="40" spans="1:21" ht="78" customHeight="1" x14ac:dyDescent="0.2">
      <c r="A40" s="106">
        <v>42995</v>
      </c>
      <c r="B40" s="107" t="s">
        <v>13</v>
      </c>
      <c r="C40" s="107" t="s">
        <v>10</v>
      </c>
      <c r="D40" s="107" t="s">
        <v>25</v>
      </c>
      <c r="E40" s="107" t="s">
        <v>87</v>
      </c>
      <c r="F40" s="107" t="s">
        <v>203</v>
      </c>
      <c r="G40" s="107" t="s">
        <v>57</v>
      </c>
      <c r="H40" s="107">
        <v>1.73</v>
      </c>
      <c r="I40" s="108">
        <f t="shared" si="1"/>
        <v>0.5780346820809249</v>
      </c>
      <c r="J40" s="107" t="s">
        <v>204</v>
      </c>
      <c r="K40" s="108">
        <v>0.68</v>
      </c>
      <c r="L40" s="108">
        <f t="shared" si="0"/>
        <v>0.62901734104046247</v>
      </c>
      <c r="M40" s="109">
        <v>5</v>
      </c>
      <c r="N40" s="107">
        <v>1</v>
      </c>
      <c r="O40" s="109">
        <f t="shared" si="2"/>
        <v>8.65</v>
      </c>
      <c r="P40" s="150"/>
      <c r="R40" s="177" t="s">
        <v>102</v>
      </c>
      <c r="S40" s="202">
        <f t="shared" si="6"/>
        <v>12</v>
      </c>
      <c r="T40" s="202">
        <f t="shared" si="7"/>
        <v>6</v>
      </c>
      <c r="U40" s="36">
        <f t="shared" si="8"/>
        <v>0.5</v>
      </c>
    </row>
    <row r="41" spans="1:21" ht="14.5" customHeight="1" x14ac:dyDescent="0.2">
      <c r="A41" s="183">
        <v>42996</v>
      </c>
      <c r="B41" s="184" t="s">
        <v>13</v>
      </c>
      <c r="C41" s="184" t="s">
        <v>10</v>
      </c>
      <c r="D41" s="184" t="s">
        <v>25</v>
      </c>
      <c r="E41" s="184" t="s">
        <v>179</v>
      </c>
      <c r="F41" s="184" t="s">
        <v>172</v>
      </c>
      <c r="G41" s="184" t="s">
        <v>134</v>
      </c>
      <c r="H41" s="184">
        <v>1.83</v>
      </c>
      <c r="I41" s="185">
        <f t="shared" ref="I41:I60" si="9">IFERROR(1/H41,"")</f>
        <v>0.54644808743169393</v>
      </c>
      <c r="J41" s="184" t="s">
        <v>25</v>
      </c>
      <c r="K41" s="185" t="s">
        <v>25</v>
      </c>
      <c r="L41" s="185" t="s">
        <v>25</v>
      </c>
      <c r="M41" s="186">
        <v>5</v>
      </c>
      <c r="N41" s="184">
        <v>1</v>
      </c>
      <c r="O41" s="186">
        <f t="shared" ref="O41:O60" si="10">((N41=0)*-M41)+(H41*M41*N41)</f>
        <v>9.15</v>
      </c>
      <c r="P41" s="150"/>
      <c r="R41" s="178" t="s">
        <v>134</v>
      </c>
      <c r="S41" s="202">
        <f>COUNTIF($G$4:$G$60,R41)</f>
        <v>9</v>
      </c>
      <c r="T41" s="202">
        <f>SUMPRODUCT(($G$4:$G$60=R41)*($N$4:$N$60=1))</f>
        <v>7</v>
      </c>
      <c r="U41" s="36">
        <f t="shared" ref="U41:U44" si="11">IFERROR(T41/S41,"")</f>
        <v>0.77777777777777779</v>
      </c>
    </row>
    <row r="42" spans="1:21" ht="30" x14ac:dyDescent="0.2">
      <c r="A42" s="232">
        <v>42996</v>
      </c>
      <c r="B42" s="233" t="s">
        <v>13</v>
      </c>
      <c r="C42" s="233" t="s">
        <v>10</v>
      </c>
      <c r="D42" s="233" t="s">
        <v>25</v>
      </c>
      <c r="E42" s="233" t="s">
        <v>207</v>
      </c>
      <c r="F42" s="233" t="s">
        <v>208</v>
      </c>
      <c r="G42" s="233" t="s">
        <v>209</v>
      </c>
      <c r="H42" s="233">
        <v>1.42</v>
      </c>
      <c r="I42" s="234">
        <f t="shared" si="9"/>
        <v>0.70422535211267612</v>
      </c>
      <c r="J42" s="233" t="s">
        <v>25</v>
      </c>
      <c r="K42" s="234" t="s">
        <v>25</v>
      </c>
      <c r="L42" s="234" t="s">
        <v>25</v>
      </c>
      <c r="M42" s="235">
        <v>10</v>
      </c>
      <c r="N42" s="233">
        <v>1</v>
      </c>
      <c r="O42" s="235">
        <f t="shared" si="10"/>
        <v>14.2</v>
      </c>
      <c r="P42" s="150" t="s">
        <v>145</v>
      </c>
      <c r="R42" s="236" t="s">
        <v>158</v>
      </c>
      <c r="S42" s="202">
        <f>COUNTIF($G$4:$G$60,R42)</f>
        <v>6</v>
      </c>
      <c r="T42" s="202">
        <f>SUMPRODUCT(($G$4:$G$60=R42)*($N$4:$N$60=1))</f>
        <v>6</v>
      </c>
      <c r="U42" s="36">
        <f t="shared" si="11"/>
        <v>1</v>
      </c>
    </row>
    <row r="43" spans="1:21" x14ac:dyDescent="0.2">
      <c r="A43" s="134">
        <v>42997</v>
      </c>
      <c r="B43" s="135" t="s">
        <v>13</v>
      </c>
      <c r="C43" s="135" t="s">
        <v>10</v>
      </c>
      <c r="D43" s="135" t="s">
        <v>25</v>
      </c>
      <c r="E43" s="135" t="s">
        <v>210</v>
      </c>
      <c r="F43" s="135" t="s">
        <v>211</v>
      </c>
      <c r="G43" s="135" t="s">
        <v>61</v>
      </c>
      <c r="H43" s="135">
        <v>1.76</v>
      </c>
      <c r="I43" s="136">
        <f t="shared" si="9"/>
        <v>0.56818181818181823</v>
      </c>
      <c r="J43" s="135" t="s">
        <v>25</v>
      </c>
      <c r="K43" s="136" t="s">
        <v>25</v>
      </c>
      <c r="L43" s="136" t="s">
        <v>25</v>
      </c>
      <c r="M43" s="137">
        <v>5</v>
      </c>
      <c r="N43" s="135">
        <v>0</v>
      </c>
      <c r="O43" s="137">
        <f t="shared" si="10"/>
        <v>-5</v>
      </c>
      <c r="P43" s="150"/>
      <c r="R43" s="237" t="s">
        <v>235</v>
      </c>
      <c r="S43" s="202">
        <f>COUNTIF($G$4:$G$60,R43)</f>
        <v>1</v>
      </c>
      <c r="T43" s="202">
        <f>SUMPRODUCT(($G$4:$G$60=R43)*($N$4:$N$60=1))</f>
        <v>1</v>
      </c>
      <c r="U43" s="36">
        <f t="shared" si="11"/>
        <v>1</v>
      </c>
    </row>
    <row r="44" spans="1:21" ht="31" thickBot="1" x14ac:dyDescent="0.25">
      <c r="A44" s="134">
        <v>42997</v>
      </c>
      <c r="B44" s="135" t="s">
        <v>13</v>
      </c>
      <c r="C44" s="135" t="s">
        <v>10</v>
      </c>
      <c r="D44" s="135" t="s">
        <v>25</v>
      </c>
      <c r="E44" s="135" t="s">
        <v>212</v>
      </c>
      <c r="F44" s="135" t="s">
        <v>128</v>
      </c>
      <c r="G44" s="135" t="s">
        <v>61</v>
      </c>
      <c r="H44" s="135">
        <v>1.62</v>
      </c>
      <c r="I44" s="136">
        <f t="shared" si="9"/>
        <v>0.61728395061728392</v>
      </c>
      <c r="J44" s="135" t="s">
        <v>25</v>
      </c>
      <c r="K44" s="136" t="s">
        <v>25</v>
      </c>
      <c r="L44" s="136" t="s">
        <v>25</v>
      </c>
      <c r="M44" s="137">
        <v>5</v>
      </c>
      <c r="N44" s="135">
        <v>0</v>
      </c>
      <c r="O44" s="137">
        <f t="shared" si="10"/>
        <v>-5</v>
      </c>
      <c r="P44" s="150"/>
      <c r="R44" s="238" t="s">
        <v>209</v>
      </c>
      <c r="S44" s="78">
        <f>COUNTIF($G$4:$G$60,R44)</f>
        <v>1</v>
      </c>
      <c r="T44" s="78">
        <f>SUMPRODUCT(($G$4:$G$60=R44)*($N$4:$N$60=1))</f>
        <v>1</v>
      </c>
      <c r="U44" s="79">
        <f t="shared" si="11"/>
        <v>1</v>
      </c>
    </row>
    <row r="45" spans="1:21" x14ac:dyDescent="0.2">
      <c r="A45" s="194">
        <v>42998</v>
      </c>
      <c r="B45" s="191" t="s">
        <v>13</v>
      </c>
      <c r="C45" s="191" t="s">
        <v>10</v>
      </c>
      <c r="D45" s="191" t="s">
        <v>25</v>
      </c>
      <c r="E45" s="191" t="s">
        <v>213</v>
      </c>
      <c r="F45" s="191" t="s">
        <v>214</v>
      </c>
      <c r="G45" s="191" t="s">
        <v>63</v>
      </c>
      <c r="H45" s="191">
        <v>1.8</v>
      </c>
      <c r="I45" s="192">
        <f t="shared" si="9"/>
        <v>0.55555555555555558</v>
      </c>
      <c r="J45" s="191" t="s">
        <v>25</v>
      </c>
      <c r="K45" s="192" t="s">
        <v>25</v>
      </c>
      <c r="L45" s="192" t="s">
        <v>25</v>
      </c>
      <c r="M45" s="193">
        <v>5</v>
      </c>
      <c r="N45" s="191">
        <v>0</v>
      </c>
      <c r="O45" s="193">
        <f t="shared" si="10"/>
        <v>-5</v>
      </c>
      <c r="P45" s="150"/>
    </row>
    <row r="46" spans="1:21" ht="30" x14ac:dyDescent="0.2">
      <c r="A46" s="106">
        <v>42998</v>
      </c>
      <c r="B46" s="107" t="s">
        <v>13</v>
      </c>
      <c r="C46" s="107" t="s">
        <v>10</v>
      </c>
      <c r="D46" s="107" t="s">
        <v>25</v>
      </c>
      <c r="E46" s="107" t="s">
        <v>215</v>
      </c>
      <c r="F46" s="107" t="s">
        <v>216</v>
      </c>
      <c r="G46" s="107" t="s">
        <v>57</v>
      </c>
      <c r="H46" s="107">
        <v>2</v>
      </c>
      <c r="I46" s="108">
        <f t="shared" si="9"/>
        <v>0.5</v>
      </c>
      <c r="J46" s="107" t="s">
        <v>25</v>
      </c>
      <c r="K46" s="108" t="s">
        <v>25</v>
      </c>
      <c r="L46" s="108" t="s">
        <v>25</v>
      </c>
      <c r="M46" s="109">
        <v>5</v>
      </c>
      <c r="N46" s="107">
        <v>0</v>
      </c>
      <c r="O46" s="109">
        <f t="shared" si="10"/>
        <v>-5</v>
      </c>
      <c r="P46" s="150"/>
    </row>
    <row r="47" spans="1:21" ht="30" x14ac:dyDescent="0.2">
      <c r="A47" s="198">
        <v>42999</v>
      </c>
      <c r="B47" s="199" t="s">
        <v>13</v>
      </c>
      <c r="C47" s="199" t="s">
        <v>10</v>
      </c>
      <c r="D47" s="199" t="s">
        <v>25</v>
      </c>
      <c r="E47" s="199" t="s">
        <v>217</v>
      </c>
      <c r="F47" s="199" t="s">
        <v>218</v>
      </c>
      <c r="G47" s="199" t="s">
        <v>63</v>
      </c>
      <c r="H47" s="199">
        <v>1.83</v>
      </c>
      <c r="I47" s="200">
        <f t="shared" si="9"/>
        <v>0.54644808743169393</v>
      </c>
      <c r="J47" s="199" t="s">
        <v>25</v>
      </c>
      <c r="K47" s="200" t="s">
        <v>25</v>
      </c>
      <c r="L47" s="200" t="s">
        <v>25</v>
      </c>
      <c r="M47" s="201">
        <v>5</v>
      </c>
      <c r="N47" s="199">
        <v>0</v>
      </c>
      <c r="O47" s="201">
        <f t="shared" si="10"/>
        <v>-5</v>
      </c>
      <c r="P47" s="150"/>
    </row>
    <row r="48" spans="1:21" x14ac:dyDescent="0.2">
      <c r="A48" s="134">
        <v>43000</v>
      </c>
      <c r="B48" s="135" t="s">
        <v>13</v>
      </c>
      <c r="C48" s="135" t="s">
        <v>10</v>
      </c>
      <c r="D48" s="135" t="s">
        <v>25</v>
      </c>
      <c r="E48" s="135" t="s">
        <v>147</v>
      </c>
      <c r="F48" s="135" t="s">
        <v>219</v>
      </c>
      <c r="G48" s="135" t="s">
        <v>61</v>
      </c>
      <c r="H48" s="135">
        <v>1.66</v>
      </c>
      <c r="I48" s="136">
        <f t="shared" si="9"/>
        <v>0.60240963855421692</v>
      </c>
      <c r="J48" s="135" t="s">
        <v>25</v>
      </c>
      <c r="K48" s="136" t="s">
        <v>25</v>
      </c>
      <c r="L48" s="136" t="s">
        <v>25</v>
      </c>
      <c r="M48" s="137">
        <v>3</v>
      </c>
      <c r="N48" s="135"/>
      <c r="O48" s="137">
        <f t="shared" si="10"/>
        <v>-3</v>
      </c>
      <c r="P48" s="150"/>
    </row>
    <row r="49" spans="1:16" x14ac:dyDescent="0.2">
      <c r="A49" s="41">
        <v>43000</v>
      </c>
      <c r="B49" s="43" t="s">
        <v>13</v>
      </c>
      <c r="C49" s="43" t="s">
        <v>10</v>
      </c>
      <c r="D49" s="43" t="s">
        <v>25</v>
      </c>
      <c r="E49" s="43" t="s">
        <v>220</v>
      </c>
      <c r="F49" s="43" t="s">
        <v>221</v>
      </c>
      <c r="G49" s="43" t="s">
        <v>111</v>
      </c>
      <c r="H49" s="43">
        <v>1.8</v>
      </c>
      <c r="I49" s="73">
        <f t="shared" si="9"/>
        <v>0.55555555555555558</v>
      </c>
      <c r="J49" s="43" t="s">
        <v>25</v>
      </c>
      <c r="K49" s="73" t="s">
        <v>25</v>
      </c>
      <c r="L49" s="73" t="s">
        <v>25</v>
      </c>
      <c r="M49" s="44">
        <v>4.9800000000000004</v>
      </c>
      <c r="N49" s="43">
        <v>1</v>
      </c>
      <c r="O49" s="44">
        <f t="shared" si="10"/>
        <v>8.9640000000000004</v>
      </c>
      <c r="P49" s="150" t="s">
        <v>145</v>
      </c>
    </row>
    <row r="50" spans="1:16" ht="30" x14ac:dyDescent="0.2">
      <c r="A50" s="134">
        <v>43001</v>
      </c>
      <c r="B50" s="135" t="s">
        <v>13</v>
      </c>
      <c r="C50" s="135" t="s">
        <v>10</v>
      </c>
      <c r="D50" s="135" t="s">
        <v>25</v>
      </c>
      <c r="E50" s="135" t="s">
        <v>222</v>
      </c>
      <c r="F50" s="135" t="s">
        <v>223</v>
      </c>
      <c r="G50" s="135" t="s">
        <v>61</v>
      </c>
      <c r="H50" s="135">
        <v>1.7</v>
      </c>
      <c r="I50" s="136">
        <f t="shared" si="9"/>
        <v>0.58823529411764708</v>
      </c>
      <c r="J50" s="135" t="s">
        <v>25</v>
      </c>
      <c r="K50" s="136" t="s">
        <v>25</v>
      </c>
      <c r="L50" s="136" t="s">
        <v>25</v>
      </c>
      <c r="M50" s="137">
        <v>5.96</v>
      </c>
      <c r="N50" s="135">
        <v>0</v>
      </c>
      <c r="O50" s="137">
        <f t="shared" si="10"/>
        <v>-5.96</v>
      </c>
      <c r="P50" s="150"/>
    </row>
    <row r="51" spans="1:16" x14ac:dyDescent="0.2">
      <c r="A51" s="203">
        <v>43002</v>
      </c>
      <c r="B51" s="180" t="s">
        <v>13</v>
      </c>
      <c r="C51" s="180" t="s">
        <v>10</v>
      </c>
      <c r="D51" s="180" t="s">
        <v>25</v>
      </c>
      <c r="E51" s="180" t="s">
        <v>193</v>
      </c>
      <c r="F51" s="180" t="s">
        <v>224</v>
      </c>
      <c r="G51" s="180" t="s">
        <v>158</v>
      </c>
      <c r="H51" s="180">
        <v>1.73</v>
      </c>
      <c r="I51" s="180">
        <f t="shared" si="9"/>
        <v>0.5780346820809249</v>
      </c>
      <c r="J51" s="180" t="s">
        <v>25</v>
      </c>
      <c r="K51" s="180" t="s">
        <v>25</v>
      </c>
      <c r="L51" s="180" t="s">
        <v>25</v>
      </c>
      <c r="M51" s="180">
        <v>3</v>
      </c>
      <c r="N51" s="180">
        <v>1</v>
      </c>
      <c r="O51" s="180">
        <f t="shared" si="10"/>
        <v>5.1899999999999995</v>
      </c>
      <c r="P51" s="150"/>
    </row>
    <row r="52" spans="1:16" x14ac:dyDescent="0.2">
      <c r="A52" s="187">
        <v>43002</v>
      </c>
      <c r="B52" s="184" t="s">
        <v>13</v>
      </c>
      <c r="C52" s="184" t="s">
        <v>10</v>
      </c>
      <c r="D52" s="184" t="s">
        <v>25</v>
      </c>
      <c r="E52" s="184" t="s">
        <v>225</v>
      </c>
      <c r="F52" s="184" t="s">
        <v>132</v>
      </c>
      <c r="G52" s="184" t="s">
        <v>134</v>
      </c>
      <c r="H52" s="188">
        <v>1.8</v>
      </c>
      <c r="I52" s="185">
        <f t="shared" si="9"/>
        <v>0.55555555555555558</v>
      </c>
      <c r="J52" s="184" t="s">
        <v>25</v>
      </c>
      <c r="K52" s="185" t="s">
        <v>25</v>
      </c>
      <c r="L52" s="185" t="s">
        <v>25</v>
      </c>
      <c r="M52" s="190">
        <v>3</v>
      </c>
      <c r="N52" s="188">
        <v>0</v>
      </c>
      <c r="O52" s="190">
        <f t="shared" si="10"/>
        <v>-3</v>
      </c>
      <c r="P52" s="150"/>
    </row>
    <row r="53" spans="1:16" x14ac:dyDescent="0.2">
      <c r="A53" s="187">
        <v>43007</v>
      </c>
      <c r="B53" s="184" t="s">
        <v>13</v>
      </c>
      <c r="C53" s="184" t="s">
        <v>10</v>
      </c>
      <c r="D53" s="184" t="s">
        <v>25</v>
      </c>
      <c r="E53" s="184" t="s">
        <v>132</v>
      </c>
      <c r="F53" s="184" t="s">
        <v>226</v>
      </c>
      <c r="G53" s="184" t="s">
        <v>134</v>
      </c>
      <c r="H53" s="188">
        <v>1.83</v>
      </c>
      <c r="I53" s="185">
        <f t="shared" si="9"/>
        <v>0.54644808743169393</v>
      </c>
      <c r="J53" s="184" t="s">
        <v>25</v>
      </c>
      <c r="K53" s="185" t="s">
        <v>25</v>
      </c>
      <c r="L53" s="185" t="s">
        <v>25</v>
      </c>
      <c r="M53" s="190">
        <v>5</v>
      </c>
      <c r="N53" s="188">
        <v>1</v>
      </c>
      <c r="O53" s="190">
        <f t="shared" si="10"/>
        <v>9.15</v>
      </c>
      <c r="P53" s="150"/>
    </row>
    <row r="54" spans="1:16" x14ac:dyDescent="0.2">
      <c r="A54" s="197">
        <v>43007</v>
      </c>
      <c r="B54" s="43" t="s">
        <v>13</v>
      </c>
      <c r="C54" s="43" t="s">
        <v>10</v>
      </c>
      <c r="D54" s="43" t="s">
        <v>25</v>
      </c>
      <c r="E54" s="43" t="s">
        <v>227</v>
      </c>
      <c r="F54" s="43" t="s">
        <v>228</v>
      </c>
      <c r="G54" s="43" t="s">
        <v>229</v>
      </c>
      <c r="H54" s="204">
        <v>1.95</v>
      </c>
      <c r="I54" s="73">
        <f t="shared" si="9"/>
        <v>0.51282051282051289</v>
      </c>
      <c r="J54" s="43" t="s">
        <v>25</v>
      </c>
      <c r="K54" s="73" t="s">
        <v>25</v>
      </c>
      <c r="L54" s="73" t="s">
        <v>25</v>
      </c>
      <c r="M54" s="12">
        <v>5.15</v>
      </c>
      <c r="N54" s="204">
        <v>0</v>
      </c>
      <c r="O54" s="12">
        <f t="shared" si="10"/>
        <v>-5.15</v>
      </c>
      <c r="P54" s="150" t="s">
        <v>145</v>
      </c>
    </row>
    <row r="55" spans="1:16" x14ac:dyDescent="0.2">
      <c r="A55" s="205">
        <v>43007</v>
      </c>
      <c r="B55" s="70" t="s">
        <v>13</v>
      </c>
      <c r="C55" s="70" t="s">
        <v>36</v>
      </c>
      <c r="D55" s="70" t="s">
        <v>230</v>
      </c>
      <c r="E55" s="70" t="s">
        <v>230</v>
      </c>
      <c r="F55" s="70" t="s">
        <v>231</v>
      </c>
      <c r="G55" s="70" t="s">
        <v>68</v>
      </c>
      <c r="H55" s="206">
        <v>1.95</v>
      </c>
      <c r="I55" s="207">
        <f t="shared" si="9"/>
        <v>0.51282051282051289</v>
      </c>
      <c r="J55" s="206" t="s">
        <v>25</v>
      </c>
      <c r="K55" s="207" t="s">
        <v>25</v>
      </c>
      <c r="L55" s="207" t="s">
        <v>25</v>
      </c>
      <c r="M55" s="208">
        <v>4</v>
      </c>
      <c r="N55" s="206">
        <v>0</v>
      </c>
      <c r="O55" s="208">
        <f t="shared" si="10"/>
        <v>-4</v>
      </c>
      <c r="P55" s="150"/>
    </row>
    <row r="56" spans="1:16" ht="30" x14ac:dyDescent="0.2">
      <c r="A56" s="157">
        <v>43008</v>
      </c>
      <c r="B56" s="135" t="s">
        <v>13</v>
      </c>
      <c r="C56" s="135" t="s">
        <v>10</v>
      </c>
      <c r="D56" s="135" t="s">
        <v>25</v>
      </c>
      <c r="E56" s="135" t="s">
        <v>232</v>
      </c>
      <c r="F56" s="135" t="s">
        <v>163</v>
      </c>
      <c r="G56" s="135" t="s">
        <v>61</v>
      </c>
      <c r="H56" s="158">
        <v>1.83</v>
      </c>
      <c r="I56" s="159">
        <f t="shared" si="9"/>
        <v>0.54644808743169393</v>
      </c>
      <c r="J56" s="158" t="s">
        <v>25</v>
      </c>
      <c r="K56" s="159" t="s">
        <v>25</v>
      </c>
      <c r="L56" s="159" t="s">
        <v>25</v>
      </c>
      <c r="M56" s="160">
        <v>5</v>
      </c>
      <c r="N56" s="158">
        <v>1</v>
      </c>
      <c r="O56" s="160">
        <f t="shared" si="10"/>
        <v>9.15</v>
      </c>
      <c r="P56" s="150"/>
    </row>
    <row r="57" spans="1:16" ht="30" x14ac:dyDescent="0.2">
      <c r="A57" s="227">
        <v>43008</v>
      </c>
      <c r="B57" s="228" t="s">
        <v>13</v>
      </c>
      <c r="C57" s="228" t="s">
        <v>10</v>
      </c>
      <c r="D57" s="228" t="s">
        <v>25</v>
      </c>
      <c r="E57" s="228" t="s">
        <v>233</v>
      </c>
      <c r="F57" s="228" t="s">
        <v>234</v>
      </c>
      <c r="G57" s="228" t="s">
        <v>235</v>
      </c>
      <c r="H57" s="229">
        <v>1.5</v>
      </c>
      <c r="I57" s="230">
        <f t="shared" si="9"/>
        <v>0.66666666666666663</v>
      </c>
      <c r="J57" s="229" t="s">
        <v>25</v>
      </c>
      <c r="K57" s="230" t="s">
        <v>25</v>
      </c>
      <c r="L57" s="230" t="s">
        <v>25</v>
      </c>
      <c r="M57" s="231">
        <v>10</v>
      </c>
      <c r="N57" s="229">
        <v>1</v>
      </c>
      <c r="O57" s="231">
        <f t="shared" si="10"/>
        <v>15</v>
      </c>
      <c r="P57" s="150" t="s">
        <v>145</v>
      </c>
    </row>
    <row r="58" spans="1:16" x14ac:dyDescent="0.2">
      <c r="A58" s="187">
        <v>43008</v>
      </c>
      <c r="B58" s="184" t="s">
        <v>13</v>
      </c>
      <c r="C58" s="184" t="s">
        <v>10</v>
      </c>
      <c r="D58" s="184" t="s">
        <v>25</v>
      </c>
      <c r="E58" s="184" t="s">
        <v>236</v>
      </c>
      <c r="F58" s="184" t="s">
        <v>172</v>
      </c>
      <c r="G58" s="184" t="s">
        <v>134</v>
      </c>
      <c r="H58" s="188">
        <v>2</v>
      </c>
      <c r="I58" s="189">
        <f t="shared" si="9"/>
        <v>0.5</v>
      </c>
      <c r="J58" s="188" t="s">
        <v>25</v>
      </c>
      <c r="K58" s="189" t="s">
        <v>25</v>
      </c>
      <c r="L58" s="189" t="s">
        <v>25</v>
      </c>
      <c r="M58" s="190">
        <v>4.1500000000000004</v>
      </c>
      <c r="N58" s="188">
        <v>1</v>
      </c>
      <c r="O58" s="190">
        <f t="shared" si="10"/>
        <v>8.3000000000000007</v>
      </c>
      <c r="P58" s="150"/>
    </row>
    <row r="59" spans="1:16" x14ac:dyDescent="0.2">
      <c r="A59" s="203">
        <v>43008</v>
      </c>
      <c r="B59" s="180" t="s">
        <v>13</v>
      </c>
      <c r="C59" s="180" t="s">
        <v>10</v>
      </c>
      <c r="D59" s="180" t="s">
        <v>25</v>
      </c>
      <c r="E59" s="180" t="s">
        <v>237</v>
      </c>
      <c r="F59" s="180" t="s">
        <v>238</v>
      </c>
      <c r="G59" s="180" t="s">
        <v>158</v>
      </c>
      <c r="H59" s="180">
        <v>1.7</v>
      </c>
      <c r="I59" s="180">
        <f t="shared" si="9"/>
        <v>0.58823529411764708</v>
      </c>
      <c r="J59" s="180" t="s">
        <v>25</v>
      </c>
      <c r="K59" s="180" t="s">
        <v>25</v>
      </c>
      <c r="L59" s="180" t="s">
        <v>25</v>
      </c>
      <c r="M59" s="180">
        <v>5.3</v>
      </c>
      <c r="N59" s="180">
        <v>1</v>
      </c>
      <c r="O59" s="180">
        <f t="shared" si="10"/>
        <v>9.01</v>
      </c>
      <c r="P59" s="150"/>
    </row>
    <row r="60" spans="1:16" ht="16" thickBot="1" x14ac:dyDescent="0.25">
      <c r="A60" s="203">
        <v>43008</v>
      </c>
      <c r="B60" s="180" t="s">
        <v>13</v>
      </c>
      <c r="C60" s="180" t="s">
        <v>10</v>
      </c>
      <c r="D60" s="180" t="s">
        <v>25</v>
      </c>
      <c r="E60" s="180" t="s">
        <v>239</v>
      </c>
      <c r="F60" s="180" t="s">
        <v>193</v>
      </c>
      <c r="G60" s="180" t="s">
        <v>158</v>
      </c>
      <c r="H60" s="180">
        <v>1.6</v>
      </c>
      <c r="I60" s="180">
        <f t="shared" si="9"/>
        <v>0.625</v>
      </c>
      <c r="J60" s="180" t="s">
        <v>25</v>
      </c>
      <c r="K60" s="180" t="s">
        <v>25</v>
      </c>
      <c r="L60" s="180" t="s">
        <v>25</v>
      </c>
      <c r="M60" s="180">
        <v>7.01</v>
      </c>
      <c r="N60" s="180">
        <v>1</v>
      </c>
      <c r="O60" s="180">
        <f t="shared" si="10"/>
        <v>11.216000000000001</v>
      </c>
      <c r="P60" s="151"/>
    </row>
    <row r="61" spans="1:16" x14ac:dyDescent="0.2">
      <c r="A61" s="25"/>
      <c r="B61" s="25"/>
      <c r="C61" s="25"/>
      <c r="D61" s="25"/>
      <c r="E61" s="25"/>
      <c r="F61" s="25"/>
      <c r="G61" s="25"/>
      <c r="H61" s="25"/>
      <c r="I61" s="55"/>
      <c r="J61" s="25"/>
      <c r="K61" s="55"/>
      <c r="L61" s="55"/>
      <c r="M61" s="26"/>
      <c r="N61" s="25"/>
      <c r="O61" s="26"/>
      <c r="P61" s="26"/>
    </row>
    <row r="62" spans="1:16" x14ac:dyDescent="0.2">
      <c r="A62" s="25"/>
      <c r="B62" s="25"/>
      <c r="C62" s="25"/>
      <c r="D62" s="25"/>
      <c r="E62" s="25"/>
      <c r="F62" s="25"/>
      <c r="G62" s="25"/>
      <c r="H62" s="25"/>
      <c r="I62" s="55"/>
      <c r="J62" s="25"/>
      <c r="K62" s="55"/>
      <c r="L62" s="55"/>
      <c r="M62" s="26"/>
      <c r="N62" s="25"/>
      <c r="O62" s="26"/>
      <c r="P62" s="26"/>
    </row>
    <row r="63" spans="1:16" x14ac:dyDescent="0.2">
      <c r="A63" s="25"/>
      <c r="B63" s="25"/>
      <c r="C63" s="25"/>
      <c r="D63" s="25"/>
      <c r="E63" s="25"/>
      <c r="F63" s="25"/>
      <c r="G63" s="25"/>
      <c r="H63" s="25"/>
      <c r="I63" s="55"/>
      <c r="J63" s="25"/>
      <c r="K63" s="55"/>
      <c r="L63" s="55"/>
      <c r="M63" s="26"/>
      <c r="N63" s="25"/>
      <c r="O63" s="26"/>
      <c r="P63" s="26"/>
    </row>
    <row r="64" spans="1:16" x14ac:dyDescent="0.2">
      <c r="A64" s="25"/>
      <c r="B64" s="25"/>
      <c r="C64" s="25"/>
      <c r="D64" s="25"/>
      <c r="E64" s="25"/>
      <c r="F64" s="25"/>
      <c r="G64" s="25"/>
      <c r="H64" s="25"/>
      <c r="I64" s="55"/>
      <c r="J64" s="25"/>
      <c r="K64" s="55"/>
      <c r="L64" s="55"/>
      <c r="M64" s="26"/>
      <c r="N64" s="25"/>
      <c r="O64" s="26"/>
      <c r="P64" s="26"/>
    </row>
    <row r="65" spans="1:16" x14ac:dyDescent="0.2">
      <c r="A65" s="25"/>
      <c r="B65" s="25"/>
      <c r="C65" s="25"/>
      <c r="D65" s="25"/>
      <c r="E65" s="25"/>
      <c r="F65" s="25"/>
      <c r="G65" s="25"/>
      <c r="H65" s="25"/>
      <c r="I65" s="55"/>
      <c r="J65" s="25"/>
      <c r="K65" s="55"/>
      <c r="L65" s="55"/>
      <c r="M65" s="26"/>
      <c r="N65" s="25"/>
      <c r="O65" s="26"/>
      <c r="P65" s="26"/>
    </row>
    <row r="66" spans="1:16" x14ac:dyDescent="0.2">
      <c r="A66" s="25"/>
      <c r="B66" s="25"/>
      <c r="C66" s="25"/>
      <c r="D66" s="25"/>
      <c r="E66" s="25"/>
      <c r="F66" s="25"/>
      <c r="G66" s="25"/>
      <c r="H66" s="25"/>
      <c r="I66" s="55"/>
      <c r="J66" s="25"/>
      <c r="K66" s="55"/>
      <c r="L66" s="55"/>
      <c r="M66" s="26"/>
      <c r="N66" s="25"/>
      <c r="O66" s="26"/>
      <c r="P66" s="26"/>
    </row>
    <row r="67" spans="1:16" x14ac:dyDescent="0.2">
      <c r="A67" s="25"/>
      <c r="B67" s="25"/>
      <c r="C67" s="25"/>
      <c r="D67" s="25"/>
      <c r="E67" s="25"/>
      <c r="F67" s="25"/>
      <c r="G67" s="25"/>
      <c r="H67" s="25"/>
      <c r="I67" s="55"/>
      <c r="J67" s="25"/>
      <c r="K67" s="55"/>
      <c r="L67" s="55"/>
      <c r="M67" s="26"/>
      <c r="N67" s="25"/>
      <c r="O67" s="26"/>
      <c r="P67" s="26"/>
    </row>
    <row r="68" spans="1:16" x14ac:dyDescent="0.2">
      <c r="A68" s="25"/>
      <c r="B68" s="25"/>
      <c r="C68" s="25"/>
      <c r="D68" s="25"/>
      <c r="E68" s="25"/>
      <c r="F68" s="25"/>
      <c r="G68" s="25"/>
      <c r="H68" s="25"/>
      <c r="I68" s="55"/>
      <c r="J68" s="25"/>
      <c r="K68" s="55"/>
      <c r="L68" s="55"/>
      <c r="M68" s="26"/>
      <c r="N68" s="25"/>
      <c r="O68" s="26"/>
      <c r="P68" s="26"/>
    </row>
    <row r="69" spans="1:16" x14ac:dyDescent="0.2">
      <c r="A69" s="25"/>
      <c r="B69" s="25"/>
      <c r="C69" s="25"/>
      <c r="D69" s="25"/>
      <c r="E69" s="25"/>
      <c r="F69" s="25"/>
      <c r="G69" s="25"/>
      <c r="H69" s="25"/>
      <c r="I69" s="55"/>
      <c r="J69" s="25"/>
      <c r="K69" s="55"/>
      <c r="L69" s="55"/>
      <c r="M69" s="26"/>
      <c r="N69" s="25"/>
      <c r="O69" s="26"/>
      <c r="P69" s="26"/>
    </row>
    <row r="70" spans="1:16" x14ac:dyDescent="0.2">
      <c r="A70" s="25"/>
      <c r="B70" s="25"/>
      <c r="C70" s="25"/>
      <c r="D70" s="25"/>
      <c r="E70" s="25"/>
      <c r="F70" s="25"/>
      <c r="G70" s="25"/>
      <c r="H70" s="25"/>
      <c r="I70" s="55"/>
      <c r="J70" s="25"/>
      <c r="K70" s="55"/>
      <c r="L70" s="55"/>
      <c r="M70" s="26"/>
      <c r="N70" s="25"/>
      <c r="O70" s="26"/>
      <c r="P70" s="26"/>
    </row>
    <row r="71" spans="1:16" x14ac:dyDescent="0.2">
      <c r="A71" s="25"/>
      <c r="B71" s="25"/>
      <c r="C71" s="25"/>
      <c r="D71" s="25"/>
      <c r="E71" s="25"/>
      <c r="F71" s="25"/>
      <c r="G71" s="25"/>
      <c r="H71" s="25"/>
      <c r="I71" s="55"/>
      <c r="J71" s="25"/>
      <c r="K71" s="55"/>
      <c r="L71" s="55"/>
      <c r="M71" s="26"/>
      <c r="N71" s="25"/>
      <c r="O71" s="26"/>
      <c r="P71" s="26"/>
    </row>
    <row r="72" spans="1:16" x14ac:dyDescent="0.2">
      <c r="A72" s="25"/>
      <c r="B72" s="25"/>
      <c r="C72" s="25"/>
      <c r="D72" s="25"/>
      <c r="E72" s="25"/>
      <c r="F72" s="25"/>
      <c r="G72" s="25"/>
      <c r="H72" s="25"/>
      <c r="I72" s="55"/>
      <c r="J72" s="25"/>
      <c r="K72" s="55"/>
      <c r="L72" s="55"/>
      <c r="M72" s="26"/>
      <c r="N72" s="25"/>
      <c r="O72" s="26"/>
      <c r="P72" s="26"/>
    </row>
    <row r="73" spans="1:16" x14ac:dyDescent="0.2">
      <c r="A73" s="25"/>
      <c r="B73" s="25"/>
      <c r="C73" s="25"/>
      <c r="D73" s="25"/>
      <c r="E73" s="25"/>
      <c r="F73" s="25"/>
      <c r="G73" s="25"/>
      <c r="H73" s="25"/>
      <c r="I73" s="55"/>
      <c r="J73" s="25"/>
      <c r="K73" s="55"/>
      <c r="L73" s="55"/>
      <c r="M73" s="26"/>
      <c r="N73" s="25"/>
      <c r="O73" s="26"/>
      <c r="P73" s="26"/>
    </row>
    <row r="74" spans="1:16" x14ac:dyDescent="0.2">
      <c r="A74" s="25"/>
      <c r="B74" s="25"/>
      <c r="C74" s="25"/>
      <c r="D74" s="25"/>
      <c r="E74" s="25"/>
      <c r="F74" s="25"/>
      <c r="G74" s="25"/>
      <c r="H74" s="25"/>
      <c r="I74" s="55"/>
      <c r="J74" s="25"/>
      <c r="K74" s="55"/>
      <c r="L74" s="55"/>
      <c r="M74" s="26"/>
      <c r="N74" s="25"/>
      <c r="O74" s="26"/>
      <c r="P74" s="26"/>
    </row>
    <row r="75" spans="1:16" x14ac:dyDescent="0.2">
      <c r="A75" s="25"/>
      <c r="B75" s="25"/>
      <c r="C75" s="25"/>
      <c r="D75" s="25"/>
      <c r="E75" s="25"/>
      <c r="F75" s="25"/>
      <c r="G75" s="25"/>
      <c r="H75" s="25"/>
      <c r="I75" s="55"/>
      <c r="J75" s="25"/>
      <c r="K75" s="55"/>
      <c r="L75" s="55"/>
      <c r="M75" s="26"/>
      <c r="N75" s="25"/>
      <c r="O75" s="26"/>
      <c r="P75" s="26"/>
    </row>
    <row r="76" spans="1:16" x14ac:dyDescent="0.2">
      <c r="A76" s="25"/>
      <c r="B76" s="25"/>
      <c r="C76" s="25"/>
      <c r="D76" s="25"/>
      <c r="E76" s="25"/>
      <c r="F76" s="25"/>
      <c r="G76" s="25"/>
      <c r="H76" s="25"/>
      <c r="I76" s="55"/>
      <c r="J76" s="25"/>
      <c r="K76" s="55"/>
      <c r="L76" s="55"/>
      <c r="M76" s="26"/>
      <c r="N76" s="25"/>
      <c r="O76" s="26"/>
      <c r="P76" s="26"/>
    </row>
    <row r="77" spans="1:16" x14ac:dyDescent="0.2">
      <c r="A77" s="25"/>
      <c r="B77" s="25"/>
      <c r="C77" s="25"/>
      <c r="D77" s="25"/>
      <c r="E77" s="25"/>
      <c r="F77" s="25"/>
      <c r="G77" s="25"/>
      <c r="H77" s="25"/>
      <c r="I77" s="55"/>
      <c r="J77" s="25"/>
      <c r="K77" s="55"/>
      <c r="L77" s="55"/>
      <c r="M77" s="26"/>
      <c r="N77" s="25"/>
      <c r="O77" s="26"/>
      <c r="P77" s="26"/>
    </row>
    <row r="78" spans="1:16" x14ac:dyDescent="0.2">
      <c r="A78" s="25"/>
      <c r="B78" s="25"/>
      <c r="C78" s="25"/>
      <c r="D78" s="25"/>
      <c r="E78" s="25"/>
      <c r="F78" s="25"/>
      <c r="G78" s="25"/>
      <c r="H78" s="25"/>
      <c r="I78" s="55"/>
      <c r="J78" s="25"/>
      <c r="K78" s="55"/>
      <c r="L78" s="55"/>
      <c r="M78" s="26"/>
      <c r="N78" s="25"/>
      <c r="O78" s="26"/>
      <c r="P78" s="26"/>
    </row>
    <row r="79" spans="1:16" x14ac:dyDescent="0.2">
      <c r="A79" s="25"/>
      <c r="B79" s="25"/>
      <c r="C79" s="25"/>
      <c r="D79" s="25"/>
      <c r="E79" s="25"/>
      <c r="F79" s="25"/>
      <c r="G79" s="25"/>
      <c r="H79" s="25"/>
      <c r="I79" s="55"/>
      <c r="J79" s="25"/>
      <c r="K79" s="55"/>
      <c r="L79" s="55"/>
      <c r="M79" s="26"/>
      <c r="N79" s="25"/>
      <c r="O79" s="26"/>
      <c r="P79" s="26"/>
    </row>
    <row r="80" spans="1:16" x14ac:dyDescent="0.2">
      <c r="A80" s="25"/>
      <c r="B80" s="25"/>
      <c r="C80" s="25"/>
      <c r="D80" s="25"/>
      <c r="E80" s="25"/>
      <c r="F80" s="25"/>
      <c r="G80" s="25"/>
      <c r="H80" s="25"/>
      <c r="I80" s="55"/>
      <c r="J80" s="25"/>
      <c r="K80" s="55"/>
      <c r="L80" s="55"/>
      <c r="M80" s="26"/>
      <c r="N80" s="25"/>
      <c r="O80" s="26"/>
      <c r="P80" s="26"/>
    </row>
    <row r="81" spans="1:16" x14ac:dyDescent="0.2">
      <c r="A81" s="25"/>
      <c r="B81" s="25"/>
      <c r="C81" s="25"/>
      <c r="D81" s="25"/>
      <c r="E81" s="25"/>
      <c r="F81" s="25"/>
      <c r="G81" s="25"/>
      <c r="H81" s="25"/>
      <c r="I81" s="55"/>
      <c r="J81" s="25"/>
      <c r="K81" s="55"/>
      <c r="L81" s="55"/>
      <c r="M81" s="26"/>
      <c r="N81" s="25"/>
      <c r="O81" s="26"/>
      <c r="P81" s="26"/>
    </row>
    <row r="82" spans="1:16" x14ac:dyDescent="0.2">
      <c r="A82" s="25"/>
      <c r="B82" s="25"/>
      <c r="C82" s="25"/>
      <c r="D82" s="25"/>
      <c r="E82" s="25"/>
      <c r="F82" s="25"/>
      <c r="G82" s="25"/>
      <c r="H82" s="25"/>
      <c r="I82" s="55"/>
      <c r="J82" s="25"/>
      <c r="K82" s="55"/>
      <c r="L82" s="55"/>
      <c r="M82" s="26"/>
      <c r="N82" s="25"/>
      <c r="O82" s="26"/>
      <c r="P82" s="26"/>
    </row>
    <row r="83" spans="1:16" x14ac:dyDescent="0.2">
      <c r="A83" s="25"/>
      <c r="B83" s="25"/>
      <c r="C83" s="25"/>
      <c r="D83" s="25"/>
      <c r="E83" s="25"/>
      <c r="F83" s="25"/>
      <c r="G83" s="25"/>
      <c r="H83" s="25"/>
      <c r="I83" s="55"/>
      <c r="J83" s="25"/>
      <c r="K83" s="55"/>
      <c r="L83" s="55"/>
      <c r="M83" s="26"/>
      <c r="N83" s="25"/>
      <c r="O83" s="26"/>
      <c r="P83" s="26"/>
    </row>
    <row r="84" spans="1:16" x14ac:dyDescent="0.2">
      <c r="A84" s="25"/>
      <c r="B84" s="25"/>
      <c r="C84" s="25"/>
      <c r="D84" s="25"/>
      <c r="E84" s="25"/>
      <c r="F84" s="25"/>
      <c r="G84" s="25"/>
      <c r="H84" s="25"/>
      <c r="I84" s="55"/>
      <c r="J84" s="25"/>
      <c r="K84" s="55"/>
      <c r="L84" s="55"/>
      <c r="M84" s="26"/>
      <c r="N84" s="25"/>
      <c r="O84" s="26"/>
      <c r="P84" s="26"/>
    </row>
    <row r="85" spans="1:16" x14ac:dyDescent="0.2">
      <c r="A85" s="25"/>
      <c r="B85" s="25"/>
      <c r="C85" s="25"/>
      <c r="D85" s="25"/>
      <c r="E85" s="25"/>
      <c r="F85" s="25"/>
      <c r="G85" s="25"/>
      <c r="H85" s="25"/>
      <c r="I85" s="55"/>
      <c r="J85" s="25"/>
      <c r="K85" s="55"/>
      <c r="L85" s="55"/>
      <c r="M85" s="26"/>
      <c r="N85" s="25"/>
      <c r="O85" s="26"/>
      <c r="P85" s="26"/>
    </row>
    <row r="86" spans="1:16" x14ac:dyDescent="0.2">
      <c r="A86" s="25"/>
      <c r="B86" s="25"/>
      <c r="C86" s="25"/>
      <c r="D86" s="25"/>
      <c r="E86" s="25"/>
      <c r="F86" s="25"/>
      <c r="G86" s="25"/>
      <c r="H86" s="25"/>
      <c r="I86" s="55"/>
      <c r="J86" s="25"/>
      <c r="K86" s="55"/>
      <c r="L86" s="55"/>
      <c r="M86" s="26"/>
      <c r="N86" s="25"/>
      <c r="O86" s="26"/>
      <c r="P86" s="26"/>
    </row>
    <row r="87" spans="1:16" x14ac:dyDescent="0.2">
      <c r="A87" s="25"/>
      <c r="B87" s="25"/>
      <c r="C87" s="25"/>
      <c r="D87" s="25"/>
      <c r="E87" s="25"/>
      <c r="F87" s="25"/>
      <c r="G87" s="25"/>
      <c r="H87" s="25"/>
      <c r="I87" s="55"/>
      <c r="J87" s="25"/>
      <c r="K87" s="55"/>
      <c r="L87" s="55"/>
      <c r="M87" s="26"/>
      <c r="N87" s="25"/>
      <c r="O87" s="26"/>
      <c r="P87" s="26"/>
    </row>
    <row r="88" spans="1:16" x14ac:dyDescent="0.2">
      <c r="A88" s="25"/>
      <c r="B88" s="25"/>
      <c r="C88" s="25"/>
      <c r="D88" s="25"/>
      <c r="E88" s="25"/>
      <c r="F88" s="25"/>
      <c r="G88" s="25"/>
      <c r="H88" s="25"/>
      <c r="I88" s="55"/>
      <c r="J88" s="25"/>
      <c r="K88" s="55"/>
      <c r="L88" s="55"/>
      <c r="M88" s="26"/>
      <c r="N88" s="25"/>
      <c r="O88" s="26"/>
      <c r="P88" s="26"/>
    </row>
    <row r="89" spans="1:16" x14ac:dyDescent="0.2">
      <c r="A89" s="25"/>
      <c r="B89" s="25"/>
      <c r="C89" s="25"/>
      <c r="D89" s="25"/>
      <c r="E89" s="25"/>
      <c r="F89" s="25"/>
      <c r="G89" s="25"/>
      <c r="H89" s="25"/>
      <c r="I89" s="55"/>
      <c r="J89" s="25"/>
      <c r="K89" s="55"/>
      <c r="L89" s="55"/>
      <c r="M89" s="26"/>
      <c r="N89" s="25"/>
      <c r="O89" s="26"/>
      <c r="P89" s="26"/>
    </row>
    <row r="90" spans="1:16" x14ac:dyDescent="0.2">
      <c r="A90" s="25"/>
      <c r="B90" s="25"/>
      <c r="C90" s="25"/>
      <c r="D90" s="25"/>
      <c r="E90" s="25"/>
      <c r="F90" s="25"/>
      <c r="G90" s="25"/>
      <c r="H90" s="25"/>
      <c r="I90" s="55"/>
      <c r="J90" s="25"/>
      <c r="K90" s="55"/>
      <c r="L90" s="55"/>
      <c r="M90" s="26"/>
      <c r="N90" s="25"/>
      <c r="O90" s="26"/>
      <c r="P90" s="26"/>
    </row>
    <row r="91" spans="1:16" x14ac:dyDescent="0.2">
      <c r="A91" s="25"/>
      <c r="B91" s="25"/>
      <c r="C91" s="25"/>
      <c r="D91" s="25"/>
      <c r="E91" s="25"/>
      <c r="F91" s="25"/>
      <c r="G91" s="25"/>
      <c r="H91" s="25"/>
      <c r="I91" s="55"/>
      <c r="J91" s="25"/>
      <c r="K91" s="55"/>
      <c r="L91" s="55"/>
      <c r="M91" s="26"/>
      <c r="N91" s="25"/>
      <c r="O91" s="26"/>
      <c r="P91" s="26"/>
    </row>
    <row r="92" spans="1:16" x14ac:dyDescent="0.2">
      <c r="A92" s="25"/>
      <c r="B92" s="25"/>
      <c r="C92" s="25"/>
      <c r="D92" s="25"/>
      <c r="E92" s="25"/>
      <c r="F92" s="25"/>
      <c r="G92" s="25"/>
      <c r="H92" s="25"/>
      <c r="I92" s="55"/>
      <c r="J92" s="25"/>
      <c r="K92" s="55"/>
      <c r="L92" s="55"/>
      <c r="M92" s="26"/>
      <c r="N92" s="25"/>
      <c r="O92" s="26"/>
      <c r="P92" s="26"/>
    </row>
    <row r="93" spans="1:16" x14ac:dyDescent="0.2">
      <c r="A93" s="25"/>
      <c r="B93" s="25"/>
      <c r="C93" s="25"/>
      <c r="D93" s="25"/>
      <c r="E93" s="25"/>
      <c r="F93" s="25"/>
      <c r="G93" s="25"/>
      <c r="H93" s="25"/>
      <c r="I93" s="55"/>
      <c r="J93" s="25"/>
      <c r="K93" s="55"/>
      <c r="L93" s="55"/>
      <c r="M93" s="26"/>
      <c r="N93" s="25"/>
      <c r="O93" s="26"/>
      <c r="P93" s="26"/>
    </row>
    <row r="94" spans="1:16" x14ac:dyDescent="0.2">
      <c r="A94" s="25"/>
      <c r="B94" s="25"/>
      <c r="C94" s="25"/>
      <c r="D94" s="25"/>
      <c r="E94" s="25"/>
      <c r="F94" s="25"/>
      <c r="G94" s="25"/>
      <c r="H94" s="25"/>
      <c r="I94" s="55"/>
      <c r="J94" s="25"/>
      <c r="K94" s="55"/>
      <c r="L94" s="55"/>
      <c r="M94" s="26"/>
      <c r="N94" s="25"/>
      <c r="O94" s="26"/>
      <c r="P94" s="26"/>
    </row>
    <row r="95" spans="1:16" x14ac:dyDescent="0.2">
      <c r="A95" s="25"/>
      <c r="B95" s="25"/>
      <c r="C95" s="25"/>
      <c r="D95" s="25"/>
      <c r="E95" s="25"/>
      <c r="F95" s="25"/>
      <c r="G95" s="25"/>
      <c r="H95" s="25"/>
      <c r="I95" s="55"/>
      <c r="J95" s="25"/>
      <c r="K95" s="55"/>
      <c r="L95" s="55"/>
      <c r="M95" s="26"/>
      <c r="N95" s="25"/>
      <c r="O95" s="26"/>
      <c r="P95" s="26"/>
    </row>
    <row r="96" spans="1:16" x14ac:dyDescent="0.2">
      <c r="A96" s="25"/>
      <c r="B96" s="25"/>
      <c r="C96" s="25"/>
      <c r="D96" s="25"/>
      <c r="E96" s="25"/>
      <c r="F96" s="25"/>
      <c r="G96" s="25"/>
      <c r="H96" s="25"/>
      <c r="I96" s="55"/>
      <c r="J96" s="25"/>
      <c r="K96" s="55"/>
      <c r="L96" s="55"/>
      <c r="M96" s="26"/>
      <c r="N96" s="25"/>
      <c r="O96" s="26"/>
      <c r="P96" s="26"/>
    </row>
    <row r="97" spans="1:16" x14ac:dyDescent="0.2">
      <c r="A97" s="25"/>
      <c r="B97" s="25"/>
      <c r="C97" s="25"/>
      <c r="D97" s="25"/>
      <c r="E97" s="25"/>
      <c r="F97" s="25"/>
      <c r="G97" s="25"/>
      <c r="H97" s="25"/>
      <c r="I97" s="55"/>
      <c r="J97" s="25"/>
      <c r="K97" s="55"/>
      <c r="L97" s="55"/>
      <c r="M97" s="26"/>
      <c r="N97" s="25"/>
      <c r="O97" s="26"/>
      <c r="P97" s="26"/>
    </row>
    <row r="98" spans="1:16" x14ac:dyDescent="0.2">
      <c r="A98" s="25"/>
      <c r="B98" s="25"/>
      <c r="C98" s="25"/>
      <c r="D98" s="25"/>
      <c r="E98" s="25"/>
      <c r="F98" s="25"/>
      <c r="G98" s="25"/>
      <c r="H98" s="25"/>
      <c r="I98" s="55"/>
      <c r="J98" s="25"/>
      <c r="K98" s="55"/>
      <c r="L98" s="55"/>
      <c r="M98" s="26"/>
      <c r="N98" s="25"/>
      <c r="O98" s="26"/>
      <c r="P98" s="26"/>
    </row>
    <row r="99" spans="1:16" x14ac:dyDescent="0.2">
      <c r="A99" s="25"/>
      <c r="B99" s="25"/>
      <c r="C99" s="25"/>
      <c r="D99" s="25"/>
      <c r="E99" s="25"/>
      <c r="F99" s="25"/>
      <c r="G99" s="25"/>
      <c r="H99" s="25"/>
      <c r="I99" s="55"/>
      <c r="J99" s="25"/>
      <c r="K99" s="55"/>
      <c r="L99" s="55"/>
      <c r="M99" s="26"/>
      <c r="N99" s="25"/>
      <c r="O99" s="26"/>
      <c r="P99" s="26"/>
    </row>
    <row r="100" spans="1:16" x14ac:dyDescent="0.2">
      <c r="A100" s="25"/>
      <c r="B100" s="25"/>
      <c r="C100" s="25"/>
      <c r="D100" s="25"/>
      <c r="E100" s="25"/>
      <c r="F100" s="25"/>
      <c r="G100" s="25"/>
      <c r="H100" s="25"/>
      <c r="I100" s="55"/>
      <c r="J100" s="25"/>
      <c r="K100" s="55"/>
      <c r="L100" s="55"/>
      <c r="M100" s="26"/>
      <c r="N100" s="25"/>
      <c r="O100" s="26"/>
      <c r="P100" s="26"/>
    </row>
  </sheetData>
  <mergeCells count="8">
    <mergeCell ref="R27:U28"/>
    <mergeCell ref="A1:O2"/>
    <mergeCell ref="R1:U2"/>
    <mergeCell ref="R8:U8"/>
    <mergeCell ref="R9:U10"/>
    <mergeCell ref="R22:U23"/>
    <mergeCell ref="P9:P10"/>
    <mergeCell ref="P16:P17"/>
  </mergeCells>
  <conditionalFormatting sqref="S12:T21 S30:T44">
    <cfRule type="expression" dxfId="9" priority="2">
      <formula>S12=0</formula>
    </cfRule>
  </conditionalFormatting>
  <conditionalFormatting sqref="O4:P4 O11:P13 O5:O10 O15:P16 P14 O17 O18:P50">
    <cfRule type="expression" dxfId="8" priority="1">
      <formula>O4=0</formula>
    </cfRule>
  </conditionalFormatting>
  <pageMargins left="0.7" right="0.7" top="0.75" bottom="0.75" header="0.3" footer="0.3"/>
  <pageSetup paperSize="9" scale="54" orientation="landscape" r:id="rId1"/>
  <rowBreaks count="1" manualBreakCount="1">
    <brk id="20" max="16383" man="1"/>
  </rowBreaks>
  <colBreaks count="1" manualBreakCount="1">
    <brk id="16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S100"/>
  <sheetViews>
    <sheetView tabSelected="1" zoomScale="81" zoomScaleNormal="70" zoomScaleSheetLayoutView="90" workbookViewId="0">
      <selection activeCell="M15" sqref="M15"/>
    </sheetView>
  </sheetViews>
  <sheetFormatPr baseColWidth="10" defaultRowHeight="15" x14ac:dyDescent="0.2"/>
  <cols>
    <col min="7" max="7" width="12.1640625" customWidth="1"/>
    <col min="9" max="9" width="10.83203125" style="45"/>
    <col min="10" max="10" width="10.83203125" style="2"/>
    <col min="12" max="13" width="10.83203125" style="2"/>
    <col min="15" max="15" width="13.33203125" customWidth="1"/>
    <col min="18" max="18" width="10.83203125" style="2"/>
  </cols>
  <sheetData>
    <row r="1" spans="1:19" ht="21" customHeight="1" x14ac:dyDescent="0.2">
      <c r="A1" s="277" t="s">
        <v>50</v>
      </c>
      <c r="B1" s="278"/>
      <c r="C1" s="278"/>
      <c r="D1" s="278"/>
      <c r="E1" s="278"/>
      <c r="F1" s="278"/>
      <c r="G1" s="278"/>
      <c r="H1" s="278"/>
      <c r="I1" s="278"/>
      <c r="J1" s="278"/>
      <c r="K1" s="278"/>
      <c r="L1" s="278"/>
      <c r="M1" s="74"/>
      <c r="O1" s="249" t="s">
        <v>28</v>
      </c>
      <c r="P1" s="250"/>
      <c r="Q1" s="250"/>
      <c r="R1" s="251"/>
    </row>
    <row r="2" spans="1:19" ht="21" customHeight="1" thickBot="1" x14ac:dyDescent="0.25">
      <c r="A2" s="279"/>
      <c r="B2" s="280"/>
      <c r="C2" s="280"/>
      <c r="D2" s="280"/>
      <c r="E2" s="280"/>
      <c r="F2" s="280"/>
      <c r="G2" s="280"/>
      <c r="H2" s="280"/>
      <c r="I2" s="280"/>
      <c r="J2" s="280"/>
      <c r="K2" s="280"/>
      <c r="L2" s="280"/>
      <c r="M2" s="75"/>
      <c r="O2" s="252"/>
      <c r="P2" s="253"/>
      <c r="Q2" s="253"/>
      <c r="R2" s="254"/>
    </row>
    <row r="3" spans="1:19" ht="30" x14ac:dyDescent="0.2">
      <c r="A3" s="82" t="s">
        <v>7</v>
      </c>
      <c r="B3" s="83" t="s">
        <v>8</v>
      </c>
      <c r="C3" s="83" t="s">
        <v>0</v>
      </c>
      <c r="D3" s="83" t="s">
        <v>24</v>
      </c>
      <c r="E3" s="83" t="s">
        <v>1</v>
      </c>
      <c r="F3" s="83" t="s">
        <v>2</v>
      </c>
      <c r="G3" s="83" t="s">
        <v>53</v>
      </c>
      <c r="H3" s="83" t="s">
        <v>3</v>
      </c>
      <c r="I3" s="84" t="s">
        <v>64</v>
      </c>
      <c r="J3" s="85" t="s">
        <v>4</v>
      </c>
      <c r="K3" s="83" t="s">
        <v>12</v>
      </c>
      <c r="L3" s="85" t="s">
        <v>5</v>
      </c>
      <c r="M3" s="86"/>
      <c r="O3" s="13" t="s">
        <v>7</v>
      </c>
      <c r="P3" s="9" t="s">
        <v>29</v>
      </c>
      <c r="Q3" s="10" t="s">
        <v>30</v>
      </c>
      <c r="R3" s="16" t="s">
        <v>33</v>
      </c>
    </row>
    <row r="4" spans="1:19" x14ac:dyDescent="0.2">
      <c r="A4" s="134">
        <v>43009</v>
      </c>
      <c r="B4" s="209" t="s">
        <v>13</v>
      </c>
      <c r="C4" s="135" t="s">
        <v>10</v>
      </c>
      <c r="D4" s="135" t="s">
        <v>25</v>
      </c>
      <c r="E4" s="135" t="s">
        <v>240</v>
      </c>
      <c r="F4" s="135" t="s">
        <v>175</v>
      </c>
      <c r="G4" s="135" t="s">
        <v>61</v>
      </c>
      <c r="H4" s="135">
        <v>1.85</v>
      </c>
      <c r="I4" s="136">
        <f>IFERROR(1/H4,"")</f>
        <v>0.54054054054054046</v>
      </c>
      <c r="J4" s="137">
        <v>6.22</v>
      </c>
      <c r="K4" s="135">
        <v>0</v>
      </c>
      <c r="L4" s="137">
        <f t="shared" ref="L4:L40" si="0">((K4=0)*-J4)+(H4*J4*K4)</f>
        <v>-6.22</v>
      </c>
      <c r="M4" s="99"/>
      <c r="O4" s="14">
        <v>43009</v>
      </c>
      <c r="P4" s="11" t="s">
        <v>31</v>
      </c>
      <c r="Q4" s="12">
        <v>-15</v>
      </c>
      <c r="R4" s="8"/>
    </row>
    <row r="5" spans="1:19" x14ac:dyDescent="0.2">
      <c r="A5" s="210">
        <v>43009</v>
      </c>
      <c r="B5" s="211" t="s">
        <v>13</v>
      </c>
      <c r="C5" s="212" t="s">
        <v>10</v>
      </c>
      <c r="D5" s="212" t="s">
        <v>25</v>
      </c>
      <c r="E5" s="212" t="s">
        <v>241</v>
      </c>
      <c r="F5" s="212" t="s">
        <v>242</v>
      </c>
      <c r="G5" s="212" t="s">
        <v>243</v>
      </c>
      <c r="H5" s="212">
        <v>1.56</v>
      </c>
      <c r="I5" s="213">
        <f t="shared" ref="I5:I40" si="1">IFERROR(1/H5,"")</f>
        <v>0.64102564102564097</v>
      </c>
      <c r="J5" s="214">
        <v>10</v>
      </c>
      <c r="K5" s="212">
        <v>0</v>
      </c>
      <c r="L5" s="214">
        <f t="shared" si="0"/>
        <v>-10</v>
      </c>
      <c r="M5" s="99"/>
      <c r="O5" s="14"/>
      <c r="P5" s="11"/>
      <c r="Q5" s="12"/>
      <c r="R5" s="8"/>
    </row>
    <row r="6" spans="1:19" x14ac:dyDescent="0.2">
      <c r="A6" s="216">
        <v>43009</v>
      </c>
      <c r="B6" s="217" t="s">
        <v>13</v>
      </c>
      <c r="C6" s="215" t="s">
        <v>10</v>
      </c>
      <c r="D6" s="215" t="s">
        <v>25</v>
      </c>
      <c r="E6" s="215" t="s">
        <v>244</v>
      </c>
      <c r="F6" s="215" t="s">
        <v>245</v>
      </c>
      <c r="G6" s="215" t="s">
        <v>134</v>
      </c>
      <c r="H6" s="215">
        <v>1.78</v>
      </c>
      <c r="I6" s="218">
        <f t="shared" si="1"/>
        <v>0.5617977528089888</v>
      </c>
      <c r="J6" s="219">
        <v>5</v>
      </c>
      <c r="K6" s="215">
        <v>1</v>
      </c>
      <c r="L6" s="219">
        <f t="shared" si="0"/>
        <v>8.9</v>
      </c>
      <c r="M6" s="99"/>
      <c r="O6" s="15"/>
      <c r="P6" s="11"/>
      <c r="Q6" s="12"/>
      <c r="R6" s="8"/>
    </row>
    <row r="7" spans="1:19" x14ac:dyDescent="0.2">
      <c r="A7" s="106">
        <v>43009</v>
      </c>
      <c r="B7" s="220" t="s">
        <v>13</v>
      </c>
      <c r="C7" s="107" t="s">
        <v>10</v>
      </c>
      <c r="D7" s="107" t="s">
        <v>25</v>
      </c>
      <c r="E7" s="107" t="s">
        <v>246</v>
      </c>
      <c r="F7" s="107" t="s">
        <v>88</v>
      </c>
      <c r="G7" s="107" t="s">
        <v>57</v>
      </c>
      <c r="H7" s="107">
        <v>1.85</v>
      </c>
      <c r="I7" s="108">
        <f t="shared" si="1"/>
        <v>0.54054054054054046</v>
      </c>
      <c r="J7" s="109">
        <v>5.9</v>
      </c>
      <c r="K7" s="107">
        <v>1</v>
      </c>
      <c r="L7" s="109">
        <f t="shared" si="0"/>
        <v>10.915000000000001</v>
      </c>
      <c r="M7" s="99"/>
      <c r="O7" s="15"/>
      <c r="P7" s="11"/>
      <c r="Q7" s="12"/>
      <c r="R7" s="8"/>
    </row>
    <row r="8" spans="1:19" ht="20" thickBot="1" x14ac:dyDescent="0.25">
      <c r="A8" s="134">
        <v>43010</v>
      </c>
      <c r="B8" s="209" t="s">
        <v>13</v>
      </c>
      <c r="C8" s="135" t="s">
        <v>10</v>
      </c>
      <c r="D8" s="135" t="s">
        <v>25</v>
      </c>
      <c r="E8" s="135" t="s">
        <v>162</v>
      </c>
      <c r="F8" s="135" t="s">
        <v>247</v>
      </c>
      <c r="G8" s="135" t="s">
        <v>61</v>
      </c>
      <c r="H8" s="135">
        <v>1.58</v>
      </c>
      <c r="I8" s="136">
        <f t="shared" si="1"/>
        <v>0.63291139240506322</v>
      </c>
      <c r="J8" s="137">
        <v>10</v>
      </c>
      <c r="K8" s="135">
        <v>1</v>
      </c>
      <c r="L8" s="137">
        <f t="shared" si="0"/>
        <v>15.8</v>
      </c>
      <c r="M8" s="99"/>
      <c r="O8" s="259">
        <f>SUM(Q4:Q7)</f>
        <v>-15</v>
      </c>
      <c r="P8" s="260"/>
      <c r="Q8" s="260"/>
      <c r="R8" s="261"/>
    </row>
    <row r="9" spans="1:19" ht="21" customHeight="1" x14ac:dyDescent="0.2">
      <c r="A9" s="119">
        <v>43013</v>
      </c>
      <c r="B9" s="121" t="s">
        <v>13</v>
      </c>
      <c r="C9" s="121" t="s">
        <v>10</v>
      </c>
      <c r="D9" s="121" t="s">
        <v>25</v>
      </c>
      <c r="E9" s="121" t="s">
        <v>248</v>
      </c>
      <c r="F9" s="121" t="s">
        <v>99</v>
      </c>
      <c r="G9" s="121" t="s">
        <v>102</v>
      </c>
      <c r="H9" s="121">
        <v>1.8</v>
      </c>
      <c r="I9" s="122">
        <f t="shared" si="1"/>
        <v>0.55555555555555558</v>
      </c>
      <c r="J9" s="123">
        <v>14.76</v>
      </c>
      <c r="K9" s="121">
        <v>0</v>
      </c>
      <c r="L9" s="123">
        <f t="shared" si="0"/>
        <v>-14.76</v>
      </c>
      <c r="M9" s="99"/>
      <c r="O9" s="262" t="s">
        <v>34</v>
      </c>
      <c r="P9" s="263"/>
      <c r="Q9" s="263"/>
      <c r="R9" s="264"/>
      <c r="S9" s="1"/>
    </row>
    <row r="10" spans="1:19" ht="21" customHeight="1" x14ac:dyDescent="0.2">
      <c r="A10" s="119">
        <v>43014</v>
      </c>
      <c r="B10" s="121" t="s">
        <v>13</v>
      </c>
      <c r="C10" s="121" t="s">
        <v>10</v>
      </c>
      <c r="D10" s="121" t="s">
        <v>25</v>
      </c>
      <c r="E10" s="121" t="s">
        <v>249</v>
      </c>
      <c r="F10" s="121" t="s">
        <v>250</v>
      </c>
      <c r="G10" s="121" t="s">
        <v>102</v>
      </c>
      <c r="H10" s="121">
        <v>1.42</v>
      </c>
      <c r="I10" s="122">
        <f t="shared" si="1"/>
        <v>0.70422535211267612</v>
      </c>
      <c r="J10" s="123">
        <v>10</v>
      </c>
      <c r="K10" s="121">
        <v>1</v>
      </c>
      <c r="L10" s="124">
        <f t="shared" si="0"/>
        <v>14.2</v>
      </c>
      <c r="M10" s="40"/>
      <c r="O10" s="265"/>
      <c r="P10" s="266"/>
      <c r="Q10" s="266"/>
      <c r="R10" s="267"/>
      <c r="S10" s="1"/>
    </row>
    <row r="11" spans="1:19" ht="28.25" customHeight="1" x14ac:dyDescent="0.2">
      <c r="A11" s="119">
        <v>43014</v>
      </c>
      <c r="B11" s="121" t="s">
        <v>13</v>
      </c>
      <c r="C11" s="121" t="s">
        <v>10</v>
      </c>
      <c r="D11" s="121" t="s">
        <v>25</v>
      </c>
      <c r="E11" s="121" t="s">
        <v>251</v>
      </c>
      <c r="F11" s="121" t="s">
        <v>252</v>
      </c>
      <c r="G11" s="121" t="s">
        <v>102</v>
      </c>
      <c r="H11" s="121">
        <v>1.7</v>
      </c>
      <c r="I11" s="122">
        <f t="shared" si="1"/>
        <v>0.58823529411764708</v>
      </c>
      <c r="J11" s="123">
        <v>5</v>
      </c>
      <c r="K11" s="121">
        <v>0</v>
      </c>
      <c r="L11" s="123">
        <f t="shared" si="0"/>
        <v>-5</v>
      </c>
      <c r="M11" s="40"/>
      <c r="O11" s="29" t="s">
        <v>29</v>
      </c>
      <c r="P11" s="28" t="s">
        <v>44</v>
      </c>
      <c r="Q11" s="28" t="s">
        <v>42</v>
      </c>
      <c r="R11" s="30" t="s">
        <v>43</v>
      </c>
      <c r="S11" s="1"/>
    </row>
    <row r="12" spans="1:19" ht="14.5" customHeight="1" x14ac:dyDescent="0.2">
      <c r="A12" s="119">
        <v>43014</v>
      </c>
      <c r="B12" s="121" t="s">
        <v>13</v>
      </c>
      <c r="C12" s="121" t="s">
        <v>10</v>
      </c>
      <c r="D12" s="121" t="s">
        <v>25</v>
      </c>
      <c r="E12" s="121" t="s">
        <v>229</v>
      </c>
      <c r="F12" s="121" t="s">
        <v>209</v>
      </c>
      <c r="G12" s="121" t="s">
        <v>102</v>
      </c>
      <c r="H12" s="121">
        <v>1.88</v>
      </c>
      <c r="I12" s="122">
        <f t="shared" si="1"/>
        <v>0.53191489361702127</v>
      </c>
      <c r="J12" s="123">
        <v>5.2</v>
      </c>
      <c r="K12" s="121">
        <v>1</v>
      </c>
      <c r="L12" s="124">
        <f t="shared" si="0"/>
        <v>9.7759999999999998</v>
      </c>
      <c r="M12" s="40" t="s">
        <v>145</v>
      </c>
      <c r="O12" s="21" t="s">
        <v>38</v>
      </c>
      <c r="P12" s="11">
        <f>COUNTIF($C$4:$C$40,O12)</f>
        <v>0</v>
      </c>
      <c r="Q12" s="11">
        <f t="shared" ref="Q12:Q21" si="2">SUMPRODUCT(($C$4:$C$40=O12)*($K$4:$K$40=1))</f>
        <v>0</v>
      </c>
      <c r="R12" s="36" t="str">
        <f>IFERROR(Q12/P12,"")</f>
        <v/>
      </c>
      <c r="S12" s="1"/>
    </row>
    <row r="13" spans="1:19" ht="30" x14ac:dyDescent="0.2">
      <c r="A13" s="140">
        <v>43015</v>
      </c>
      <c r="B13" s="6" t="s">
        <v>13</v>
      </c>
      <c r="C13" s="6" t="s">
        <v>10</v>
      </c>
      <c r="D13" s="6" t="s">
        <v>25</v>
      </c>
      <c r="E13" s="6" t="s">
        <v>253</v>
      </c>
      <c r="F13" s="6" t="s">
        <v>254</v>
      </c>
      <c r="G13" s="6" t="s">
        <v>255</v>
      </c>
      <c r="H13" s="6">
        <v>1.3</v>
      </c>
      <c r="I13" s="60">
        <f t="shared" si="1"/>
        <v>0.76923076923076916</v>
      </c>
      <c r="J13" s="7">
        <v>13.78</v>
      </c>
      <c r="K13" s="6">
        <v>0</v>
      </c>
      <c r="L13" s="80">
        <f t="shared" si="0"/>
        <v>-13.78</v>
      </c>
      <c r="M13" s="40" t="s">
        <v>145</v>
      </c>
      <c r="O13" s="21" t="s">
        <v>10</v>
      </c>
      <c r="P13" s="11">
        <f>COUNTIF($C$4:$C$40,O13)</f>
        <v>15</v>
      </c>
      <c r="Q13" s="11">
        <f t="shared" si="2"/>
        <v>9</v>
      </c>
      <c r="R13" s="36">
        <f t="shared" ref="R13:R21" si="3">IFERROR(Q13/P13,"")</f>
        <v>0.6</v>
      </c>
      <c r="S13" s="1"/>
    </row>
    <row r="14" spans="1:19" x14ac:dyDescent="0.2">
      <c r="A14" s="140">
        <v>43015</v>
      </c>
      <c r="B14" s="6" t="s">
        <v>13</v>
      </c>
      <c r="C14" s="6" t="s">
        <v>10</v>
      </c>
      <c r="D14" s="6" t="s">
        <v>25</v>
      </c>
      <c r="E14" s="6" t="s">
        <v>256</v>
      </c>
      <c r="F14" s="6" t="s">
        <v>257</v>
      </c>
      <c r="G14" s="6" t="s">
        <v>111</v>
      </c>
      <c r="H14" s="6">
        <v>1.55</v>
      </c>
      <c r="I14" s="60">
        <f t="shared" si="1"/>
        <v>0.64516129032258063</v>
      </c>
      <c r="J14" s="7">
        <v>10</v>
      </c>
      <c r="K14" s="6">
        <v>1</v>
      </c>
      <c r="L14" s="80">
        <f t="shared" si="0"/>
        <v>15.5</v>
      </c>
      <c r="M14" s="40" t="s">
        <v>145</v>
      </c>
      <c r="O14" s="21" t="s">
        <v>40</v>
      </c>
      <c r="P14" s="11">
        <f t="shared" ref="P14:P21" si="4">COUNTIF($C$4:$C$40,O14)</f>
        <v>0</v>
      </c>
      <c r="Q14" s="11">
        <f t="shared" si="2"/>
        <v>0</v>
      </c>
      <c r="R14" s="36" t="str">
        <f t="shared" si="3"/>
        <v/>
      </c>
      <c r="S14" s="1"/>
    </row>
    <row r="15" spans="1:19" x14ac:dyDescent="0.2">
      <c r="A15" s="119">
        <v>43015</v>
      </c>
      <c r="B15" s="121" t="s">
        <v>13</v>
      </c>
      <c r="C15" s="121" t="s">
        <v>10</v>
      </c>
      <c r="D15" s="121" t="s">
        <v>25</v>
      </c>
      <c r="E15" s="121" t="s">
        <v>258</v>
      </c>
      <c r="F15" s="121" t="s">
        <v>158</v>
      </c>
      <c r="G15" s="121" t="s">
        <v>102</v>
      </c>
      <c r="H15" s="121">
        <v>1.66</v>
      </c>
      <c r="I15" s="122">
        <f t="shared" si="1"/>
        <v>0.60240963855421692</v>
      </c>
      <c r="J15" s="123">
        <v>10.5</v>
      </c>
      <c r="K15" s="121">
        <v>1</v>
      </c>
      <c r="L15" s="124">
        <f t="shared" si="0"/>
        <v>17.43</v>
      </c>
      <c r="M15" s="40"/>
      <c r="O15" s="21" t="s">
        <v>39</v>
      </c>
      <c r="P15" s="11">
        <f t="shared" si="4"/>
        <v>0</v>
      </c>
      <c r="Q15" s="11">
        <f t="shared" si="2"/>
        <v>0</v>
      </c>
      <c r="R15" s="36" t="str">
        <f t="shared" si="3"/>
        <v/>
      </c>
      <c r="S15" s="1"/>
    </row>
    <row r="16" spans="1:19" x14ac:dyDescent="0.2">
      <c r="A16" s="106">
        <v>43015</v>
      </c>
      <c r="B16" s="107" t="s">
        <v>13</v>
      </c>
      <c r="C16" s="107" t="s">
        <v>10</v>
      </c>
      <c r="D16" s="107" t="s">
        <v>25</v>
      </c>
      <c r="E16" s="107" t="s">
        <v>259</v>
      </c>
      <c r="F16" s="107" t="s">
        <v>260</v>
      </c>
      <c r="G16" s="107" t="s">
        <v>57</v>
      </c>
      <c r="H16" s="107">
        <v>1.76</v>
      </c>
      <c r="I16" s="108">
        <f t="shared" si="1"/>
        <v>0.56818181818181823</v>
      </c>
      <c r="J16" s="109">
        <v>10</v>
      </c>
      <c r="K16" s="107">
        <v>1</v>
      </c>
      <c r="L16" s="110">
        <f t="shared" si="0"/>
        <v>17.600000000000001</v>
      </c>
      <c r="M16" s="40"/>
      <c r="O16" s="21" t="s">
        <v>37</v>
      </c>
      <c r="P16" s="11">
        <f t="shared" si="4"/>
        <v>0</v>
      </c>
      <c r="Q16" s="11">
        <f t="shared" si="2"/>
        <v>0</v>
      </c>
      <c r="R16" s="36" t="str">
        <f t="shared" si="3"/>
        <v/>
      </c>
      <c r="S16" s="1"/>
    </row>
    <row r="17" spans="1:19" x14ac:dyDescent="0.2">
      <c r="A17" s="119">
        <v>43016</v>
      </c>
      <c r="B17" s="121" t="s">
        <v>13</v>
      </c>
      <c r="C17" s="121" t="s">
        <v>10</v>
      </c>
      <c r="D17" s="121" t="s">
        <v>25</v>
      </c>
      <c r="E17" s="121" t="s">
        <v>99</v>
      </c>
      <c r="F17" s="121" t="s">
        <v>261</v>
      </c>
      <c r="G17" s="121" t="s">
        <v>102</v>
      </c>
      <c r="H17" s="121">
        <v>1.66</v>
      </c>
      <c r="I17" s="122">
        <f t="shared" si="1"/>
        <v>0.60240963855421692</v>
      </c>
      <c r="J17" s="123">
        <v>10</v>
      </c>
      <c r="K17" s="121">
        <v>0</v>
      </c>
      <c r="L17" s="124">
        <f t="shared" si="0"/>
        <v>-10</v>
      </c>
      <c r="M17" s="40"/>
      <c r="O17" s="21" t="s">
        <v>41</v>
      </c>
      <c r="P17" s="11">
        <f t="shared" si="4"/>
        <v>0</v>
      </c>
      <c r="Q17" s="11">
        <f t="shared" si="2"/>
        <v>0</v>
      </c>
      <c r="R17" s="36" t="str">
        <f t="shared" si="3"/>
        <v/>
      </c>
      <c r="S17" s="1"/>
    </row>
    <row r="18" spans="1:19" x14ac:dyDescent="0.2">
      <c r="A18" s="106">
        <v>43016</v>
      </c>
      <c r="B18" s="107" t="s">
        <v>13</v>
      </c>
      <c r="C18" s="107" t="s">
        <v>10</v>
      </c>
      <c r="D18" s="107" t="s">
        <v>25</v>
      </c>
      <c r="E18" s="107" t="s">
        <v>262</v>
      </c>
      <c r="F18" s="107" t="s">
        <v>263</v>
      </c>
      <c r="G18" s="107" t="s">
        <v>57</v>
      </c>
      <c r="H18" s="107">
        <v>1.96</v>
      </c>
      <c r="I18" s="108">
        <f t="shared" si="1"/>
        <v>0.51020408163265307</v>
      </c>
      <c r="J18" s="109">
        <v>10</v>
      </c>
      <c r="K18" s="107">
        <v>1</v>
      </c>
      <c r="L18" s="110">
        <f t="shared" si="0"/>
        <v>19.600000000000001</v>
      </c>
      <c r="M18" s="40"/>
      <c r="O18" s="21" t="s">
        <v>36</v>
      </c>
      <c r="P18" s="11">
        <f t="shared" si="4"/>
        <v>0</v>
      </c>
      <c r="Q18" s="11">
        <f t="shared" si="2"/>
        <v>0</v>
      </c>
      <c r="R18" s="36" t="str">
        <f t="shared" si="3"/>
        <v/>
      </c>
      <c r="S18" s="1"/>
    </row>
    <row r="19" spans="1:19" x14ac:dyDescent="0.2">
      <c r="A19" s="20"/>
      <c r="B19" s="6"/>
      <c r="C19" s="6"/>
      <c r="D19" s="6"/>
      <c r="E19" s="6"/>
      <c r="F19" s="6"/>
      <c r="G19" s="6"/>
      <c r="H19" s="6"/>
      <c r="I19" s="60" t="str">
        <f t="shared" si="1"/>
        <v/>
      </c>
      <c r="J19" s="7"/>
      <c r="K19" s="6"/>
      <c r="L19" s="80">
        <f t="shared" si="0"/>
        <v>0</v>
      </c>
      <c r="M19" s="40"/>
      <c r="O19" s="21" t="s">
        <v>35</v>
      </c>
      <c r="P19" s="11">
        <f t="shared" si="4"/>
        <v>0</v>
      </c>
      <c r="Q19" s="11">
        <f t="shared" si="2"/>
        <v>0</v>
      </c>
      <c r="R19" s="36" t="str">
        <f t="shared" si="3"/>
        <v/>
      </c>
      <c r="S19" s="1"/>
    </row>
    <row r="20" spans="1:19" x14ac:dyDescent="0.2">
      <c r="A20" s="20"/>
      <c r="B20" s="6"/>
      <c r="C20" s="6"/>
      <c r="D20" s="6"/>
      <c r="E20" s="6"/>
      <c r="F20" s="6"/>
      <c r="G20" s="6"/>
      <c r="H20" s="6"/>
      <c r="I20" s="60" t="str">
        <f t="shared" si="1"/>
        <v/>
      </c>
      <c r="J20" s="7"/>
      <c r="K20" s="6"/>
      <c r="L20" s="80">
        <f t="shared" si="0"/>
        <v>0</v>
      </c>
      <c r="M20" s="40"/>
      <c r="O20" s="21" t="s">
        <v>20</v>
      </c>
      <c r="P20" s="11">
        <f t="shared" si="4"/>
        <v>0</v>
      </c>
      <c r="Q20" s="11">
        <f t="shared" si="2"/>
        <v>0</v>
      </c>
      <c r="R20" s="36" t="str">
        <f t="shared" si="3"/>
        <v/>
      </c>
      <c r="S20" s="1"/>
    </row>
    <row r="21" spans="1:19" ht="16" thickBot="1" x14ac:dyDescent="0.25">
      <c r="A21" s="20"/>
      <c r="B21" s="6"/>
      <c r="C21" s="6"/>
      <c r="D21" s="6"/>
      <c r="E21" s="6"/>
      <c r="F21" s="6"/>
      <c r="G21" s="6"/>
      <c r="H21" s="6"/>
      <c r="I21" s="60" t="str">
        <f t="shared" si="1"/>
        <v/>
      </c>
      <c r="J21" s="7"/>
      <c r="K21" s="6"/>
      <c r="L21" s="80">
        <f t="shared" si="0"/>
        <v>0</v>
      </c>
      <c r="M21" s="40"/>
      <c r="O21" s="22" t="s">
        <v>101</v>
      </c>
      <c r="P21" s="11">
        <f t="shared" si="4"/>
        <v>0</v>
      </c>
      <c r="Q21" s="11">
        <f t="shared" si="2"/>
        <v>0</v>
      </c>
      <c r="R21" s="36" t="str">
        <f t="shared" si="3"/>
        <v/>
      </c>
    </row>
    <row r="22" spans="1:19" ht="15" customHeight="1" x14ac:dyDescent="0.2">
      <c r="A22" s="20"/>
      <c r="B22" s="6"/>
      <c r="C22" s="6"/>
      <c r="D22" s="6"/>
      <c r="E22" s="6"/>
      <c r="F22" s="6"/>
      <c r="G22" s="6"/>
      <c r="H22" s="6"/>
      <c r="I22" s="60" t="str">
        <f t="shared" si="1"/>
        <v/>
      </c>
      <c r="J22" s="7"/>
      <c r="K22" s="6"/>
      <c r="L22" s="80">
        <f t="shared" si="0"/>
        <v>0</v>
      </c>
      <c r="M22" s="40"/>
      <c r="O22" s="268" t="s">
        <v>45</v>
      </c>
      <c r="P22" s="269"/>
      <c r="Q22" s="269"/>
      <c r="R22" s="270"/>
    </row>
    <row r="23" spans="1:19" ht="14.5" customHeight="1" x14ac:dyDescent="0.2">
      <c r="A23" s="20"/>
      <c r="B23" s="6"/>
      <c r="C23" s="6"/>
      <c r="D23" s="6"/>
      <c r="E23" s="6"/>
      <c r="F23" s="6"/>
      <c r="G23" s="6"/>
      <c r="H23" s="6"/>
      <c r="I23" s="60" t="str">
        <f t="shared" si="1"/>
        <v/>
      </c>
      <c r="J23" s="7"/>
      <c r="K23" s="6"/>
      <c r="L23" s="80">
        <f t="shared" si="0"/>
        <v>0</v>
      </c>
      <c r="M23" s="40"/>
      <c r="O23" s="271"/>
      <c r="P23" s="272"/>
      <c r="Q23" s="272"/>
      <c r="R23" s="273"/>
    </row>
    <row r="24" spans="1:19" ht="14.5" customHeight="1" x14ac:dyDescent="0.2">
      <c r="A24" s="20"/>
      <c r="B24" s="6"/>
      <c r="C24" s="6"/>
      <c r="D24" s="6"/>
      <c r="E24" s="6"/>
      <c r="F24" s="6"/>
      <c r="G24" s="6"/>
      <c r="H24" s="6"/>
      <c r="I24" s="60" t="str">
        <f t="shared" si="1"/>
        <v/>
      </c>
      <c r="J24" s="7"/>
      <c r="K24" s="6"/>
      <c r="L24" s="80">
        <f t="shared" si="0"/>
        <v>0</v>
      </c>
      <c r="M24" s="40"/>
      <c r="O24" s="29"/>
      <c r="P24" s="27" t="s">
        <v>48</v>
      </c>
      <c r="Q24" s="27"/>
      <c r="R24" s="32" t="s">
        <v>43</v>
      </c>
    </row>
    <row r="25" spans="1:19" x14ac:dyDescent="0.2">
      <c r="A25" s="20"/>
      <c r="B25" s="6"/>
      <c r="C25" s="6"/>
      <c r="D25" s="6"/>
      <c r="E25" s="6"/>
      <c r="F25" s="6"/>
      <c r="G25" s="6"/>
      <c r="H25" s="6"/>
      <c r="I25" s="60" t="str">
        <f t="shared" si="1"/>
        <v/>
      </c>
      <c r="J25" s="7"/>
      <c r="K25" s="6"/>
      <c r="L25" s="80">
        <f t="shared" si="0"/>
        <v>0</v>
      </c>
      <c r="M25" s="40"/>
      <c r="O25" s="33" t="s">
        <v>46</v>
      </c>
      <c r="P25" s="31">
        <f>COUNTIF($K$4:$K$40,1)</f>
        <v>9</v>
      </c>
      <c r="Q25" s="31"/>
      <c r="R25" s="37">
        <f>IFERROR(COUNTIF($K$4:$K$40,1)/COUNTIF($K$4:$K$40,"&gt;"&amp;-1),"")</f>
        <v>0.6</v>
      </c>
    </row>
    <row r="26" spans="1:19" ht="16" thickBot="1" x14ac:dyDescent="0.25">
      <c r="A26" s="15"/>
      <c r="B26" s="11"/>
      <c r="C26" s="11"/>
      <c r="D26" s="11"/>
      <c r="E26" s="11"/>
      <c r="F26" s="11"/>
      <c r="G26" s="11"/>
      <c r="H26" s="11"/>
      <c r="I26" s="61" t="str">
        <f t="shared" si="1"/>
        <v/>
      </c>
      <c r="J26" s="12"/>
      <c r="K26" s="11"/>
      <c r="L26" s="81">
        <f t="shared" si="0"/>
        <v>0</v>
      </c>
      <c r="M26" s="38"/>
      <c r="O26" s="112" t="s">
        <v>47</v>
      </c>
      <c r="P26" s="113">
        <f>COUNTIF($K$4:$K$40,0)</f>
        <v>6</v>
      </c>
      <c r="Q26" s="113"/>
      <c r="R26" s="114">
        <f>IFERROR(COUNTIF($K$4:$K$40,0)/COUNTIF($K$4:$K$40,"&gt;"&amp;-1),"")</f>
        <v>0.4</v>
      </c>
    </row>
    <row r="27" spans="1:19" x14ac:dyDescent="0.2">
      <c r="A27" s="15"/>
      <c r="B27" s="11"/>
      <c r="C27" s="11"/>
      <c r="D27" s="11"/>
      <c r="E27" s="11"/>
      <c r="F27" s="11"/>
      <c r="G27" s="11"/>
      <c r="H27" s="11"/>
      <c r="I27" s="61" t="str">
        <f t="shared" si="1"/>
        <v/>
      </c>
      <c r="J27" s="12"/>
      <c r="K27" s="11"/>
      <c r="L27" s="81">
        <f t="shared" si="0"/>
        <v>0</v>
      </c>
      <c r="M27" s="38"/>
      <c r="O27" s="243" t="s">
        <v>54</v>
      </c>
      <c r="P27" s="244"/>
      <c r="Q27" s="244"/>
      <c r="R27" s="245"/>
    </row>
    <row r="28" spans="1:19" ht="16" thickBot="1" x14ac:dyDescent="0.25">
      <c r="A28" s="15"/>
      <c r="B28" s="11"/>
      <c r="C28" s="11"/>
      <c r="D28" s="11"/>
      <c r="E28" s="11"/>
      <c r="F28" s="11"/>
      <c r="G28" s="11"/>
      <c r="H28" s="11"/>
      <c r="I28" s="61" t="str">
        <f t="shared" si="1"/>
        <v/>
      </c>
      <c r="J28" s="12"/>
      <c r="K28" s="11"/>
      <c r="L28" s="81">
        <f t="shared" si="0"/>
        <v>0</v>
      </c>
      <c r="M28" s="38"/>
      <c r="O28" s="286"/>
      <c r="P28" s="287"/>
      <c r="Q28" s="287"/>
      <c r="R28" s="288"/>
    </row>
    <row r="29" spans="1:19" x14ac:dyDescent="0.2">
      <c r="A29" s="15"/>
      <c r="B29" s="11"/>
      <c r="C29" s="11"/>
      <c r="D29" s="11"/>
      <c r="E29" s="11"/>
      <c r="F29" s="11"/>
      <c r="G29" s="11"/>
      <c r="H29" s="11"/>
      <c r="I29" s="61" t="str">
        <f t="shared" si="1"/>
        <v/>
      </c>
      <c r="J29" s="12"/>
      <c r="K29" s="11"/>
      <c r="L29" s="81">
        <f t="shared" si="0"/>
        <v>0</v>
      </c>
      <c r="M29" s="38"/>
      <c r="O29" s="222" t="s">
        <v>29</v>
      </c>
      <c r="P29" s="223" t="s">
        <v>44</v>
      </c>
      <c r="Q29" s="223" t="s">
        <v>42</v>
      </c>
      <c r="R29" s="224" t="s">
        <v>43</v>
      </c>
    </row>
    <row r="30" spans="1:19" x14ac:dyDescent="0.2">
      <c r="A30" s="15"/>
      <c r="B30" s="11"/>
      <c r="C30" s="11"/>
      <c r="D30" s="11"/>
      <c r="E30" s="11"/>
      <c r="F30" s="11"/>
      <c r="G30" s="11"/>
      <c r="H30" s="11"/>
      <c r="I30" s="61" t="str">
        <f t="shared" si="1"/>
        <v/>
      </c>
      <c r="J30" s="12"/>
      <c r="K30" s="11"/>
      <c r="L30" s="81">
        <f t="shared" si="0"/>
        <v>0</v>
      </c>
      <c r="M30" s="38"/>
      <c r="O30" s="46" t="s">
        <v>56</v>
      </c>
      <c r="P30" s="202">
        <f>COUNTIF($G$4:$G$40,O30)</f>
        <v>0</v>
      </c>
      <c r="Q30" s="202">
        <f t="shared" ref="Q30:Q44" si="5">SUMPRODUCT(($G$4:$G$40=O30)*($K$4:$K$40=1))</f>
        <v>0</v>
      </c>
      <c r="R30" s="36" t="str">
        <f>IFERROR(Q30/P30,"")</f>
        <v/>
      </c>
    </row>
    <row r="31" spans="1:19" x14ac:dyDescent="0.2">
      <c r="A31" s="15"/>
      <c r="B31" s="11"/>
      <c r="C31" s="11"/>
      <c r="D31" s="11"/>
      <c r="E31" s="11"/>
      <c r="F31" s="11"/>
      <c r="G31" s="11"/>
      <c r="H31" s="11"/>
      <c r="I31" s="61" t="str">
        <f t="shared" si="1"/>
        <v/>
      </c>
      <c r="J31" s="12"/>
      <c r="K31" s="11"/>
      <c r="L31" s="81">
        <f t="shared" si="0"/>
        <v>0</v>
      </c>
      <c r="M31" s="38"/>
      <c r="O31" s="47" t="s">
        <v>55</v>
      </c>
      <c r="P31" s="202">
        <f t="shared" ref="P31:P44" si="6">COUNTIF($G$4:$G$40,O31)</f>
        <v>0</v>
      </c>
      <c r="Q31" s="202">
        <f t="shared" si="5"/>
        <v>0</v>
      </c>
      <c r="R31" s="36" t="str">
        <f t="shared" ref="R31:R39" si="7">IFERROR(Q31/P31,"")</f>
        <v/>
      </c>
    </row>
    <row r="32" spans="1:19" x14ac:dyDescent="0.2">
      <c r="A32" s="15"/>
      <c r="B32" s="11"/>
      <c r="C32" s="11"/>
      <c r="D32" s="11"/>
      <c r="E32" s="11"/>
      <c r="F32" s="11"/>
      <c r="G32" s="11"/>
      <c r="H32" s="11"/>
      <c r="I32" s="61" t="str">
        <f t="shared" si="1"/>
        <v/>
      </c>
      <c r="J32" s="12"/>
      <c r="K32" s="11"/>
      <c r="L32" s="81">
        <f t="shared" si="0"/>
        <v>0</v>
      </c>
      <c r="M32" s="38"/>
      <c r="O32" s="48" t="s">
        <v>57</v>
      </c>
      <c r="P32" s="202">
        <f t="shared" si="6"/>
        <v>3</v>
      </c>
      <c r="Q32" s="202">
        <f t="shared" si="5"/>
        <v>3</v>
      </c>
      <c r="R32" s="36">
        <f t="shared" si="7"/>
        <v>1</v>
      </c>
    </row>
    <row r="33" spans="1:18" x14ac:dyDescent="0.2">
      <c r="A33" s="15"/>
      <c r="B33" s="11"/>
      <c r="C33" s="11"/>
      <c r="D33" s="11"/>
      <c r="E33" s="11"/>
      <c r="F33" s="11"/>
      <c r="G33" s="11"/>
      <c r="H33" s="11"/>
      <c r="I33" s="61" t="str">
        <f t="shared" si="1"/>
        <v/>
      </c>
      <c r="J33" s="12"/>
      <c r="K33" s="11"/>
      <c r="L33" s="81">
        <f t="shared" si="0"/>
        <v>0</v>
      </c>
      <c r="M33" s="38"/>
      <c r="O33" s="50" t="s">
        <v>58</v>
      </c>
      <c r="P33" s="202">
        <f t="shared" si="6"/>
        <v>0</v>
      </c>
      <c r="Q33" s="202">
        <f t="shared" si="5"/>
        <v>0</v>
      </c>
      <c r="R33" s="36" t="str">
        <f t="shared" si="7"/>
        <v/>
      </c>
    </row>
    <row r="34" spans="1:18" ht="30" x14ac:dyDescent="0.2">
      <c r="A34" s="21"/>
      <c r="B34" s="17"/>
      <c r="C34" s="17"/>
      <c r="D34" s="17"/>
      <c r="E34" s="17"/>
      <c r="F34" s="17"/>
      <c r="G34" s="17"/>
      <c r="H34" s="17"/>
      <c r="I34" s="56" t="str">
        <f t="shared" si="1"/>
        <v/>
      </c>
      <c r="J34" s="18"/>
      <c r="K34" s="17"/>
      <c r="L34" s="81">
        <f t="shared" si="0"/>
        <v>0</v>
      </c>
      <c r="M34" s="38"/>
      <c r="O34" s="51" t="s">
        <v>59</v>
      </c>
      <c r="P34" s="202">
        <f t="shared" si="6"/>
        <v>0</v>
      </c>
      <c r="Q34" s="202">
        <f t="shared" si="5"/>
        <v>0</v>
      </c>
      <c r="R34" s="36" t="str">
        <f t="shared" si="7"/>
        <v/>
      </c>
    </row>
    <row r="35" spans="1:18" x14ac:dyDescent="0.2">
      <c r="A35" s="21"/>
      <c r="B35" s="17"/>
      <c r="C35" s="17"/>
      <c r="D35" s="17"/>
      <c r="E35" s="17"/>
      <c r="F35" s="17"/>
      <c r="G35" s="17"/>
      <c r="H35" s="17"/>
      <c r="I35" s="56" t="str">
        <f t="shared" si="1"/>
        <v/>
      </c>
      <c r="J35" s="18"/>
      <c r="K35" s="17"/>
      <c r="L35" s="81">
        <f t="shared" si="0"/>
        <v>0</v>
      </c>
      <c r="M35" s="38"/>
      <c r="O35" s="52" t="s">
        <v>60</v>
      </c>
      <c r="P35" s="202">
        <f t="shared" si="6"/>
        <v>0</v>
      </c>
      <c r="Q35" s="202">
        <f t="shared" si="5"/>
        <v>0</v>
      </c>
      <c r="R35" s="36" t="str">
        <f t="shared" si="7"/>
        <v/>
      </c>
    </row>
    <row r="36" spans="1:18" x14ac:dyDescent="0.2">
      <c r="A36" s="21"/>
      <c r="B36" s="17"/>
      <c r="C36" s="17"/>
      <c r="D36" s="17"/>
      <c r="E36" s="17"/>
      <c r="F36" s="17"/>
      <c r="G36" s="17"/>
      <c r="H36" s="17"/>
      <c r="I36" s="56" t="str">
        <f t="shared" si="1"/>
        <v/>
      </c>
      <c r="J36" s="18"/>
      <c r="K36" s="17"/>
      <c r="L36" s="81">
        <f t="shared" si="0"/>
        <v>0</v>
      </c>
      <c r="M36" s="38"/>
      <c r="O36" s="53" t="s">
        <v>68</v>
      </c>
      <c r="P36" s="202">
        <f t="shared" si="6"/>
        <v>0</v>
      </c>
      <c r="Q36" s="202">
        <f t="shared" si="5"/>
        <v>0</v>
      </c>
      <c r="R36" s="36" t="str">
        <f t="shared" si="7"/>
        <v/>
      </c>
    </row>
    <row r="37" spans="1:18" x14ac:dyDescent="0.2">
      <c r="A37" s="21"/>
      <c r="B37" s="17"/>
      <c r="C37" s="17"/>
      <c r="D37" s="17"/>
      <c r="E37" s="17"/>
      <c r="F37" s="17"/>
      <c r="G37" s="17"/>
      <c r="H37" s="17"/>
      <c r="I37" s="56" t="str">
        <f t="shared" si="1"/>
        <v/>
      </c>
      <c r="J37" s="18"/>
      <c r="K37" s="17"/>
      <c r="L37" s="81">
        <f t="shared" si="0"/>
        <v>0</v>
      </c>
      <c r="M37" s="38"/>
      <c r="O37" s="49" t="s">
        <v>61</v>
      </c>
      <c r="P37" s="202">
        <f t="shared" si="6"/>
        <v>2</v>
      </c>
      <c r="Q37" s="202">
        <f t="shared" si="5"/>
        <v>1</v>
      </c>
      <c r="R37" s="36">
        <f t="shared" si="7"/>
        <v>0.5</v>
      </c>
    </row>
    <row r="38" spans="1:18" x14ac:dyDescent="0.2">
      <c r="A38" s="21"/>
      <c r="B38" s="17"/>
      <c r="C38" s="17"/>
      <c r="D38" s="17"/>
      <c r="E38" s="17"/>
      <c r="F38" s="17"/>
      <c r="G38" s="17"/>
      <c r="H38" s="17"/>
      <c r="I38" s="56" t="str">
        <f t="shared" si="1"/>
        <v/>
      </c>
      <c r="J38" s="18"/>
      <c r="K38" s="17"/>
      <c r="L38" s="81">
        <f t="shared" si="0"/>
        <v>0</v>
      </c>
      <c r="M38" s="38"/>
      <c r="O38" s="54" t="s">
        <v>62</v>
      </c>
      <c r="P38" s="202">
        <f t="shared" si="6"/>
        <v>0</v>
      </c>
      <c r="Q38" s="202">
        <f t="shared" si="5"/>
        <v>0</v>
      </c>
      <c r="R38" s="36" t="str">
        <f t="shared" si="7"/>
        <v/>
      </c>
    </row>
    <row r="39" spans="1:18" x14ac:dyDescent="0.2">
      <c r="A39" s="21"/>
      <c r="B39" s="17"/>
      <c r="C39" s="17"/>
      <c r="D39" s="17"/>
      <c r="E39" s="17"/>
      <c r="F39" s="17"/>
      <c r="G39" s="17"/>
      <c r="H39" s="17"/>
      <c r="I39" s="56" t="str">
        <f t="shared" si="1"/>
        <v/>
      </c>
      <c r="J39" s="18"/>
      <c r="K39" s="17"/>
      <c r="L39" s="81">
        <f t="shared" si="0"/>
        <v>0</v>
      </c>
      <c r="M39" s="38"/>
      <c r="O39" s="115" t="s">
        <v>63</v>
      </c>
      <c r="P39" s="202">
        <f t="shared" si="6"/>
        <v>0</v>
      </c>
      <c r="Q39" s="202">
        <f t="shared" si="5"/>
        <v>0</v>
      </c>
      <c r="R39" s="36" t="str">
        <f t="shared" si="7"/>
        <v/>
      </c>
    </row>
    <row r="40" spans="1:18" ht="15.5" customHeight="1" thickBot="1" x14ac:dyDescent="0.25">
      <c r="A40" s="22"/>
      <c r="B40" s="23"/>
      <c r="C40" s="23"/>
      <c r="D40" s="23"/>
      <c r="E40" s="23"/>
      <c r="F40" s="23"/>
      <c r="G40" s="23"/>
      <c r="H40" s="23"/>
      <c r="I40" s="62" t="str">
        <f t="shared" si="1"/>
        <v/>
      </c>
      <c r="J40" s="24"/>
      <c r="K40" s="23"/>
      <c r="L40" s="87">
        <f t="shared" si="0"/>
        <v>0</v>
      </c>
      <c r="M40" s="39"/>
      <c r="O40" s="242" t="s">
        <v>102</v>
      </c>
      <c r="P40" s="202">
        <f t="shared" si="6"/>
        <v>6</v>
      </c>
      <c r="Q40" s="202">
        <f t="shared" si="5"/>
        <v>3</v>
      </c>
      <c r="R40" s="36">
        <f t="shared" ref="R40:R44" si="8">IFERROR(Q40/P40,"")</f>
        <v>0.5</v>
      </c>
    </row>
    <row r="41" spans="1:18" ht="14.5" customHeight="1" x14ac:dyDescent="0.2">
      <c r="A41" s="25"/>
      <c r="B41" s="25"/>
      <c r="C41" s="25"/>
      <c r="D41" s="25"/>
      <c r="E41" s="25"/>
      <c r="F41" s="25"/>
      <c r="G41" s="25"/>
      <c r="H41" s="25"/>
      <c r="I41" s="55"/>
      <c r="J41" s="26"/>
      <c r="K41" s="25"/>
      <c r="L41" s="26"/>
      <c r="M41" s="26"/>
      <c r="O41" s="178" t="s">
        <v>134</v>
      </c>
      <c r="P41" s="202">
        <f t="shared" si="6"/>
        <v>1</v>
      </c>
      <c r="Q41" s="202">
        <f t="shared" si="5"/>
        <v>1</v>
      </c>
      <c r="R41" s="36">
        <f t="shared" si="8"/>
        <v>1</v>
      </c>
    </row>
    <row r="42" spans="1:18" x14ac:dyDescent="0.2">
      <c r="A42" s="25"/>
      <c r="B42" s="25"/>
      <c r="C42" s="25"/>
      <c r="D42" s="25"/>
      <c r="E42" s="25"/>
      <c r="F42" s="25"/>
      <c r="G42" s="25"/>
      <c r="H42" s="25"/>
      <c r="I42" s="55"/>
      <c r="J42" s="26"/>
      <c r="K42" s="25"/>
      <c r="L42" s="26"/>
      <c r="M42" s="26"/>
      <c r="O42" s="236" t="s">
        <v>158</v>
      </c>
      <c r="P42" s="202">
        <f t="shared" si="6"/>
        <v>0</v>
      </c>
      <c r="Q42" s="202">
        <f t="shared" si="5"/>
        <v>0</v>
      </c>
      <c r="R42" s="36" t="str">
        <f t="shared" si="8"/>
        <v/>
      </c>
    </row>
    <row r="43" spans="1:18" x14ac:dyDescent="0.2">
      <c r="A43" s="25"/>
      <c r="B43" s="25"/>
      <c r="C43" s="25"/>
      <c r="D43" s="25"/>
      <c r="E43" s="25"/>
      <c r="F43" s="25"/>
      <c r="G43" s="25"/>
      <c r="H43" s="25"/>
      <c r="I43" s="55"/>
      <c r="J43" s="26"/>
      <c r="K43" s="25"/>
      <c r="L43" s="26"/>
      <c r="M43" s="26"/>
      <c r="O43" s="239" t="s">
        <v>235</v>
      </c>
      <c r="P43" s="202">
        <f t="shared" si="6"/>
        <v>0</v>
      </c>
      <c r="Q43" s="202">
        <f t="shared" si="5"/>
        <v>0</v>
      </c>
      <c r="R43" s="36" t="str">
        <f t="shared" si="8"/>
        <v/>
      </c>
    </row>
    <row r="44" spans="1:18" ht="16" thickBot="1" x14ac:dyDescent="0.25">
      <c r="A44" s="25"/>
      <c r="B44" s="25"/>
      <c r="C44" s="25"/>
      <c r="D44" s="25"/>
      <c r="E44" s="25"/>
      <c r="F44" s="25"/>
      <c r="G44" s="25"/>
      <c r="H44" s="25"/>
      <c r="I44" s="55"/>
      <c r="J44" s="26"/>
      <c r="K44" s="25"/>
      <c r="L44" s="26"/>
      <c r="M44" s="26"/>
      <c r="O44" s="240" t="s">
        <v>209</v>
      </c>
      <c r="P44" s="78">
        <f t="shared" si="6"/>
        <v>0</v>
      </c>
      <c r="Q44" s="78">
        <f t="shared" si="5"/>
        <v>0</v>
      </c>
      <c r="R44" s="79" t="str">
        <f t="shared" si="8"/>
        <v/>
      </c>
    </row>
    <row r="45" spans="1:18" x14ac:dyDescent="0.2">
      <c r="A45" s="25"/>
      <c r="B45" s="25"/>
      <c r="C45" s="25"/>
      <c r="D45" s="25"/>
      <c r="E45" s="25"/>
      <c r="F45" s="25"/>
      <c r="G45" s="25"/>
      <c r="H45" s="25"/>
      <c r="I45" s="55"/>
      <c r="J45" s="25"/>
      <c r="L45" s="26"/>
      <c r="M45" s="26"/>
    </row>
    <row r="46" spans="1:18" x14ac:dyDescent="0.2">
      <c r="A46" s="25"/>
      <c r="B46" s="25"/>
      <c r="C46" s="25"/>
      <c r="D46" s="25"/>
      <c r="E46" s="25"/>
      <c r="F46" s="25"/>
      <c r="G46" s="25"/>
      <c r="H46" s="25"/>
      <c r="I46" s="55"/>
      <c r="J46" s="26"/>
      <c r="K46" s="25"/>
      <c r="L46" s="26"/>
      <c r="M46" s="26"/>
    </row>
    <row r="47" spans="1:18" x14ac:dyDescent="0.2">
      <c r="A47" s="25"/>
      <c r="B47" s="25"/>
      <c r="C47" s="25"/>
      <c r="D47" s="25"/>
      <c r="E47" s="25"/>
      <c r="F47" s="25"/>
      <c r="G47" s="25"/>
      <c r="H47" s="25"/>
      <c r="I47" s="55"/>
      <c r="J47" s="26"/>
      <c r="K47" s="25"/>
      <c r="L47" s="26"/>
      <c r="M47" s="26"/>
    </row>
    <row r="48" spans="1:18" x14ac:dyDescent="0.2">
      <c r="A48" s="25"/>
      <c r="B48" s="25"/>
      <c r="C48" s="25"/>
      <c r="D48" s="25"/>
      <c r="E48" s="25"/>
      <c r="F48" s="25"/>
      <c r="G48" s="25"/>
      <c r="H48" s="25"/>
      <c r="I48" s="55"/>
      <c r="J48" s="26"/>
      <c r="K48" s="25"/>
      <c r="L48" s="26"/>
      <c r="M48" s="26"/>
    </row>
    <row r="49" spans="1:13" x14ac:dyDescent="0.2">
      <c r="A49" s="25"/>
      <c r="B49" s="25"/>
      <c r="C49" s="25"/>
      <c r="D49" s="25"/>
      <c r="E49" s="25"/>
      <c r="F49" s="25"/>
      <c r="G49" s="25"/>
      <c r="H49" s="25"/>
      <c r="I49" s="55"/>
      <c r="J49" s="26"/>
      <c r="K49" s="25"/>
      <c r="L49" s="26"/>
      <c r="M49" s="26"/>
    </row>
    <row r="50" spans="1:13" x14ac:dyDescent="0.2">
      <c r="A50" s="25"/>
      <c r="B50" s="25"/>
      <c r="C50" s="25"/>
      <c r="D50" s="25"/>
      <c r="E50" s="25"/>
      <c r="F50" s="25"/>
      <c r="G50" s="25"/>
      <c r="H50" s="25"/>
      <c r="I50" s="55"/>
      <c r="J50" s="26"/>
      <c r="K50" s="25"/>
      <c r="L50" s="26"/>
      <c r="M50" s="26"/>
    </row>
    <row r="51" spans="1:13" x14ac:dyDescent="0.2">
      <c r="A51" s="25"/>
      <c r="B51" s="25"/>
      <c r="C51" s="25"/>
      <c r="D51" s="25"/>
      <c r="E51" s="25"/>
      <c r="F51" s="25"/>
      <c r="G51" s="25"/>
      <c r="H51" s="25"/>
      <c r="I51" s="55"/>
      <c r="J51" s="26"/>
      <c r="K51" s="25"/>
      <c r="L51" s="26"/>
      <c r="M51" s="26"/>
    </row>
    <row r="52" spans="1:13" x14ac:dyDescent="0.2">
      <c r="A52" s="25"/>
      <c r="B52" s="25"/>
      <c r="C52" s="25"/>
      <c r="D52" s="25"/>
      <c r="E52" s="25"/>
      <c r="F52" s="25"/>
      <c r="G52" s="25"/>
      <c r="H52" s="25"/>
      <c r="I52" s="55"/>
      <c r="J52" s="26"/>
      <c r="K52" s="25"/>
      <c r="L52" s="26"/>
      <c r="M52" s="26"/>
    </row>
    <row r="53" spans="1:13" x14ac:dyDescent="0.2">
      <c r="A53" s="25"/>
      <c r="B53" s="25"/>
      <c r="C53" s="25"/>
      <c r="D53" s="25"/>
      <c r="E53" s="25"/>
      <c r="F53" s="25"/>
      <c r="G53" s="25"/>
      <c r="H53" s="25"/>
      <c r="I53" s="55"/>
      <c r="J53" s="26"/>
      <c r="K53" s="25"/>
      <c r="L53" s="26"/>
      <c r="M53" s="26"/>
    </row>
    <row r="54" spans="1:13" x14ac:dyDescent="0.2">
      <c r="A54" s="25"/>
      <c r="B54" s="25"/>
      <c r="C54" s="25"/>
      <c r="D54" s="25"/>
      <c r="E54" s="25"/>
      <c r="F54" s="25"/>
      <c r="G54" s="25"/>
      <c r="H54" s="25"/>
      <c r="I54" s="55"/>
      <c r="J54" s="26"/>
      <c r="K54" s="25"/>
      <c r="L54" s="26"/>
      <c r="M54" s="26"/>
    </row>
    <row r="55" spans="1:13" x14ac:dyDescent="0.2">
      <c r="A55" s="25"/>
      <c r="B55" s="25"/>
      <c r="C55" s="25"/>
      <c r="D55" s="25"/>
      <c r="E55" s="25"/>
      <c r="F55" s="25"/>
      <c r="G55" s="25"/>
      <c r="H55" s="25"/>
      <c r="I55" s="55"/>
      <c r="J55" s="26"/>
      <c r="K55" s="25"/>
      <c r="L55" s="26"/>
      <c r="M55" s="26"/>
    </row>
    <row r="56" spans="1:13" x14ac:dyDescent="0.2">
      <c r="A56" s="25"/>
      <c r="B56" s="25"/>
      <c r="C56" s="25"/>
      <c r="D56" s="25"/>
      <c r="E56" s="25"/>
      <c r="F56" s="25"/>
      <c r="G56" s="25"/>
      <c r="H56" s="25"/>
      <c r="I56" s="55"/>
      <c r="J56" s="26"/>
      <c r="K56" s="25"/>
      <c r="L56" s="26"/>
      <c r="M56" s="26"/>
    </row>
    <row r="57" spans="1:13" x14ac:dyDescent="0.2">
      <c r="A57" s="25"/>
      <c r="B57" s="25"/>
      <c r="C57" s="25"/>
      <c r="D57" s="25"/>
      <c r="E57" s="25"/>
      <c r="F57" s="25"/>
      <c r="G57" s="25"/>
      <c r="H57" s="25"/>
      <c r="I57" s="55"/>
      <c r="J57" s="26"/>
      <c r="K57" s="25"/>
      <c r="L57" s="26"/>
      <c r="M57" s="26"/>
    </row>
    <row r="58" spans="1:13" x14ac:dyDescent="0.2">
      <c r="A58" s="25"/>
      <c r="B58" s="25"/>
      <c r="C58" s="25"/>
      <c r="D58" s="25"/>
      <c r="E58" s="25"/>
      <c r="F58" s="25"/>
      <c r="G58" s="25"/>
      <c r="H58" s="25"/>
      <c r="I58" s="55"/>
      <c r="J58" s="26"/>
      <c r="K58" s="25"/>
      <c r="L58" s="26"/>
      <c r="M58" s="26"/>
    </row>
    <row r="59" spans="1:13" x14ac:dyDescent="0.2">
      <c r="A59" s="25"/>
      <c r="B59" s="25"/>
      <c r="C59" s="25"/>
      <c r="D59" s="25"/>
      <c r="E59" s="25"/>
      <c r="F59" s="25"/>
      <c r="G59" s="25"/>
      <c r="H59" s="25"/>
      <c r="I59" s="55"/>
      <c r="J59" s="26"/>
      <c r="K59" s="25"/>
      <c r="L59" s="26"/>
      <c r="M59" s="26"/>
    </row>
    <row r="60" spans="1:13" x14ac:dyDescent="0.2">
      <c r="A60" s="25"/>
      <c r="B60" s="25"/>
      <c r="C60" s="25"/>
      <c r="D60" s="25"/>
      <c r="E60" s="25"/>
      <c r="F60" s="25"/>
      <c r="G60" s="25"/>
      <c r="H60" s="25"/>
      <c r="I60" s="55"/>
      <c r="J60" s="26"/>
      <c r="K60" s="25"/>
      <c r="L60" s="26"/>
      <c r="M60" s="26"/>
    </row>
    <row r="61" spans="1:13" x14ac:dyDescent="0.2">
      <c r="A61" s="25"/>
      <c r="B61" s="25"/>
      <c r="C61" s="25"/>
      <c r="D61" s="25"/>
      <c r="E61" s="25"/>
      <c r="F61" s="25"/>
      <c r="G61" s="25"/>
      <c r="H61" s="25"/>
      <c r="I61" s="55"/>
      <c r="J61" s="26"/>
      <c r="K61" s="25"/>
      <c r="L61" s="26"/>
      <c r="M61" s="26"/>
    </row>
    <row r="62" spans="1:13" x14ac:dyDescent="0.2">
      <c r="A62" s="25"/>
      <c r="B62" s="25"/>
      <c r="C62" s="25"/>
      <c r="D62" s="25"/>
      <c r="E62" s="25"/>
      <c r="F62" s="25"/>
      <c r="G62" s="25"/>
      <c r="H62" s="25"/>
      <c r="I62" s="55"/>
      <c r="J62" s="26"/>
      <c r="K62" s="25"/>
      <c r="L62" s="26"/>
      <c r="M62" s="26"/>
    </row>
    <row r="63" spans="1:13" x14ac:dyDescent="0.2">
      <c r="A63" s="25"/>
      <c r="B63" s="25"/>
      <c r="C63" s="25"/>
      <c r="D63" s="25"/>
      <c r="E63" s="25"/>
      <c r="F63" s="25"/>
      <c r="G63" s="25"/>
      <c r="H63" s="25"/>
      <c r="I63" s="55"/>
      <c r="J63" s="26"/>
      <c r="K63" s="25"/>
      <c r="L63" s="26"/>
      <c r="M63" s="26"/>
    </row>
    <row r="64" spans="1:13" x14ac:dyDescent="0.2">
      <c r="A64" s="25"/>
      <c r="B64" s="25"/>
      <c r="C64" s="25"/>
      <c r="D64" s="25"/>
      <c r="E64" s="25"/>
      <c r="F64" s="25"/>
      <c r="G64" s="25"/>
      <c r="H64" s="25"/>
      <c r="I64" s="55"/>
      <c r="J64" s="26"/>
      <c r="K64" s="25"/>
      <c r="L64" s="26"/>
      <c r="M64" s="26"/>
    </row>
    <row r="65" spans="1:13" x14ac:dyDescent="0.2">
      <c r="A65" s="25"/>
      <c r="B65" s="25"/>
      <c r="C65" s="25"/>
      <c r="D65" s="25"/>
      <c r="E65" s="25"/>
      <c r="F65" s="25"/>
      <c r="G65" s="25"/>
      <c r="H65" s="25"/>
      <c r="I65" s="55"/>
      <c r="J65" s="26"/>
      <c r="K65" s="25"/>
      <c r="L65" s="26"/>
      <c r="M65" s="26"/>
    </row>
    <row r="66" spans="1:13" x14ac:dyDescent="0.2">
      <c r="A66" s="25"/>
      <c r="B66" s="25"/>
      <c r="C66" s="25"/>
      <c r="D66" s="25"/>
      <c r="E66" s="25"/>
      <c r="F66" s="25"/>
      <c r="G66" s="25"/>
      <c r="H66" s="25"/>
      <c r="I66" s="55"/>
      <c r="J66" s="26"/>
      <c r="K66" s="25"/>
      <c r="L66" s="26"/>
      <c r="M66" s="26"/>
    </row>
    <row r="67" spans="1:13" x14ac:dyDescent="0.2">
      <c r="A67" s="25"/>
      <c r="B67" s="25"/>
      <c r="C67" s="25"/>
      <c r="D67" s="25"/>
      <c r="E67" s="25"/>
      <c r="F67" s="25"/>
      <c r="G67" s="25"/>
      <c r="H67" s="25"/>
      <c r="I67" s="55"/>
      <c r="J67" s="26"/>
      <c r="K67" s="25"/>
      <c r="L67" s="26"/>
      <c r="M67" s="26"/>
    </row>
    <row r="68" spans="1:13" x14ac:dyDescent="0.2">
      <c r="A68" s="25"/>
      <c r="B68" s="25"/>
      <c r="C68" s="25"/>
      <c r="D68" s="25"/>
      <c r="E68" s="25"/>
      <c r="F68" s="25"/>
      <c r="G68" s="25"/>
      <c r="H68" s="25"/>
      <c r="I68" s="55"/>
      <c r="J68" s="26"/>
      <c r="K68" s="25"/>
      <c r="L68" s="26"/>
      <c r="M68" s="26"/>
    </row>
    <row r="69" spans="1:13" x14ac:dyDescent="0.2">
      <c r="A69" s="25"/>
      <c r="B69" s="25"/>
      <c r="C69" s="25"/>
      <c r="D69" s="25"/>
      <c r="E69" s="25"/>
      <c r="F69" s="25"/>
      <c r="G69" s="25"/>
      <c r="H69" s="25"/>
      <c r="I69" s="55"/>
      <c r="J69" s="26"/>
      <c r="K69" s="25"/>
      <c r="L69" s="26"/>
      <c r="M69" s="26"/>
    </row>
    <row r="70" spans="1:13" x14ac:dyDescent="0.2">
      <c r="A70" s="25"/>
      <c r="B70" s="25"/>
      <c r="C70" s="25"/>
      <c r="D70" s="25"/>
      <c r="E70" s="25"/>
      <c r="F70" s="25"/>
      <c r="G70" s="25"/>
      <c r="H70" s="25"/>
      <c r="I70" s="55"/>
      <c r="J70" s="26"/>
      <c r="K70" s="25"/>
      <c r="L70" s="26"/>
      <c r="M70" s="26"/>
    </row>
    <row r="71" spans="1:13" x14ac:dyDescent="0.2">
      <c r="A71" s="25"/>
      <c r="B71" s="25"/>
      <c r="C71" s="25"/>
      <c r="D71" s="25"/>
      <c r="E71" s="25"/>
      <c r="F71" s="25"/>
      <c r="G71" s="25"/>
      <c r="H71" s="25"/>
      <c r="I71" s="55"/>
      <c r="J71" s="26"/>
      <c r="K71" s="25"/>
      <c r="L71" s="26"/>
      <c r="M71" s="26"/>
    </row>
    <row r="72" spans="1:13" x14ac:dyDescent="0.2">
      <c r="A72" s="25"/>
      <c r="B72" s="25"/>
      <c r="C72" s="25"/>
      <c r="D72" s="25"/>
      <c r="E72" s="25"/>
      <c r="F72" s="25"/>
      <c r="G72" s="25"/>
      <c r="H72" s="25"/>
      <c r="I72" s="55"/>
      <c r="J72" s="26"/>
      <c r="K72" s="25"/>
      <c r="L72" s="26"/>
      <c r="M72" s="26"/>
    </row>
    <row r="73" spans="1:13" x14ac:dyDescent="0.2">
      <c r="A73" s="25"/>
      <c r="B73" s="25"/>
      <c r="C73" s="25"/>
      <c r="D73" s="25"/>
      <c r="E73" s="25"/>
      <c r="F73" s="25"/>
      <c r="G73" s="25"/>
      <c r="H73" s="25"/>
      <c r="I73" s="55"/>
      <c r="J73" s="26"/>
      <c r="K73" s="25"/>
      <c r="L73" s="26"/>
      <c r="M73" s="26"/>
    </row>
    <row r="74" spans="1:13" x14ac:dyDescent="0.2">
      <c r="A74" s="25"/>
      <c r="B74" s="25"/>
      <c r="C74" s="25"/>
      <c r="D74" s="25"/>
      <c r="E74" s="25"/>
      <c r="F74" s="25"/>
      <c r="G74" s="25"/>
      <c r="H74" s="25"/>
      <c r="I74" s="55"/>
      <c r="J74" s="26"/>
      <c r="K74" s="25"/>
      <c r="L74" s="26"/>
      <c r="M74" s="26"/>
    </row>
    <row r="75" spans="1:13" x14ac:dyDescent="0.2">
      <c r="A75" s="25"/>
      <c r="B75" s="25"/>
      <c r="C75" s="25"/>
      <c r="D75" s="25"/>
      <c r="E75" s="25"/>
      <c r="F75" s="25"/>
      <c r="G75" s="25"/>
      <c r="H75" s="25"/>
      <c r="I75" s="55"/>
      <c r="J75" s="26"/>
      <c r="K75" s="25"/>
      <c r="L75" s="26"/>
      <c r="M75" s="26"/>
    </row>
    <row r="76" spans="1:13" x14ac:dyDescent="0.2">
      <c r="A76" s="25"/>
      <c r="B76" s="25"/>
      <c r="C76" s="25"/>
      <c r="D76" s="25"/>
      <c r="E76" s="25"/>
      <c r="F76" s="25"/>
      <c r="G76" s="25"/>
      <c r="H76" s="25"/>
      <c r="I76" s="55"/>
      <c r="J76" s="26"/>
      <c r="K76" s="25"/>
      <c r="L76" s="26"/>
      <c r="M76" s="26"/>
    </row>
    <row r="77" spans="1:13" x14ac:dyDescent="0.2">
      <c r="A77" s="25"/>
      <c r="B77" s="25"/>
      <c r="C77" s="25"/>
      <c r="D77" s="25"/>
      <c r="E77" s="25"/>
      <c r="F77" s="25"/>
      <c r="G77" s="25"/>
      <c r="H77" s="25"/>
      <c r="I77" s="55"/>
      <c r="J77" s="26"/>
      <c r="K77" s="25"/>
      <c r="L77" s="26"/>
      <c r="M77" s="26"/>
    </row>
    <row r="78" spans="1:13" x14ac:dyDescent="0.2">
      <c r="A78" s="25"/>
      <c r="B78" s="25"/>
      <c r="C78" s="25"/>
      <c r="D78" s="25"/>
      <c r="E78" s="25"/>
      <c r="F78" s="25"/>
      <c r="G78" s="25"/>
      <c r="H78" s="25"/>
      <c r="I78" s="55"/>
      <c r="J78" s="26"/>
      <c r="K78" s="25"/>
      <c r="L78" s="26"/>
      <c r="M78" s="26"/>
    </row>
    <row r="79" spans="1:13" x14ac:dyDescent="0.2">
      <c r="A79" s="25"/>
      <c r="B79" s="25"/>
      <c r="C79" s="25"/>
      <c r="D79" s="25"/>
      <c r="E79" s="25"/>
      <c r="F79" s="25"/>
      <c r="G79" s="25"/>
      <c r="H79" s="25"/>
      <c r="I79" s="55"/>
      <c r="J79" s="26"/>
      <c r="K79" s="25"/>
      <c r="L79" s="26"/>
      <c r="M79" s="26"/>
    </row>
    <row r="80" spans="1:13" x14ac:dyDescent="0.2">
      <c r="A80" s="25"/>
      <c r="B80" s="25"/>
      <c r="C80" s="25"/>
      <c r="D80" s="25"/>
      <c r="E80" s="25"/>
      <c r="F80" s="25"/>
      <c r="G80" s="25"/>
      <c r="H80" s="25"/>
      <c r="I80" s="55"/>
      <c r="J80" s="26"/>
      <c r="K80" s="25"/>
      <c r="L80" s="26"/>
      <c r="M80" s="26"/>
    </row>
    <row r="81" spans="1:13" x14ac:dyDescent="0.2">
      <c r="A81" s="25"/>
      <c r="B81" s="25"/>
      <c r="C81" s="25"/>
      <c r="D81" s="25"/>
      <c r="E81" s="25"/>
      <c r="F81" s="25"/>
      <c r="G81" s="25"/>
      <c r="H81" s="25"/>
      <c r="I81" s="55"/>
      <c r="J81" s="26"/>
      <c r="K81" s="25"/>
      <c r="L81" s="26"/>
      <c r="M81" s="26"/>
    </row>
    <row r="82" spans="1:13" x14ac:dyDescent="0.2">
      <c r="A82" s="25"/>
      <c r="B82" s="25"/>
      <c r="C82" s="25"/>
      <c r="D82" s="25"/>
      <c r="E82" s="25"/>
      <c r="F82" s="25"/>
      <c r="G82" s="25"/>
      <c r="H82" s="25"/>
      <c r="I82" s="55"/>
      <c r="J82" s="26"/>
      <c r="K82" s="25"/>
      <c r="L82" s="26"/>
      <c r="M82" s="26"/>
    </row>
    <row r="83" spans="1:13" x14ac:dyDescent="0.2">
      <c r="A83" s="25"/>
      <c r="B83" s="25"/>
      <c r="C83" s="25"/>
      <c r="D83" s="25"/>
      <c r="E83" s="25"/>
      <c r="F83" s="25"/>
      <c r="G83" s="25"/>
      <c r="H83" s="25"/>
      <c r="I83" s="55"/>
      <c r="J83" s="26"/>
      <c r="K83" s="25"/>
      <c r="L83" s="26"/>
      <c r="M83" s="26"/>
    </row>
    <row r="84" spans="1:13" x14ac:dyDescent="0.2">
      <c r="A84" s="25"/>
      <c r="B84" s="25"/>
      <c r="C84" s="25"/>
      <c r="D84" s="25"/>
      <c r="E84" s="25"/>
      <c r="F84" s="25"/>
      <c r="G84" s="25"/>
      <c r="H84" s="25"/>
      <c r="I84" s="55"/>
      <c r="J84" s="26"/>
      <c r="K84" s="25"/>
      <c r="L84" s="26"/>
      <c r="M84" s="26"/>
    </row>
    <row r="85" spans="1:13" x14ac:dyDescent="0.2">
      <c r="A85" s="25"/>
      <c r="B85" s="25"/>
      <c r="C85" s="25"/>
      <c r="D85" s="25"/>
      <c r="E85" s="25"/>
      <c r="F85" s="25"/>
      <c r="G85" s="25"/>
      <c r="H85" s="25"/>
      <c r="I85" s="55"/>
      <c r="J85" s="26"/>
      <c r="K85" s="25"/>
      <c r="L85" s="26"/>
      <c r="M85" s="26"/>
    </row>
    <row r="86" spans="1:13" x14ac:dyDescent="0.2">
      <c r="A86" s="25"/>
      <c r="B86" s="25"/>
      <c r="C86" s="25"/>
      <c r="D86" s="25"/>
      <c r="E86" s="25"/>
      <c r="F86" s="25"/>
      <c r="G86" s="25"/>
      <c r="H86" s="25"/>
      <c r="I86" s="55"/>
      <c r="J86" s="26"/>
      <c r="K86" s="25"/>
      <c r="L86" s="26"/>
      <c r="M86" s="26"/>
    </row>
    <row r="87" spans="1:13" x14ac:dyDescent="0.2">
      <c r="A87" s="25"/>
      <c r="B87" s="25"/>
      <c r="C87" s="25"/>
      <c r="D87" s="25"/>
      <c r="E87" s="25"/>
      <c r="F87" s="25"/>
      <c r="G87" s="25"/>
      <c r="H87" s="25"/>
      <c r="I87" s="55"/>
      <c r="J87" s="26"/>
      <c r="K87" s="25"/>
      <c r="L87" s="26"/>
      <c r="M87" s="26"/>
    </row>
    <row r="88" spans="1:13" x14ac:dyDescent="0.2">
      <c r="A88" s="25"/>
      <c r="B88" s="25"/>
      <c r="C88" s="25"/>
      <c r="D88" s="25"/>
      <c r="E88" s="25"/>
      <c r="F88" s="25"/>
      <c r="G88" s="25"/>
      <c r="H88" s="25"/>
      <c r="I88" s="55"/>
      <c r="J88" s="26"/>
      <c r="K88" s="25"/>
      <c r="L88" s="26"/>
      <c r="M88" s="26"/>
    </row>
    <row r="89" spans="1:13" x14ac:dyDescent="0.2">
      <c r="A89" s="25"/>
      <c r="B89" s="25"/>
      <c r="C89" s="25"/>
      <c r="D89" s="25"/>
      <c r="E89" s="25"/>
      <c r="F89" s="25"/>
      <c r="G89" s="25"/>
      <c r="H89" s="25"/>
      <c r="I89" s="55"/>
      <c r="J89" s="26"/>
      <c r="K89" s="25"/>
      <c r="L89" s="26"/>
      <c r="M89" s="26"/>
    </row>
    <row r="90" spans="1:13" x14ac:dyDescent="0.2">
      <c r="A90" s="25"/>
      <c r="B90" s="25"/>
      <c r="C90" s="25"/>
      <c r="D90" s="25"/>
      <c r="E90" s="25"/>
      <c r="F90" s="25"/>
      <c r="G90" s="25"/>
      <c r="H90" s="25"/>
      <c r="I90" s="55"/>
      <c r="J90" s="26"/>
      <c r="K90" s="25"/>
      <c r="L90" s="26"/>
      <c r="M90" s="26"/>
    </row>
    <row r="91" spans="1:13" x14ac:dyDescent="0.2">
      <c r="A91" s="25"/>
      <c r="B91" s="25"/>
      <c r="C91" s="25"/>
      <c r="D91" s="25"/>
      <c r="E91" s="25"/>
      <c r="F91" s="25"/>
      <c r="G91" s="25"/>
      <c r="H91" s="25"/>
      <c r="I91" s="55"/>
      <c r="J91" s="26"/>
      <c r="K91" s="25"/>
      <c r="L91" s="26"/>
      <c r="M91" s="26"/>
    </row>
    <row r="92" spans="1:13" x14ac:dyDescent="0.2">
      <c r="A92" s="25"/>
      <c r="B92" s="25"/>
      <c r="C92" s="25"/>
      <c r="D92" s="25"/>
      <c r="E92" s="25"/>
      <c r="F92" s="25"/>
      <c r="G92" s="25"/>
      <c r="H92" s="25"/>
      <c r="I92" s="55"/>
      <c r="J92" s="26"/>
      <c r="K92" s="25"/>
      <c r="L92" s="26"/>
      <c r="M92" s="26"/>
    </row>
    <row r="93" spans="1:13" x14ac:dyDescent="0.2">
      <c r="A93" s="25"/>
      <c r="B93" s="25"/>
      <c r="C93" s="25"/>
      <c r="D93" s="25"/>
      <c r="E93" s="25"/>
      <c r="F93" s="25"/>
      <c r="G93" s="25"/>
      <c r="H93" s="25"/>
      <c r="I93" s="55"/>
      <c r="J93" s="26"/>
      <c r="K93" s="25"/>
      <c r="L93" s="26"/>
      <c r="M93" s="26"/>
    </row>
    <row r="94" spans="1:13" x14ac:dyDescent="0.2">
      <c r="A94" s="25"/>
      <c r="B94" s="25"/>
      <c r="C94" s="25"/>
      <c r="D94" s="25"/>
      <c r="E94" s="25"/>
      <c r="F94" s="25"/>
      <c r="G94" s="25"/>
      <c r="H94" s="25"/>
      <c r="I94" s="55"/>
      <c r="J94" s="26"/>
      <c r="K94" s="25"/>
      <c r="L94" s="26"/>
      <c r="M94" s="26"/>
    </row>
    <row r="95" spans="1:13" x14ac:dyDescent="0.2">
      <c r="A95" s="25"/>
      <c r="B95" s="25"/>
      <c r="C95" s="25"/>
      <c r="D95" s="25"/>
      <c r="E95" s="25"/>
      <c r="F95" s="25"/>
      <c r="G95" s="25"/>
      <c r="H95" s="25"/>
      <c r="I95" s="55"/>
      <c r="J95" s="26"/>
      <c r="K95" s="25"/>
      <c r="L95" s="26"/>
      <c r="M95" s="26"/>
    </row>
    <row r="96" spans="1:13" x14ac:dyDescent="0.2">
      <c r="A96" s="25"/>
      <c r="B96" s="25"/>
      <c r="C96" s="25"/>
      <c r="D96" s="25"/>
      <c r="E96" s="25"/>
      <c r="F96" s="25"/>
      <c r="G96" s="25"/>
      <c r="H96" s="25"/>
      <c r="I96" s="55"/>
      <c r="J96" s="26"/>
      <c r="K96" s="25"/>
      <c r="L96" s="26"/>
      <c r="M96" s="26"/>
    </row>
    <row r="97" spans="1:13" x14ac:dyDescent="0.2">
      <c r="A97" s="25"/>
      <c r="B97" s="25"/>
      <c r="C97" s="25"/>
      <c r="D97" s="25"/>
      <c r="E97" s="25"/>
      <c r="F97" s="25"/>
      <c r="G97" s="25"/>
      <c r="H97" s="25"/>
      <c r="I97" s="55"/>
      <c r="J97" s="26"/>
      <c r="K97" s="25"/>
      <c r="L97" s="26"/>
      <c r="M97" s="26"/>
    </row>
    <row r="98" spans="1:13" x14ac:dyDescent="0.2">
      <c r="A98" s="25"/>
      <c r="B98" s="25"/>
      <c r="C98" s="25"/>
      <c r="D98" s="25"/>
      <c r="E98" s="25"/>
      <c r="F98" s="25"/>
      <c r="G98" s="25"/>
      <c r="H98" s="25"/>
      <c r="I98" s="55"/>
      <c r="J98" s="26"/>
      <c r="K98" s="25"/>
      <c r="L98" s="26"/>
      <c r="M98" s="26"/>
    </row>
    <row r="99" spans="1:13" x14ac:dyDescent="0.2">
      <c r="A99" s="25"/>
      <c r="B99" s="25"/>
      <c r="C99" s="25"/>
      <c r="D99" s="25"/>
      <c r="E99" s="25"/>
      <c r="F99" s="25"/>
      <c r="G99" s="25"/>
      <c r="H99" s="25"/>
      <c r="I99" s="55"/>
      <c r="J99" s="26"/>
      <c r="K99" s="25"/>
      <c r="L99" s="26"/>
      <c r="M99" s="26"/>
    </row>
    <row r="100" spans="1:13" x14ac:dyDescent="0.2">
      <c r="A100" s="25"/>
      <c r="B100" s="25"/>
      <c r="C100" s="25"/>
      <c r="D100" s="25"/>
      <c r="E100" s="25"/>
      <c r="F100" s="25"/>
      <c r="G100" s="25"/>
      <c r="H100" s="25"/>
      <c r="I100" s="55"/>
      <c r="J100" s="26"/>
      <c r="K100" s="25"/>
      <c r="L100" s="26"/>
      <c r="M100" s="26"/>
    </row>
  </sheetData>
  <mergeCells count="6">
    <mergeCell ref="O27:R28"/>
    <mergeCell ref="A1:L2"/>
    <mergeCell ref="O1:R2"/>
    <mergeCell ref="O8:R8"/>
    <mergeCell ref="O9:R10"/>
    <mergeCell ref="O22:R23"/>
  </mergeCells>
  <conditionalFormatting sqref="P12:Q21 P30:Q44">
    <cfRule type="expression" dxfId="7" priority="3">
      <formula>P12=0</formula>
    </cfRule>
  </conditionalFormatting>
  <conditionalFormatting sqref="L4:M4 L10:M40 L5:L9">
    <cfRule type="expression" dxfId="6" priority="2">
      <formula>L4=0</formula>
    </cfRule>
  </conditionalFormatting>
  <pageMargins left="0.7" right="0.7" top="0.75" bottom="0.75" header="0.3" footer="0.3"/>
  <pageSetup paperSize="9" scale="54" orientation="landscape" r:id="rId1"/>
  <rowBreaks count="1" manualBreakCount="1">
    <brk id="20" max="16383" man="1"/>
  </rowBreaks>
  <colBreaks count="1" manualBreakCount="1">
    <brk id="1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V100"/>
  <sheetViews>
    <sheetView topLeftCell="F18" zoomScale="70" zoomScaleNormal="70" zoomScaleSheetLayoutView="90" workbookViewId="0">
      <selection activeCell="R41" sqref="R41:R44"/>
    </sheetView>
  </sheetViews>
  <sheetFormatPr baseColWidth="10" defaultRowHeight="15" x14ac:dyDescent="0.2"/>
  <cols>
    <col min="7" max="7" width="12.1640625" customWidth="1"/>
    <col min="9" max="9" width="10.83203125" style="45"/>
    <col min="11" max="12" width="10.83203125" style="45"/>
    <col min="13" max="13" width="10.83203125" style="2"/>
    <col min="15" max="16" width="10.83203125" style="2"/>
    <col min="18" max="18" width="10.83203125" customWidth="1"/>
    <col min="21" max="21" width="10.83203125" style="2"/>
  </cols>
  <sheetData>
    <row r="1" spans="1:22" ht="21" customHeight="1" x14ac:dyDescent="0.2">
      <c r="A1" s="277" t="s">
        <v>49</v>
      </c>
      <c r="B1" s="278"/>
      <c r="C1" s="278"/>
      <c r="D1" s="278"/>
      <c r="E1" s="278"/>
      <c r="F1" s="278"/>
      <c r="G1" s="278"/>
      <c r="H1" s="278"/>
      <c r="I1" s="278"/>
      <c r="J1" s="278"/>
      <c r="K1" s="278"/>
      <c r="L1" s="278"/>
      <c r="M1" s="278"/>
      <c r="N1" s="278"/>
      <c r="O1" s="278"/>
      <c r="P1" s="74"/>
      <c r="R1" s="249" t="s">
        <v>28</v>
      </c>
      <c r="S1" s="250"/>
      <c r="T1" s="250"/>
      <c r="U1" s="251"/>
    </row>
    <row r="2" spans="1:22" ht="21" customHeight="1" thickBot="1" x14ac:dyDescent="0.25">
      <c r="A2" s="279"/>
      <c r="B2" s="280"/>
      <c r="C2" s="280"/>
      <c r="D2" s="280"/>
      <c r="E2" s="280"/>
      <c r="F2" s="280"/>
      <c r="G2" s="280"/>
      <c r="H2" s="280"/>
      <c r="I2" s="280"/>
      <c r="J2" s="280"/>
      <c r="K2" s="280"/>
      <c r="L2" s="280"/>
      <c r="M2" s="280"/>
      <c r="N2" s="280"/>
      <c r="O2" s="280"/>
      <c r="P2" s="75"/>
      <c r="R2" s="252"/>
      <c r="S2" s="253"/>
      <c r="T2" s="253"/>
      <c r="U2" s="254"/>
    </row>
    <row r="3" spans="1:22" ht="30" x14ac:dyDescent="0.2">
      <c r="A3" s="82" t="s">
        <v>7</v>
      </c>
      <c r="B3" s="83" t="s">
        <v>8</v>
      </c>
      <c r="C3" s="83" t="s">
        <v>0</v>
      </c>
      <c r="D3" s="83" t="s">
        <v>24</v>
      </c>
      <c r="E3" s="83" t="s">
        <v>1</v>
      </c>
      <c r="F3" s="83" t="s">
        <v>2</v>
      </c>
      <c r="G3" s="83" t="s">
        <v>53</v>
      </c>
      <c r="H3" s="83" t="s">
        <v>3</v>
      </c>
      <c r="I3" s="84" t="s">
        <v>64</v>
      </c>
      <c r="J3" s="83" t="s">
        <v>52</v>
      </c>
      <c r="K3" s="84" t="s">
        <v>65</v>
      </c>
      <c r="L3" s="84" t="s">
        <v>66</v>
      </c>
      <c r="M3" s="85" t="s">
        <v>4</v>
      </c>
      <c r="N3" s="83" t="s">
        <v>12</v>
      </c>
      <c r="O3" s="85" t="s">
        <v>5</v>
      </c>
      <c r="P3" s="86"/>
      <c r="R3" s="13" t="s">
        <v>7</v>
      </c>
      <c r="S3" s="9" t="s">
        <v>29</v>
      </c>
      <c r="T3" s="10" t="s">
        <v>30</v>
      </c>
      <c r="U3" s="16" t="s">
        <v>33</v>
      </c>
    </row>
    <row r="4" spans="1:22" x14ac:dyDescent="0.2">
      <c r="A4" s="41"/>
      <c r="B4" s="42"/>
      <c r="C4" s="43"/>
      <c r="D4" s="43"/>
      <c r="E4" s="43"/>
      <c r="F4" s="43"/>
      <c r="G4" s="43"/>
      <c r="H4" s="43"/>
      <c r="I4" s="73" t="str">
        <f>IFERROR(1/H4,"")</f>
        <v/>
      </c>
      <c r="J4" s="43"/>
      <c r="K4" s="73"/>
      <c r="L4" s="73" t="str">
        <f>IFERROR((I4+K4)/2,"")</f>
        <v/>
      </c>
      <c r="M4" s="44"/>
      <c r="N4" s="43"/>
      <c r="O4" s="44">
        <f>((N4=0)*-M4)+(H4*M4*N4)</f>
        <v>0</v>
      </c>
      <c r="P4" s="99"/>
      <c r="R4" s="14"/>
      <c r="S4" s="11"/>
      <c r="T4" s="12"/>
      <c r="U4" s="8"/>
    </row>
    <row r="5" spans="1:22" x14ac:dyDescent="0.2">
      <c r="A5" s="41"/>
      <c r="B5" s="42"/>
      <c r="C5" s="43"/>
      <c r="D5" s="43"/>
      <c r="E5" s="43"/>
      <c r="F5" s="43"/>
      <c r="G5" s="43"/>
      <c r="H5" s="43"/>
      <c r="I5" s="73" t="str">
        <f t="shared" ref="I5:I40" si="0">IFERROR(1/H5,"")</f>
        <v/>
      </c>
      <c r="J5" s="43"/>
      <c r="K5" s="73"/>
      <c r="L5" s="73" t="str">
        <f t="shared" ref="L5:L40" si="1">IFERROR((I5+K5)/2,"")</f>
        <v/>
      </c>
      <c r="M5" s="44"/>
      <c r="N5" s="43"/>
      <c r="O5" s="44">
        <f t="shared" ref="O5:O40" si="2">((N5=0)*-M5)+(H5*M5*N5)</f>
        <v>0</v>
      </c>
      <c r="P5" s="99"/>
      <c r="R5" s="14"/>
      <c r="S5" s="11"/>
      <c r="T5" s="12"/>
      <c r="U5" s="8"/>
    </row>
    <row r="6" spans="1:22" x14ac:dyDescent="0.2">
      <c r="A6" s="41"/>
      <c r="B6" s="42"/>
      <c r="C6" s="43"/>
      <c r="D6" s="43"/>
      <c r="E6" s="43"/>
      <c r="F6" s="43"/>
      <c r="G6" s="43"/>
      <c r="H6" s="43"/>
      <c r="I6" s="73" t="str">
        <f t="shared" si="0"/>
        <v/>
      </c>
      <c r="J6" s="43"/>
      <c r="K6" s="73"/>
      <c r="L6" s="73" t="str">
        <f t="shared" si="1"/>
        <v/>
      </c>
      <c r="M6" s="44"/>
      <c r="N6" s="43"/>
      <c r="O6" s="44">
        <f t="shared" si="2"/>
        <v>0</v>
      </c>
      <c r="P6" s="99"/>
      <c r="R6" s="15"/>
      <c r="S6" s="11"/>
      <c r="T6" s="12"/>
      <c r="U6" s="8"/>
    </row>
    <row r="7" spans="1:22" x14ac:dyDescent="0.2">
      <c r="A7" s="41"/>
      <c r="B7" s="42"/>
      <c r="C7" s="43"/>
      <c r="D7" s="43"/>
      <c r="E7" s="43"/>
      <c r="F7" s="43"/>
      <c r="G7" s="43"/>
      <c r="H7" s="43"/>
      <c r="I7" s="73" t="str">
        <f t="shared" si="0"/>
        <v/>
      </c>
      <c r="J7" s="43"/>
      <c r="K7" s="73"/>
      <c r="L7" s="73" t="str">
        <f t="shared" si="1"/>
        <v/>
      </c>
      <c r="M7" s="44"/>
      <c r="N7" s="43"/>
      <c r="O7" s="44">
        <f t="shared" si="2"/>
        <v>0</v>
      </c>
      <c r="P7" s="99"/>
      <c r="R7" s="15"/>
      <c r="S7" s="11"/>
      <c r="T7" s="12"/>
      <c r="U7" s="8"/>
    </row>
    <row r="8" spans="1:22" ht="20" thickBot="1" x14ac:dyDescent="0.25">
      <c r="A8" s="41"/>
      <c r="B8" s="42"/>
      <c r="C8" s="43"/>
      <c r="D8" s="43"/>
      <c r="E8" s="43"/>
      <c r="F8" s="43"/>
      <c r="G8" s="43"/>
      <c r="H8" s="43"/>
      <c r="I8" s="73" t="str">
        <f t="shared" si="0"/>
        <v/>
      </c>
      <c r="J8" s="43"/>
      <c r="K8" s="73"/>
      <c r="L8" s="73" t="str">
        <f t="shared" si="1"/>
        <v/>
      </c>
      <c r="M8" s="44"/>
      <c r="N8" s="43"/>
      <c r="O8" s="44">
        <f t="shared" si="2"/>
        <v>0</v>
      </c>
      <c r="P8" s="99"/>
      <c r="R8" s="259">
        <f>SUM(T4:T7)</f>
        <v>0</v>
      </c>
      <c r="S8" s="260"/>
      <c r="T8" s="260"/>
      <c r="U8" s="261"/>
    </row>
    <row r="9" spans="1:22" ht="21" customHeight="1" x14ac:dyDescent="0.2">
      <c r="A9" s="41"/>
      <c r="B9" s="43"/>
      <c r="C9" s="43"/>
      <c r="D9" s="43"/>
      <c r="E9" s="43"/>
      <c r="F9" s="43"/>
      <c r="G9" s="43"/>
      <c r="H9" s="43"/>
      <c r="I9" s="73" t="str">
        <f t="shared" si="0"/>
        <v/>
      </c>
      <c r="J9" s="43"/>
      <c r="K9" s="73"/>
      <c r="L9" s="73" t="str">
        <f t="shared" si="1"/>
        <v/>
      </c>
      <c r="M9" s="44"/>
      <c r="N9" s="43"/>
      <c r="O9" s="44">
        <f t="shared" si="2"/>
        <v>0</v>
      </c>
      <c r="P9" s="99"/>
      <c r="R9" s="262" t="s">
        <v>34</v>
      </c>
      <c r="S9" s="263"/>
      <c r="T9" s="263"/>
      <c r="U9" s="264"/>
      <c r="V9" s="1"/>
    </row>
    <row r="10" spans="1:22" ht="21" customHeight="1" x14ac:dyDescent="0.2">
      <c r="A10" s="20"/>
      <c r="B10" s="6"/>
      <c r="C10" s="6"/>
      <c r="D10" s="6"/>
      <c r="E10" s="6"/>
      <c r="F10" s="6"/>
      <c r="G10" s="6"/>
      <c r="H10" s="6"/>
      <c r="I10" s="60" t="str">
        <f t="shared" si="0"/>
        <v/>
      </c>
      <c r="J10" s="6"/>
      <c r="K10" s="60"/>
      <c r="L10" s="60" t="str">
        <f t="shared" si="1"/>
        <v/>
      </c>
      <c r="M10" s="7"/>
      <c r="N10" s="6"/>
      <c r="O10" s="80">
        <f t="shared" si="2"/>
        <v>0</v>
      </c>
      <c r="P10" s="40"/>
      <c r="R10" s="265"/>
      <c r="S10" s="266"/>
      <c r="T10" s="266"/>
      <c r="U10" s="267"/>
      <c r="V10" s="1"/>
    </row>
    <row r="11" spans="1:22" ht="14.5" customHeight="1" x14ac:dyDescent="0.2">
      <c r="A11" s="20"/>
      <c r="B11" s="6"/>
      <c r="C11" s="6"/>
      <c r="D11" s="6"/>
      <c r="E11" s="6"/>
      <c r="F11" s="6"/>
      <c r="G11" s="6"/>
      <c r="H11" s="6"/>
      <c r="I11" s="60" t="str">
        <f t="shared" si="0"/>
        <v/>
      </c>
      <c r="J11" s="6"/>
      <c r="K11" s="60"/>
      <c r="L11" s="60" t="str">
        <f t="shared" si="1"/>
        <v/>
      </c>
      <c r="M11" s="7"/>
      <c r="N11" s="6"/>
      <c r="O11" s="80">
        <f t="shared" si="2"/>
        <v>0</v>
      </c>
      <c r="P11" s="40"/>
      <c r="R11" s="29" t="s">
        <v>29</v>
      </c>
      <c r="S11" s="28" t="s">
        <v>44</v>
      </c>
      <c r="T11" s="28" t="s">
        <v>42</v>
      </c>
      <c r="U11" s="30" t="s">
        <v>43</v>
      </c>
      <c r="V11" s="1"/>
    </row>
    <row r="12" spans="1:22" ht="14.5" customHeight="1" x14ac:dyDescent="0.2">
      <c r="A12" s="20"/>
      <c r="B12" s="6"/>
      <c r="C12" s="6"/>
      <c r="D12" s="6"/>
      <c r="E12" s="6"/>
      <c r="F12" s="6"/>
      <c r="G12" s="6"/>
      <c r="H12" s="6"/>
      <c r="I12" s="60" t="str">
        <f t="shared" si="0"/>
        <v/>
      </c>
      <c r="J12" s="6"/>
      <c r="K12" s="60"/>
      <c r="L12" s="60" t="str">
        <f t="shared" si="1"/>
        <v/>
      </c>
      <c r="M12" s="7"/>
      <c r="N12" s="6"/>
      <c r="O12" s="80">
        <f t="shared" si="2"/>
        <v>0</v>
      </c>
      <c r="P12" s="40"/>
      <c r="R12" s="21" t="s">
        <v>38</v>
      </c>
      <c r="S12" s="11">
        <f>COUNTIF($C$4:$C$40,R12)</f>
        <v>0</v>
      </c>
      <c r="T12" s="11">
        <f>SUMPRODUCT(($C$4:$C$40=R12)*($N$4:$N$40=1))</f>
        <v>0</v>
      </c>
      <c r="U12" s="36" t="str">
        <f>IFERROR(T12/S12,"")</f>
        <v/>
      </c>
      <c r="V12" s="1"/>
    </row>
    <row r="13" spans="1:22" x14ac:dyDescent="0.2">
      <c r="A13" s="20"/>
      <c r="B13" s="6"/>
      <c r="C13" s="6"/>
      <c r="D13" s="6"/>
      <c r="E13" s="6"/>
      <c r="F13" s="6"/>
      <c r="G13" s="6"/>
      <c r="H13" s="6"/>
      <c r="I13" s="60" t="str">
        <f t="shared" si="0"/>
        <v/>
      </c>
      <c r="J13" s="6"/>
      <c r="K13" s="60"/>
      <c r="L13" s="60" t="str">
        <f t="shared" si="1"/>
        <v/>
      </c>
      <c r="M13" s="7"/>
      <c r="N13" s="6"/>
      <c r="O13" s="80">
        <f t="shared" si="2"/>
        <v>0</v>
      </c>
      <c r="P13" s="40"/>
      <c r="R13" s="21" t="s">
        <v>10</v>
      </c>
      <c r="S13" s="11">
        <f>COUNTIF($C$4:$C$40,R13)</f>
        <v>0</v>
      </c>
      <c r="T13" s="11">
        <f t="shared" ref="T13:T21" si="3">SUMPRODUCT(($C$4:$C$40=R13)*($N$4:$N$40=1))</f>
        <v>0</v>
      </c>
      <c r="U13" s="36" t="str">
        <f t="shared" ref="U13:U21" si="4">IFERROR(T13/S13,"")</f>
        <v/>
      </c>
      <c r="V13" s="1"/>
    </row>
    <row r="14" spans="1:22" x14ac:dyDescent="0.2">
      <c r="A14" s="20"/>
      <c r="B14" s="6"/>
      <c r="C14" s="6"/>
      <c r="D14" s="6"/>
      <c r="E14" s="6"/>
      <c r="F14" s="6"/>
      <c r="G14" s="6"/>
      <c r="H14" s="6"/>
      <c r="I14" s="60" t="str">
        <f t="shared" si="0"/>
        <v/>
      </c>
      <c r="J14" s="6"/>
      <c r="K14" s="60"/>
      <c r="L14" s="60" t="str">
        <f t="shared" si="1"/>
        <v/>
      </c>
      <c r="M14" s="7"/>
      <c r="N14" s="6"/>
      <c r="O14" s="80">
        <f t="shared" si="2"/>
        <v>0</v>
      </c>
      <c r="P14" s="40"/>
      <c r="R14" s="21" t="s">
        <v>40</v>
      </c>
      <c r="S14" s="11">
        <f t="shared" ref="S14:S21" si="5">COUNTIF($C$4:$C$40,R14)</f>
        <v>0</v>
      </c>
      <c r="T14" s="11">
        <f t="shared" si="3"/>
        <v>0</v>
      </c>
      <c r="U14" s="36" t="str">
        <f t="shared" si="4"/>
        <v/>
      </c>
      <c r="V14" s="1"/>
    </row>
    <row r="15" spans="1:22" x14ac:dyDescent="0.2">
      <c r="A15" s="20"/>
      <c r="B15" s="6"/>
      <c r="C15" s="6"/>
      <c r="D15" s="6"/>
      <c r="E15" s="6"/>
      <c r="F15" s="6"/>
      <c r="G15" s="6"/>
      <c r="H15" s="6"/>
      <c r="I15" s="60" t="str">
        <f t="shared" si="0"/>
        <v/>
      </c>
      <c r="J15" s="6"/>
      <c r="K15" s="60"/>
      <c r="L15" s="60" t="str">
        <f t="shared" si="1"/>
        <v/>
      </c>
      <c r="M15" s="7"/>
      <c r="N15" s="6"/>
      <c r="O15" s="80">
        <f t="shared" si="2"/>
        <v>0</v>
      </c>
      <c r="P15" s="40"/>
      <c r="R15" s="21" t="s">
        <v>39</v>
      </c>
      <c r="S15" s="11">
        <f t="shared" si="5"/>
        <v>0</v>
      </c>
      <c r="T15" s="11">
        <f t="shared" si="3"/>
        <v>0</v>
      </c>
      <c r="U15" s="36" t="str">
        <f t="shared" si="4"/>
        <v/>
      </c>
      <c r="V15" s="1"/>
    </row>
    <row r="16" spans="1:22" x14ac:dyDescent="0.2">
      <c r="A16" s="20"/>
      <c r="B16" s="6"/>
      <c r="C16" s="6"/>
      <c r="D16" s="6"/>
      <c r="E16" s="6"/>
      <c r="F16" s="6"/>
      <c r="G16" s="6"/>
      <c r="H16" s="6"/>
      <c r="I16" s="60" t="str">
        <f t="shared" si="0"/>
        <v/>
      </c>
      <c r="J16" s="6"/>
      <c r="K16" s="60"/>
      <c r="L16" s="60" t="str">
        <f t="shared" si="1"/>
        <v/>
      </c>
      <c r="M16" s="7"/>
      <c r="N16" s="6"/>
      <c r="O16" s="80">
        <f t="shared" si="2"/>
        <v>0</v>
      </c>
      <c r="P16" s="40"/>
      <c r="R16" s="21" t="s">
        <v>37</v>
      </c>
      <c r="S16" s="11">
        <f t="shared" si="5"/>
        <v>0</v>
      </c>
      <c r="T16" s="11">
        <f t="shared" si="3"/>
        <v>0</v>
      </c>
      <c r="U16" s="36" t="str">
        <f t="shared" si="4"/>
        <v/>
      </c>
      <c r="V16" s="1"/>
    </row>
    <row r="17" spans="1:22" x14ac:dyDescent="0.2">
      <c r="A17" s="20"/>
      <c r="B17" s="6"/>
      <c r="C17" s="6"/>
      <c r="D17" s="6"/>
      <c r="E17" s="6"/>
      <c r="F17" s="6"/>
      <c r="G17" s="6"/>
      <c r="H17" s="6"/>
      <c r="I17" s="60" t="str">
        <f t="shared" si="0"/>
        <v/>
      </c>
      <c r="J17" s="6"/>
      <c r="K17" s="60"/>
      <c r="L17" s="60" t="str">
        <f t="shared" si="1"/>
        <v/>
      </c>
      <c r="M17" s="7"/>
      <c r="N17" s="6"/>
      <c r="O17" s="80">
        <f t="shared" si="2"/>
        <v>0</v>
      </c>
      <c r="P17" s="40"/>
      <c r="R17" s="21" t="s">
        <v>41</v>
      </c>
      <c r="S17" s="11">
        <f t="shared" si="5"/>
        <v>0</v>
      </c>
      <c r="T17" s="11">
        <f t="shared" si="3"/>
        <v>0</v>
      </c>
      <c r="U17" s="36" t="str">
        <f t="shared" si="4"/>
        <v/>
      </c>
      <c r="V17" s="1"/>
    </row>
    <row r="18" spans="1:22" x14ac:dyDescent="0.2">
      <c r="A18" s="20"/>
      <c r="B18" s="6"/>
      <c r="C18" s="6"/>
      <c r="D18" s="6"/>
      <c r="E18" s="6"/>
      <c r="F18" s="6"/>
      <c r="G18" s="6"/>
      <c r="H18" s="6"/>
      <c r="I18" s="60" t="str">
        <f t="shared" si="0"/>
        <v/>
      </c>
      <c r="J18" s="6"/>
      <c r="K18" s="60"/>
      <c r="L18" s="60" t="str">
        <f t="shared" si="1"/>
        <v/>
      </c>
      <c r="M18" s="7"/>
      <c r="N18" s="6"/>
      <c r="O18" s="80">
        <f t="shared" si="2"/>
        <v>0</v>
      </c>
      <c r="P18" s="40"/>
      <c r="R18" s="21" t="s">
        <v>36</v>
      </c>
      <c r="S18" s="11">
        <f t="shared" si="5"/>
        <v>0</v>
      </c>
      <c r="T18" s="11">
        <f t="shared" si="3"/>
        <v>0</v>
      </c>
      <c r="U18" s="36" t="str">
        <f t="shared" si="4"/>
        <v/>
      </c>
      <c r="V18" s="1"/>
    </row>
    <row r="19" spans="1:22" x14ac:dyDescent="0.2">
      <c r="A19" s="20"/>
      <c r="B19" s="6"/>
      <c r="C19" s="6"/>
      <c r="D19" s="6"/>
      <c r="E19" s="6"/>
      <c r="F19" s="6"/>
      <c r="G19" s="6"/>
      <c r="H19" s="6"/>
      <c r="I19" s="60" t="str">
        <f t="shared" si="0"/>
        <v/>
      </c>
      <c r="J19" s="6"/>
      <c r="K19" s="60"/>
      <c r="L19" s="60" t="str">
        <f t="shared" si="1"/>
        <v/>
      </c>
      <c r="M19" s="7"/>
      <c r="N19" s="6"/>
      <c r="O19" s="80">
        <f t="shared" si="2"/>
        <v>0</v>
      </c>
      <c r="P19" s="40"/>
      <c r="R19" s="21" t="s">
        <v>35</v>
      </c>
      <c r="S19" s="11">
        <f t="shared" si="5"/>
        <v>0</v>
      </c>
      <c r="T19" s="11">
        <f t="shared" si="3"/>
        <v>0</v>
      </c>
      <c r="U19" s="36" t="str">
        <f t="shared" si="4"/>
        <v/>
      </c>
      <c r="V19" s="1"/>
    </row>
    <row r="20" spans="1:22" x14ac:dyDescent="0.2">
      <c r="A20" s="20"/>
      <c r="B20" s="6"/>
      <c r="C20" s="6"/>
      <c r="D20" s="6"/>
      <c r="E20" s="6"/>
      <c r="F20" s="6"/>
      <c r="G20" s="6"/>
      <c r="H20" s="6"/>
      <c r="I20" s="60" t="str">
        <f t="shared" si="0"/>
        <v/>
      </c>
      <c r="J20" s="6"/>
      <c r="K20" s="60"/>
      <c r="L20" s="60" t="str">
        <f t="shared" si="1"/>
        <v/>
      </c>
      <c r="M20" s="7"/>
      <c r="N20" s="6"/>
      <c r="O20" s="80">
        <f t="shared" si="2"/>
        <v>0</v>
      </c>
      <c r="P20" s="40"/>
      <c r="R20" s="21" t="s">
        <v>20</v>
      </c>
      <c r="S20" s="11">
        <f t="shared" si="5"/>
        <v>0</v>
      </c>
      <c r="T20" s="11">
        <f t="shared" si="3"/>
        <v>0</v>
      </c>
      <c r="U20" s="36" t="str">
        <f t="shared" si="4"/>
        <v/>
      </c>
      <c r="V20" s="1"/>
    </row>
    <row r="21" spans="1:22" ht="16" thickBot="1" x14ac:dyDescent="0.25">
      <c r="A21" s="20"/>
      <c r="B21" s="6"/>
      <c r="C21" s="6"/>
      <c r="D21" s="6"/>
      <c r="E21" s="6"/>
      <c r="F21" s="6"/>
      <c r="G21" s="6"/>
      <c r="H21" s="6"/>
      <c r="I21" s="60" t="str">
        <f t="shared" si="0"/>
        <v/>
      </c>
      <c r="J21" s="6"/>
      <c r="K21" s="60"/>
      <c r="L21" s="60" t="str">
        <f t="shared" si="1"/>
        <v/>
      </c>
      <c r="M21" s="7"/>
      <c r="N21" s="6"/>
      <c r="O21" s="80">
        <f t="shared" si="2"/>
        <v>0</v>
      </c>
      <c r="P21" s="40"/>
      <c r="R21" s="22" t="s">
        <v>101</v>
      </c>
      <c r="S21" s="11">
        <f t="shared" si="5"/>
        <v>0</v>
      </c>
      <c r="T21" s="11">
        <f t="shared" si="3"/>
        <v>0</v>
      </c>
      <c r="U21" s="36" t="str">
        <f t="shared" si="4"/>
        <v/>
      </c>
    </row>
    <row r="22" spans="1:22" ht="15" customHeight="1" x14ac:dyDescent="0.2">
      <c r="A22" s="20"/>
      <c r="B22" s="6"/>
      <c r="C22" s="6"/>
      <c r="D22" s="6"/>
      <c r="E22" s="6"/>
      <c r="F22" s="6"/>
      <c r="G22" s="6"/>
      <c r="H22" s="6"/>
      <c r="I22" s="60" t="str">
        <f t="shared" si="0"/>
        <v/>
      </c>
      <c r="J22" s="6"/>
      <c r="K22" s="60"/>
      <c r="L22" s="60" t="str">
        <f t="shared" si="1"/>
        <v/>
      </c>
      <c r="M22" s="7"/>
      <c r="N22" s="6"/>
      <c r="O22" s="80">
        <f t="shared" si="2"/>
        <v>0</v>
      </c>
      <c r="P22" s="40"/>
      <c r="R22" s="268" t="s">
        <v>45</v>
      </c>
      <c r="S22" s="269"/>
      <c r="T22" s="269"/>
      <c r="U22" s="270"/>
    </row>
    <row r="23" spans="1:22" ht="14.5" customHeight="1" x14ac:dyDescent="0.2">
      <c r="A23" s="20"/>
      <c r="B23" s="6"/>
      <c r="C23" s="6"/>
      <c r="D23" s="6"/>
      <c r="E23" s="6"/>
      <c r="F23" s="6"/>
      <c r="G23" s="6"/>
      <c r="H23" s="6"/>
      <c r="I23" s="60" t="str">
        <f t="shared" si="0"/>
        <v/>
      </c>
      <c r="J23" s="6"/>
      <c r="K23" s="60"/>
      <c r="L23" s="60" t="str">
        <f t="shared" si="1"/>
        <v/>
      </c>
      <c r="M23" s="7"/>
      <c r="N23" s="6"/>
      <c r="O23" s="80">
        <f t="shared" si="2"/>
        <v>0</v>
      </c>
      <c r="P23" s="40"/>
      <c r="R23" s="271"/>
      <c r="S23" s="272"/>
      <c r="T23" s="272"/>
      <c r="U23" s="273"/>
    </row>
    <row r="24" spans="1:22" ht="14.5" customHeight="1" x14ac:dyDescent="0.2">
      <c r="A24" s="20"/>
      <c r="B24" s="6"/>
      <c r="C24" s="6"/>
      <c r="D24" s="6"/>
      <c r="E24" s="6"/>
      <c r="F24" s="6"/>
      <c r="G24" s="6"/>
      <c r="H24" s="6"/>
      <c r="I24" s="60" t="str">
        <f t="shared" si="0"/>
        <v/>
      </c>
      <c r="J24" s="6"/>
      <c r="K24" s="60"/>
      <c r="L24" s="60" t="str">
        <f t="shared" si="1"/>
        <v/>
      </c>
      <c r="M24" s="7"/>
      <c r="N24" s="6"/>
      <c r="O24" s="80">
        <f t="shared" si="2"/>
        <v>0</v>
      </c>
      <c r="P24" s="40"/>
      <c r="R24" s="29"/>
      <c r="S24" s="27" t="s">
        <v>48</v>
      </c>
      <c r="T24" s="27"/>
      <c r="U24" s="32" t="s">
        <v>43</v>
      </c>
    </row>
    <row r="25" spans="1:22" x14ac:dyDescent="0.2">
      <c r="A25" s="20"/>
      <c r="B25" s="6"/>
      <c r="C25" s="6"/>
      <c r="D25" s="6"/>
      <c r="E25" s="6"/>
      <c r="F25" s="6"/>
      <c r="G25" s="6"/>
      <c r="H25" s="6"/>
      <c r="I25" s="60" t="str">
        <f t="shared" si="0"/>
        <v/>
      </c>
      <c r="J25" s="6"/>
      <c r="K25" s="60"/>
      <c r="L25" s="60" t="str">
        <f t="shared" si="1"/>
        <v/>
      </c>
      <c r="M25" s="7"/>
      <c r="N25" s="6"/>
      <c r="O25" s="80">
        <f t="shared" si="2"/>
        <v>0</v>
      </c>
      <c r="P25" s="40"/>
      <c r="R25" s="33" t="s">
        <v>46</v>
      </c>
      <c r="S25" s="31">
        <f>COUNTIF($N$4:$N$40,1)</f>
        <v>0</v>
      </c>
      <c r="T25" s="31"/>
      <c r="U25" s="37" t="str">
        <f>IFERROR(COUNTIF($N$4:$N$40,1)/COUNTIF($N$4:$N$40,"&gt;"&amp;-1),"")</f>
        <v/>
      </c>
    </row>
    <row r="26" spans="1:22" ht="16" thickBot="1" x14ac:dyDescent="0.25">
      <c r="A26" s="15"/>
      <c r="B26" s="11"/>
      <c r="C26" s="11"/>
      <c r="D26" s="11"/>
      <c r="E26" s="11"/>
      <c r="F26" s="11"/>
      <c r="G26" s="11"/>
      <c r="H26" s="11"/>
      <c r="I26" s="61" t="str">
        <f t="shared" si="0"/>
        <v/>
      </c>
      <c r="J26" s="11"/>
      <c r="K26" s="61"/>
      <c r="L26" s="61" t="str">
        <f t="shared" si="1"/>
        <v/>
      </c>
      <c r="M26" s="12"/>
      <c r="N26" s="11"/>
      <c r="O26" s="81">
        <f t="shared" si="2"/>
        <v>0</v>
      </c>
      <c r="P26" s="38"/>
      <c r="R26" s="112" t="s">
        <v>47</v>
      </c>
      <c r="S26" s="113">
        <f>COUNTIF($N$4:$N$40,0)</f>
        <v>0</v>
      </c>
      <c r="T26" s="113"/>
      <c r="U26" s="114" t="str">
        <f>IFERROR(COUNTIF($N$4:$N$40,0)/COUNTIF($N$4:$N$40,"&gt;"&amp;-1),"")</f>
        <v/>
      </c>
    </row>
    <row r="27" spans="1:22" x14ac:dyDescent="0.2">
      <c r="A27" s="15"/>
      <c r="B27" s="11"/>
      <c r="C27" s="11"/>
      <c r="D27" s="11"/>
      <c r="E27" s="11"/>
      <c r="F27" s="11"/>
      <c r="G27" s="11"/>
      <c r="H27" s="11"/>
      <c r="I27" s="61" t="str">
        <f t="shared" si="0"/>
        <v/>
      </c>
      <c r="J27" s="11"/>
      <c r="K27" s="61"/>
      <c r="L27" s="61" t="str">
        <f t="shared" si="1"/>
        <v/>
      </c>
      <c r="M27" s="12"/>
      <c r="N27" s="11"/>
      <c r="O27" s="81">
        <f t="shared" si="2"/>
        <v>0</v>
      </c>
      <c r="P27" s="38"/>
      <c r="R27" s="243" t="s">
        <v>54</v>
      </c>
      <c r="S27" s="244"/>
      <c r="T27" s="244"/>
      <c r="U27" s="245"/>
    </row>
    <row r="28" spans="1:22" ht="16" thickBot="1" x14ac:dyDescent="0.25">
      <c r="A28" s="15"/>
      <c r="B28" s="11"/>
      <c r="C28" s="11"/>
      <c r="D28" s="11"/>
      <c r="E28" s="11"/>
      <c r="F28" s="11"/>
      <c r="G28" s="11"/>
      <c r="H28" s="11"/>
      <c r="I28" s="61" t="str">
        <f t="shared" si="0"/>
        <v/>
      </c>
      <c r="J28" s="11"/>
      <c r="K28" s="61"/>
      <c r="L28" s="61" t="str">
        <f t="shared" si="1"/>
        <v/>
      </c>
      <c r="M28" s="12"/>
      <c r="N28" s="11"/>
      <c r="O28" s="81">
        <f t="shared" si="2"/>
        <v>0</v>
      </c>
      <c r="P28" s="38"/>
      <c r="R28" s="286"/>
      <c r="S28" s="287"/>
      <c r="T28" s="287"/>
      <c r="U28" s="288"/>
    </row>
    <row r="29" spans="1:22" x14ac:dyDescent="0.2">
      <c r="A29" s="15"/>
      <c r="B29" s="11"/>
      <c r="C29" s="11"/>
      <c r="D29" s="11"/>
      <c r="E29" s="11"/>
      <c r="F29" s="11"/>
      <c r="G29" s="11"/>
      <c r="H29" s="11"/>
      <c r="I29" s="61" t="str">
        <f t="shared" si="0"/>
        <v/>
      </c>
      <c r="J29" s="11"/>
      <c r="K29" s="61"/>
      <c r="L29" s="61" t="str">
        <f t="shared" si="1"/>
        <v/>
      </c>
      <c r="M29" s="12"/>
      <c r="N29" s="11"/>
      <c r="O29" s="81">
        <f t="shared" si="2"/>
        <v>0</v>
      </c>
      <c r="P29" s="38"/>
      <c r="R29" s="222" t="s">
        <v>29</v>
      </c>
      <c r="S29" s="223" t="s">
        <v>44</v>
      </c>
      <c r="T29" s="223" t="s">
        <v>42</v>
      </c>
      <c r="U29" s="224" t="s">
        <v>43</v>
      </c>
    </row>
    <row r="30" spans="1:22" x14ac:dyDescent="0.2">
      <c r="A30" s="15"/>
      <c r="B30" s="11"/>
      <c r="C30" s="11"/>
      <c r="D30" s="11"/>
      <c r="E30" s="11"/>
      <c r="F30" s="11"/>
      <c r="G30" s="11"/>
      <c r="H30" s="11"/>
      <c r="I30" s="61" t="str">
        <f t="shared" si="0"/>
        <v/>
      </c>
      <c r="J30" s="11"/>
      <c r="K30" s="61"/>
      <c r="L30" s="61" t="str">
        <f t="shared" si="1"/>
        <v/>
      </c>
      <c r="M30" s="12"/>
      <c r="N30" s="11"/>
      <c r="O30" s="81">
        <f t="shared" si="2"/>
        <v>0</v>
      </c>
      <c r="P30" s="38"/>
      <c r="R30" s="46" t="s">
        <v>56</v>
      </c>
      <c r="S30" s="202">
        <f>COUNTIF($G$4:$G$40,R30)</f>
        <v>0</v>
      </c>
      <c r="T30" s="202">
        <f>SUMPRODUCT(($G$4:$G$40=R30)*($N$4:$N$40=1))</f>
        <v>0</v>
      </c>
      <c r="U30" s="36" t="str">
        <f>IFERROR(T30/S30,"")</f>
        <v/>
      </c>
    </row>
    <row r="31" spans="1:22" x14ac:dyDescent="0.2">
      <c r="A31" s="15"/>
      <c r="B31" s="11"/>
      <c r="C31" s="11"/>
      <c r="D31" s="11"/>
      <c r="E31" s="11"/>
      <c r="F31" s="11"/>
      <c r="G31" s="11"/>
      <c r="H31" s="11"/>
      <c r="I31" s="61" t="str">
        <f t="shared" si="0"/>
        <v/>
      </c>
      <c r="J31" s="11"/>
      <c r="K31" s="61"/>
      <c r="L31" s="61" t="str">
        <f t="shared" si="1"/>
        <v/>
      </c>
      <c r="M31" s="12"/>
      <c r="N31" s="11"/>
      <c r="O31" s="81">
        <f t="shared" si="2"/>
        <v>0</v>
      </c>
      <c r="P31" s="38"/>
      <c r="R31" s="47" t="s">
        <v>55</v>
      </c>
      <c r="S31" s="202">
        <f t="shared" ref="S31:S39" si="6">COUNTIF($G$4:$G$40,R31)</f>
        <v>0</v>
      </c>
      <c r="T31" s="202">
        <f t="shared" ref="T31:T39" si="7">SUMPRODUCT(($G$4:$G$40=R31)*($N$4:$N$40=1))</f>
        <v>0</v>
      </c>
      <c r="U31" s="36" t="str">
        <f t="shared" ref="U31:U39" si="8">IFERROR(T31/S31,"")</f>
        <v/>
      </c>
    </row>
    <row r="32" spans="1:22" x14ac:dyDescent="0.2">
      <c r="A32" s="15"/>
      <c r="B32" s="11"/>
      <c r="C32" s="11"/>
      <c r="D32" s="11"/>
      <c r="E32" s="11"/>
      <c r="F32" s="11"/>
      <c r="G32" s="11"/>
      <c r="H32" s="11"/>
      <c r="I32" s="61" t="str">
        <f t="shared" si="0"/>
        <v/>
      </c>
      <c r="J32" s="11"/>
      <c r="K32" s="61"/>
      <c r="L32" s="61" t="str">
        <f t="shared" si="1"/>
        <v/>
      </c>
      <c r="M32" s="12"/>
      <c r="N32" s="11"/>
      <c r="O32" s="81">
        <f t="shared" si="2"/>
        <v>0</v>
      </c>
      <c r="P32" s="38"/>
      <c r="R32" s="48" t="s">
        <v>57</v>
      </c>
      <c r="S32" s="202">
        <f t="shared" si="6"/>
        <v>0</v>
      </c>
      <c r="T32" s="202">
        <f t="shared" si="7"/>
        <v>0</v>
      </c>
      <c r="U32" s="36" t="str">
        <f t="shared" si="8"/>
        <v/>
      </c>
    </row>
    <row r="33" spans="1:21" x14ac:dyDescent="0.2">
      <c r="A33" s="15"/>
      <c r="B33" s="11"/>
      <c r="C33" s="11"/>
      <c r="D33" s="11"/>
      <c r="E33" s="11"/>
      <c r="F33" s="11"/>
      <c r="G33" s="11"/>
      <c r="H33" s="11"/>
      <c r="I33" s="61" t="str">
        <f t="shared" si="0"/>
        <v/>
      </c>
      <c r="J33" s="11"/>
      <c r="K33" s="61"/>
      <c r="L33" s="61" t="str">
        <f t="shared" si="1"/>
        <v/>
      </c>
      <c r="M33" s="12"/>
      <c r="N33" s="11"/>
      <c r="O33" s="81">
        <f t="shared" si="2"/>
        <v>0</v>
      </c>
      <c r="P33" s="38"/>
      <c r="R33" s="50" t="s">
        <v>58</v>
      </c>
      <c r="S33" s="202">
        <f t="shared" si="6"/>
        <v>0</v>
      </c>
      <c r="T33" s="202">
        <f t="shared" si="7"/>
        <v>0</v>
      </c>
      <c r="U33" s="36" t="str">
        <f t="shared" si="8"/>
        <v/>
      </c>
    </row>
    <row r="34" spans="1:21" ht="30" x14ac:dyDescent="0.2">
      <c r="A34" s="21"/>
      <c r="B34" s="17"/>
      <c r="C34" s="17"/>
      <c r="D34" s="17"/>
      <c r="E34" s="17"/>
      <c r="F34" s="17"/>
      <c r="G34" s="17"/>
      <c r="H34" s="17"/>
      <c r="I34" s="56" t="str">
        <f t="shared" si="0"/>
        <v/>
      </c>
      <c r="J34" s="17"/>
      <c r="K34" s="56"/>
      <c r="L34" s="56" t="str">
        <f t="shared" si="1"/>
        <v/>
      </c>
      <c r="M34" s="18"/>
      <c r="N34" s="17"/>
      <c r="O34" s="81">
        <f t="shared" si="2"/>
        <v>0</v>
      </c>
      <c r="P34" s="38"/>
      <c r="R34" s="51" t="s">
        <v>59</v>
      </c>
      <c r="S34" s="202">
        <f t="shared" si="6"/>
        <v>0</v>
      </c>
      <c r="T34" s="202">
        <f t="shared" si="7"/>
        <v>0</v>
      </c>
      <c r="U34" s="36" t="str">
        <f t="shared" si="8"/>
        <v/>
      </c>
    </row>
    <row r="35" spans="1:21" x14ac:dyDescent="0.2">
      <c r="A35" s="21"/>
      <c r="B35" s="17"/>
      <c r="C35" s="17"/>
      <c r="D35" s="17"/>
      <c r="E35" s="17"/>
      <c r="F35" s="17"/>
      <c r="G35" s="17"/>
      <c r="H35" s="17"/>
      <c r="I35" s="56" t="str">
        <f t="shared" si="0"/>
        <v/>
      </c>
      <c r="J35" s="17"/>
      <c r="K35" s="56"/>
      <c r="L35" s="56" t="str">
        <f t="shared" si="1"/>
        <v/>
      </c>
      <c r="M35" s="18"/>
      <c r="N35" s="17"/>
      <c r="O35" s="81">
        <f t="shared" si="2"/>
        <v>0</v>
      </c>
      <c r="P35" s="38"/>
      <c r="R35" s="52" t="s">
        <v>60</v>
      </c>
      <c r="S35" s="202">
        <f t="shared" si="6"/>
        <v>0</v>
      </c>
      <c r="T35" s="202">
        <f t="shared" si="7"/>
        <v>0</v>
      </c>
      <c r="U35" s="36" t="str">
        <f t="shared" si="8"/>
        <v/>
      </c>
    </row>
    <row r="36" spans="1:21" x14ac:dyDescent="0.2">
      <c r="A36" s="21"/>
      <c r="B36" s="17"/>
      <c r="C36" s="17"/>
      <c r="D36" s="17"/>
      <c r="E36" s="17"/>
      <c r="F36" s="17"/>
      <c r="G36" s="17"/>
      <c r="H36" s="17"/>
      <c r="I36" s="56" t="str">
        <f t="shared" si="0"/>
        <v/>
      </c>
      <c r="J36" s="17"/>
      <c r="K36" s="56"/>
      <c r="L36" s="56" t="str">
        <f t="shared" si="1"/>
        <v/>
      </c>
      <c r="M36" s="18"/>
      <c r="N36" s="17"/>
      <c r="O36" s="81">
        <f t="shared" si="2"/>
        <v>0</v>
      </c>
      <c r="P36" s="38"/>
      <c r="R36" s="53" t="s">
        <v>68</v>
      </c>
      <c r="S36" s="202">
        <f t="shared" si="6"/>
        <v>0</v>
      </c>
      <c r="T36" s="202">
        <f t="shared" si="7"/>
        <v>0</v>
      </c>
      <c r="U36" s="36" t="str">
        <f t="shared" si="8"/>
        <v/>
      </c>
    </row>
    <row r="37" spans="1:21" x14ac:dyDescent="0.2">
      <c r="A37" s="21"/>
      <c r="B37" s="17"/>
      <c r="C37" s="17"/>
      <c r="D37" s="17"/>
      <c r="E37" s="17"/>
      <c r="F37" s="17"/>
      <c r="G37" s="17"/>
      <c r="H37" s="17"/>
      <c r="I37" s="56" t="str">
        <f t="shared" si="0"/>
        <v/>
      </c>
      <c r="J37" s="17"/>
      <c r="K37" s="56"/>
      <c r="L37" s="56" t="str">
        <f t="shared" si="1"/>
        <v/>
      </c>
      <c r="M37" s="18"/>
      <c r="N37" s="17"/>
      <c r="O37" s="81">
        <f t="shared" si="2"/>
        <v>0</v>
      </c>
      <c r="P37" s="38"/>
      <c r="R37" s="49" t="s">
        <v>61</v>
      </c>
      <c r="S37" s="202">
        <f t="shared" si="6"/>
        <v>0</v>
      </c>
      <c r="T37" s="202">
        <f t="shared" si="7"/>
        <v>0</v>
      </c>
      <c r="U37" s="36" t="str">
        <f t="shared" si="8"/>
        <v/>
      </c>
    </row>
    <row r="38" spans="1:21" x14ac:dyDescent="0.2">
      <c r="A38" s="21"/>
      <c r="B38" s="17"/>
      <c r="C38" s="17"/>
      <c r="D38" s="17"/>
      <c r="E38" s="17"/>
      <c r="F38" s="17"/>
      <c r="G38" s="17"/>
      <c r="H38" s="17"/>
      <c r="I38" s="56" t="str">
        <f t="shared" si="0"/>
        <v/>
      </c>
      <c r="J38" s="17"/>
      <c r="K38" s="56"/>
      <c r="L38" s="56" t="str">
        <f t="shared" si="1"/>
        <v/>
      </c>
      <c r="M38" s="18"/>
      <c r="N38" s="17"/>
      <c r="O38" s="81">
        <f t="shared" si="2"/>
        <v>0</v>
      </c>
      <c r="P38" s="38"/>
      <c r="R38" s="54" t="s">
        <v>62</v>
      </c>
      <c r="S38" s="202">
        <f t="shared" si="6"/>
        <v>0</v>
      </c>
      <c r="T38" s="202">
        <f t="shared" si="7"/>
        <v>0</v>
      </c>
      <c r="U38" s="36" t="str">
        <f t="shared" si="8"/>
        <v/>
      </c>
    </row>
    <row r="39" spans="1:21" x14ac:dyDescent="0.2">
      <c r="A39" s="21"/>
      <c r="B39" s="17"/>
      <c r="C39" s="17"/>
      <c r="D39" s="17"/>
      <c r="E39" s="17"/>
      <c r="F39" s="17"/>
      <c r="G39" s="17"/>
      <c r="H39" s="17"/>
      <c r="I39" s="56" t="str">
        <f t="shared" si="0"/>
        <v/>
      </c>
      <c r="J39" s="17"/>
      <c r="K39" s="56"/>
      <c r="L39" s="56" t="str">
        <f t="shared" si="1"/>
        <v/>
      </c>
      <c r="M39" s="18"/>
      <c r="N39" s="17"/>
      <c r="O39" s="81">
        <f t="shared" si="2"/>
        <v>0</v>
      </c>
      <c r="P39" s="38"/>
      <c r="R39" s="115" t="s">
        <v>63</v>
      </c>
      <c r="S39" s="202">
        <f t="shared" si="6"/>
        <v>0</v>
      </c>
      <c r="T39" s="202">
        <f t="shared" si="7"/>
        <v>0</v>
      </c>
      <c r="U39" s="36" t="str">
        <f t="shared" si="8"/>
        <v/>
      </c>
    </row>
    <row r="40" spans="1:21" ht="15" customHeight="1" thickBot="1" x14ac:dyDescent="0.25">
      <c r="A40" s="22"/>
      <c r="B40" s="23"/>
      <c r="C40" s="23"/>
      <c r="D40" s="23"/>
      <c r="E40" s="23"/>
      <c r="F40" s="23"/>
      <c r="G40" s="23"/>
      <c r="H40" s="23"/>
      <c r="I40" s="62" t="str">
        <f t="shared" si="0"/>
        <v/>
      </c>
      <c r="J40" s="23"/>
      <c r="K40" s="62"/>
      <c r="L40" s="62" t="str">
        <f t="shared" si="1"/>
        <v/>
      </c>
      <c r="M40" s="24"/>
      <c r="N40" s="23"/>
      <c r="O40" s="87">
        <f t="shared" si="2"/>
        <v>0</v>
      </c>
      <c r="P40" s="39"/>
      <c r="R40" s="241" t="s">
        <v>102</v>
      </c>
      <c r="S40" s="221"/>
      <c r="T40" s="221"/>
      <c r="U40" s="225"/>
    </row>
    <row r="41" spans="1:21" ht="14.5" customHeight="1" x14ac:dyDescent="0.2">
      <c r="A41" s="25"/>
      <c r="B41" s="25"/>
      <c r="C41" s="25"/>
      <c r="D41" s="25"/>
      <c r="E41" s="25"/>
      <c r="F41" s="25"/>
      <c r="G41" s="25"/>
      <c r="H41" s="25"/>
      <c r="I41" s="55"/>
      <c r="J41" s="25"/>
      <c r="K41" s="55"/>
      <c r="L41" s="55"/>
      <c r="M41" s="26"/>
      <c r="N41" s="25"/>
      <c r="O41" s="26"/>
      <c r="P41" s="26"/>
      <c r="R41" s="178" t="s">
        <v>134</v>
      </c>
      <c r="S41" s="221"/>
      <c r="T41" s="221"/>
      <c r="U41" s="225"/>
    </row>
    <row r="42" spans="1:21" ht="21" x14ac:dyDescent="0.2">
      <c r="A42" s="25"/>
      <c r="B42" s="25"/>
      <c r="C42" s="25"/>
      <c r="D42" s="25"/>
      <c r="E42" s="25"/>
      <c r="F42" s="25"/>
      <c r="G42" s="25"/>
      <c r="H42" s="25"/>
      <c r="I42" s="55"/>
      <c r="J42" s="25"/>
      <c r="K42" s="55"/>
      <c r="L42" s="55"/>
      <c r="M42" s="26"/>
      <c r="N42" s="25"/>
      <c r="O42" s="26"/>
      <c r="P42" s="26"/>
      <c r="R42" s="236" t="s">
        <v>158</v>
      </c>
      <c r="S42" s="221"/>
      <c r="T42" s="221"/>
      <c r="U42" s="225"/>
    </row>
    <row r="43" spans="1:21" ht="21" x14ac:dyDescent="0.2">
      <c r="A43" s="25"/>
      <c r="B43" s="25"/>
      <c r="C43" s="25"/>
      <c r="D43" s="25"/>
      <c r="E43" s="25"/>
      <c r="F43" s="25"/>
      <c r="G43" s="25"/>
      <c r="H43" s="25"/>
      <c r="I43" s="55"/>
      <c r="J43" s="25"/>
      <c r="K43" s="55"/>
      <c r="L43" s="55"/>
      <c r="M43" s="26"/>
      <c r="N43" s="25"/>
      <c r="O43" s="26"/>
      <c r="P43" s="26"/>
      <c r="R43" s="239" t="s">
        <v>235</v>
      </c>
      <c r="S43" s="221"/>
      <c r="T43" s="221"/>
      <c r="U43" s="225"/>
    </row>
    <row r="44" spans="1:21" ht="22" thickBot="1" x14ac:dyDescent="0.25">
      <c r="A44" s="25"/>
      <c r="B44" s="25"/>
      <c r="C44" s="25"/>
      <c r="D44" s="25"/>
      <c r="E44" s="25"/>
      <c r="F44" s="25"/>
      <c r="G44" s="25"/>
      <c r="H44" s="25"/>
      <c r="I44" s="55"/>
      <c r="J44" s="25"/>
      <c r="K44" s="55"/>
      <c r="L44" s="55"/>
      <c r="M44" s="26"/>
      <c r="N44" s="25"/>
      <c r="O44" s="26"/>
      <c r="P44" s="26"/>
      <c r="R44" s="240" t="s">
        <v>209</v>
      </c>
      <c r="S44" s="117"/>
      <c r="T44" s="117"/>
      <c r="U44" s="118"/>
    </row>
    <row r="45" spans="1:21" x14ac:dyDescent="0.2">
      <c r="A45" s="25"/>
      <c r="B45" s="25"/>
      <c r="C45" s="25"/>
      <c r="D45" s="25"/>
      <c r="E45" s="25"/>
      <c r="F45" s="25"/>
      <c r="G45" s="25"/>
      <c r="H45" s="25"/>
      <c r="I45" s="55"/>
      <c r="J45" s="25"/>
      <c r="K45" s="55"/>
      <c r="L45" s="55"/>
      <c r="M45" s="25"/>
      <c r="O45" s="26"/>
      <c r="P45" s="26"/>
    </row>
    <row r="46" spans="1:21" x14ac:dyDescent="0.2">
      <c r="A46" s="25"/>
      <c r="B46" s="25"/>
      <c r="C46" s="25"/>
      <c r="D46" s="25"/>
      <c r="E46" s="25"/>
      <c r="F46" s="25"/>
      <c r="G46" s="25"/>
      <c r="H46" s="25"/>
      <c r="I46" s="55"/>
      <c r="J46" s="25"/>
      <c r="K46" s="55"/>
      <c r="L46" s="55"/>
      <c r="M46" s="26"/>
      <c r="N46" s="25"/>
      <c r="O46" s="26"/>
      <c r="P46" s="26"/>
    </row>
    <row r="47" spans="1:21" x14ac:dyDescent="0.2">
      <c r="A47" s="25"/>
      <c r="B47" s="25"/>
      <c r="C47" s="25"/>
      <c r="D47" s="25"/>
      <c r="E47" s="25"/>
      <c r="F47" s="25"/>
      <c r="G47" s="25"/>
      <c r="H47" s="25"/>
      <c r="I47" s="55"/>
      <c r="J47" s="25"/>
      <c r="K47" s="55"/>
      <c r="L47" s="55"/>
      <c r="M47" s="26"/>
      <c r="N47" s="25"/>
      <c r="O47" s="26"/>
      <c r="P47" s="26"/>
    </row>
    <row r="48" spans="1:21" x14ac:dyDescent="0.2">
      <c r="A48" s="25"/>
      <c r="B48" s="25"/>
      <c r="C48" s="25"/>
      <c r="D48" s="25"/>
      <c r="E48" s="25"/>
      <c r="F48" s="25"/>
      <c r="G48" s="25"/>
      <c r="H48" s="25"/>
      <c r="I48" s="55"/>
      <c r="J48" s="25"/>
      <c r="K48" s="55"/>
      <c r="L48" s="55"/>
      <c r="M48" s="26"/>
      <c r="N48" s="25"/>
      <c r="O48" s="26"/>
      <c r="P48" s="26"/>
    </row>
    <row r="49" spans="1:16" x14ac:dyDescent="0.2">
      <c r="A49" s="25"/>
      <c r="B49" s="25"/>
      <c r="C49" s="25"/>
      <c r="D49" s="25"/>
      <c r="E49" s="25"/>
      <c r="F49" s="25"/>
      <c r="G49" s="25"/>
      <c r="H49" s="25"/>
      <c r="I49" s="55"/>
      <c r="J49" s="25"/>
      <c r="K49" s="55"/>
      <c r="L49" s="55"/>
      <c r="M49" s="26"/>
      <c r="N49" s="25"/>
      <c r="O49" s="26"/>
      <c r="P49" s="26"/>
    </row>
    <row r="50" spans="1:16" x14ac:dyDescent="0.2">
      <c r="A50" s="25"/>
      <c r="B50" s="25"/>
      <c r="C50" s="25"/>
      <c r="D50" s="25"/>
      <c r="E50" s="25"/>
      <c r="F50" s="25"/>
      <c r="G50" s="25"/>
      <c r="H50" s="25"/>
      <c r="I50" s="55"/>
      <c r="J50" s="25"/>
      <c r="K50" s="55"/>
      <c r="L50" s="55"/>
      <c r="M50" s="26"/>
      <c r="N50" s="25"/>
      <c r="O50" s="26"/>
      <c r="P50" s="26"/>
    </row>
    <row r="51" spans="1:16" x14ac:dyDescent="0.2">
      <c r="A51" s="25"/>
      <c r="B51" s="25"/>
      <c r="C51" s="25"/>
      <c r="D51" s="25"/>
      <c r="E51" s="25"/>
      <c r="F51" s="25"/>
      <c r="G51" s="25"/>
      <c r="H51" s="25"/>
      <c r="I51" s="55"/>
      <c r="J51" s="25"/>
      <c r="K51" s="55"/>
      <c r="L51" s="55"/>
      <c r="M51" s="26"/>
      <c r="N51" s="25"/>
      <c r="O51" s="26"/>
      <c r="P51" s="26"/>
    </row>
    <row r="52" spans="1:16" x14ac:dyDescent="0.2">
      <c r="A52" s="25"/>
      <c r="B52" s="25"/>
      <c r="C52" s="25"/>
      <c r="D52" s="25"/>
      <c r="E52" s="25"/>
      <c r="F52" s="25"/>
      <c r="G52" s="25"/>
      <c r="H52" s="25"/>
      <c r="I52" s="55"/>
      <c r="J52" s="25"/>
      <c r="K52" s="55"/>
      <c r="L52" s="55"/>
      <c r="M52" s="26"/>
      <c r="N52" s="25"/>
      <c r="O52" s="26"/>
      <c r="P52" s="26"/>
    </row>
    <row r="53" spans="1:16" x14ac:dyDescent="0.2">
      <c r="A53" s="25"/>
      <c r="B53" s="25"/>
      <c r="C53" s="25"/>
      <c r="D53" s="25"/>
      <c r="E53" s="25"/>
      <c r="F53" s="25"/>
      <c r="G53" s="25"/>
      <c r="H53" s="25"/>
      <c r="I53" s="55"/>
      <c r="J53" s="25"/>
      <c r="K53" s="55"/>
      <c r="L53" s="55"/>
      <c r="M53" s="26"/>
      <c r="N53" s="25"/>
      <c r="O53" s="26"/>
      <c r="P53" s="26"/>
    </row>
    <row r="54" spans="1:16" x14ac:dyDescent="0.2">
      <c r="A54" s="25"/>
      <c r="B54" s="25"/>
      <c r="C54" s="25"/>
      <c r="D54" s="25"/>
      <c r="E54" s="25"/>
      <c r="F54" s="25"/>
      <c r="G54" s="25"/>
      <c r="H54" s="25"/>
      <c r="I54" s="55"/>
      <c r="J54" s="25"/>
      <c r="K54" s="55"/>
      <c r="L54" s="55"/>
      <c r="M54" s="26"/>
      <c r="N54" s="25"/>
      <c r="O54" s="26"/>
      <c r="P54" s="26"/>
    </row>
    <row r="55" spans="1:16" x14ac:dyDescent="0.2">
      <c r="A55" s="25"/>
      <c r="B55" s="25"/>
      <c r="C55" s="25"/>
      <c r="D55" s="25"/>
      <c r="E55" s="25"/>
      <c r="F55" s="25"/>
      <c r="G55" s="25"/>
      <c r="H55" s="25"/>
      <c r="I55" s="55"/>
      <c r="J55" s="25"/>
      <c r="K55" s="55"/>
      <c r="L55" s="55"/>
      <c r="M55" s="26"/>
      <c r="N55" s="25"/>
      <c r="O55" s="26"/>
      <c r="P55" s="26"/>
    </row>
    <row r="56" spans="1:16" x14ac:dyDescent="0.2">
      <c r="A56" s="25"/>
      <c r="B56" s="25"/>
      <c r="C56" s="25"/>
      <c r="D56" s="25"/>
      <c r="E56" s="25"/>
      <c r="F56" s="25"/>
      <c r="G56" s="25"/>
      <c r="H56" s="25"/>
      <c r="I56" s="55"/>
      <c r="J56" s="25"/>
      <c r="K56" s="55"/>
      <c r="L56" s="55"/>
      <c r="M56" s="26"/>
      <c r="N56" s="25"/>
      <c r="O56" s="26"/>
      <c r="P56" s="26"/>
    </row>
    <row r="57" spans="1:16" x14ac:dyDescent="0.2">
      <c r="A57" s="25"/>
      <c r="B57" s="25"/>
      <c r="C57" s="25"/>
      <c r="D57" s="25"/>
      <c r="E57" s="25"/>
      <c r="F57" s="25"/>
      <c r="G57" s="25"/>
      <c r="H57" s="25"/>
      <c r="I57" s="55"/>
      <c r="J57" s="25"/>
      <c r="K57" s="55"/>
      <c r="L57" s="55"/>
      <c r="M57" s="26"/>
      <c r="N57" s="25"/>
      <c r="O57" s="26"/>
      <c r="P57" s="26"/>
    </row>
    <row r="58" spans="1:16" x14ac:dyDescent="0.2">
      <c r="A58" s="25"/>
      <c r="B58" s="25"/>
      <c r="C58" s="25"/>
      <c r="D58" s="25"/>
      <c r="E58" s="25"/>
      <c r="F58" s="25"/>
      <c r="G58" s="25"/>
      <c r="H58" s="25"/>
      <c r="I58" s="55"/>
      <c r="J58" s="25"/>
      <c r="K58" s="55"/>
      <c r="L58" s="55"/>
      <c r="M58" s="26"/>
      <c r="N58" s="25"/>
      <c r="O58" s="26"/>
      <c r="P58" s="26"/>
    </row>
    <row r="59" spans="1:16" x14ac:dyDescent="0.2">
      <c r="A59" s="25"/>
      <c r="B59" s="25"/>
      <c r="C59" s="25"/>
      <c r="D59" s="25"/>
      <c r="E59" s="25"/>
      <c r="F59" s="25"/>
      <c r="G59" s="25"/>
      <c r="H59" s="25"/>
      <c r="I59" s="55"/>
      <c r="J59" s="25"/>
      <c r="K59" s="55"/>
      <c r="L59" s="55"/>
      <c r="M59" s="26"/>
      <c r="N59" s="25"/>
      <c r="O59" s="26"/>
      <c r="P59" s="26"/>
    </row>
    <row r="60" spans="1:16" x14ac:dyDescent="0.2">
      <c r="A60" s="25"/>
      <c r="B60" s="25"/>
      <c r="C60" s="25"/>
      <c r="D60" s="25"/>
      <c r="E60" s="25"/>
      <c r="F60" s="25"/>
      <c r="G60" s="25"/>
      <c r="H60" s="25"/>
      <c r="I60" s="55"/>
      <c r="J60" s="25"/>
      <c r="K60" s="55"/>
      <c r="L60" s="55"/>
      <c r="M60" s="26"/>
      <c r="N60" s="25"/>
      <c r="O60" s="26"/>
      <c r="P60" s="26"/>
    </row>
    <row r="61" spans="1:16" x14ac:dyDescent="0.2">
      <c r="A61" s="25"/>
      <c r="B61" s="25"/>
      <c r="C61" s="25"/>
      <c r="D61" s="25"/>
      <c r="E61" s="25"/>
      <c r="F61" s="25"/>
      <c r="G61" s="25"/>
      <c r="H61" s="25"/>
      <c r="I61" s="55"/>
      <c r="J61" s="25"/>
      <c r="K61" s="55"/>
      <c r="L61" s="55"/>
      <c r="M61" s="26"/>
      <c r="N61" s="25"/>
      <c r="O61" s="26"/>
      <c r="P61" s="26"/>
    </row>
    <row r="62" spans="1:16" x14ac:dyDescent="0.2">
      <c r="A62" s="25"/>
      <c r="B62" s="25"/>
      <c r="C62" s="25"/>
      <c r="D62" s="25"/>
      <c r="E62" s="25"/>
      <c r="F62" s="25"/>
      <c r="G62" s="25"/>
      <c r="H62" s="25"/>
      <c r="I62" s="55"/>
      <c r="J62" s="25"/>
      <c r="K62" s="55"/>
      <c r="L62" s="55"/>
      <c r="M62" s="26"/>
      <c r="N62" s="25"/>
      <c r="O62" s="26"/>
      <c r="P62" s="26"/>
    </row>
    <row r="63" spans="1:16" x14ac:dyDescent="0.2">
      <c r="A63" s="25"/>
      <c r="B63" s="25"/>
      <c r="C63" s="25"/>
      <c r="D63" s="25"/>
      <c r="E63" s="25"/>
      <c r="F63" s="25"/>
      <c r="G63" s="25"/>
      <c r="H63" s="25"/>
      <c r="I63" s="55"/>
      <c r="J63" s="25"/>
      <c r="K63" s="55"/>
      <c r="L63" s="55"/>
      <c r="M63" s="26"/>
      <c r="N63" s="25"/>
      <c r="O63" s="26"/>
      <c r="P63" s="26"/>
    </row>
    <row r="64" spans="1:16" x14ac:dyDescent="0.2">
      <c r="A64" s="25"/>
      <c r="B64" s="25"/>
      <c r="C64" s="25"/>
      <c r="D64" s="25"/>
      <c r="E64" s="25"/>
      <c r="F64" s="25"/>
      <c r="G64" s="25"/>
      <c r="H64" s="25"/>
      <c r="I64" s="55"/>
      <c r="J64" s="25"/>
      <c r="K64" s="55"/>
      <c r="L64" s="55"/>
      <c r="M64" s="26"/>
      <c r="N64" s="25"/>
      <c r="O64" s="26"/>
      <c r="P64" s="26"/>
    </row>
    <row r="65" spans="1:16" x14ac:dyDescent="0.2">
      <c r="A65" s="25"/>
      <c r="B65" s="25"/>
      <c r="C65" s="25"/>
      <c r="D65" s="25"/>
      <c r="E65" s="25"/>
      <c r="F65" s="25"/>
      <c r="G65" s="25"/>
      <c r="H65" s="25"/>
      <c r="I65" s="55"/>
      <c r="J65" s="25"/>
      <c r="K65" s="55"/>
      <c r="L65" s="55"/>
      <c r="M65" s="26"/>
      <c r="N65" s="25"/>
      <c r="O65" s="26"/>
      <c r="P65" s="26"/>
    </row>
    <row r="66" spans="1:16" x14ac:dyDescent="0.2">
      <c r="A66" s="25"/>
      <c r="B66" s="25"/>
      <c r="C66" s="25"/>
      <c r="D66" s="25"/>
      <c r="E66" s="25"/>
      <c r="F66" s="25"/>
      <c r="G66" s="25"/>
      <c r="H66" s="25"/>
      <c r="I66" s="55"/>
      <c r="J66" s="25"/>
      <c r="K66" s="55"/>
      <c r="L66" s="55"/>
      <c r="M66" s="26"/>
      <c r="N66" s="25"/>
      <c r="O66" s="26"/>
      <c r="P66" s="26"/>
    </row>
    <row r="67" spans="1:16" x14ac:dyDescent="0.2">
      <c r="A67" s="25"/>
      <c r="B67" s="25"/>
      <c r="C67" s="25"/>
      <c r="D67" s="25"/>
      <c r="E67" s="25"/>
      <c r="F67" s="25"/>
      <c r="G67" s="25"/>
      <c r="H67" s="25"/>
      <c r="I67" s="55"/>
      <c r="J67" s="25"/>
      <c r="K67" s="55"/>
      <c r="L67" s="55"/>
      <c r="M67" s="26"/>
      <c r="N67" s="25"/>
      <c r="O67" s="26"/>
      <c r="P67" s="26"/>
    </row>
    <row r="68" spans="1:16" x14ac:dyDescent="0.2">
      <c r="A68" s="25"/>
      <c r="B68" s="25"/>
      <c r="C68" s="25"/>
      <c r="D68" s="25"/>
      <c r="E68" s="25"/>
      <c r="F68" s="25"/>
      <c r="G68" s="25"/>
      <c r="H68" s="25"/>
      <c r="I68" s="55"/>
      <c r="J68" s="25"/>
      <c r="K68" s="55"/>
      <c r="L68" s="55"/>
      <c r="M68" s="26"/>
      <c r="N68" s="25"/>
      <c r="O68" s="26"/>
      <c r="P68" s="26"/>
    </row>
    <row r="69" spans="1:16" x14ac:dyDescent="0.2">
      <c r="A69" s="25"/>
      <c r="B69" s="25"/>
      <c r="C69" s="25"/>
      <c r="D69" s="25"/>
      <c r="E69" s="25"/>
      <c r="F69" s="25"/>
      <c r="G69" s="25"/>
      <c r="H69" s="25"/>
      <c r="I69" s="55"/>
      <c r="J69" s="25"/>
      <c r="K69" s="55"/>
      <c r="L69" s="55"/>
      <c r="M69" s="26"/>
      <c r="N69" s="25"/>
      <c r="O69" s="26"/>
      <c r="P69" s="26"/>
    </row>
    <row r="70" spans="1:16" x14ac:dyDescent="0.2">
      <c r="A70" s="25"/>
      <c r="B70" s="25"/>
      <c r="C70" s="25"/>
      <c r="D70" s="25"/>
      <c r="E70" s="25"/>
      <c r="F70" s="25"/>
      <c r="G70" s="25"/>
      <c r="H70" s="25"/>
      <c r="I70" s="55"/>
      <c r="J70" s="25"/>
      <c r="K70" s="55"/>
      <c r="L70" s="55"/>
      <c r="M70" s="26"/>
      <c r="N70" s="25"/>
      <c r="O70" s="26"/>
      <c r="P70" s="26"/>
    </row>
    <row r="71" spans="1:16" x14ac:dyDescent="0.2">
      <c r="A71" s="25"/>
      <c r="B71" s="25"/>
      <c r="C71" s="25"/>
      <c r="D71" s="25"/>
      <c r="E71" s="25"/>
      <c r="F71" s="25"/>
      <c r="G71" s="25"/>
      <c r="H71" s="25"/>
      <c r="I71" s="55"/>
      <c r="J71" s="25"/>
      <c r="K71" s="55"/>
      <c r="L71" s="55"/>
      <c r="M71" s="26"/>
      <c r="N71" s="25"/>
      <c r="O71" s="26"/>
      <c r="P71" s="26"/>
    </row>
    <row r="72" spans="1:16" x14ac:dyDescent="0.2">
      <c r="A72" s="25"/>
      <c r="B72" s="25"/>
      <c r="C72" s="25"/>
      <c r="D72" s="25"/>
      <c r="E72" s="25"/>
      <c r="F72" s="25"/>
      <c r="G72" s="25"/>
      <c r="H72" s="25"/>
      <c r="I72" s="55"/>
      <c r="J72" s="25"/>
      <c r="K72" s="55"/>
      <c r="L72" s="55"/>
      <c r="M72" s="26"/>
      <c r="N72" s="25"/>
      <c r="O72" s="26"/>
      <c r="P72" s="26"/>
    </row>
    <row r="73" spans="1:16" x14ac:dyDescent="0.2">
      <c r="A73" s="25"/>
      <c r="B73" s="25"/>
      <c r="C73" s="25"/>
      <c r="D73" s="25"/>
      <c r="E73" s="25"/>
      <c r="F73" s="25"/>
      <c r="G73" s="25"/>
      <c r="H73" s="25"/>
      <c r="I73" s="55"/>
      <c r="J73" s="25"/>
      <c r="K73" s="55"/>
      <c r="L73" s="55"/>
      <c r="M73" s="26"/>
      <c r="N73" s="25"/>
      <c r="O73" s="26"/>
      <c r="P73" s="26"/>
    </row>
    <row r="74" spans="1:16" x14ac:dyDescent="0.2">
      <c r="A74" s="25"/>
      <c r="B74" s="25"/>
      <c r="C74" s="25"/>
      <c r="D74" s="25"/>
      <c r="E74" s="25"/>
      <c r="F74" s="25"/>
      <c r="G74" s="25"/>
      <c r="H74" s="25"/>
      <c r="I74" s="55"/>
      <c r="J74" s="25"/>
      <c r="K74" s="55"/>
      <c r="L74" s="55"/>
      <c r="M74" s="26"/>
      <c r="N74" s="25"/>
      <c r="O74" s="26"/>
      <c r="P74" s="26"/>
    </row>
    <row r="75" spans="1:16" x14ac:dyDescent="0.2">
      <c r="A75" s="25"/>
      <c r="B75" s="25"/>
      <c r="C75" s="25"/>
      <c r="D75" s="25"/>
      <c r="E75" s="25"/>
      <c r="F75" s="25"/>
      <c r="G75" s="25"/>
      <c r="H75" s="25"/>
      <c r="I75" s="55"/>
      <c r="J75" s="25"/>
      <c r="K75" s="55"/>
      <c r="L75" s="55"/>
      <c r="M75" s="26"/>
      <c r="N75" s="25"/>
      <c r="O75" s="26"/>
      <c r="P75" s="26"/>
    </row>
    <row r="76" spans="1:16" x14ac:dyDescent="0.2">
      <c r="A76" s="25"/>
      <c r="B76" s="25"/>
      <c r="C76" s="25"/>
      <c r="D76" s="25"/>
      <c r="E76" s="25"/>
      <c r="F76" s="25"/>
      <c r="G76" s="25"/>
      <c r="H76" s="25"/>
      <c r="I76" s="55"/>
      <c r="J76" s="25"/>
      <c r="K76" s="55"/>
      <c r="L76" s="55"/>
      <c r="M76" s="26"/>
      <c r="N76" s="25"/>
      <c r="O76" s="26"/>
      <c r="P76" s="26"/>
    </row>
    <row r="77" spans="1:16" x14ac:dyDescent="0.2">
      <c r="A77" s="25"/>
      <c r="B77" s="25"/>
      <c r="C77" s="25"/>
      <c r="D77" s="25"/>
      <c r="E77" s="25"/>
      <c r="F77" s="25"/>
      <c r="G77" s="25"/>
      <c r="H77" s="25"/>
      <c r="I77" s="55"/>
      <c r="J77" s="25"/>
      <c r="K77" s="55"/>
      <c r="L77" s="55"/>
      <c r="M77" s="26"/>
      <c r="N77" s="25"/>
      <c r="O77" s="26"/>
      <c r="P77" s="26"/>
    </row>
    <row r="78" spans="1:16" x14ac:dyDescent="0.2">
      <c r="A78" s="25"/>
      <c r="B78" s="25"/>
      <c r="C78" s="25"/>
      <c r="D78" s="25"/>
      <c r="E78" s="25"/>
      <c r="F78" s="25"/>
      <c r="G78" s="25"/>
      <c r="H78" s="25"/>
      <c r="I78" s="55"/>
      <c r="J78" s="25"/>
      <c r="K78" s="55"/>
      <c r="L78" s="55"/>
      <c r="M78" s="26"/>
      <c r="N78" s="25"/>
      <c r="O78" s="26"/>
      <c r="P78" s="26"/>
    </row>
    <row r="79" spans="1:16" x14ac:dyDescent="0.2">
      <c r="A79" s="25"/>
      <c r="B79" s="25"/>
      <c r="C79" s="25"/>
      <c r="D79" s="25"/>
      <c r="E79" s="25"/>
      <c r="F79" s="25"/>
      <c r="G79" s="25"/>
      <c r="H79" s="25"/>
      <c r="I79" s="55"/>
      <c r="J79" s="25"/>
      <c r="K79" s="55"/>
      <c r="L79" s="55"/>
      <c r="M79" s="26"/>
      <c r="N79" s="25"/>
      <c r="O79" s="26"/>
      <c r="P79" s="26"/>
    </row>
    <row r="80" spans="1:16" x14ac:dyDescent="0.2">
      <c r="A80" s="25"/>
      <c r="B80" s="25"/>
      <c r="C80" s="25"/>
      <c r="D80" s="25"/>
      <c r="E80" s="25"/>
      <c r="F80" s="25"/>
      <c r="G80" s="25"/>
      <c r="H80" s="25"/>
      <c r="I80" s="55"/>
      <c r="J80" s="25"/>
      <c r="K80" s="55"/>
      <c r="L80" s="55"/>
      <c r="M80" s="26"/>
      <c r="N80" s="25"/>
      <c r="O80" s="26"/>
      <c r="P80" s="26"/>
    </row>
    <row r="81" spans="1:16" x14ac:dyDescent="0.2">
      <c r="A81" s="25"/>
      <c r="B81" s="25"/>
      <c r="C81" s="25"/>
      <c r="D81" s="25"/>
      <c r="E81" s="25"/>
      <c r="F81" s="25"/>
      <c r="G81" s="25"/>
      <c r="H81" s="25"/>
      <c r="I81" s="55"/>
      <c r="J81" s="25"/>
      <c r="K81" s="55"/>
      <c r="L81" s="55"/>
      <c r="M81" s="26"/>
      <c r="N81" s="25"/>
      <c r="O81" s="26"/>
      <c r="P81" s="26"/>
    </row>
    <row r="82" spans="1:16" x14ac:dyDescent="0.2">
      <c r="A82" s="25"/>
      <c r="B82" s="25"/>
      <c r="C82" s="25"/>
      <c r="D82" s="25"/>
      <c r="E82" s="25"/>
      <c r="F82" s="25"/>
      <c r="G82" s="25"/>
      <c r="H82" s="25"/>
      <c r="I82" s="55"/>
      <c r="J82" s="25"/>
      <c r="K82" s="55"/>
      <c r="L82" s="55"/>
      <c r="M82" s="26"/>
      <c r="N82" s="25"/>
      <c r="O82" s="26"/>
      <c r="P82" s="26"/>
    </row>
    <row r="83" spans="1:16" x14ac:dyDescent="0.2">
      <c r="A83" s="25"/>
      <c r="B83" s="25"/>
      <c r="C83" s="25"/>
      <c r="D83" s="25"/>
      <c r="E83" s="25"/>
      <c r="F83" s="25"/>
      <c r="G83" s="25"/>
      <c r="H83" s="25"/>
      <c r="I83" s="55"/>
      <c r="J83" s="25"/>
      <c r="K83" s="55"/>
      <c r="L83" s="55"/>
      <c r="M83" s="26"/>
      <c r="N83" s="25"/>
      <c r="O83" s="26"/>
      <c r="P83" s="26"/>
    </row>
    <row r="84" spans="1:16" x14ac:dyDescent="0.2">
      <c r="A84" s="25"/>
      <c r="B84" s="25"/>
      <c r="C84" s="25"/>
      <c r="D84" s="25"/>
      <c r="E84" s="25"/>
      <c r="F84" s="25"/>
      <c r="G84" s="25"/>
      <c r="H84" s="25"/>
      <c r="I84" s="55"/>
      <c r="J84" s="25"/>
      <c r="K84" s="55"/>
      <c r="L84" s="55"/>
      <c r="M84" s="26"/>
      <c r="N84" s="25"/>
      <c r="O84" s="26"/>
      <c r="P84" s="26"/>
    </row>
    <row r="85" spans="1:16" x14ac:dyDescent="0.2">
      <c r="A85" s="25"/>
      <c r="B85" s="25"/>
      <c r="C85" s="25"/>
      <c r="D85" s="25"/>
      <c r="E85" s="25"/>
      <c r="F85" s="25"/>
      <c r="G85" s="25"/>
      <c r="H85" s="25"/>
      <c r="I85" s="55"/>
      <c r="J85" s="25"/>
      <c r="K85" s="55"/>
      <c r="L85" s="55"/>
      <c r="M85" s="26"/>
      <c r="N85" s="25"/>
      <c r="O85" s="26"/>
      <c r="P85" s="26"/>
    </row>
    <row r="86" spans="1:16" x14ac:dyDescent="0.2">
      <c r="A86" s="25"/>
      <c r="B86" s="25"/>
      <c r="C86" s="25"/>
      <c r="D86" s="25"/>
      <c r="E86" s="25"/>
      <c r="F86" s="25"/>
      <c r="G86" s="25"/>
      <c r="H86" s="25"/>
      <c r="I86" s="55"/>
      <c r="J86" s="25"/>
      <c r="K86" s="55"/>
      <c r="L86" s="55"/>
      <c r="M86" s="26"/>
      <c r="N86" s="25"/>
      <c r="O86" s="26"/>
      <c r="P86" s="26"/>
    </row>
    <row r="87" spans="1:16" x14ac:dyDescent="0.2">
      <c r="A87" s="25"/>
      <c r="B87" s="25"/>
      <c r="C87" s="25"/>
      <c r="D87" s="25"/>
      <c r="E87" s="25"/>
      <c r="F87" s="25"/>
      <c r="G87" s="25"/>
      <c r="H87" s="25"/>
      <c r="I87" s="55"/>
      <c r="J87" s="25"/>
      <c r="K87" s="55"/>
      <c r="L87" s="55"/>
      <c r="M87" s="26"/>
      <c r="N87" s="25"/>
      <c r="O87" s="26"/>
      <c r="P87" s="26"/>
    </row>
    <row r="88" spans="1:16" x14ac:dyDescent="0.2">
      <c r="A88" s="25"/>
      <c r="B88" s="25"/>
      <c r="C88" s="25"/>
      <c r="D88" s="25"/>
      <c r="E88" s="25"/>
      <c r="F88" s="25"/>
      <c r="G88" s="25"/>
      <c r="H88" s="25"/>
      <c r="I88" s="55"/>
      <c r="J88" s="25"/>
      <c r="K88" s="55"/>
      <c r="L88" s="55"/>
      <c r="M88" s="26"/>
      <c r="N88" s="25"/>
      <c r="O88" s="26"/>
      <c r="P88" s="26"/>
    </row>
    <row r="89" spans="1:16" x14ac:dyDescent="0.2">
      <c r="A89" s="25"/>
      <c r="B89" s="25"/>
      <c r="C89" s="25"/>
      <c r="D89" s="25"/>
      <c r="E89" s="25"/>
      <c r="F89" s="25"/>
      <c r="G89" s="25"/>
      <c r="H89" s="25"/>
      <c r="I89" s="55"/>
      <c r="J89" s="25"/>
      <c r="K89" s="55"/>
      <c r="L89" s="55"/>
      <c r="M89" s="26"/>
      <c r="N89" s="25"/>
      <c r="O89" s="26"/>
      <c r="P89" s="26"/>
    </row>
    <row r="90" spans="1:16" x14ac:dyDescent="0.2">
      <c r="A90" s="25"/>
      <c r="B90" s="25"/>
      <c r="C90" s="25"/>
      <c r="D90" s="25"/>
      <c r="E90" s="25"/>
      <c r="F90" s="25"/>
      <c r="G90" s="25"/>
      <c r="H90" s="25"/>
      <c r="I90" s="55"/>
      <c r="J90" s="25"/>
      <c r="K90" s="55"/>
      <c r="L90" s="55"/>
      <c r="M90" s="26"/>
      <c r="N90" s="25"/>
      <c r="O90" s="26"/>
      <c r="P90" s="26"/>
    </row>
    <row r="91" spans="1:16" x14ac:dyDescent="0.2">
      <c r="A91" s="25"/>
      <c r="B91" s="25"/>
      <c r="C91" s="25"/>
      <c r="D91" s="25"/>
      <c r="E91" s="25"/>
      <c r="F91" s="25"/>
      <c r="G91" s="25"/>
      <c r="H91" s="25"/>
      <c r="I91" s="55"/>
      <c r="J91" s="25"/>
      <c r="K91" s="55"/>
      <c r="L91" s="55"/>
      <c r="M91" s="26"/>
      <c r="N91" s="25"/>
      <c r="O91" s="26"/>
      <c r="P91" s="26"/>
    </row>
    <row r="92" spans="1:16" x14ac:dyDescent="0.2">
      <c r="A92" s="25"/>
      <c r="B92" s="25"/>
      <c r="C92" s="25"/>
      <c r="D92" s="25"/>
      <c r="E92" s="25"/>
      <c r="F92" s="25"/>
      <c r="G92" s="25"/>
      <c r="H92" s="25"/>
      <c r="I92" s="55"/>
      <c r="J92" s="25"/>
      <c r="K92" s="55"/>
      <c r="L92" s="55"/>
      <c r="M92" s="26"/>
      <c r="N92" s="25"/>
      <c r="O92" s="26"/>
      <c r="P92" s="26"/>
    </row>
    <row r="93" spans="1:16" x14ac:dyDescent="0.2">
      <c r="A93" s="25"/>
      <c r="B93" s="25"/>
      <c r="C93" s="25"/>
      <c r="D93" s="25"/>
      <c r="E93" s="25"/>
      <c r="F93" s="25"/>
      <c r="G93" s="25"/>
      <c r="H93" s="25"/>
      <c r="I93" s="55"/>
      <c r="J93" s="25"/>
      <c r="K93" s="55"/>
      <c r="L93" s="55"/>
      <c r="M93" s="26"/>
      <c r="N93" s="25"/>
      <c r="O93" s="26"/>
      <c r="P93" s="26"/>
    </row>
    <row r="94" spans="1:16" x14ac:dyDescent="0.2">
      <c r="A94" s="25"/>
      <c r="B94" s="25"/>
      <c r="C94" s="25"/>
      <c r="D94" s="25"/>
      <c r="E94" s="25"/>
      <c r="F94" s="25"/>
      <c r="G94" s="25"/>
      <c r="H94" s="25"/>
      <c r="I94" s="55"/>
      <c r="J94" s="25"/>
      <c r="K94" s="55"/>
      <c r="L94" s="55"/>
      <c r="M94" s="26"/>
      <c r="N94" s="25"/>
      <c r="O94" s="26"/>
      <c r="P94" s="26"/>
    </row>
    <row r="95" spans="1:16" x14ac:dyDescent="0.2">
      <c r="A95" s="25"/>
      <c r="B95" s="25"/>
      <c r="C95" s="25"/>
      <c r="D95" s="25"/>
      <c r="E95" s="25"/>
      <c r="F95" s="25"/>
      <c r="G95" s="25"/>
      <c r="H95" s="25"/>
      <c r="I95" s="55"/>
      <c r="J95" s="25"/>
      <c r="K95" s="55"/>
      <c r="L95" s="55"/>
      <c r="M95" s="26"/>
      <c r="N95" s="25"/>
      <c r="O95" s="26"/>
      <c r="P95" s="26"/>
    </row>
    <row r="96" spans="1:16" x14ac:dyDescent="0.2">
      <c r="A96" s="25"/>
      <c r="B96" s="25"/>
      <c r="C96" s="25"/>
      <c r="D96" s="25"/>
      <c r="E96" s="25"/>
      <c r="F96" s="25"/>
      <c r="G96" s="25"/>
      <c r="H96" s="25"/>
      <c r="I96" s="55"/>
      <c r="J96" s="25"/>
      <c r="K96" s="55"/>
      <c r="L96" s="55"/>
      <c r="M96" s="26"/>
      <c r="N96" s="25"/>
      <c r="O96" s="26"/>
      <c r="P96" s="26"/>
    </row>
    <row r="97" spans="1:16" x14ac:dyDescent="0.2">
      <c r="A97" s="25"/>
      <c r="B97" s="25"/>
      <c r="C97" s="25"/>
      <c r="D97" s="25"/>
      <c r="E97" s="25"/>
      <c r="F97" s="25"/>
      <c r="G97" s="25"/>
      <c r="H97" s="25"/>
      <c r="I97" s="55"/>
      <c r="J97" s="25"/>
      <c r="K97" s="55"/>
      <c r="L97" s="55"/>
      <c r="M97" s="26"/>
      <c r="N97" s="25"/>
      <c r="O97" s="26"/>
      <c r="P97" s="26"/>
    </row>
    <row r="98" spans="1:16" x14ac:dyDescent="0.2">
      <c r="A98" s="25"/>
      <c r="B98" s="25"/>
      <c r="C98" s="25"/>
      <c r="D98" s="25"/>
      <c r="E98" s="25"/>
      <c r="F98" s="25"/>
      <c r="G98" s="25"/>
      <c r="H98" s="25"/>
      <c r="I98" s="55"/>
      <c r="J98" s="25"/>
      <c r="K98" s="55"/>
      <c r="L98" s="55"/>
      <c r="M98" s="26"/>
      <c r="N98" s="25"/>
      <c r="O98" s="26"/>
      <c r="P98" s="26"/>
    </row>
    <row r="99" spans="1:16" x14ac:dyDescent="0.2">
      <c r="A99" s="25"/>
      <c r="B99" s="25"/>
      <c r="C99" s="25"/>
      <c r="D99" s="25"/>
      <c r="E99" s="25"/>
      <c r="F99" s="25"/>
      <c r="G99" s="25"/>
      <c r="H99" s="25"/>
      <c r="I99" s="55"/>
      <c r="J99" s="25"/>
      <c r="K99" s="55"/>
      <c r="L99" s="55"/>
      <c r="M99" s="26"/>
      <c r="N99" s="25"/>
      <c r="O99" s="26"/>
      <c r="P99" s="26"/>
    </row>
    <row r="100" spans="1:16" x14ac:dyDescent="0.2">
      <c r="A100" s="25"/>
      <c r="B100" s="25"/>
      <c r="C100" s="25"/>
      <c r="D100" s="25"/>
      <c r="E100" s="25"/>
      <c r="F100" s="25"/>
      <c r="G100" s="25"/>
      <c r="H100" s="25"/>
      <c r="I100" s="55"/>
      <c r="J100" s="25"/>
      <c r="K100" s="55"/>
      <c r="L100" s="55"/>
      <c r="M100" s="26"/>
      <c r="N100" s="25"/>
      <c r="O100" s="26"/>
      <c r="P100" s="26"/>
    </row>
  </sheetData>
  <mergeCells count="6">
    <mergeCell ref="R27:U28"/>
    <mergeCell ref="A1:O2"/>
    <mergeCell ref="R1:U2"/>
    <mergeCell ref="R8:U8"/>
    <mergeCell ref="R9:U10"/>
    <mergeCell ref="R22:U23"/>
  </mergeCells>
  <conditionalFormatting sqref="S12:T21 S30:T39">
    <cfRule type="expression" dxfId="5" priority="2">
      <formula>S12=0</formula>
    </cfRule>
  </conditionalFormatting>
  <conditionalFormatting sqref="O4:P4 O10:P40 O5:O9">
    <cfRule type="expression" dxfId="4" priority="1">
      <formula>O4=0</formula>
    </cfRule>
  </conditionalFormatting>
  <pageMargins left="0.7" right="0.7" top="0.75" bottom="0.75" header="0.3" footer="0.3"/>
  <pageSetup paperSize="9" scale="54" orientation="landscape" r:id="rId1"/>
  <rowBreaks count="1" manualBreakCount="1">
    <brk id="20" max="16383" man="1"/>
  </rowBreaks>
  <colBreaks count="1" manualBreakCount="1">
    <brk id="16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V100"/>
  <sheetViews>
    <sheetView topLeftCell="A15" zoomScale="70" zoomScaleNormal="70" zoomScaleSheetLayoutView="90" workbookViewId="0">
      <selection activeCell="R43" sqref="R43:R44"/>
    </sheetView>
  </sheetViews>
  <sheetFormatPr baseColWidth="10" defaultRowHeight="15" x14ac:dyDescent="0.2"/>
  <cols>
    <col min="7" max="7" width="12.1640625" customWidth="1"/>
    <col min="9" max="9" width="10.83203125" style="45"/>
    <col min="11" max="12" width="10.83203125" style="45"/>
    <col min="13" max="13" width="10.83203125" style="2"/>
    <col min="15" max="16" width="10.83203125" style="2"/>
    <col min="18" max="18" width="10.6640625" customWidth="1"/>
    <col min="21" max="21" width="10.83203125" style="2"/>
  </cols>
  <sheetData>
    <row r="1" spans="1:22" ht="21" customHeight="1" x14ac:dyDescent="0.2">
      <c r="A1" s="277" t="s">
        <v>69</v>
      </c>
      <c r="B1" s="278"/>
      <c r="C1" s="278"/>
      <c r="D1" s="278"/>
      <c r="E1" s="278"/>
      <c r="F1" s="278"/>
      <c r="G1" s="278"/>
      <c r="H1" s="278"/>
      <c r="I1" s="278"/>
      <c r="J1" s="278"/>
      <c r="K1" s="278"/>
      <c r="L1" s="278"/>
      <c r="M1" s="278"/>
      <c r="N1" s="278"/>
      <c r="O1" s="278"/>
      <c r="P1" s="74"/>
      <c r="R1" s="249" t="s">
        <v>28</v>
      </c>
      <c r="S1" s="250"/>
      <c r="T1" s="250"/>
      <c r="U1" s="251"/>
    </row>
    <row r="2" spans="1:22" ht="21" customHeight="1" thickBot="1" x14ac:dyDescent="0.25">
      <c r="A2" s="279"/>
      <c r="B2" s="280"/>
      <c r="C2" s="280"/>
      <c r="D2" s="280"/>
      <c r="E2" s="280"/>
      <c r="F2" s="280"/>
      <c r="G2" s="280"/>
      <c r="H2" s="280"/>
      <c r="I2" s="280"/>
      <c r="J2" s="280"/>
      <c r="K2" s="280"/>
      <c r="L2" s="280"/>
      <c r="M2" s="280"/>
      <c r="N2" s="280"/>
      <c r="O2" s="280"/>
      <c r="P2" s="75"/>
      <c r="R2" s="252"/>
      <c r="S2" s="253"/>
      <c r="T2" s="253"/>
      <c r="U2" s="254"/>
    </row>
    <row r="3" spans="1:22" ht="30" x14ac:dyDescent="0.2">
      <c r="A3" s="82" t="s">
        <v>7</v>
      </c>
      <c r="B3" s="83" t="s">
        <v>8</v>
      </c>
      <c r="C3" s="83" t="s">
        <v>0</v>
      </c>
      <c r="D3" s="83" t="s">
        <v>24</v>
      </c>
      <c r="E3" s="83" t="s">
        <v>1</v>
      </c>
      <c r="F3" s="83" t="s">
        <v>2</v>
      </c>
      <c r="G3" s="83" t="s">
        <v>53</v>
      </c>
      <c r="H3" s="83" t="s">
        <v>3</v>
      </c>
      <c r="I3" s="84" t="s">
        <v>64</v>
      </c>
      <c r="J3" s="83" t="s">
        <v>52</v>
      </c>
      <c r="K3" s="84" t="s">
        <v>65</v>
      </c>
      <c r="L3" s="84" t="s">
        <v>66</v>
      </c>
      <c r="M3" s="85" t="s">
        <v>4</v>
      </c>
      <c r="N3" s="83" t="s">
        <v>12</v>
      </c>
      <c r="O3" s="85" t="s">
        <v>5</v>
      </c>
      <c r="P3" s="86"/>
      <c r="R3" s="13" t="s">
        <v>7</v>
      </c>
      <c r="S3" s="9" t="s">
        <v>29</v>
      </c>
      <c r="T3" s="10" t="s">
        <v>30</v>
      </c>
      <c r="U3" s="16" t="s">
        <v>33</v>
      </c>
    </row>
    <row r="4" spans="1:22" x14ac:dyDescent="0.2">
      <c r="A4" s="41"/>
      <c r="B4" s="42"/>
      <c r="C4" s="43"/>
      <c r="D4" s="43"/>
      <c r="E4" s="43"/>
      <c r="F4" s="43"/>
      <c r="G4" s="43"/>
      <c r="H4" s="43"/>
      <c r="I4" s="73" t="str">
        <f>IFERROR(1/H4,"")</f>
        <v/>
      </c>
      <c r="J4" s="43"/>
      <c r="K4" s="73"/>
      <c r="L4" s="73" t="str">
        <f>IFERROR((I4+K4)/2,"")</f>
        <v/>
      </c>
      <c r="M4" s="44"/>
      <c r="N4" s="43"/>
      <c r="O4" s="44">
        <f>((N4=0)*-M4)+(H4*M4*N4)</f>
        <v>0</v>
      </c>
      <c r="P4" s="99"/>
      <c r="R4" s="14"/>
      <c r="S4" s="11"/>
      <c r="T4" s="12"/>
      <c r="U4" s="8"/>
    </row>
    <row r="5" spans="1:22" x14ac:dyDescent="0.2">
      <c r="A5" s="41"/>
      <c r="B5" s="42"/>
      <c r="C5" s="43"/>
      <c r="D5" s="43"/>
      <c r="E5" s="43"/>
      <c r="F5" s="43"/>
      <c r="G5" s="43"/>
      <c r="H5" s="43"/>
      <c r="I5" s="73" t="str">
        <f t="shared" ref="I5:I40" si="0">IFERROR(1/H5,"")</f>
        <v/>
      </c>
      <c r="J5" s="43"/>
      <c r="K5" s="73"/>
      <c r="L5" s="73" t="str">
        <f t="shared" ref="L5:L40" si="1">IFERROR((I5+K5)/2,"")</f>
        <v/>
      </c>
      <c r="M5" s="44"/>
      <c r="N5" s="43"/>
      <c r="O5" s="44">
        <f t="shared" ref="O5:O40" si="2">((N5=0)*-M5)+(H5*M5*N5)</f>
        <v>0</v>
      </c>
      <c r="P5" s="99"/>
      <c r="R5" s="14"/>
      <c r="S5" s="11"/>
      <c r="T5" s="12"/>
      <c r="U5" s="8"/>
    </row>
    <row r="6" spans="1:22" x14ac:dyDescent="0.2">
      <c r="A6" s="41"/>
      <c r="B6" s="42"/>
      <c r="C6" s="43"/>
      <c r="D6" s="43"/>
      <c r="E6" s="43"/>
      <c r="F6" s="43"/>
      <c r="G6" s="43"/>
      <c r="H6" s="43"/>
      <c r="I6" s="73" t="str">
        <f t="shared" si="0"/>
        <v/>
      </c>
      <c r="J6" s="43"/>
      <c r="K6" s="73"/>
      <c r="L6" s="73" t="str">
        <f t="shared" si="1"/>
        <v/>
      </c>
      <c r="M6" s="44"/>
      <c r="N6" s="43"/>
      <c r="O6" s="44">
        <f t="shared" si="2"/>
        <v>0</v>
      </c>
      <c r="P6" s="99"/>
      <c r="R6" s="15"/>
      <c r="S6" s="11"/>
      <c r="T6" s="12"/>
      <c r="U6" s="8"/>
    </row>
    <row r="7" spans="1:22" x14ac:dyDescent="0.2">
      <c r="A7" s="41"/>
      <c r="B7" s="42"/>
      <c r="C7" s="43"/>
      <c r="D7" s="43"/>
      <c r="E7" s="43"/>
      <c r="F7" s="43"/>
      <c r="G7" s="43"/>
      <c r="H7" s="43"/>
      <c r="I7" s="73" t="str">
        <f t="shared" si="0"/>
        <v/>
      </c>
      <c r="J7" s="43"/>
      <c r="K7" s="73"/>
      <c r="L7" s="73" t="str">
        <f t="shared" si="1"/>
        <v/>
      </c>
      <c r="M7" s="44"/>
      <c r="N7" s="43"/>
      <c r="O7" s="44">
        <f t="shared" si="2"/>
        <v>0</v>
      </c>
      <c r="P7" s="99"/>
      <c r="R7" s="15"/>
      <c r="S7" s="11"/>
      <c r="T7" s="12"/>
      <c r="U7" s="8"/>
    </row>
    <row r="8" spans="1:22" ht="20" thickBot="1" x14ac:dyDescent="0.25">
      <c r="A8" s="41"/>
      <c r="B8" s="42"/>
      <c r="C8" s="43"/>
      <c r="D8" s="43"/>
      <c r="E8" s="43"/>
      <c r="F8" s="43"/>
      <c r="G8" s="43"/>
      <c r="H8" s="43"/>
      <c r="I8" s="73" t="str">
        <f t="shared" si="0"/>
        <v/>
      </c>
      <c r="J8" s="43"/>
      <c r="K8" s="73"/>
      <c r="L8" s="73" t="str">
        <f t="shared" si="1"/>
        <v/>
      </c>
      <c r="M8" s="44"/>
      <c r="N8" s="43"/>
      <c r="O8" s="44">
        <f t="shared" si="2"/>
        <v>0</v>
      </c>
      <c r="P8" s="99"/>
      <c r="R8" s="259">
        <f>SUM(T4:T7)</f>
        <v>0</v>
      </c>
      <c r="S8" s="260"/>
      <c r="T8" s="260"/>
      <c r="U8" s="261"/>
    </row>
    <row r="9" spans="1:22" ht="21" customHeight="1" x14ac:dyDescent="0.2">
      <c r="A9" s="41"/>
      <c r="B9" s="43"/>
      <c r="C9" s="43"/>
      <c r="D9" s="43"/>
      <c r="E9" s="43"/>
      <c r="F9" s="43"/>
      <c r="G9" s="43"/>
      <c r="H9" s="43"/>
      <c r="I9" s="73" t="str">
        <f t="shared" si="0"/>
        <v/>
      </c>
      <c r="J9" s="43"/>
      <c r="K9" s="73"/>
      <c r="L9" s="73" t="str">
        <f t="shared" si="1"/>
        <v/>
      </c>
      <c r="M9" s="44"/>
      <c r="N9" s="43"/>
      <c r="O9" s="44">
        <f t="shared" si="2"/>
        <v>0</v>
      </c>
      <c r="P9" s="99"/>
      <c r="R9" s="262" t="s">
        <v>34</v>
      </c>
      <c r="S9" s="263"/>
      <c r="T9" s="263"/>
      <c r="U9" s="264"/>
      <c r="V9" s="1"/>
    </row>
    <row r="10" spans="1:22" ht="21" customHeight="1" x14ac:dyDescent="0.2">
      <c r="A10" s="20"/>
      <c r="B10" s="6"/>
      <c r="C10" s="6"/>
      <c r="D10" s="6"/>
      <c r="E10" s="6"/>
      <c r="F10" s="6"/>
      <c r="G10" s="6"/>
      <c r="H10" s="6"/>
      <c r="I10" s="60" t="str">
        <f t="shared" si="0"/>
        <v/>
      </c>
      <c r="J10" s="6"/>
      <c r="K10" s="60"/>
      <c r="L10" s="60" t="str">
        <f t="shared" si="1"/>
        <v/>
      </c>
      <c r="M10" s="7"/>
      <c r="N10" s="6"/>
      <c r="O10" s="80">
        <f t="shared" si="2"/>
        <v>0</v>
      </c>
      <c r="P10" s="40"/>
      <c r="R10" s="265"/>
      <c r="S10" s="266"/>
      <c r="T10" s="266"/>
      <c r="U10" s="267"/>
      <c r="V10" s="1"/>
    </row>
    <row r="11" spans="1:22" ht="14.5" customHeight="1" x14ac:dyDescent="0.2">
      <c r="A11" s="20"/>
      <c r="B11" s="6"/>
      <c r="C11" s="6"/>
      <c r="D11" s="6"/>
      <c r="E11" s="6"/>
      <c r="F11" s="6"/>
      <c r="G11" s="6"/>
      <c r="H11" s="6"/>
      <c r="I11" s="60" t="str">
        <f t="shared" si="0"/>
        <v/>
      </c>
      <c r="J11" s="6"/>
      <c r="K11" s="60"/>
      <c r="L11" s="60" t="str">
        <f t="shared" si="1"/>
        <v/>
      </c>
      <c r="M11" s="7"/>
      <c r="N11" s="6"/>
      <c r="O11" s="80">
        <f t="shared" si="2"/>
        <v>0</v>
      </c>
      <c r="P11" s="40"/>
      <c r="R11" s="29" t="s">
        <v>29</v>
      </c>
      <c r="S11" s="28" t="s">
        <v>44</v>
      </c>
      <c r="T11" s="28" t="s">
        <v>42</v>
      </c>
      <c r="U11" s="30" t="s">
        <v>43</v>
      </c>
      <c r="V11" s="1"/>
    </row>
    <row r="12" spans="1:22" ht="14.5" customHeight="1" x14ac:dyDescent="0.2">
      <c r="A12" s="20"/>
      <c r="B12" s="6"/>
      <c r="C12" s="6"/>
      <c r="D12" s="6"/>
      <c r="E12" s="6"/>
      <c r="F12" s="6"/>
      <c r="G12" s="6"/>
      <c r="H12" s="6"/>
      <c r="I12" s="60" t="str">
        <f t="shared" si="0"/>
        <v/>
      </c>
      <c r="J12" s="6"/>
      <c r="K12" s="60"/>
      <c r="L12" s="60" t="str">
        <f t="shared" si="1"/>
        <v/>
      </c>
      <c r="M12" s="7"/>
      <c r="N12" s="6"/>
      <c r="O12" s="80">
        <f t="shared" si="2"/>
        <v>0</v>
      </c>
      <c r="P12" s="40"/>
      <c r="R12" s="21" t="s">
        <v>38</v>
      </c>
      <c r="S12" s="11">
        <f>COUNTIF($C$4:$C$40,R12)</f>
        <v>0</v>
      </c>
      <c r="T12" s="11">
        <f>SUMPRODUCT(($C$4:$C$40=R12)*($N$4:$N$40=1))</f>
        <v>0</v>
      </c>
      <c r="U12" s="36" t="str">
        <f>IFERROR(T12/S12,"")</f>
        <v/>
      </c>
      <c r="V12" s="1"/>
    </row>
    <row r="13" spans="1:22" x14ac:dyDescent="0.2">
      <c r="A13" s="20"/>
      <c r="B13" s="6"/>
      <c r="C13" s="6"/>
      <c r="D13" s="6"/>
      <c r="E13" s="6"/>
      <c r="F13" s="6"/>
      <c r="G13" s="6"/>
      <c r="H13" s="6"/>
      <c r="I13" s="60" t="str">
        <f t="shared" si="0"/>
        <v/>
      </c>
      <c r="J13" s="6"/>
      <c r="K13" s="60"/>
      <c r="L13" s="60" t="str">
        <f t="shared" si="1"/>
        <v/>
      </c>
      <c r="M13" s="7"/>
      <c r="N13" s="6"/>
      <c r="O13" s="80">
        <f t="shared" si="2"/>
        <v>0</v>
      </c>
      <c r="P13" s="40"/>
      <c r="R13" s="21" t="s">
        <v>10</v>
      </c>
      <c r="S13" s="11">
        <f>COUNTIF($C$4:$C$40,R13)</f>
        <v>0</v>
      </c>
      <c r="T13" s="11">
        <f t="shared" ref="T13:T21" si="3">SUMPRODUCT(($C$4:$C$40=R13)*($N$4:$N$40=1))</f>
        <v>0</v>
      </c>
      <c r="U13" s="36" t="str">
        <f t="shared" ref="U13:U21" si="4">IFERROR(T13/S13,"")</f>
        <v/>
      </c>
      <c r="V13" s="1"/>
    </row>
    <row r="14" spans="1:22" x14ac:dyDescent="0.2">
      <c r="A14" s="20"/>
      <c r="B14" s="6"/>
      <c r="C14" s="6"/>
      <c r="D14" s="6"/>
      <c r="E14" s="6"/>
      <c r="F14" s="6"/>
      <c r="G14" s="6"/>
      <c r="H14" s="6"/>
      <c r="I14" s="60" t="str">
        <f t="shared" si="0"/>
        <v/>
      </c>
      <c r="J14" s="6"/>
      <c r="K14" s="60"/>
      <c r="L14" s="60" t="str">
        <f t="shared" si="1"/>
        <v/>
      </c>
      <c r="M14" s="7"/>
      <c r="N14" s="6"/>
      <c r="O14" s="80">
        <f t="shared" si="2"/>
        <v>0</v>
      </c>
      <c r="P14" s="40"/>
      <c r="R14" s="21" t="s">
        <v>40</v>
      </c>
      <c r="S14" s="11">
        <f t="shared" ref="S14:S21" si="5">COUNTIF($C$4:$C$40,R14)</f>
        <v>0</v>
      </c>
      <c r="T14" s="11">
        <f t="shared" si="3"/>
        <v>0</v>
      </c>
      <c r="U14" s="36" t="str">
        <f t="shared" si="4"/>
        <v/>
      </c>
      <c r="V14" s="1"/>
    </row>
    <row r="15" spans="1:22" x14ac:dyDescent="0.2">
      <c r="A15" s="20"/>
      <c r="B15" s="6"/>
      <c r="C15" s="6"/>
      <c r="D15" s="6"/>
      <c r="E15" s="6"/>
      <c r="F15" s="6"/>
      <c r="G15" s="6"/>
      <c r="H15" s="6"/>
      <c r="I15" s="60" t="str">
        <f t="shared" si="0"/>
        <v/>
      </c>
      <c r="J15" s="6"/>
      <c r="K15" s="60"/>
      <c r="L15" s="60" t="str">
        <f t="shared" si="1"/>
        <v/>
      </c>
      <c r="M15" s="7"/>
      <c r="N15" s="6"/>
      <c r="O15" s="80">
        <f t="shared" si="2"/>
        <v>0</v>
      </c>
      <c r="P15" s="40"/>
      <c r="R15" s="21" t="s">
        <v>39</v>
      </c>
      <c r="S15" s="11">
        <f t="shared" si="5"/>
        <v>0</v>
      </c>
      <c r="T15" s="11">
        <f t="shared" si="3"/>
        <v>0</v>
      </c>
      <c r="U15" s="36" t="str">
        <f t="shared" si="4"/>
        <v/>
      </c>
      <c r="V15" s="1"/>
    </row>
    <row r="16" spans="1:22" x14ac:dyDescent="0.2">
      <c r="A16" s="20"/>
      <c r="B16" s="6"/>
      <c r="C16" s="6"/>
      <c r="D16" s="6"/>
      <c r="E16" s="6"/>
      <c r="F16" s="6"/>
      <c r="G16" s="6"/>
      <c r="H16" s="6"/>
      <c r="I16" s="60" t="str">
        <f t="shared" si="0"/>
        <v/>
      </c>
      <c r="J16" s="6"/>
      <c r="K16" s="60"/>
      <c r="L16" s="60" t="str">
        <f t="shared" si="1"/>
        <v/>
      </c>
      <c r="M16" s="7"/>
      <c r="N16" s="6"/>
      <c r="O16" s="80">
        <f t="shared" si="2"/>
        <v>0</v>
      </c>
      <c r="P16" s="40"/>
      <c r="R16" s="21" t="s">
        <v>37</v>
      </c>
      <c r="S16" s="11">
        <f t="shared" si="5"/>
        <v>0</v>
      </c>
      <c r="T16" s="11">
        <f t="shared" si="3"/>
        <v>0</v>
      </c>
      <c r="U16" s="36" t="str">
        <f t="shared" si="4"/>
        <v/>
      </c>
      <c r="V16" s="1"/>
    </row>
    <row r="17" spans="1:22" x14ac:dyDescent="0.2">
      <c r="A17" s="20"/>
      <c r="B17" s="6"/>
      <c r="C17" s="6"/>
      <c r="D17" s="6"/>
      <c r="E17" s="6"/>
      <c r="F17" s="6"/>
      <c r="G17" s="6"/>
      <c r="H17" s="6"/>
      <c r="I17" s="60" t="str">
        <f t="shared" si="0"/>
        <v/>
      </c>
      <c r="J17" s="6"/>
      <c r="K17" s="60"/>
      <c r="L17" s="60" t="str">
        <f t="shared" si="1"/>
        <v/>
      </c>
      <c r="M17" s="7"/>
      <c r="N17" s="6"/>
      <c r="O17" s="80">
        <f t="shared" si="2"/>
        <v>0</v>
      </c>
      <c r="P17" s="40"/>
      <c r="R17" s="21" t="s">
        <v>41</v>
      </c>
      <c r="S17" s="11">
        <f t="shared" si="5"/>
        <v>0</v>
      </c>
      <c r="T17" s="11">
        <f t="shared" si="3"/>
        <v>0</v>
      </c>
      <c r="U17" s="36" t="str">
        <f t="shared" si="4"/>
        <v/>
      </c>
      <c r="V17" s="1"/>
    </row>
    <row r="18" spans="1:22" x14ac:dyDescent="0.2">
      <c r="A18" s="20"/>
      <c r="B18" s="6"/>
      <c r="C18" s="6"/>
      <c r="D18" s="6"/>
      <c r="E18" s="6"/>
      <c r="F18" s="6"/>
      <c r="G18" s="6"/>
      <c r="H18" s="6"/>
      <c r="I18" s="60" t="str">
        <f t="shared" si="0"/>
        <v/>
      </c>
      <c r="J18" s="6"/>
      <c r="K18" s="60"/>
      <c r="L18" s="60" t="str">
        <f t="shared" si="1"/>
        <v/>
      </c>
      <c r="M18" s="7"/>
      <c r="N18" s="6"/>
      <c r="O18" s="80">
        <f t="shared" si="2"/>
        <v>0</v>
      </c>
      <c r="P18" s="40"/>
      <c r="R18" s="21" t="s">
        <v>36</v>
      </c>
      <c r="S18" s="11">
        <f t="shared" si="5"/>
        <v>0</v>
      </c>
      <c r="T18" s="11">
        <f t="shared" si="3"/>
        <v>0</v>
      </c>
      <c r="U18" s="36" t="str">
        <f t="shared" si="4"/>
        <v/>
      </c>
      <c r="V18" s="1"/>
    </row>
    <row r="19" spans="1:22" x14ac:dyDescent="0.2">
      <c r="A19" s="20"/>
      <c r="B19" s="6"/>
      <c r="C19" s="6"/>
      <c r="D19" s="6"/>
      <c r="E19" s="6"/>
      <c r="F19" s="6"/>
      <c r="G19" s="6"/>
      <c r="H19" s="6"/>
      <c r="I19" s="60" t="str">
        <f t="shared" si="0"/>
        <v/>
      </c>
      <c r="J19" s="6"/>
      <c r="K19" s="60"/>
      <c r="L19" s="60" t="str">
        <f t="shared" si="1"/>
        <v/>
      </c>
      <c r="M19" s="7"/>
      <c r="N19" s="6"/>
      <c r="O19" s="80">
        <f t="shared" si="2"/>
        <v>0</v>
      </c>
      <c r="P19" s="40"/>
      <c r="R19" s="21" t="s">
        <v>35</v>
      </c>
      <c r="S19" s="11">
        <f t="shared" si="5"/>
        <v>0</v>
      </c>
      <c r="T19" s="11">
        <f t="shared" si="3"/>
        <v>0</v>
      </c>
      <c r="U19" s="36" t="str">
        <f t="shared" si="4"/>
        <v/>
      </c>
      <c r="V19" s="1"/>
    </row>
    <row r="20" spans="1:22" x14ac:dyDescent="0.2">
      <c r="A20" s="20"/>
      <c r="B20" s="6"/>
      <c r="C20" s="6"/>
      <c r="D20" s="6"/>
      <c r="E20" s="6"/>
      <c r="F20" s="6"/>
      <c r="G20" s="6"/>
      <c r="H20" s="6"/>
      <c r="I20" s="60" t="str">
        <f t="shared" si="0"/>
        <v/>
      </c>
      <c r="J20" s="6"/>
      <c r="K20" s="60"/>
      <c r="L20" s="60" t="str">
        <f t="shared" si="1"/>
        <v/>
      </c>
      <c r="M20" s="7"/>
      <c r="N20" s="6"/>
      <c r="O20" s="80">
        <f t="shared" si="2"/>
        <v>0</v>
      </c>
      <c r="P20" s="40"/>
      <c r="R20" s="21" t="s">
        <v>20</v>
      </c>
      <c r="S20" s="11">
        <f t="shared" si="5"/>
        <v>0</v>
      </c>
      <c r="T20" s="11">
        <f t="shared" si="3"/>
        <v>0</v>
      </c>
      <c r="U20" s="36" t="str">
        <f t="shared" si="4"/>
        <v/>
      </c>
      <c r="V20" s="1"/>
    </row>
    <row r="21" spans="1:22" ht="16" thickBot="1" x14ac:dyDescent="0.25">
      <c r="A21" s="20"/>
      <c r="B21" s="6"/>
      <c r="C21" s="6"/>
      <c r="D21" s="6"/>
      <c r="E21" s="6"/>
      <c r="F21" s="6"/>
      <c r="G21" s="6"/>
      <c r="H21" s="6"/>
      <c r="I21" s="60" t="str">
        <f t="shared" si="0"/>
        <v/>
      </c>
      <c r="J21" s="6"/>
      <c r="K21" s="60"/>
      <c r="L21" s="60" t="str">
        <f t="shared" si="1"/>
        <v/>
      </c>
      <c r="M21" s="7"/>
      <c r="N21" s="6"/>
      <c r="O21" s="80">
        <f t="shared" si="2"/>
        <v>0</v>
      </c>
      <c r="P21" s="40"/>
      <c r="R21" s="22" t="s">
        <v>101</v>
      </c>
      <c r="S21" s="11">
        <f t="shared" si="5"/>
        <v>0</v>
      </c>
      <c r="T21" s="11">
        <f t="shared" si="3"/>
        <v>0</v>
      </c>
      <c r="U21" s="36" t="str">
        <f t="shared" si="4"/>
        <v/>
      </c>
    </row>
    <row r="22" spans="1:22" ht="15" customHeight="1" x14ac:dyDescent="0.2">
      <c r="A22" s="20"/>
      <c r="B22" s="6"/>
      <c r="C22" s="6"/>
      <c r="D22" s="6"/>
      <c r="E22" s="6"/>
      <c r="F22" s="6"/>
      <c r="G22" s="6"/>
      <c r="H22" s="6"/>
      <c r="I22" s="60" t="str">
        <f t="shared" si="0"/>
        <v/>
      </c>
      <c r="J22" s="6"/>
      <c r="K22" s="60"/>
      <c r="L22" s="60" t="str">
        <f t="shared" si="1"/>
        <v/>
      </c>
      <c r="M22" s="7"/>
      <c r="N22" s="6"/>
      <c r="O22" s="80">
        <f t="shared" si="2"/>
        <v>0</v>
      </c>
      <c r="P22" s="40"/>
      <c r="R22" s="268" t="s">
        <v>45</v>
      </c>
      <c r="S22" s="269"/>
      <c r="T22" s="269"/>
      <c r="U22" s="270"/>
    </row>
    <row r="23" spans="1:22" ht="14.5" customHeight="1" x14ac:dyDescent="0.2">
      <c r="A23" s="20"/>
      <c r="B23" s="6"/>
      <c r="C23" s="6"/>
      <c r="D23" s="6"/>
      <c r="E23" s="6"/>
      <c r="F23" s="6"/>
      <c r="G23" s="6"/>
      <c r="H23" s="6"/>
      <c r="I23" s="60" t="str">
        <f t="shared" si="0"/>
        <v/>
      </c>
      <c r="J23" s="6"/>
      <c r="K23" s="60"/>
      <c r="L23" s="60" t="str">
        <f t="shared" si="1"/>
        <v/>
      </c>
      <c r="M23" s="7"/>
      <c r="N23" s="6"/>
      <c r="O23" s="80">
        <f t="shared" si="2"/>
        <v>0</v>
      </c>
      <c r="P23" s="40"/>
      <c r="R23" s="271"/>
      <c r="S23" s="272"/>
      <c r="T23" s="272"/>
      <c r="U23" s="273"/>
    </row>
    <row r="24" spans="1:22" ht="14.5" customHeight="1" x14ac:dyDescent="0.2">
      <c r="A24" s="20"/>
      <c r="B24" s="6"/>
      <c r="C24" s="6"/>
      <c r="D24" s="6"/>
      <c r="E24" s="6"/>
      <c r="F24" s="6"/>
      <c r="G24" s="6"/>
      <c r="H24" s="6"/>
      <c r="I24" s="60" t="str">
        <f t="shared" si="0"/>
        <v/>
      </c>
      <c r="J24" s="6"/>
      <c r="K24" s="60"/>
      <c r="L24" s="60" t="str">
        <f t="shared" si="1"/>
        <v/>
      </c>
      <c r="M24" s="7"/>
      <c r="N24" s="6"/>
      <c r="O24" s="80">
        <f t="shared" si="2"/>
        <v>0</v>
      </c>
      <c r="P24" s="40"/>
      <c r="R24" s="29"/>
      <c r="S24" s="27" t="s">
        <v>48</v>
      </c>
      <c r="T24" s="27"/>
      <c r="U24" s="32" t="s">
        <v>43</v>
      </c>
    </row>
    <row r="25" spans="1:22" x14ac:dyDescent="0.2">
      <c r="A25" s="20"/>
      <c r="B25" s="6"/>
      <c r="C25" s="6"/>
      <c r="D25" s="6"/>
      <c r="E25" s="6"/>
      <c r="F25" s="6"/>
      <c r="G25" s="6"/>
      <c r="H25" s="6"/>
      <c r="I25" s="60" t="str">
        <f t="shared" si="0"/>
        <v/>
      </c>
      <c r="J25" s="6"/>
      <c r="K25" s="60"/>
      <c r="L25" s="60" t="str">
        <f t="shared" si="1"/>
        <v/>
      </c>
      <c r="M25" s="7"/>
      <c r="N25" s="6"/>
      <c r="O25" s="80">
        <f t="shared" si="2"/>
        <v>0</v>
      </c>
      <c r="P25" s="40"/>
      <c r="R25" s="33" t="s">
        <v>46</v>
      </c>
      <c r="S25" s="31">
        <f>COUNTIF($N$4:$N$40,1)</f>
        <v>0</v>
      </c>
      <c r="T25" s="31"/>
      <c r="U25" s="37" t="str">
        <f>IFERROR(COUNTIF($N$4:$N$40,1)/COUNTIF($N$4:$N$40,"&gt;"&amp;-1),"")</f>
        <v/>
      </c>
    </row>
    <row r="26" spans="1:22" ht="16" thickBot="1" x14ac:dyDescent="0.25">
      <c r="A26" s="15"/>
      <c r="B26" s="11"/>
      <c r="C26" s="11"/>
      <c r="D26" s="11"/>
      <c r="E26" s="11"/>
      <c r="F26" s="11"/>
      <c r="G26" s="11"/>
      <c r="H26" s="11"/>
      <c r="I26" s="61" t="str">
        <f t="shared" si="0"/>
        <v/>
      </c>
      <c r="J26" s="11"/>
      <c r="K26" s="61"/>
      <c r="L26" s="61" t="str">
        <f t="shared" si="1"/>
        <v/>
      </c>
      <c r="M26" s="12"/>
      <c r="N26" s="11"/>
      <c r="O26" s="81">
        <f t="shared" si="2"/>
        <v>0</v>
      </c>
      <c r="P26" s="38"/>
      <c r="R26" s="112" t="s">
        <v>47</v>
      </c>
      <c r="S26" s="113">
        <f>COUNTIF($N$4:$N$40,0)</f>
        <v>0</v>
      </c>
      <c r="T26" s="113"/>
      <c r="U26" s="114" t="str">
        <f>IFERROR(COUNTIF($N$4:$N$40,0)/COUNTIF($N$4:$N$40,"&gt;"&amp;-1),"")</f>
        <v/>
      </c>
    </row>
    <row r="27" spans="1:22" x14ac:dyDescent="0.2">
      <c r="A27" s="15"/>
      <c r="B27" s="11"/>
      <c r="C27" s="11"/>
      <c r="D27" s="11"/>
      <c r="E27" s="11"/>
      <c r="F27" s="11"/>
      <c r="G27" s="11"/>
      <c r="H27" s="11"/>
      <c r="I27" s="61" t="str">
        <f t="shared" si="0"/>
        <v/>
      </c>
      <c r="J27" s="11"/>
      <c r="K27" s="61"/>
      <c r="L27" s="61" t="str">
        <f t="shared" si="1"/>
        <v/>
      </c>
      <c r="M27" s="12"/>
      <c r="N27" s="11"/>
      <c r="O27" s="81">
        <f t="shared" si="2"/>
        <v>0</v>
      </c>
      <c r="P27" s="38"/>
      <c r="R27" s="243" t="s">
        <v>54</v>
      </c>
      <c r="S27" s="244"/>
      <c r="T27" s="244"/>
      <c r="U27" s="245"/>
    </row>
    <row r="28" spans="1:22" ht="16" thickBot="1" x14ac:dyDescent="0.25">
      <c r="A28" s="15"/>
      <c r="B28" s="11"/>
      <c r="C28" s="11"/>
      <c r="D28" s="11"/>
      <c r="E28" s="11"/>
      <c r="F28" s="11"/>
      <c r="G28" s="11"/>
      <c r="H28" s="11"/>
      <c r="I28" s="61" t="str">
        <f t="shared" si="0"/>
        <v/>
      </c>
      <c r="J28" s="11"/>
      <c r="K28" s="61"/>
      <c r="L28" s="61" t="str">
        <f t="shared" si="1"/>
        <v/>
      </c>
      <c r="M28" s="12"/>
      <c r="N28" s="11"/>
      <c r="O28" s="81">
        <f t="shared" si="2"/>
        <v>0</v>
      </c>
      <c r="P28" s="38"/>
      <c r="R28" s="286"/>
      <c r="S28" s="287"/>
      <c r="T28" s="287"/>
      <c r="U28" s="288"/>
    </row>
    <row r="29" spans="1:22" x14ac:dyDescent="0.2">
      <c r="A29" s="15"/>
      <c r="B29" s="11"/>
      <c r="C29" s="11"/>
      <c r="D29" s="11"/>
      <c r="E29" s="11"/>
      <c r="F29" s="11"/>
      <c r="G29" s="11"/>
      <c r="H29" s="11"/>
      <c r="I29" s="61" t="str">
        <f t="shared" si="0"/>
        <v/>
      </c>
      <c r="J29" s="11"/>
      <c r="K29" s="61"/>
      <c r="L29" s="61" t="str">
        <f t="shared" si="1"/>
        <v/>
      </c>
      <c r="M29" s="12"/>
      <c r="N29" s="11"/>
      <c r="O29" s="81">
        <f t="shared" si="2"/>
        <v>0</v>
      </c>
      <c r="P29" s="38"/>
      <c r="R29" s="222" t="s">
        <v>29</v>
      </c>
      <c r="S29" s="223" t="s">
        <v>44</v>
      </c>
      <c r="T29" s="223" t="s">
        <v>42</v>
      </c>
      <c r="U29" s="224" t="s">
        <v>43</v>
      </c>
    </row>
    <row r="30" spans="1:22" x14ac:dyDescent="0.2">
      <c r="A30" s="15"/>
      <c r="B30" s="11"/>
      <c r="C30" s="11"/>
      <c r="D30" s="11"/>
      <c r="E30" s="11"/>
      <c r="F30" s="11"/>
      <c r="G30" s="11"/>
      <c r="H30" s="11"/>
      <c r="I30" s="61" t="str">
        <f t="shared" si="0"/>
        <v/>
      </c>
      <c r="J30" s="11"/>
      <c r="K30" s="61"/>
      <c r="L30" s="61" t="str">
        <f t="shared" si="1"/>
        <v/>
      </c>
      <c r="M30" s="12"/>
      <c r="N30" s="11"/>
      <c r="O30" s="81">
        <f t="shared" si="2"/>
        <v>0</v>
      </c>
      <c r="P30" s="38"/>
      <c r="R30" s="46" t="s">
        <v>56</v>
      </c>
      <c r="S30" s="202">
        <f>COUNTIF($G$4:$G$40,R30)</f>
        <v>0</v>
      </c>
      <c r="T30" s="202">
        <f>SUMPRODUCT(($G$4:$G$40=R30)*($N$4:$N$40=1))</f>
        <v>0</v>
      </c>
      <c r="U30" s="36" t="str">
        <f>IFERROR(T30/S30,"")</f>
        <v/>
      </c>
    </row>
    <row r="31" spans="1:22" x14ac:dyDescent="0.2">
      <c r="A31" s="15"/>
      <c r="B31" s="11"/>
      <c r="C31" s="11"/>
      <c r="D31" s="11"/>
      <c r="E31" s="11"/>
      <c r="F31" s="11"/>
      <c r="G31" s="11"/>
      <c r="H31" s="11"/>
      <c r="I31" s="61" t="str">
        <f t="shared" si="0"/>
        <v/>
      </c>
      <c r="J31" s="11"/>
      <c r="K31" s="61"/>
      <c r="L31" s="61" t="str">
        <f t="shared" si="1"/>
        <v/>
      </c>
      <c r="M31" s="12"/>
      <c r="N31" s="11"/>
      <c r="O31" s="81">
        <f t="shared" si="2"/>
        <v>0</v>
      </c>
      <c r="P31" s="38"/>
      <c r="R31" s="47" t="s">
        <v>55</v>
      </c>
      <c r="S31" s="202">
        <f t="shared" ref="S31:S39" si="6">COUNTIF($G$4:$G$40,R31)</f>
        <v>0</v>
      </c>
      <c r="T31" s="202">
        <f t="shared" ref="T31:T39" si="7">SUMPRODUCT(($G$4:$G$40=R31)*($N$4:$N$40=1))</f>
        <v>0</v>
      </c>
      <c r="U31" s="36" t="str">
        <f t="shared" ref="U31:U39" si="8">IFERROR(T31/S31,"")</f>
        <v/>
      </c>
    </row>
    <row r="32" spans="1:22" x14ac:dyDescent="0.2">
      <c r="A32" s="15"/>
      <c r="B32" s="11"/>
      <c r="C32" s="11"/>
      <c r="D32" s="11"/>
      <c r="E32" s="11"/>
      <c r="F32" s="11"/>
      <c r="G32" s="11"/>
      <c r="H32" s="11"/>
      <c r="I32" s="61" t="str">
        <f t="shared" si="0"/>
        <v/>
      </c>
      <c r="J32" s="11"/>
      <c r="K32" s="61"/>
      <c r="L32" s="61" t="str">
        <f t="shared" si="1"/>
        <v/>
      </c>
      <c r="M32" s="12"/>
      <c r="N32" s="11"/>
      <c r="O32" s="81">
        <f t="shared" si="2"/>
        <v>0</v>
      </c>
      <c r="P32" s="38"/>
      <c r="R32" s="48" t="s">
        <v>57</v>
      </c>
      <c r="S32" s="202">
        <f t="shared" si="6"/>
        <v>0</v>
      </c>
      <c r="T32" s="202">
        <f t="shared" si="7"/>
        <v>0</v>
      </c>
      <c r="U32" s="36" t="str">
        <f t="shared" si="8"/>
        <v/>
      </c>
    </row>
    <row r="33" spans="1:21" x14ac:dyDescent="0.2">
      <c r="A33" s="15"/>
      <c r="B33" s="11"/>
      <c r="C33" s="11"/>
      <c r="D33" s="11"/>
      <c r="E33" s="11"/>
      <c r="F33" s="11"/>
      <c r="G33" s="11"/>
      <c r="H33" s="11"/>
      <c r="I33" s="61" t="str">
        <f t="shared" si="0"/>
        <v/>
      </c>
      <c r="J33" s="11"/>
      <c r="K33" s="61"/>
      <c r="L33" s="61" t="str">
        <f t="shared" si="1"/>
        <v/>
      </c>
      <c r="M33" s="12"/>
      <c r="N33" s="11"/>
      <c r="O33" s="81">
        <f t="shared" si="2"/>
        <v>0</v>
      </c>
      <c r="P33" s="38"/>
      <c r="R33" s="50" t="s">
        <v>58</v>
      </c>
      <c r="S33" s="202">
        <f t="shared" si="6"/>
        <v>0</v>
      </c>
      <c r="T33" s="202">
        <f t="shared" si="7"/>
        <v>0</v>
      </c>
      <c r="U33" s="36" t="str">
        <f t="shared" si="8"/>
        <v/>
      </c>
    </row>
    <row r="34" spans="1:21" ht="30" x14ac:dyDescent="0.2">
      <c r="A34" s="21"/>
      <c r="B34" s="17"/>
      <c r="C34" s="17"/>
      <c r="D34" s="17"/>
      <c r="E34" s="17"/>
      <c r="F34" s="17"/>
      <c r="G34" s="17"/>
      <c r="H34" s="17"/>
      <c r="I34" s="56" t="str">
        <f t="shared" si="0"/>
        <v/>
      </c>
      <c r="J34" s="17"/>
      <c r="K34" s="56"/>
      <c r="L34" s="56" t="str">
        <f t="shared" si="1"/>
        <v/>
      </c>
      <c r="M34" s="18"/>
      <c r="N34" s="17"/>
      <c r="O34" s="81">
        <f t="shared" si="2"/>
        <v>0</v>
      </c>
      <c r="P34" s="38"/>
      <c r="R34" s="51" t="s">
        <v>59</v>
      </c>
      <c r="S34" s="202">
        <f t="shared" si="6"/>
        <v>0</v>
      </c>
      <c r="T34" s="202">
        <f t="shared" si="7"/>
        <v>0</v>
      </c>
      <c r="U34" s="36" t="str">
        <f t="shared" si="8"/>
        <v/>
      </c>
    </row>
    <row r="35" spans="1:21" ht="30" x14ac:dyDescent="0.2">
      <c r="A35" s="21"/>
      <c r="B35" s="17"/>
      <c r="C35" s="17"/>
      <c r="D35" s="17"/>
      <c r="E35" s="17"/>
      <c r="F35" s="17"/>
      <c r="G35" s="17"/>
      <c r="H35" s="17"/>
      <c r="I35" s="56" t="str">
        <f t="shared" si="0"/>
        <v/>
      </c>
      <c r="J35" s="17"/>
      <c r="K35" s="56"/>
      <c r="L35" s="56" t="str">
        <f t="shared" si="1"/>
        <v/>
      </c>
      <c r="M35" s="18"/>
      <c r="N35" s="17"/>
      <c r="O35" s="81">
        <f t="shared" si="2"/>
        <v>0</v>
      </c>
      <c r="P35" s="38"/>
      <c r="R35" s="52" t="s">
        <v>60</v>
      </c>
      <c r="S35" s="202">
        <f t="shared" si="6"/>
        <v>0</v>
      </c>
      <c r="T35" s="202">
        <f t="shared" si="7"/>
        <v>0</v>
      </c>
      <c r="U35" s="36" t="str">
        <f t="shared" si="8"/>
        <v/>
      </c>
    </row>
    <row r="36" spans="1:21" x14ac:dyDescent="0.2">
      <c r="A36" s="21"/>
      <c r="B36" s="17"/>
      <c r="C36" s="17"/>
      <c r="D36" s="17"/>
      <c r="E36" s="17"/>
      <c r="F36" s="17"/>
      <c r="G36" s="17"/>
      <c r="H36" s="17"/>
      <c r="I36" s="56" t="str">
        <f t="shared" si="0"/>
        <v/>
      </c>
      <c r="J36" s="17"/>
      <c r="K36" s="56"/>
      <c r="L36" s="56" t="str">
        <f t="shared" si="1"/>
        <v/>
      </c>
      <c r="M36" s="18"/>
      <c r="N36" s="17"/>
      <c r="O36" s="81">
        <f t="shared" si="2"/>
        <v>0</v>
      </c>
      <c r="P36" s="38"/>
      <c r="R36" s="53" t="s">
        <v>68</v>
      </c>
      <c r="S36" s="202">
        <f t="shared" si="6"/>
        <v>0</v>
      </c>
      <c r="T36" s="202">
        <f t="shared" si="7"/>
        <v>0</v>
      </c>
      <c r="U36" s="36" t="str">
        <f t="shared" si="8"/>
        <v/>
      </c>
    </row>
    <row r="37" spans="1:21" x14ac:dyDescent="0.2">
      <c r="A37" s="21"/>
      <c r="B37" s="17"/>
      <c r="C37" s="17"/>
      <c r="D37" s="17"/>
      <c r="E37" s="17"/>
      <c r="F37" s="17"/>
      <c r="G37" s="17"/>
      <c r="H37" s="17"/>
      <c r="I37" s="56" t="str">
        <f t="shared" si="0"/>
        <v/>
      </c>
      <c r="J37" s="17"/>
      <c r="K37" s="56"/>
      <c r="L37" s="56" t="str">
        <f t="shared" si="1"/>
        <v/>
      </c>
      <c r="M37" s="18"/>
      <c r="N37" s="17"/>
      <c r="O37" s="81">
        <f t="shared" si="2"/>
        <v>0</v>
      </c>
      <c r="P37" s="38"/>
      <c r="R37" s="49" t="s">
        <v>61</v>
      </c>
      <c r="S37" s="202">
        <f t="shared" si="6"/>
        <v>0</v>
      </c>
      <c r="T37" s="202">
        <f t="shared" si="7"/>
        <v>0</v>
      </c>
      <c r="U37" s="36" t="str">
        <f t="shared" si="8"/>
        <v/>
      </c>
    </row>
    <row r="38" spans="1:21" x14ac:dyDescent="0.2">
      <c r="A38" s="21"/>
      <c r="B38" s="17"/>
      <c r="C38" s="17"/>
      <c r="D38" s="17"/>
      <c r="E38" s="17"/>
      <c r="F38" s="17"/>
      <c r="G38" s="17"/>
      <c r="H38" s="17"/>
      <c r="I38" s="56" t="str">
        <f t="shared" si="0"/>
        <v/>
      </c>
      <c r="J38" s="17"/>
      <c r="K38" s="56"/>
      <c r="L38" s="56" t="str">
        <f t="shared" si="1"/>
        <v/>
      </c>
      <c r="M38" s="18"/>
      <c r="N38" s="17"/>
      <c r="O38" s="81">
        <f t="shared" si="2"/>
        <v>0</v>
      </c>
      <c r="P38" s="38"/>
      <c r="R38" s="54" t="s">
        <v>62</v>
      </c>
      <c r="S38" s="202">
        <f t="shared" si="6"/>
        <v>0</v>
      </c>
      <c r="T38" s="202">
        <f t="shared" si="7"/>
        <v>0</v>
      </c>
      <c r="U38" s="36" t="str">
        <f t="shared" si="8"/>
        <v/>
      </c>
    </row>
    <row r="39" spans="1:21" x14ac:dyDescent="0.2">
      <c r="A39" s="21"/>
      <c r="B39" s="17"/>
      <c r="C39" s="17"/>
      <c r="D39" s="17"/>
      <c r="E39" s="17"/>
      <c r="F39" s="17"/>
      <c r="G39" s="17"/>
      <c r="H39" s="17"/>
      <c r="I39" s="56" t="str">
        <f t="shared" si="0"/>
        <v/>
      </c>
      <c r="J39" s="17"/>
      <c r="K39" s="56"/>
      <c r="L39" s="56" t="str">
        <f t="shared" si="1"/>
        <v/>
      </c>
      <c r="M39" s="18"/>
      <c r="N39" s="17"/>
      <c r="O39" s="81">
        <f t="shared" si="2"/>
        <v>0</v>
      </c>
      <c r="P39" s="38"/>
      <c r="R39" s="115" t="s">
        <v>63</v>
      </c>
      <c r="S39" s="202">
        <f t="shared" si="6"/>
        <v>0</v>
      </c>
      <c r="T39" s="202">
        <f t="shared" si="7"/>
        <v>0</v>
      </c>
      <c r="U39" s="36" t="str">
        <f t="shared" si="8"/>
        <v/>
      </c>
    </row>
    <row r="40" spans="1:21" ht="15" customHeight="1" thickBot="1" x14ac:dyDescent="0.25">
      <c r="A40" s="22"/>
      <c r="B40" s="23"/>
      <c r="C40" s="23"/>
      <c r="D40" s="23"/>
      <c r="E40" s="23"/>
      <c r="F40" s="23"/>
      <c r="G40" s="23"/>
      <c r="H40" s="23"/>
      <c r="I40" s="62" t="str">
        <f t="shared" si="0"/>
        <v/>
      </c>
      <c r="J40" s="23"/>
      <c r="K40" s="62"/>
      <c r="L40" s="62" t="str">
        <f t="shared" si="1"/>
        <v/>
      </c>
      <c r="M40" s="24"/>
      <c r="N40" s="23"/>
      <c r="O40" s="87">
        <f t="shared" si="2"/>
        <v>0</v>
      </c>
      <c r="P40" s="39"/>
      <c r="R40" s="241" t="s">
        <v>102</v>
      </c>
      <c r="S40" s="221"/>
      <c r="T40" s="221"/>
      <c r="U40" s="225"/>
    </row>
    <row r="41" spans="1:21" ht="14.5" customHeight="1" x14ac:dyDescent="0.2">
      <c r="A41" s="25"/>
      <c r="B41" s="25"/>
      <c r="C41" s="25"/>
      <c r="D41" s="25"/>
      <c r="E41" s="25"/>
      <c r="F41" s="25"/>
      <c r="G41" s="25"/>
      <c r="H41" s="25"/>
      <c r="I41" s="55"/>
      <c r="J41" s="25"/>
      <c r="K41" s="55"/>
      <c r="L41" s="55"/>
      <c r="M41" s="26"/>
      <c r="N41" s="25"/>
      <c r="O41" s="26"/>
      <c r="P41" s="26"/>
      <c r="R41" s="178" t="s">
        <v>134</v>
      </c>
      <c r="S41" s="221"/>
      <c r="T41" s="221"/>
      <c r="U41" s="225"/>
    </row>
    <row r="42" spans="1:21" ht="21" x14ac:dyDescent="0.2">
      <c r="A42" s="25"/>
      <c r="B42" s="25"/>
      <c r="C42" s="25"/>
      <c r="D42" s="25"/>
      <c r="E42" s="25"/>
      <c r="F42" s="25"/>
      <c r="G42" s="25"/>
      <c r="H42" s="25"/>
      <c r="I42" s="55"/>
      <c r="J42" s="25"/>
      <c r="K42" s="55"/>
      <c r="L42" s="55"/>
      <c r="M42" s="26"/>
      <c r="N42" s="25"/>
      <c r="O42" s="26"/>
      <c r="P42" s="26"/>
      <c r="R42" s="236" t="s">
        <v>158</v>
      </c>
      <c r="S42" s="221"/>
      <c r="T42" s="221"/>
      <c r="U42" s="225"/>
    </row>
    <row r="43" spans="1:21" ht="21" x14ac:dyDescent="0.2">
      <c r="A43" s="25"/>
      <c r="B43" s="25"/>
      <c r="C43" s="25"/>
      <c r="D43" s="25"/>
      <c r="E43" s="25"/>
      <c r="F43" s="25"/>
      <c r="G43" s="25"/>
      <c r="H43" s="25"/>
      <c r="I43" s="55"/>
      <c r="J43" s="25"/>
      <c r="K43" s="55"/>
      <c r="L43" s="55"/>
      <c r="M43" s="26"/>
      <c r="N43" s="25"/>
      <c r="O43" s="26"/>
      <c r="P43" s="26"/>
      <c r="R43" s="239" t="s">
        <v>235</v>
      </c>
      <c r="S43" s="221"/>
      <c r="T43" s="221"/>
      <c r="U43" s="225"/>
    </row>
    <row r="44" spans="1:21" ht="22" thickBot="1" x14ac:dyDescent="0.25">
      <c r="A44" s="25"/>
      <c r="B44" s="25"/>
      <c r="C44" s="25"/>
      <c r="D44" s="25"/>
      <c r="E44" s="25"/>
      <c r="F44" s="25"/>
      <c r="G44" s="25"/>
      <c r="H44" s="25"/>
      <c r="I44" s="55"/>
      <c r="J44" s="25"/>
      <c r="K44" s="55"/>
      <c r="L44" s="55"/>
      <c r="M44" s="26"/>
      <c r="N44" s="25"/>
      <c r="O44" s="26"/>
      <c r="P44" s="26"/>
      <c r="R44" s="240" t="s">
        <v>209</v>
      </c>
      <c r="S44" s="117"/>
      <c r="T44" s="117"/>
      <c r="U44" s="118"/>
    </row>
    <row r="45" spans="1:21" x14ac:dyDescent="0.2">
      <c r="A45" s="25"/>
      <c r="B45" s="25"/>
      <c r="C45" s="25"/>
      <c r="D45" s="25"/>
      <c r="E45" s="25"/>
      <c r="F45" s="25"/>
      <c r="G45" s="25"/>
      <c r="H45" s="25"/>
      <c r="I45" s="55"/>
      <c r="J45" s="25"/>
      <c r="K45" s="55"/>
      <c r="L45" s="55"/>
      <c r="M45" s="25"/>
      <c r="O45" s="26"/>
      <c r="P45" s="26"/>
    </row>
    <row r="46" spans="1:21" x14ac:dyDescent="0.2">
      <c r="A46" s="25"/>
      <c r="B46" s="25"/>
      <c r="C46" s="25"/>
      <c r="D46" s="25"/>
      <c r="E46" s="25"/>
      <c r="F46" s="25"/>
      <c r="G46" s="25"/>
      <c r="H46" s="25"/>
      <c r="I46" s="55"/>
      <c r="J46" s="25"/>
      <c r="K46" s="55"/>
      <c r="L46" s="55"/>
      <c r="M46" s="26"/>
      <c r="N46" s="25"/>
      <c r="O46" s="26"/>
      <c r="P46" s="26"/>
    </row>
    <row r="47" spans="1:21" x14ac:dyDescent="0.2">
      <c r="A47" s="25"/>
      <c r="B47" s="25"/>
      <c r="C47" s="25"/>
      <c r="D47" s="25"/>
      <c r="E47" s="25"/>
      <c r="F47" s="25"/>
      <c r="G47" s="25"/>
      <c r="H47" s="25"/>
      <c r="I47" s="55"/>
      <c r="J47" s="25"/>
      <c r="K47" s="55"/>
      <c r="L47" s="55"/>
      <c r="M47" s="26"/>
      <c r="N47" s="25"/>
      <c r="O47" s="26"/>
      <c r="P47" s="26"/>
    </row>
    <row r="48" spans="1:21" x14ac:dyDescent="0.2">
      <c r="A48" s="25"/>
      <c r="B48" s="25"/>
      <c r="C48" s="25"/>
      <c r="D48" s="25"/>
      <c r="E48" s="25"/>
      <c r="F48" s="25"/>
      <c r="G48" s="25"/>
      <c r="H48" s="25"/>
      <c r="I48" s="55"/>
      <c r="J48" s="25"/>
      <c r="K48" s="55"/>
      <c r="L48" s="55"/>
      <c r="M48" s="26"/>
      <c r="N48" s="25"/>
      <c r="O48" s="26"/>
      <c r="P48" s="26"/>
    </row>
    <row r="49" spans="1:16" x14ac:dyDescent="0.2">
      <c r="A49" s="25"/>
      <c r="B49" s="25"/>
      <c r="C49" s="25"/>
      <c r="D49" s="25"/>
      <c r="E49" s="25"/>
      <c r="F49" s="25"/>
      <c r="G49" s="25"/>
      <c r="H49" s="25"/>
      <c r="I49" s="55"/>
      <c r="J49" s="25"/>
      <c r="K49" s="55"/>
      <c r="L49" s="55"/>
      <c r="M49" s="26"/>
      <c r="N49" s="25"/>
      <c r="O49" s="26"/>
      <c r="P49" s="26"/>
    </row>
    <row r="50" spans="1:16" x14ac:dyDescent="0.2">
      <c r="A50" s="25"/>
      <c r="B50" s="25"/>
      <c r="C50" s="25"/>
      <c r="D50" s="25"/>
      <c r="E50" s="25"/>
      <c r="F50" s="25"/>
      <c r="G50" s="25"/>
      <c r="H50" s="25"/>
      <c r="I50" s="55"/>
      <c r="J50" s="25"/>
      <c r="K50" s="55"/>
      <c r="L50" s="55"/>
      <c r="M50" s="26"/>
      <c r="N50" s="25"/>
      <c r="O50" s="26"/>
      <c r="P50" s="26"/>
    </row>
    <row r="51" spans="1:16" x14ac:dyDescent="0.2">
      <c r="A51" s="25"/>
      <c r="B51" s="25"/>
      <c r="C51" s="25"/>
      <c r="D51" s="25"/>
      <c r="E51" s="25"/>
      <c r="F51" s="25"/>
      <c r="G51" s="25"/>
      <c r="H51" s="25"/>
      <c r="I51" s="55"/>
      <c r="J51" s="25"/>
      <c r="K51" s="55"/>
      <c r="L51" s="55"/>
      <c r="M51" s="26"/>
      <c r="N51" s="25"/>
      <c r="O51" s="26"/>
      <c r="P51" s="26"/>
    </row>
    <row r="52" spans="1:16" x14ac:dyDescent="0.2">
      <c r="A52" s="25"/>
      <c r="B52" s="25"/>
      <c r="C52" s="25"/>
      <c r="D52" s="25"/>
      <c r="E52" s="25"/>
      <c r="F52" s="25"/>
      <c r="G52" s="25"/>
      <c r="H52" s="25"/>
      <c r="I52" s="55"/>
      <c r="J52" s="25"/>
      <c r="K52" s="55"/>
      <c r="L52" s="55"/>
      <c r="M52" s="26"/>
      <c r="N52" s="25"/>
      <c r="O52" s="26"/>
      <c r="P52" s="26"/>
    </row>
    <row r="53" spans="1:16" x14ac:dyDescent="0.2">
      <c r="A53" s="25"/>
      <c r="B53" s="25"/>
      <c r="C53" s="25"/>
      <c r="D53" s="25"/>
      <c r="E53" s="25"/>
      <c r="F53" s="25"/>
      <c r="G53" s="25"/>
      <c r="H53" s="25"/>
      <c r="I53" s="55"/>
      <c r="J53" s="25"/>
      <c r="K53" s="55"/>
      <c r="L53" s="55"/>
      <c r="M53" s="26"/>
      <c r="N53" s="25"/>
      <c r="O53" s="26"/>
      <c r="P53" s="26"/>
    </row>
    <row r="54" spans="1:16" x14ac:dyDescent="0.2">
      <c r="A54" s="25"/>
      <c r="B54" s="25"/>
      <c r="C54" s="25"/>
      <c r="D54" s="25"/>
      <c r="E54" s="25"/>
      <c r="F54" s="25"/>
      <c r="G54" s="25"/>
      <c r="H54" s="25"/>
      <c r="I54" s="55"/>
      <c r="J54" s="25"/>
      <c r="K54" s="55"/>
      <c r="L54" s="55"/>
      <c r="M54" s="26"/>
      <c r="N54" s="25"/>
      <c r="O54" s="26"/>
      <c r="P54" s="26"/>
    </row>
    <row r="55" spans="1:16" x14ac:dyDescent="0.2">
      <c r="A55" s="25"/>
      <c r="B55" s="25"/>
      <c r="C55" s="25"/>
      <c r="D55" s="25"/>
      <c r="E55" s="25"/>
      <c r="F55" s="25"/>
      <c r="G55" s="25"/>
      <c r="H55" s="25"/>
      <c r="I55" s="55"/>
      <c r="J55" s="25"/>
      <c r="K55" s="55"/>
      <c r="L55" s="55"/>
      <c r="M55" s="26"/>
      <c r="N55" s="25"/>
      <c r="O55" s="26"/>
      <c r="P55" s="26"/>
    </row>
    <row r="56" spans="1:16" x14ac:dyDescent="0.2">
      <c r="A56" s="25"/>
      <c r="B56" s="25"/>
      <c r="C56" s="25"/>
      <c r="D56" s="25"/>
      <c r="E56" s="25"/>
      <c r="F56" s="25"/>
      <c r="G56" s="25"/>
      <c r="H56" s="25"/>
      <c r="I56" s="55"/>
      <c r="J56" s="25"/>
      <c r="K56" s="55"/>
      <c r="L56" s="55"/>
      <c r="M56" s="26"/>
      <c r="N56" s="25"/>
      <c r="O56" s="26"/>
      <c r="P56" s="26"/>
    </row>
    <row r="57" spans="1:16" x14ac:dyDescent="0.2">
      <c r="A57" s="25"/>
      <c r="B57" s="25"/>
      <c r="C57" s="25"/>
      <c r="D57" s="25"/>
      <c r="E57" s="25"/>
      <c r="F57" s="25"/>
      <c r="G57" s="25"/>
      <c r="H57" s="25"/>
      <c r="I57" s="55"/>
      <c r="J57" s="25"/>
      <c r="K57" s="55"/>
      <c r="L57" s="55"/>
      <c r="M57" s="26"/>
      <c r="N57" s="25"/>
      <c r="O57" s="26"/>
      <c r="P57" s="26"/>
    </row>
    <row r="58" spans="1:16" x14ac:dyDescent="0.2">
      <c r="A58" s="25"/>
      <c r="B58" s="25"/>
      <c r="C58" s="25"/>
      <c r="D58" s="25"/>
      <c r="E58" s="25"/>
      <c r="F58" s="25"/>
      <c r="G58" s="25"/>
      <c r="H58" s="25"/>
      <c r="I58" s="55"/>
      <c r="J58" s="25"/>
      <c r="K58" s="55"/>
      <c r="L58" s="55"/>
      <c r="M58" s="26"/>
      <c r="N58" s="25"/>
      <c r="O58" s="26"/>
      <c r="P58" s="26"/>
    </row>
    <row r="59" spans="1:16" x14ac:dyDescent="0.2">
      <c r="A59" s="25"/>
      <c r="B59" s="25"/>
      <c r="C59" s="25"/>
      <c r="D59" s="25"/>
      <c r="E59" s="25"/>
      <c r="F59" s="25"/>
      <c r="G59" s="25"/>
      <c r="H59" s="25"/>
      <c r="I59" s="55"/>
      <c r="J59" s="25"/>
      <c r="K59" s="55"/>
      <c r="L59" s="55"/>
      <c r="M59" s="26"/>
      <c r="N59" s="25"/>
      <c r="O59" s="26"/>
      <c r="P59" s="26"/>
    </row>
    <row r="60" spans="1:16" x14ac:dyDescent="0.2">
      <c r="A60" s="25"/>
      <c r="B60" s="25"/>
      <c r="C60" s="25"/>
      <c r="D60" s="25"/>
      <c r="E60" s="25"/>
      <c r="F60" s="25"/>
      <c r="G60" s="25"/>
      <c r="H60" s="25"/>
      <c r="I60" s="55"/>
      <c r="J60" s="25"/>
      <c r="K60" s="55"/>
      <c r="L60" s="55"/>
      <c r="M60" s="26"/>
      <c r="N60" s="25"/>
      <c r="O60" s="26"/>
      <c r="P60" s="26"/>
    </row>
    <row r="61" spans="1:16" x14ac:dyDescent="0.2">
      <c r="A61" s="25"/>
      <c r="B61" s="25"/>
      <c r="C61" s="25"/>
      <c r="D61" s="25"/>
      <c r="E61" s="25"/>
      <c r="F61" s="25"/>
      <c r="G61" s="25"/>
      <c r="H61" s="25"/>
      <c r="I61" s="55"/>
      <c r="J61" s="25"/>
      <c r="K61" s="55"/>
      <c r="L61" s="55"/>
      <c r="M61" s="26"/>
      <c r="N61" s="25"/>
      <c r="O61" s="26"/>
      <c r="P61" s="26"/>
    </row>
    <row r="62" spans="1:16" x14ac:dyDescent="0.2">
      <c r="A62" s="25"/>
      <c r="B62" s="25"/>
      <c r="C62" s="25"/>
      <c r="D62" s="25"/>
      <c r="E62" s="25"/>
      <c r="F62" s="25"/>
      <c r="G62" s="25"/>
      <c r="H62" s="25"/>
      <c r="I62" s="55"/>
      <c r="J62" s="25"/>
      <c r="K62" s="55"/>
      <c r="L62" s="55"/>
      <c r="M62" s="26"/>
      <c r="N62" s="25"/>
      <c r="O62" s="26"/>
      <c r="P62" s="26"/>
    </row>
    <row r="63" spans="1:16" x14ac:dyDescent="0.2">
      <c r="A63" s="25"/>
      <c r="B63" s="25"/>
      <c r="C63" s="25"/>
      <c r="D63" s="25"/>
      <c r="E63" s="25"/>
      <c r="F63" s="25"/>
      <c r="G63" s="25"/>
      <c r="H63" s="25"/>
      <c r="I63" s="55"/>
      <c r="J63" s="25"/>
      <c r="K63" s="55"/>
      <c r="L63" s="55"/>
      <c r="M63" s="26"/>
      <c r="N63" s="25"/>
      <c r="O63" s="26"/>
      <c r="P63" s="26"/>
    </row>
    <row r="64" spans="1:16" x14ac:dyDescent="0.2">
      <c r="A64" s="25"/>
      <c r="B64" s="25"/>
      <c r="C64" s="25"/>
      <c r="D64" s="25"/>
      <c r="E64" s="25"/>
      <c r="F64" s="25"/>
      <c r="G64" s="25"/>
      <c r="H64" s="25"/>
      <c r="I64" s="55"/>
      <c r="J64" s="25"/>
      <c r="K64" s="55"/>
      <c r="L64" s="55"/>
      <c r="M64" s="26"/>
      <c r="N64" s="25"/>
      <c r="O64" s="26"/>
      <c r="P64" s="26"/>
    </row>
    <row r="65" spans="1:16" x14ac:dyDescent="0.2">
      <c r="A65" s="25"/>
      <c r="B65" s="25"/>
      <c r="C65" s="25"/>
      <c r="D65" s="25"/>
      <c r="E65" s="25"/>
      <c r="F65" s="25"/>
      <c r="G65" s="25"/>
      <c r="H65" s="25"/>
      <c r="I65" s="55"/>
      <c r="J65" s="25"/>
      <c r="K65" s="55"/>
      <c r="L65" s="55"/>
      <c r="M65" s="26"/>
      <c r="N65" s="25"/>
      <c r="O65" s="26"/>
      <c r="P65" s="26"/>
    </row>
    <row r="66" spans="1:16" x14ac:dyDescent="0.2">
      <c r="A66" s="25"/>
      <c r="B66" s="25"/>
      <c r="C66" s="25"/>
      <c r="D66" s="25"/>
      <c r="E66" s="25"/>
      <c r="F66" s="25"/>
      <c r="G66" s="25"/>
      <c r="H66" s="25"/>
      <c r="I66" s="55"/>
      <c r="J66" s="25"/>
      <c r="K66" s="55"/>
      <c r="L66" s="55"/>
      <c r="M66" s="26"/>
      <c r="N66" s="25"/>
      <c r="O66" s="26"/>
      <c r="P66" s="26"/>
    </row>
    <row r="67" spans="1:16" x14ac:dyDescent="0.2">
      <c r="A67" s="25"/>
      <c r="B67" s="25"/>
      <c r="C67" s="25"/>
      <c r="D67" s="25"/>
      <c r="E67" s="25"/>
      <c r="F67" s="25"/>
      <c r="G67" s="25"/>
      <c r="H67" s="25"/>
      <c r="I67" s="55"/>
      <c r="J67" s="25"/>
      <c r="K67" s="55"/>
      <c r="L67" s="55"/>
      <c r="M67" s="26"/>
      <c r="N67" s="25"/>
      <c r="O67" s="26"/>
      <c r="P67" s="26"/>
    </row>
    <row r="68" spans="1:16" x14ac:dyDescent="0.2">
      <c r="A68" s="25"/>
      <c r="B68" s="25"/>
      <c r="C68" s="25"/>
      <c r="D68" s="25"/>
      <c r="E68" s="25"/>
      <c r="F68" s="25"/>
      <c r="G68" s="25"/>
      <c r="H68" s="25"/>
      <c r="I68" s="55"/>
      <c r="J68" s="25"/>
      <c r="K68" s="55"/>
      <c r="L68" s="55"/>
      <c r="M68" s="26"/>
      <c r="N68" s="25"/>
      <c r="O68" s="26"/>
      <c r="P68" s="26"/>
    </row>
    <row r="69" spans="1:16" x14ac:dyDescent="0.2">
      <c r="A69" s="25"/>
      <c r="B69" s="25"/>
      <c r="C69" s="25"/>
      <c r="D69" s="25"/>
      <c r="E69" s="25"/>
      <c r="F69" s="25"/>
      <c r="G69" s="25"/>
      <c r="H69" s="25"/>
      <c r="I69" s="55"/>
      <c r="J69" s="25"/>
      <c r="K69" s="55"/>
      <c r="L69" s="55"/>
      <c r="M69" s="26"/>
      <c r="N69" s="25"/>
      <c r="O69" s="26"/>
      <c r="P69" s="26"/>
    </row>
    <row r="70" spans="1:16" x14ac:dyDescent="0.2">
      <c r="A70" s="25"/>
      <c r="B70" s="25"/>
      <c r="C70" s="25"/>
      <c r="D70" s="25"/>
      <c r="E70" s="25"/>
      <c r="F70" s="25"/>
      <c r="G70" s="25"/>
      <c r="H70" s="25"/>
      <c r="I70" s="55"/>
      <c r="J70" s="25"/>
      <c r="K70" s="55"/>
      <c r="L70" s="55"/>
      <c r="M70" s="26"/>
      <c r="N70" s="25"/>
      <c r="O70" s="26"/>
      <c r="P70" s="26"/>
    </row>
    <row r="71" spans="1:16" x14ac:dyDescent="0.2">
      <c r="A71" s="25"/>
      <c r="B71" s="25"/>
      <c r="C71" s="25"/>
      <c r="D71" s="25"/>
      <c r="E71" s="25"/>
      <c r="F71" s="25"/>
      <c r="G71" s="25"/>
      <c r="H71" s="25"/>
      <c r="I71" s="55"/>
      <c r="J71" s="25"/>
      <c r="K71" s="55"/>
      <c r="L71" s="55"/>
      <c r="M71" s="26"/>
      <c r="N71" s="25"/>
      <c r="O71" s="26"/>
      <c r="P71" s="26"/>
    </row>
    <row r="72" spans="1:16" x14ac:dyDescent="0.2">
      <c r="A72" s="25"/>
      <c r="B72" s="25"/>
      <c r="C72" s="25"/>
      <c r="D72" s="25"/>
      <c r="E72" s="25"/>
      <c r="F72" s="25"/>
      <c r="G72" s="25"/>
      <c r="H72" s="25"/>
      <c r="I72" s="55"/>
      <c r="J72" s="25"/>
      <c r="K72" s="55"/>
      <c r="L72" s="55"/>
      <c r="M72" s="26"/>
      <c r="N72" s="25"/>
      <c r="O72" s="26"/>
      <c r="P72" s="26"/>
    </row>
    <row r="73" spans="1:16" x14ac:dyDescent="0.2">
      <c r="A73" s="25"/>
      <c r="B73" s="25"/>
      <c r="C73" s="25"/>
      <c r="D73" s="25"/>
      <c r="E73" s="25"/>
      <c r="F73" s="25"/>
      <c r="G73" s="25"/>
      <c r="H73" s="25"/>
      <c r="I73" s="55"/>
      <c r="J73" s="25"/>
      <c r="K73" s="55"/>
      <c r="L73" s="55"/>
      <c r="M73" s="26"/>
      <c r="N73" s="25"/>
      <c r="O73" s="26"/>
      <c r="P73" s="26"/>
    </row>
    <row r="74" spans="1:16" x14ac:dyDescent="0.2">
      <c r="A74" s="25"/>
      <c r="B74" s="25"/>
      <c r="C74" s="25"/>
      <c r="D74" s="25"/>
      <c r="E74" s="25"/>
      <c r="F74" s="25"/>
      <c r="G74" s="25"/>
      <c r="H74" s="25"/>
      <c r="I74" s="55"/>
      <c r="J74" s="25"/>
      <c r="K74" s="55"/>
      <c r="L74" s="55"/>
      <c r="M74" s="26"/>
      <c r="N74" s="25"/>
      <c r="O74" s="26"/>
      <c r="P74" s="26"/>
    </row>
    <row r="75" spans="1:16" x14ac:dyDescent="0.2">
      <c r="A75" s="25"/>
      <c r="B75" s="25"/>
      <c r="C75" s="25"/>
      <c r="D75" s="25"/>
      <c r="E75" s="25"/>
      <c r="F75" s="25"/>
      <c r="G75" s="25"/>
      <c r="H75" s="25"/>
      <c r="I75" s="55"/>
      <c r="J75" s="25"/>
      <c r="K75" s="55"/>
      <c r="L75" s="55"/>
      <c r="M75" s="26"/>
      <c r="N75" s="25"/>
      <c r="O75" s="26"/>
      <c r="P75" s="26"/>
    </row>
    <row r="76" spans="1:16" x14ac:dyDescent="0.2">
      <c r="A76" s="25"/>
      <c r="B76" s="25"/>
      <c r="C76" s="25"/>
      <c r="D76" s="25"/>
      <c r="E76" s="25"/>
      <c r="F76" s="25"/>
      <c r="G76" s="25"/>
      <c r="H76" s="25"/>
      <c r="I76" s="55"/>
      <c r="J76" s="25"/>
      <c r="K76" s="55"/>
      <c r="L76" s="55"/>
      <c r="M76" s="26"/>
      <c r="N76" s="25"/>
      <c r="O76" s="26"/>
      <c r="P76" s="26"/>
    </row>
    <row r="77" spans="1:16" x14ac:dyDescent="0.2">
      <c r="A77" s="25"/>
      <c r="B77" s="25"/>
      <c r="C77" s="25"/>
      <c r="D77" s="25"/>
      <c r="E77" s="25"/>
      <c r="F77" s="25"/>
      <c r="G77" s="25"/>
      <c r="H77" s="25"/>
      <c r="I77" s="55"/>
      <c r="J77" s="25"/>
      <c r="K77" s="55"/>
      <c r="L77" s="55"/>
      <c r="M77" s="26"/>
      <c r="N77" s="25"/>
      <c r="O77" s="26"/>
      <c r="P77" s="26"/>
    </row>
    <row r="78" spans="1:16" x14ac:dyDescent="0.2">
      <c r="A78" s="25"/>
      <c r="B78" s="25"/>
      <c r="C78" s="25"/>
      <c r="D78" s="25"/>
      <c r="E78" s="25"/>
      <c r="F78" s="25"/>
      <c r="G78" s="25"/>
      <c r="H78" s="25"/>
      <c r="I78" s="55"/>
      <c r="J78" s="25"/>
      <c r="K78" s="55"/>
      <c r="L78" s="55"/>
      <c r="M78" s="26"/>
      <c r="N78" s="25"/>
      <c r="O78" s="26"/>
      <c r="P78" s="26"/>
    </row>
    <row r="79" spans="1:16" x14ac:dyDescent="0.2">
      <c r="A79" s="25"/>
      <c r="B79" s="25"/>
      <c r="C79" s="25"/>
      <c r="D79" s="25"/>
      <c r="E79" s="25"/>
      <c r="F79" s="25"/>
      <c r="G79" s="25"/>
      <c r="H79" s="25"/>
      <c r="I79" s="55"/>
      <c r="J79" s="25"/>
      <c r="K79" s="55"/>
      <c r="L79" s="55"/>
      <c r="M79" s="26"/>
      <c r="N79" s="25"/>
      <c r="O79" s="26"/>
      <c r="P79" s="26"/>
    </row>
    <row r="80" spans="1:16" x14ac:dyDescent="0.2">
      <c r="A80" s="25"/>
      <c r="B80" s="25"/>
      <c r="C80" s="25"/>
      <c r="D80" s="25"/>
      <c r="E80" s="25"/>
      <c r="F80" s="25"/>
      <c r="G80" s="25"/>
      <c r="H80" s="25"/>
      <c r="I80" s="55"/>
      <c r="J80" s="25"/>
      <c r="K80" s="55"/>
      <c r="L80" s="55"/>
      <c r="M80" s="26"/>
      <c r="N80" s="25"/>
      <c r="O80" s="26"/>
      <c r="P80" s="26"/>
    </row>
    <row r="81" spans="1:16" x14ac:dyDescent="0.2">
      <c r="A81" s="25"/>
      <c r="B81" s="25"/>
      <c r="C81" s="25"/>
      <c r="D81" s="25"/>
      <c r="E81" s="25"/>
      <c r="F81" s="25"/>
      <c r="G81" s="25"/>
      <c r="H81" s="25"/>
      <c r="I81" s="55"/>
      <c r="J81" s="25"/>
      <c r="K81" s="55"/>
      <c r="L81" s="55"/>
      <c r="M81" s="26"/>
      <c r="N81" s="25"/>
      <c r="O81" s="26"/>
      <c r="P81" s="26"/>
    </row>
    <row r="82" spans="1:16" x14ac:dyDescent="0.2">
      <c r="A82" s="25"/>
      <c r="B82" s="25"/>
      <c r="C82" s="25"/>
      <c r="D82" s="25"/>
      <c r="E82" s="25"/>
      <c r="F82" s="25"/>
      <c r="G82" s="25"/>
      <c r="H82" s="25"/>
      <c r="I82" s="55"/>
      <c r="J82" s="25"/>
      <c r="K82" s="55"/>
      <c r="L82" s="55"/>
      <c r="M82" s="26"/>
      <c r="N82" s="25"/>
      <c r="O82" s="26"/>
      <c r="P82" s="26"/>
    </row>
    <row r="83" spans="1:16" x14ac:dyDescent="0.2">
      <c r="A83" s="25"/>
      <c r="B83" s="25"/>
      <c r="C83" s="25"/>
      <c r="D83" s="25"/>
      <c r="E83" s="25"/>
      <c r="F83" s="25"/>
      <c r="G83" s="25"/>
      <c r="H83" s="25"/>
      <c r="I83" s="55"/>
      <c r="J83" s="25"/>
      <c r="K83" s="55"/>
      <c r="L83" s="55"/>
      <c r="M83" s="26"/>
      <c r="N83" s="25"/>
      <c r="O83" s="26"/>
      <c r="P83" s="26"/>
    </row>
    <row r="84" spans="1:16" x14ac:dyDescent="0.2">
      <c r="A84" s="25"/>
      <c r="B84" s="25"/>
      <c r="C84" s="25"/>
      <c r="D84" s="25"/>
      <c r="E84" s="25"/>
      <c r="F84" s="25"/>
      <c r="G84" s="25"/>
      <c r="H84" s="25"/>
      <c r="I84" s="55"/>
      <c r="J84" s="25"/>
      <c r="K84" s="55"/>
      <c r="L84" s="55"/>
      <c r="M84" s="26"/>
      <c r="N84" s="25"/>
      <c r="O84" s="26"/>
      <c r="P84" s="26"/>
    </row>
    <row r="85" spans="1:16" x14ac:dyDescent="0.2">
      <c r="A85" s="25"/>
      <c r="B85" s="25"/>
      <c r="C85" s="25"/>
      <c r="D85" s="25"/>
      <c r="E85" s="25"/>
      <c r="F85" s="25"/>
      <c r="G85" s="25"/>
      <c r="H85" s="25"/>
      <c r="I85" s="55"/>
      <c r="J85" s="25"/>
      <c r="K85" s="55"/>
      <c r="L85" s="55"/>
      <c r="M85" s="26"/>
      <c r="N85" s="25"/>
      <c r="O85" s="26"/>
      <c r="P85" s="26"/>
    </row>
    <row r="86" spans="1:16" x14ac:dyDescent="0.2">
      <c r="A86" s="25"/>
      <c r="B86" s="25"/>
      <c r="C86" s="25"/>
      <c r="D86" s="25"/>
      <c r="E86" s="25"/>
      <c r="F86" s="25"/>
      <c r="G86" s="25"/>
      <c r="H86" s="25"/>
      <c r="I86" s="55"/>
      <c r="J86" s="25"/>
      <c r="K86" s="55"/>
      <c r="L86" s="55"/>
      <c r="M86" s="26"/>
      <c r="N86" s="25"/>
      <c r="O86" s="26"/>
      <c r="P86" s="26"/>
    </row>
    <row r="87" spans="1:16" x14ac:dyDescent="0.2">
      <c r="A87" s="25"/>
      <c r="B87" s="25"/>
      <c r="C87" s="25"/>
      <c r="D87" s="25"/>
      <c r="E87" s="25"/>
      <c r="F87" s="25"/>
      <c r="G87" s="25"/>
      <c r="H87" s="25"/>
      <c r="I87" s="55"/>
      <c r="J87" s="25"/>
      <c r="K87" s="55"/>
      <c r="L87" s="55"/>
      <c r="M87" s="26"/>
      <c r="N87" s="25"/>
      <c r="O87" s="26"/>
      <c r="P87" s="26"/>
    </row>
    <row r="88" spans="1:16" x14ac:dyDescent="0.2">
      <c r="A88" s="25"/>
      <c r="B88" s="25"/>
      <c r="C88" s="25"/>
      <c r="D88" s="25"/>
      <c r="E88" s="25"/>
      <c r="F88" s="25"/>
      <c r="G88" s="25"/>
      <c r="H88" s="25"/>
      <c r="I88" s="55"/>
      <c r="J88" s="25"/>
      <c r="K88" s="55"/>
      <c r="L88" s="55"/>
      <c r="M88" s="26"/>
      <c r="N88" s="25"/>
      <c r="O88" s="26"/>
      <c r="P88" s="26"/>
    </row>
    <row r="89" spans="1:16" x14ac:dyDescent="0.2">
      <c r="A89" s="25"/>
      <c r="B89" s="25"/>
      <c r="C89" s="25"/>
      <c r="D89" s="25"/>
      <c r="E89" s="25"/>
      <c r="F89" s="25"/>
      <c r="G89" s="25"/>
      <c r="H89" s="25"/>
      <c r="I89" s="55"/>
      <c r="J89" s="25"/>
      <c r="K89" s="55"/>
      <c r="L89" s="55"/>
      <c r="M89" s="26"/>
      <c r="N89" s="25"/>
      <c r="O89" s="26"/>
      <c r="P89" s="26"/>
    </row>
    <row r="90" spans="1:16" x14ac:dyDescent="0.2">
      <c r="A90" s="25"/>
      <c r="B90" s="25"/>
      <c r="C90" s="25"/>
      <c r="D90" s="25"/>
      <c r="E90" s="25"/>
      <c r="F90" s="25"/>
      <c r="G90" s="25"/>
      <c r="H90" s="25"/>
      <c r="I90" s="55"/>
      <c r="J90" s="25"/>
      <c r="K90" s="55"/>
      <c r="L90" s="55"/>
      <c r="M90" s="26"/>
      <c r="N90" s="25"/>
      <c r="O90" s="26"/>
      <c r="P90" s="26"/>
    </row>
    <row r="91" spans="1:16" x14ac:dyDescent="0.2">
      <c r="A91" s="25"/>
      <c r="B91" s="25"/>
      <c r="C91" s="25"/>
      <c r="D91" s="25"/>
      <c r="E91" s="25"/>
      <c r="F91" s="25"/>
      <c r="G91" s="25"/>
      <c r="H91" s="25"/>
      <c r="I91" s="55"/>
      <c r="J91" s="25"/>
      <c r="K91" s="55"/>
      <c r="L91" s="55"/>
      <c r="M91" s="26"/>
      <c r="N91" s="25"/>
      <c r="O91" s="26"/>
      <c r="P91" s="26"/>
    </row>
    <row r="92" spans="1:16" x14ac:dyDescent="0.2">
      <c r="A92" s="25"/>
      <c r="B92" s="25"/>
      <c r="C92" s="25"/>
      <c r="D92" s="25"/>
      <c r="E92" s="25"/>
      <c r="F92" s="25"/>
      <c r="G92" s="25"/>
      <c r="H92" s="25"/>
      <c r="I92" s="55"/>
      <c r="J92" s="25"/>
      <c r="K92" s="55"/>
      <c r="L92" s="55"/>
      <c r="M92" s="26"/>
      <c r="N92" s="25"/>
      <c r="O92" s="26"/>
      <c r="P92" s="26"/>
    </row>
    <row r="93" spans="1:16" x14ac:dyDescent="0.2">
      <c r="A93" s="25"/>
      <c r="B93" s="25"/>
      <c r="C93" s="25"/>
      <c r="D93" s="25"/>
      <c r="E93" s="25"/>
      <c r="F93" s="25"/>
      <c r="G93" s="25"/>
      <c r="H93" s="25"/>
      <c r="I93" s="55"/>
      <c r="J93" s="25"/>
      <c r="K93" s="55"/>
      <c r="L93" s="55"/>
      <c r="M93" s="26"/>
      <c r="N93" s="25"/>
      <c r="O93" s="26"/>
      <c r="P93" s="26"/>
    </row>
    <row r="94" spans="1:16" x14ac:dyDescent="0.2">
      <c r="A94" s="25"/>
      <c r="B94" s="25"/>
      <c r="C94" s="25"/>
      <c r="D94" s="25"/>
      <c r="E94" s="25"/>
      <c r="F94" s="25"/>
      <c r="G94" s="25"/>
      <c r="H94" s="25"/>
      <c r="I94" s="55"/>
      <c r="J94" s="25"/>
      <c r="K94" s="55"/>
      <c r="L94" s="55"/>
      <c r="M94" s="26"/>
      <c r="N94" s="25"/>
      <c r="O94" s="26"/>
      <c r="P94" s="26"/>
    </row>
    <row r="95" spans="1:16" x14ac:dyDescent="0.2">
      <c r="A95" s="25"/>
      <c r="B95" s="25"/>
      <c r="C95" s="25"/>
      <c r="D95" s="25"/>
      <c r="E95" s="25"/>
      <c r="F95" s="25"/>
      <c r="G95" s="25"/>
      <c r="H95" s="25"/>
      <c r="I95" s="55"/>
      <c r="J95" s="25"/>
      <c r="K95" s="55"/>
      <c r="L95" s="55"/>
      <c r="M95" s="26"/>
      <c r="N95" s="25"/>
      <c r="O95" s="26"/>
      <c r="P95" s="26"/>
    </row>
    <row r="96" spans="1:16" x14ac:dyDescent="0.2">
      <c r="A96" s="25"/>
      <c r="B96" s="25"/>
      <c r="C96" s="25"/>
      <c r="D96" s="25"/>
      <c r="E96" s="25"/>
      <c r="F96" s="25"/>
      <c r="G96" s="25"/>
      <c r="H96" s="25"/>
      <c r="I96" s="55"/>
      <c r="J96" s="25"/>
      <c r="K96" s="55"/>
      <c r="L96" s="55"/>
      <c r="M96" s="26"/>
      <c r="N96" s="25"/>
      <c r="O96" s="26"/>
      <c r="P96" s="26"/>
    </row>
    <row r="97" spans="1:16" x14ac:dyDescent="0.2">
      <c r="A97" s="25"/>
      <c r="B97" s="25"/>
      <c r="C97" s="25"/>
      <c r="D97" s="25"/>
      <c r="E97" s="25"/>
      <c r="F97" s="25"/>
      <c r="G97" s="25"/>
      <c r="H97" s="25"/>
      <c r="I97" s="55"/>
      <c r="J97" s="25"/>
      <c r="K97" s="55"/>
      <c r="L97" s="55"/>
      <c r="M97" s="26"/>
      <c r="N97" s="25"/>
      <c r="O97" s="26"/>
      <c r="P97" s="26"/>
    </row>
    <row r="98" spans="1:16" x14ac:dyDescent="0.2">
      <c r="A98" s="25"/>
      <c r="B98" s="25"/>
      <c r="C98" s="25"/>
      <c r="D98" s="25"/>
      <c r="E98" s="25"/>
      <c r="F98" s="25"/>
      <c r="G98" s="25"/>
      <c r="H98" s="25"/>
      <c r="I98" s="55"/>
      <c r="J98" s="25"/>
      <c r="K98" s="55"/>
      <c r="L98" s="55"/>
      <c r="M98" s="26"/>
      <c r="N98" s="25"/>
      <c r="O98" s="26"/>
      <c r="P98" s="26"/>
    </row>
    <row r="99" spans="1:16" x14ac:dyDescent="0.2">
      <c r="A99" s="25"/>
      <c r="B99" s="25"/>
      <c r="C99" s="25"/>
      <c r="D99" s="25"/>
      <c r="E99" s="25"/>
      <c r="F99" s="25"/>
      <c r="G99" s="25"/>
      <c r="H99" s="25"/>
      <c r="I99" s="55"/>
      <c r="J99" s="25"/>
      <c r="K99" s="55"/>
      <c r="L99" s="55"/>
      <c r="M99" s="26"/>
      <c r="N99" s="25"/>
      <c r="O99" s="26"/>
      <c r="P99" s="26"/>
    </row>
    <row r="100" spans="1:16" x14ac:dyDescent="0.2">
      <c r="A100" s="25"/>
      <c r="B100" s="25"/>
      <c r="C100" s="25"/>
      <c r="D100" s="25"/>
      <c r="E100" s="25"/>
      <c r="F100" s="25"/>
      <c r="G100" s="25"/>
      <c r="H100" s="25"/>
      <c r="I100" s="55"/>
      <c r="J100" s="25"/>
      <c r="K100" s="55"/>
      <c r="L100" s="55"/>
      <c r="M100" s="26"/>
      <c r="N100" s="25"/>
      <c r="O100" s="26"/>
      <c r="P100" s="26"/>
    </row>
  </sheetData>
  <mergeCells count="6">
    <mergeCell ref="R27:U28"/>
    <mergeCell ref="A1:O2"/>
    <mergeCell ref="R1:U2"/>
    <mergeCell ref="R8:U8"/>
    <mergeCell ref="R9:U10"/>
    <mergeCell ref="R22:U23"/>
  </mergeCells>
  <conditionalFormatting sqref="S12:T21 S30:T39">
    <cfRule type="expression" dxfId="3" priority="2">
      <formula>S12=0</formula>
    </cfRule>
  </conditionalFormatting>
  <conditionalFormatting sqref="O4:P4 O10:P40 O5:O9">
    <cfRule type="expression" dxfId="2" priority="1">
      <formula>O4=0</formula>
    </cfRule>
  </conditionalFormatting>
  <pageMargins left="0.7" right="0.7" top="0.75" bottom="0.75" header="0.3" footer="0.3"/>
  <pageSetup paperSize="9" scale="54" orientation="landscape" r:id="rId1"/>
  <rowBreaks count="1" manualBreakCount="1">
    <brk id="20" max="16383" man="1"/>
  </rowBreaks>
  <colBreaks count="1" manualBreakCount="1">
    <brk id="16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view="pageBreakPreview" zoomScaleSheetLayoutView="100" workbookViewId="0">
      <selection activeCell="F9" sqref="F9"/>
    </sheetView>
  </sheetViews>
  <sheetFormatPr baseColWidth="10" defaultRowHeight="15" x14ac:dyDescent="0.2"/>
  <sheetData>
    <row r="1" spans="1:10" ht="14.5" customHeight="1" x14ac:dyDescent="0.2">
      <c r="A1" s="262" t="s">
        <v>34</v>
      </c>
      <c r="B1" s="263"/>
      <c r="C1" s="263"/>
      <c r="D1" s="264"/>
      <c r="F1" s="94"/>
      <c r="G1" s="94"/>
      <c r="H1" s="94"/>
      <c r="I1" s="94"/>
      <c r="J1" s="57"/>
    </row>
    <row r="2" spans="1:10" ht="14.5" customHeight="1" x14ac:dyDescent="0.2">
      <c r="A2" s="265"/>
      <c r="B2" s="266"/>
      <c r="C2" s="266"/>
      <c r="D2" s="267"/>
      <c r="F2" s="94"/>
      <c r="G2" s="94"/>
      <c r="H2" s="94"/>
      <c r="I2" s="94"/>
      <c r="J2" s="57"/>
    </row>
    <row r="3" spans="1:10" x14ac:dyDescent="0.2">
      <c r="A3" s="29" t="s">
        <v>29</v>
      </c>
      <c r="B3" s="28" t="s">
        <v>44</v>
      </c>
      <c r="C3" s="28" t="s">
        <v>42</v>
      </c>
      <c r="D3" s="30" t="s">
        <v>43</v>
      </c>
      <c r="F3" s="89"/>
      <c r="G3" s="89"/>
      <c r="H3" s="90"/>
      <c r="I3" s="91"/>
      <c r="J3" s="57"/>
    </row>
    <row r="4" spans="1:10" x14ac:dyDescent="0.2">
      <c r="A4" s="21" t="s">
        <v>38</v>
      </c>
      <c r="B4" s="11">
        <f>'Aout 2017'!S12+'Septembre 2017'!S12+'Octobre 2017'!P12+'Novembre 2017'!S12+'Decembre 2017'!S12</f>
        <v>0</v>
      </c>
      <c r="C4" s="11">
        <f>'Aout 2017'!T12+'Septembre 2017'!T12+'Octobre 2017'!Q12+'Novembre 2017'!T12+'Decembre 2017'!T12</f>
        <v>0</v>
      </c>
      <c r="D4" s="36" t="str">
        <f t="shared" ref="D4:D13" si="0">IFERROR(C4/B4,"")</f>
        <v/>
      </c>
      <c r="F4" s="92"/>
      <c r="G4" s="91"/>
      <c r="H4" s="93"/>
      <c r="I4" s="91"/>
      <c r="J4" s="57"/>
    </row>
    <row r="5" spans="1:10" x14ac:dyDescent="0.2">
      <c r="A5" s="21" t="s">
        <v>10</v>
      </c>
      <c r="B5" s="11">
        <f>'Aout 2017'!S13+'Septembre 2017'!S13+'Octobre 2017'!P13+'Novembre 2017'!S13+'Decembre 2017'!S13</f>
        <v>65</v>
      </c>
      <c r="C5" s="11">
        <f>'Aout 2017'!T13+'Septembre 2017'!T13+'Octobre 2017'!Q13+'Novembre 2017'!T13+'Decembre 2017'!T13</f>
        <v>38</v>
      </c>
      <c r="D5" s="36">
        <f t="shared" si="0"/>
        <v>0.58461538461538465</v>
      </c>
      <c r="F5" s="92"/>
      <c r="G5" s="91"/>
      <c r="H5" s="93"/>
      <c r="I5" s="91"/>
      <c r="J5" s="57"/>
    </row>
    <row r="6" spans="1:10" x14ac:dyDescent="0.2">
      <c r="A6" s="21" t="s">
        <v>40</v>
      </c>
      <c r="B6" s="11">
        <f>'Aout 2017'!S14+'Septembre 2017'!S14+'Octobre 2017'!P14+'Novembre 2017'!S14+'Decembre 2017'!S14</f>
        <v>1</v>
      </c>
      <c r="C6" s="11">
        <f>'Aout 2017'!T14+'Septembre 2017'!T14+'Octobre 2017'!Q14+'Novembre 2017'!T14+'Decembre 2017'!T14</f>
        <v>0</v>
      </c>
      <c r="D6" s="36">
        <f t="shared" si="0"/>
        <v>0</v>
      </c>
      <c r="F6" s="91"/>
      <c r="G6" s="91"/>
      <c r="H6" s="93"/>
      <c r="I6" s="91"/>
      <c r="J6" s="57"/>
    </row>
    <row r="7" spans="1:10" x14ac:dyDescent="0.2">
      <c r="A7" s="21" t="s">
        <v>39</v>
      </c>
      <c r="B7" s="11">
        <f>'Aout 2017'!S15+'Septembre 2017'!S15+'Octobre 2017'!P15+'Novembre 2017'!S15+'Decembre 2017'!S15</f>
        <v>2</v>
      </c>
      <c r="C7" s="11">
        <f>'Aout 2017'!T15+'Septembre 2017'!T15+'Octobre 2017'!Q15+'Novembre 2017'!T15+'Decembre 2017'!T15</f>
        <v>0</v>
      </c>
      <c r="D7" s="36">
        <f t="shared" si="0"/>
        <v>0</v>
      </c>
      <c r="F7" s="91"/>
      <c r="G7" s="91"/>
      <c r="H7" s="93"/>
      <c r="I7" s="91"/>
      <c r="J7" s="57"/>
    </row>
    <row r="8" spans="1:10" ht="19" x14ac:dyDescent="0.2">
      <c r="A8" s="21" t="s">
        <v>37</v>
      </c>
      <c r="B8" s="11">
        <f>'Aout 2017'!S16+'Septembre 2017'!S16+'Octobre 2017'!P16+'Novembre 2017'!S16+'Decembre 2017'!S16</f>
        <v>0</v>
      </c>
      <c r="C8" s="11">
        <f>'Aout 2017'!T16+'Septembre 2017'!T16+'Octobre 2017'!Q16+'Novembre 2017'!T16+'Decembre 2017'!T16</f>
        <v>0</v>
      </c>
      <c r="D8" s="36" t="str">
        <f t="shared" si="0"/>
        <v/>
      </c>
      <c r="F8" s="95"/>
      <c r="G8" s="95"/>
      <c r="H8" s="95"/>
      <c r="I8" s="95"/>
      <c r="J8" s="57"/>
    </row>
    <row r="9" spans="1:10" x14ac:dyDescent="0.2">
      <c r="A9" s="21" t="s">
        <v>41</v>
      </c>
      <c r="B9" s="11">
        <f>'Aout 2017'!S17+'Septembre 2017'!S17+'Octobre 2017'!P17+'Novembre 2017'!S17+'Decembre 2017'!S17</f>
        <v>0</v>
      </c>
      <c r="C9" s="11">
        <f>'Aout 2017'!T17+'Septembre 2017'!T17+'Octobre 2017'!Q17+'Novembre 2017'!T17+'Decembre 2017'!T17</f>
        <v>0</v>
      </c>
      <c r="D9" s="36" t="str">
        <f t="shared" si="0"/>
        <v/>
      </c>
      <c r="F9" s="57"/>
      <c r="G9" s="57"/>
      <c r="H9" s="57"/>
      <c r="I9" s="57"/>
      <c r="J9" s="57"/>
    </row>
    <row r="10" spans="1:10" x14ac:dyDescent="0.2">
      <c r="A10" s="21" t="s">
        <v>36</v>
      </c>
      <c r="B10" s="11">
        <f>'Aout 2017'!S18+'Septembre 2017'!S18+'Octobre 2017'!P18+'Novembre 2017'!S18+'Decembre 2017'!S18</f>
        <v>4</v>
      </c>
      <c r="C10" s="11">
        <f>'Aout 2017'!T18+'Septembre 2017'!T18+'Octobre 2017'!Q18+'Novembre 2017'!T18+'Decembre 2017'!T18</f>
        <v>1</v>
      </c>
      <c r="D10" s="36">
        <f t="shared" si="0"/>
        <v>0.25</v>
      </c>
    </row>
    <row r="11" spans="1:10" x14ac:dyDescent="0.2">
      <c r="A11" s="21" t="s">
        <v>35</v>
      </c>
      <c r="B11" s="11">
        <f>'Aout 2017'!S19+'Septembre 2017'!S19+'Octobre 2017'!P19+'Novembre 2017'!S19+'Decembre 2017'!S19</f>
        <v>3</v>
      </c>
      <c r="C11" s="11">
        <f>'Aout 2017'!T19+'Septembre 2017'!T19+'Octobre 2017'!Q19+'Novembre 2017'!T19+'Novembre 2017'!T19</f>
        <v>2</v>
      </c>
      <c r="D11" s="36">
        <f t="shared" si="0"/>
        <v>0.66666666666666663</v>
      </c>
    </row>
    <row r="12" spans="1:10" x14ac:dyDescent="0.2">
      <c r="A12" s="21" t="s">
        <v>20</v>
      </c>
      <c r="B12" s="11">
        <f>'Aout 2017'!S20+'Septembre 2017'!S20+'Octobre 2017'!P20+'Novembre 2017'!S20+'Decembre 2017'!S20</f>
        <v>4</v>
      </c>
      <c r="C12" s="11">
        <f>'Aout 2017'!T20+'Septembre 2017'!T20+'Octobre 2017'!Q20+'Novembre 2017'!T20+'Decembre 2017'!T20</f>
        <v>3</v>
      </c>
      <c r="D12" s="36">
        <f t="shared" si="0"/>
        <v>0.75</v>
      </c>
    </row>
    <row r="13" spans="1:10" ht="16" thickBot="1" x14ac:dyDescent="0.25">
      <c r="A13" s="22" t="s">
        <v>101</v>
      </c>
      <c r="B13" s="11">
        <f>'Aout 2017'!S21+'Septembre 2017'!S21+'Octobre 2017'!P21+'Novembre 2017'!S21+'Decembre 2017'!S21</f>
        <v>2</v>
      </c>
      <c r="C13" s="11">
        <f>'Aout 2017'!T21+'Septembre 2017'!T21+'Octobre 2017'!Q21+'Novembre 2017'!T21+'Decembre 2017'!T21</f>
        <v>1</v>
      </c>
      <c r="D13" s="36">
        <f t="shared" si="0"/>
        <v>0.5</v>
      </c>
    </row>
    <row r="14" spans="1:10" x14ac:dyDescent="0.2">
      <c r="A14" s="268" t="s">
        <v>45</v>
      </c>
      <c r="B14" s="269"/>
      <c r="C14" s="269"/>
      <c r="D14" s="270"/>
    </row>
    <row r="15" spans="1:10" x14ac:dyDescent="0.2">
      <c r="A15" s="271"/>
      <c r="B15" s="272"/>
      <c r="C15" s="272"/>
      <c r="D15" s="273"/>
    </row>
    <row r="16" spans="1:10" x14ac:dyDescent="0.2">
      <c r="A16" s="29"/>
      <c r="B16" s="27" t="s">
        <v>48</v>
      </c>
      <c r="C16" s="27"/>
      <c r="D16" s="32" t="s">
        <v>43</v>
      </c>
    </row>
    <row r="17" spans="1:5" x14ac:dyDescent="0.2">
      <c r="A17" s="33" t="s">
        <v>46</v>
      </c>
      <c r="B17" s="31">
        <f>'Aout 2017'!S25+'Septembre 2017'!S25+'Octobre 2017'!P25+'Novembre 2017'!S25+'Decembre 2017'!S25</f>
        <v>35</v>
      </c>
      <c r="C17" s="31"/>
      <c r="D17" s="37" t="e">
        <f>'Aout 2017'!U25+'Septembre 2017'!U25+'Octobre 2017'!R25+'Novembre 2017'!U25+'Decembre 2017'!U25/5</f>
        <v>#VALUE!</v>
      </c>
      <c r="E17" s="96" t="s">
        <v>70</v>
      </c>
    </row>
    <row r="18" spans="1:5" ht="16" thickBot="1" x14ac:dyDescent="0.25">
      <c r="A18" s="34" t="s">
        <v>47</v>
      </c>
      <c r="B18" s="35">
        <f>'Aout 2017'!S26+'Septembre 2017'!S26+'Octobre 2017'!P26+'Novembre 2017'!S26+'Decembre 2017'!S26</f>
        <v>30</v>
      </c>
      <c r="C18" s="35"/>
      <c r="D18" s="88" t="e">
        <f>'Aout 2017'!U26+'Septembre 2017'!U26+'Octobre 2017'!R26+'Novembre 2017'!U26+'Decembre 2017'!U26/5</f>
        <v>#VALUE!</v>
      </c>
      <c r="E18" s="96" t="s">
        <v>70</v>
      </c>
    </row>
    <row r="19" spans="1:5" x14ac:dyDescent="0.2">
      <c r="A19" s="262" t="s">
        <v>54</v>
      </c>
      <c r="B19" s="263"/>
      <c r="C19" s="263"/>
      <c r="D19" s="264"/>
    </row>
    <row r="20" spans="1:5" ht="16" thickBot="1" x14ac:dyDescent="0.25">
      <c r="A20" s="265"/>
      <c r="B20" s="266"/>
      <c r="C20" s="266"/>
      <c r="D20" s="267"/>
    </row>
    <row r="21" spans="1:5" x14ac:dyDescent="0.2">
      <c r="A21" s="222" t="s">
        <v>29</v>
      </c>
      <c r="B21" s="223" t="s">
        <v>44</v>
      </c>
      <c r="C21" s="223" t="s">
        <v>42</v>
      </c>
      <c r="D21" s="224" t="s">
        <v>43</v>
      </c>
    </row>
    <row r="22" spans="1:5" x14ac:dyDescent="0.2">
      <c r="A22" s="46" t="s">
        <v>56</v>
      </c>
      <c r="B22" s="202">
        <f>'Aout 2017'!S30+'Septembre 2017'!S30+'Octobre 2017'!P30+'Novembre 2017'!S30+'Decembre 2017'!S30</f>
        <v>7</v>
      </c>
      <c r="C22" s="202">
        <f>'Aout 2017'!T30+'Septembre 2017'!T30+'Octobre 2017'!Q30+'Novembre 2017'!T30+'Decembre 2017'!T30</f>
        <v>4</v>
      </c>
      <c r="D22" s="36">
        <f>IFERROR(C22/B22,"")</f>
        <v>0.5714285714285714</v>
      </c>
    </row>
    <row r="23" spans="1:5" x14ac:dyDescent="0.2">
      <c r="A23" s="47" t="s">
        <v>55</v>
      </c>
      <c r="B23" s="202">
        <f>'Aout 2017'!S31+'Septembre 2017'!S31+'Octobre 2017'!P31+'Novembre 2017'!S31+'Decembre 2017'!S31</f>
        <v>2</v>
      </c>
      <c r="C23" s="202">
        <f>'Aout 2017'!T31+'Septembre 2017'!T31+'Octobre 2017'!Q31+'Novembre 2017'!T31+'Decembre 2017'!T31</f>
        <v>0</v>
      </c>
      <c r="D23" s="36">
        <f t="shared" ref="D23:D35" si="1">IFERROR(C23/B23,"")</f>
        <v>0</v>
      </c>
    </row>
    <row r="24" spans="1:5" x14ac:dyDescent="0.2">
      <c r="A24" s="48" t="s">
        <v>57</v>
      </c>
      <c r="B24" s="202">
        <f>'Aout 2017'!S32+'Septembre 2017'!S32+'Octobre 2017'!P32+'Novembre 2017'!S32+'Decembre 2017'!S32</f>
        <v>9</v>
      </c>
      <c r="C24" s="202">
        <f>'Aout 2017'!T32+'Septembre 2017'!T32+'Octobre 2017'!Q32+'Novembre 2017'!T32+'Decembre 2017'!T32</f>
        <v>6</v>
      </c>
      <c r="D24" s="36">
        <f t="shared" si="1"/>
        <v>0.66666666666666663</v>
      </c>
    </row>
    <row r="25" spans="1:5" x14ac:dyDescent="0.2">
      <c r="A25" s="50" t="s">
        <v>58</v>
      </c>
      <c r="B25" s="202">
        <f>'Aout 2017'!S33+'Septembre 2017'!S33+'Octobre 2017'!P33+'Novembre 2017'!S33+'Decembre 2017'!S33</f>
        <v>2</v>
      </c>
      <c r="C25" s="202">
        <f>'Aout 2017'!T33+'Septembre 2017'!T33+'Octobre 2017'!Q33+'Novembre 2017'!T33+'Decembre 2017'!T33</f>
        <v>0</v>
      </c>
      <c r="D25" s="36">
        <f t="shared" si="1"/>
        <v>0</v>
      </c>
    </row>
    <row r="26" spans="1:5" ht="30" x14ac:dyDescent="0.2">
      <c r="A26" s="51" t="s">
        <v>59</v>
      </c>
      <c r="B26" s="202">
        <f>'Aout 2017'!S34+'Septembre 2017'!S34+'Octobre 2017'!P34+'Novembre 2017'!S34+'Decembre 2017'!S34</f>
        <v>2</v>
      </c>
      <c r="C26" s="202">
        <f>'Aout 2017'!T34+'Septembre 2017'!T34+'Octobre 2017'!Q34+'Novembre 2017'!T34+'Decembre 2017'!T34</f>
        <v>1</v>
      </c>
      <c r="D26" s="36">
        <f t="shared" si="1"/>
        <v>0.5</v>
      </c>
    </row>
    <row r="27" spans="1:5" x14ac:dyDescent="0.2">
      <c r="A27" s="52" t="s">
        <v>60</v>
      </c>
      <c r="B27" s="202">
        <f>'Aout 2017'!S35+'Septembre 2017'!S35+'Octobre 2017'!P35+'Novembre 2017'!S35+'Decembre 2017'!S36</f>
        <v>1</v>
      </c>
      <c r="C27" s="202">
        <f>'Aout 2017'!T35+'Septembre 2017'!T35+'Octobre 2017'!Q35+'Novembre 2017'!T35+'Decembre 2017'!T35</f>
        <v>0</v>
      </c>
      <c r="D27" s="36">
        <f t="shared" si="1"/>
        <v>0</v>
      </c>
    </row>
    <row r="28" spans="1:5" x14ac:dyDescent="0.2">
      <c r="A28" s="53" t="s">
        <v>68</v>
      </c>
      <c r="B28" s="202">
        <f>'Aout 2017'!S36+'Septembre 2017'!S36+'Octobre 2017'!P36+'Novembre 2017'!S36+'Decembre 2017'!S36</f>
        <v>2</v>
      </c>
      <c r="C28" s="202">
        <f>'Aout 2017'!T36+'Septembre 2017'!T36+'Octobre 2017'!Q36+'Novembre 2017'!T36+'Decembre 2017'!T36</f>
        <v>2</v>
      </c>
      <c r="D28" s="36">
        <f t="shared" si="1"/>
        <v>1</v>
      </c>
    </row>
    <row r="29" spans="1:5" x14ac:dyDescent="0.2">
      <c r="A29" s="49" t="s">
        <v>61</v>
      </c>
      <c r="B29" s="202">
        <f>'Aout 2017'!S37+'Septembre 2017'!S37+'Octobre 2017'!P37+'Novembre 2017'!S37+'Decembre 2017'!S37</f>
        <v>14</v>
      </c>
      <c r="C29" s="202">
        <f>'Aout 2017'!T37+'Septembre 2017'!T37+'Octobre 2017'!Q37+'Novembre 2017'!T37+'Decembre 2017'!T37</f>
        <v>5</v>
      </c>
      <c r="D29" s="36">
        <f t="shared" si="1"/>
        <v>0.35714285714285715</v>
      </c>
    </row>
    <row r="30" spans="1:5" x14ac:dyDescent="0.2">
      <c r="A30" s="54" t="s">
        <v>62</v>
      </c>
      <c r="B30" s="202">
        <f>'Aout 2017'!S38+'Septembre 2017'!S38+'Octobre 2017'!P38+'Novembre 2017'!S38+'Decembre 2017'!S38</f>
        <v>0</v>
      </c>
      <c r="C30" s="202">
        <f>'Aout 2017'!T38+'Septembre 2017'!T38+'Octobre 2017'!Q38+'Novembre 2017'!T38+'Decembre 2017'!T38</f>
        <v>0</v>
      </c>
      <c r="D30" s="36" t="str">
        <f t="shared" si="1"/>
        <v/>
      </c>
    </row>
    <row r="31" spans="1:5" x14ac:dyDescent="0.2">
      <c r="A31" s="115" t="s">
        <v>63</v>
      </c>
      <c r="B31" s="202">
        <f>'Aout 2017'!S39+'Septembre 2017'!S39+'Octobre 2017'!P39+'Novembre 2017'!S39+'Decembre 2017'!S39</f>
        <v>0</v>
      </c>
      <c r="C31" s="202">
        <f>'Aout 2017'!T39+'Septembre 2017'!T39+'Octobre 2017'!Q39+'Novembre 2017'!T39+'Decembre 2017'!T39</f>
        <v>0</v>
      </c>
      <c r="D31" s="36" t="str">
        <f t="shared" si="1"/>
        <v/>
      </c>
    </row>
    <row r="32" spans="1:5" x14ac:dyDescent="0.2">
      <c r="A32" s="226" t="s">
        <v>134</v>
      </c>
      <c r="B32" s="202">
        <f>'Septembre 2017'!S41+'Octobre 2017'!P41+'Novembre 2017'!S41+'Decembre 2017'!S41</f>
        <v>10</v>
      </c>
      <c r="C32" s="202">
        <f>'Septembre 2017'!T41+'Octobre 2017'!Q41+'Novembre 2017'!T41+'Decembre 2017'!T41</f>
        <v>8</v>
      </c>
      <c r="D32" s="36">
        <f t="shared" si="1"/>
        <v>0.8</v>
      </c>
    </row>
    <row r="33" spans="1:4" x14ac:dyDescent="0.2">
      <c r="A33" s="236" t="s">
        <v>158</v>
      </c>
      <c r="B33" s="202">
        <f>'Septembre 2017'!S42+'Octobre 2017'!P42+'Novembre 2017'!S42+'Decembre 2017'!S42</f>
        <v>6</v>
      </c>
      <c r="C33" s="202">
        <f>'Septembre 2017'!T42+'Octobre 2017'!Q42+'Novembre 2017'!T42+'Decembre 2017'!T42</f>
        <v>6</v>
      </c>
      <c r="D33" s="36">
        <f t="shared" si="1"/>
        <v>1</v>
      </c>
    </row>
    <row r="34" spans="1:4" x14ac:dyDescent="0.2">
      <c r="A34" s="239" t="s">
        <v>235</v>
      </c>
      <c r="B34" s="202">
        <f>'Septembre 2017'!S43+'Octobre 2017'!P43+'Novembre 2017'!S43+'Decembre 2017'!S43</f>
        <v>1</v>
      </c>
      <c r="C34" s="202">
        <f>'Septembre 2017'!T43+'Octobre 2017'!Q43+'Novembre 2017'!T43+'Decembre 2017'!T43</f>
        <v>1</v>
      </c>
      <c r="D34" s="36">
        <f t="shared" si="1"/>
        <v>1</v>
      </c>
    </row>
    <row r="35" spans="1:4" ht="16" thickBot="1" x14ac:dyDescent="0.25">
      <c r="A35" s="240" t="s">
        <v>209</v>
      </c>
      <c r="B35" s="78">
        <f>'Septembre 2017'!S44+'Octobre 2017'!P44+'Novembre 2017'!S44+'Decembre 2017'!S44</f>
        <v>1</v>
      </c>
      <c r="C35" s="78">
        <f>'Septembre 2017'!T44+'Octobre 2017'!Q44+'Novembre 2017'!T44+'Decembre 2017'!T44</f>
        <v>1</v>
      </c>
      <c r="D35" s="79">
        <f t="shared" si="1"/>
        <v>1</v>
      </c>
    </row>
    <row r="36" spans="1:4" ht="15" customHeight="1" x14ac:dyDescent="0.2">
      <c r="A36" s="257" t="s">
        <v>72</v>
      </c>
      <c r="B36" s="258"/>
      <c r="C36" s="258"/>
      <c r="D36" s="289"/>
    </row>
    <row r="37" spans="1:4" ht="30.5" customHeight="1" thickBot="1" x14ac:dyDescent="0.25">
      <c r="A37" s="290"/>
      <c r="B37" s="291"/>
      <c r="C37" s="291"/>
      <c r="D37" s="292"/>
    </row>
    <row r="38" spans="1:4" x14ac:dyDescent="0.2">
      <c r="A38" s="296" t="s">
        <v>7</v>
      </c>
      <c r="B38" s="297"/>
      <c r="C38" s="302" t="s">
        <v>78</v>
      </c>
      <c r="D38" s="303"/>
    </row>
    <row r="39" spans="1:4" x14ac:dyDescent="0.2">
      <c r="A39" s="298" t="s">
        <v>73</v>
      </c>
      <c r="B39" s="299"/>
      <c r="C39" s="304">
        <f>'Aout 2017'!R8</f>
        <v>18</v>
      </c>
      <c r="D39" s="305"/>
    </row>
    <row r="40" spans="1:4" x14ac:dyDescent="0.2">
      <c r="A40" s="298" t="s">
        <v>74</v>
      </c>
      <c r="B40" s="299"/>
      <c r="C40" s="304">
        <f>'Septembre 2017'!R8</f>
        <v>-30</v>
      </c>
      <c r="D40" s="305"/>
    </row>
    <row r="41" spans="1:4" x14ac:dyDescent="0.2">
      <c r="A41" s="300" t="s">
        <v>75</v>
      </c>
      <c r="B41" s="301"/>
      <c r="C41" s="304">
        <f>'Octobre 2017'!O8</f>
        <v>-15</v>
      </c>
      <c r="D41" s="305"/>
    </row>
    <row r="42" spans="1:4" x14ac:dyDescent="0.2">
      <c r="A42" s="300" t="s">
        <v>76</v>
      </c>
      <c r="B42" s="301"/>
      <c r="C42" s="304">
        <f>'Novembre 2017'!R8</f>
        <v>0</v>
      </c>
      <c r="D42" s="305"/>
    </row>
    <row r="43" spans="1:4" x14ac:dyDescent="0.2">
      <c r="A43" s="300" t="s">
        <v>77</v>
      </c>
      <c r="B43" s="301"/>
      <c r="C43" s="304">
        <f>'Decembre 2017'!R8</f>
        <v>0</v>
      </c>
      <c r="D43" s="305"/>
    </row>
    <row r="44" spans="1:4" ht="20" thickBot="1" x14ac:dyDescent="0.25">
      <c r="A44" s="293">
        <f>SUM(C39:C43)</f>
        <v>-27</v>
      </c>
      <c r="B44" s="294"/>
      <c r="C44" s="294"/>
      <c r="D44" s="295"/>
    </row>
  </sheetData>
  <mergeCells count="17">
    <mergeCell ref="C43:D43"/>
    <mergeCell ref="A1:D2"/>
    <mergeCell ref="A14:D15"/>
    <mergeCell ref="A19:D20"/>
    <mergeCell ref="A36:D37"/>
    <mergeCell ref="A44:D44"/>
    <mergeCell ref="A38:B38"/>
    <mergeCell ref="A39:B39"/>
    <mergeCell ref="A40:B40"/>
    <mergeCell ref="A41:B41"/>
    <mergeCell ref="A42:B42"/>
    <mergeCell ref="A43:B43"/>
    <mergeCell ref="C38:D38"/>
    <mergeCell ref="C39:D39"/>
    <mergeCell ref="C40:D40"/>
    <mergeCell ref="C41:D41"/>
    <mergeCell ref="C42:D42"/>
  </mergeCells>
  <phoneticPr fontId="4" type="noConversion"/>
  <conditionalFormatting sqref="B4:C13">
    <cfRule type="expression" dxfId="1" priority="2">
      <formula>B4=0</formula>
    </cfRule>
  </conditionalFormatting>
  <conditionalFormatting sqref="B22:C35">
    <cfRule type="expression" dxfId="0" priority="1">
      <formula>B22=0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Aout 2017</vt:lpstr>
      <vt:lpstr>Septembre 2017</vt:lpstr>
      <vt:lpstr>Octobre 2017</vt:lpstr>
      <vt:lpstr>Novembre 2017</vt:lpstr>
      <vt:lpstr>Decembre 2017</vt:lpstr>
      <vt:lpstr>Bilan 2017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Utilisateur de Microsoft Office</cp:lastModifiedBy>
  <cp:lastPrinted>2017-09-09T20:40:54Z</cp:lastPrinted>
  <dcterms:created xsi:type="dcterms:W3CDTF">2017-08-22T06:18:28Z</dcterms:created>
  <dcterms:modified xsi:type="dcterms:W3CDTF">2017-10-09T03:45:34Z</dcterms:modified>
</cp:coreProperties>
</file>