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xr:revisionPtr revIDLastSave="0" documentId="13_ncr:1_{5EA712B5-A4F7-4745-8345-E04639297D68}" xr6:coauthVersionLast="31" xr6:coauthVersionMax="31" xr10:uidLastSave="{00000000-0000-0000-0000-000000000000}"/>
  <bookViews>
    <workbookView xWindow="0" yWindow="4800" windowWidth="23040" windowHeight="5328" tabRatio="528" xr2:uid="{3ED4B979-2B53-4C92-AC19-A2A2FC4F6D5A}"/>
  </bookViews>
  <sheets>
    <sheet name="DEV" sheetId="1" r:id="rId1"/>
    <sheet name="BIB" sheetId="9" r:id="rId2"/>
    <sheet name="BIB.OUV" sheetId="10" r:id="rId3"/>
    <sheet name="CONSO RESSOURCES" sheetId="11" r:id="rId4"/>
    <sheet name="LIST.RESS" sheetId="15" r:id="rId5"/>
    <sheet name="Compil BIB DEV" sheetId="16" r:id="rId6"/>
    <sheet name="PARAM" sheetId="13" state="hidden" r:id="rId7"/>
  </sheets>
  <definedNames>
    <definedName name="_xlnm._FilterDatabase" localSheetId="1" hidden="1">BIB!$B$2:$F$2</definedName>
    <definedName name="_xlnm._FilterDatabase" localSheetId="2" hidden="1">BIB.OUV!$A$2:$K$2</definedName>
    <definedName name="_xlnm._FilterDatabase" localSheetId="3" hidden="1">'CONSO RESSOURCES'!$B$3:$F$3</definedName>
    <definedName name="Etat">#REF!</definedName>
    <definedName name="_xlnm.Print_Titles" localSheetId="0">DEV!$6:$6</definedName>
    <definedName name="LIST.RESS">LIST.RESS!$A$2:$C$13</definedName>
    <definedName name="_xlnm.Print_Area" localSheetId="1">BIB[#All]</definedName>
    <definedName name="_xlnm.Print_Area" localSheetId="3">'CONSO RESSOURCES'!$A$1:$J$41</definedName>
    <definedName name="_xlnm.Print_Area" localSheetId="0">DEV!$F:$K</definedName>
  </definedNames>
  <calcPr calcId="179017"/>
  <pivotCaches>
    <pivotCache cacheId="0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0" l="1"/>
  <c r="G15" i="10" s="1"/>
  <c r="E15" i="10"/>
  <c r="I15" i="10"/>
  <c r="J15" i="10"/>
  <c r="K15" i="10"/>
  <c r="L15" i="10" s="1"/>
  <c r="C9" i="11"/>
  <c r="C15" i="11"/>
  <c r="C16" i="11"/>
  <c r="C17" i="11"/>
  <c r="C18" i="11"/>
  <c r="C19" i="11"/>
  <c r="D14" i="11"/>
  <c r="F13" i="1"/>
  <c r="J12" i="1"/>
  <c r="K12" i="1" s="1"/>
  <c r="I12" i="1"/>
  <c r="G12" i="1"/>
  <c r="F12" i="1"/>
  <c r="J5" i="10"/>
  <c r="J6" i="10"/>
  <c r="J7" i="10"/>
  <c r="J8" i="10"/>
  <c r="J10" i="10"/>
  <c r="J11" i="10"/>
  <c r="J13" i="10"/>
  <c r="J14" i="10"/>
  <c r="J16" i="10"/>
  <c r="J17" i="10"/>
  <c r="J20" i="10"/>
  <c r="J21" i="10"/>
  <c r="J3" i="10"/>
  <c r="F9" i="10"/>
  <c r="G9" i="10" s="1"/>
  <c r="E9" i="10"/>
  <c r="E20" i="10"/>
  <c r="K20" i="10"/>
  <c r="L20" i="10" s="1"/>
  <c r="E19" i="10"/>
  <c r="I19" i="10"/>
  <c r="K19" i="10"/>
  <c r="F4" i="10"/>
  <c r="F5" i="10" s="1"/>
  <c r="F6" i="10" s="1"/>
  <c r="F7" i="10" s="1"/>
  <c r="F8" i="10" s="1"/>
  <c r="F10" i="10"/>
  <c r="F11" i="10"/>
  <c r="F12" i="10"/>
  <c r="F13" i="10" s="1"/>
  <c r="F14" i="10" s="1"/>
  <c r="F16" i="10"/>
  <c r="G16" i="10" s="1"/>
  <c r="F18" i="10"/>
  <c r="F19" i="10" s="1"/>
  <c r="F21" i="10"/>
  <c r="E18" i="10"/>
  <c r="E16" i="10"/>
  <c r="K16" i="10"/>
  <c r="L16" i="10" s="1"/>
  <c r="K14" i="10"/>
  <c r="L19" i="10" l="1"/>
  <c r="G18" i="10"/>
  <c r="G19" i="10"/>
  <c r="F20" i="10"/>
  <c r="G20" i="10" s="1"/>
  <c r="G13" i="10"/>
  <c r="G14" i="10"/>
  <c r="L14" i="10"/>
  <c r="B4" i="16" l="1"/>
  <c r="B5" i="16"/>
  <c r="B6" i="16"/>
  <c r="B7" i="16"/>
  <c r="B8" i="16"/>
  <c r="B9" i="16"/>
  <c r="B10" i="16"/>
  <c r="B11" i="16"/>
  <c r="B12" i="16"/>
  <c r="B13" i="16"/>
  <c r="B14" i="16"/>
  <c r="B15" i="16"/>
  <c r="B16" i="16"/>
  <c r="B17" i="16"/>
  <c r="B18" i="16"/>
  <c r="B3" i="16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12" i="15"/>
  <c r="F10" i="1"/>
  <c r="D4" i="15"/>
  <c r="D5" i="15"/>
  <c r="D6" i="15"/>
  <c r="D7" i="15"/>
  <c r="D8" i="15"/>
  <c r="D9" i="15"/>
  <c r="D10" i="15"/>
  <c r="D11" i="15"/>
  <c r="D3" i="15"/>
  <c r="E13" i="10" l="1"/>
  <c r="K13" i="10"/>
  <c r="G4" i="10"/>
  <c r="E1" i="15" a="1"/>
  <c r="E1" i="15" s="1"/>
  <c r="I9" i="1"/>
  <c r="J9" i="1"/>
  <c r="K9" i="1" s="1"/>
  <c r="I11" i="1"/>
  <c r="G9" i="1"/>
  <c r="G21" i="10"/>
  <c r="I10" i="1"/>
  <c r="E4" i="10"/>
  <c r="E5" i="10"/>
  <c r="E6" i="10"/>
  <c r="E7" i="10"/>
  <c r="E8" i="10"/>
  <c r="E10" i="10"/>
  <c r="E12" i="10"/>
  <c r="E21" i="10"/>
  <c r="L21" i="10"/>
  <c r="L3" i="10"/>
  <c r="L10" i="10"/>
  <c r="L11" i="10"/>
  <c r="K21" i="10"/>
  <c r="K3" i="10"/>
  <c r="K4" i="10"/>
  <c r="K5" i="10"/>
  <c r="L5" i="10" s="1"/>
  <c r="K6" i="10"/>
  <c r="L6" i="10" s="1"/>
  <c r="K7" i="10"/>
  <c r="L7" i="10" s="1"/>
  <c r="K8" i="10"/>
  <c r="K10" i="10"/>
  <c r="K11" i="10"/>
  <c r="K12" i="10"/>
  <c r="J9" i="10"/>
  <c r="G10" i="10"/>
  <c r="G11" i="10"/>
  <c r="I13" i="1" s="1"/>
  <c r="P4" i="15"/>
  <c r="L13" i="10" l="1"/>
  <c r="B15" i="11"/>
  <c r="D15" i="11"/>
  <c r="B11" i="11"/>
  <c r="D11" i="11"/>
  <c r="E11" i="11"/>
  <c r="B7" i="11"/>
  <c r="D7" i="11"/>
  <c r="E7" i="11"/>
  <c r="D16" i="11"/>
  <c r="B8" i="11"/>
  <c r="D8" i="11"/>
  <c r="B14" i="11"/>
  <c r="E14" i="11"/>
  <c r="D10" i="11"/>
  <c r="E10" i="11"/>
  <c r="B10" i="11"/>
  <c r="D6" i="11"/>
  <c r="E6" i="11"/>
  <c r="B6" i="11"/>
  <c r="B12" i="11"/>
  <c r="D12" i="11"/>
  <c r="E12" i="11"/>
  <c r="E4" i="11"/>
  <c r="D4" i="11"/>
  <c r="B4" i="11"/>
  <c r="D13" i="11"/>
  <c r="E13" i="11"/>
  <c r="B13" i="11"/>
  <c r="D9" i="11"/>
  <c r="E9" i="11"/>
  <c r="B9" i="11"/>
  <c r="D5" i="11"/>
  <c r="E5" i="11"/>
  <c r="B5" i="11"/>
  <c r="G12" i="10"/>
  <c r="H1" i="15"/>
  <c r="O1" i="15"/>
  <c r="K1" i="15"/>
  <c r="G1" i="15"/>
  <c r="L1" i="15"/>
  <c r="N1" i="15"/>
  <c r="J1" i="15"/>
  <c r="F1" i="15"/>
  <c r="P1" i="15"/>
  <c r="Q1" i="15"/>
  <c r="M1" i="15"/>
  <c r="I1" i="15"/>
  <c r="L8" i="10"/>
  <c r="F9" i="1"/>
  <c r="F11" i="1"/>
  <c r="G7" i="10" l="1"/>
  <c r="G8" i="10"/>
  <c r="G6" i="10"/>
  <c r="G5" i="10"/>
  <c r="C18" i="16"/>
  <c r="F18" i="16" s="1"/>
  <c r="C17" i="16"/>
  <c r="F17" i="16" s="1"/>
  <c r="C16" i="16"/>
  <c r="F16" i="16" s="1"/>
  <c r="C6" i="16"/>
  <c r="F6" i="16" s="1"/>
  <c r="F3" i="15"/>
  <c r="J3" i="15"/>
  <c r="N3" i="15"/>
  <c r="R3" i="15"/>
  <c r="V3" i="15"/>
  <c r="I4" i="15"/>
  <c r="M4" i="15"/>
  <c r="Q4" i="15"/>
  <c r="U4" i="15"/>
  <c r="H5" i="15"/>
  <c r="L5" i="15"/>
  <c r="P5" i="15"/>
  <c r="T5" i="15"/>
  <c r="G6" i="15"/>
  <c r="K6" i="15"/>
  <c r="O6" i="15"/>
  <c r="S6" i="15"/>
  <c r="F7" i="15"/>
  <c r="J7" i="15"/>
  <c r="N7" i="15"/>
  <c r="R7" i="15"/>
  <c r="V7" i="15"/>
  <c r="I8" i="15"/>
  <c r="M8" i="15"/>
  <c r="Q8" i="15"/>
  <c r="U8" i="15"/>
  <c r="H9" i="15"/>
  <c r="L9" i="15"/>
  <c r="P9" i="15"/>
  <c r="T9" i="15"/>
  <c r="G10" i="15"/>
  <c r="K10" i="15"/>
  <c r="O10" i="15"/>
  <c r="S10" i="15"/>
  <c r="F11" i="15"/>
  <c r="J11" i="15"/>
  <c r="N11" i="15"/>
  <c r="R11" i="15"/>
  <c r="V11" i="15"/>
  <c r="I12" i="15"/>
  <c r="M12" i="15"/>
  <c r="Q12" i="15"/>
  <c r="U12" i="15"/>
  <c r="H13" i="15"/>
  <c r="L13" i="15"/>
  <c r="P13" i="15"/>
  <c r="T13" i="15"/>
  <c r="G14" i="15"/>
  <c r="K14" i="15"/>
  <c r="O14" i="15"/>
  <c r="S14" i="15"/>
  <c r="F15" i="15"/>
  <c r="J15" i="15"/>
  <c r="N15" i="15"/>
  <c r="R15" i="15"/>
  <c r="V15" i="15"/>
  <c r="I16" i="15"/>
  <c r="M16" i="15"/>
  <c r="Q16" i="15"/>
  <c r="U16" i="15"/>
  <c r="H17" i="15"/>
  <c r="L17" i="15"/>
  <c r="P17" i="15"/>
  <c r="T17" i="15"/>
  <c r="G18" i="15"/>
  <c r="K18" i="15"/>
  <c r="O18" i="15"/>
  <c r="S18" i="15"/>
  <c r="F19" i="15"/>
  <c r="J19" i="15"/>
  <c r="N19" i="15"/>
  <c r="R19" i="15"/>
  <c r="V19" i="15"/>
  <c r="G3" i="15"/>
  <c r="K3" i="15"/>
  <c r="O3" i="15"/>
  <c r="S3" i="15"/>
  <c r="F4" i="15"/>
  <c r="J4" i="15"/>
  <c r="N4" i="15"/>
  <c r="R4" i="15"/>
  <c r="V4" i="15"/>
  <c r="I5" i="15"/>
  <c r="M5" i="15"/>
  <c r="Q5" i="15"/>
  <c r="U5" i="15"/>
  <c r="H6" i="15"/>
  <c r="L6" i="15"/>
  <c r="P6" i="15"/>
  <c r="T6" i="15"/>
  <c r="G7" i="15"/>
  <c r="K7" i="15"/>
  <c r="O7" i="15"/>
  <c r="S7" i="15"/>
  <c r="F8" i="15"/>
  <c r="J8" i="15"/>
  <c r="N8" i="15"/>
  <c r="R8" i="15"/>
  <c r="V8" i="15"/>
  <c r="I9" i="15"/>
  <c r="M9" i="15"/>
  <c r="Q9" i="15"/>
  <c r="U9" i="15"/>
  <c r="H10" i="15"/>
  <c r="L10" i="15"/>
  <c r="P10" i="15"/>
  <c r="T10" i="15"/>
  <c r="G11" i="15"/>
  <c r="K11" i="15"/>
  <c r="O11" i="15"/>
  <c r="S11" i="15"/>
  <c r="F12" i="15"/>
  <c r="J12" i="15"/>
  <c r="N12" i="15"/>
  <c r="R12" i="15"/>
  <c r="V12" i="15"/>
  <c r="I13" i="15"/>
  <c r="M13" i="15"/>
  <c r="Q13" i="15"/>
  <c r="U13" i="15"/>
  <c r="H14" i="15"/>
  <c r="L14" i="15"/>
  <c r="P14" i="15"/>
  <c r="T14" i="15"/>
  <c r="G15" i="15"/>
  <c r="K15" i="15"/>
  <c r="O15" i="15"/>
  <c r="S15" i="15"/>
  <c r="F16" i="15"/>
  <c r="J16" i="15"/>
  <c r="N16" i="15"/>
  <c r="R16" i="15"/>
  <c r="V16" i="15"/>
  <c r="I17" i="15"/>
  <c r="M17" i="15"/>
  <c r="Q17" i="15"/>
  <c r="U17" i="15"/>
  <c r="H18" i="15"/>
  <c r="L18" i="15"/>
  <c r="P18" i="15"/>
  <c r="T18" i="15"/>
  <c r="G19" i="15"/>
  <c r="K19" i="15"/>
  <c r="O19" i="15"/>
  <c r="S19" i="15"/>
  <c r="F20" i="15"/>
  <c r="J20" i="15"/>
  <c r="N20" i="15"/>
  <c r="R20" i="15"/>
  <c r="V20" i="15"/>
  <c r="I21" i="15"/>
  <c r="M21" i="15"/>
  <c r="Q21" i="15"/>
  <c r="U21" i="15"/>
  <c r="H22" i="15"/>
  <c r="L22" i="15"/>
  <c r="P22" i="15"/>
  <c r="T22" i="15"/>
  <c r="G23" i="15"/>
  <c r="K23" i="15"/>
  <c r="O23" i="15"/>
  <c r="S23" i="15"/>
  <c r="F24" i="15"/>
  <c r="J24" i="15"/>
  <c r="H3" i="15"/>
  <c r="L3" i="15"/>
  <c r="P3" i="15"/>
  <c r="T3" i="15"/>
  <c r="G4" i="15"/>
  <c r="K4" i="15"/>
  <c r="O4" i="15"/>
  <c r="S4" i="15"/>
  <c r="F5" i="15"/>
  <c r="J5" i="15"/>
  <c r="N5" i="15"/>
  <c r="R5" i="15"/>
  <c r="V5" i="15"/>
  <c r="I6" i="15"/>
  <c r="M6" i="15"/>
  <c r="Q6" i="15"/>
  <c r="U6" i="15"/>
  <c r="H7" i="15"/>
  <c r="L7" i="15"/>
  <c r="P7" i="15"/>
  <c r="T7" i="15"/>
  <c r="G8" i="15"/>
  <c r="K8" i="15"/>
  <c r="O8" i="15"/>
  <c r="S8" i="15"/>
  <c r="F9" i="15"/>
  <c r="J9" i="15"/>
  <c r="N9" i="15"/>
  <c r="R9" i="15"/>
  <c r="V9" i="15"/>
  <c r="I10" i="15"/>
  <c r="M10" i="15"/>
  <c r="Q10" i="15"/>
  <c r="U10" i="15"/>
  <c r="H11" i="15"/>
  <c r="L11" i="15"/>
  <c r="P11" i="15"/>
  <c r="T11" i="15"/>
  <c r="G12" i="15"/>
  <c r="K12" i="15"/>
  <c r="O12" i="15"/>
  <c r="S12" i="15"/>
  <c r="F13" i="15"/>
  <c r="J13" i="15"/>
  <c r="N13" i="15"/>
  <c r="R13" i="15"/>
  <c r="V13" i="15"/>
  <c r="I14" i="15"/>
  <c r="M14" i="15"/>
  <c r="Q14" i="15"/>
  <c r="U14" i="15"/>
  <c r="H15" i="15"/>
  <c r="L15" i="15"/>
  <c r="P15" i="15"/>
  <c r="T15" i="15"/>
  <c r="G16" i="15"/>
  <c r="K16" i="15"/>
  <c r="O16" i="15"/>
  <c r="S16" i="15"/>
  <c r="F17" i="15"/>
  <c r="J17" i="15"/>
  <c r="N17" i="15"/>
  <c r="R17" i="15"/>
  <c r="V17" i="15"/>
  <c r="I18" i="15"/>
  <c r="M18" i="15"/>
  <c r="Q18" i="15"/>
  <c r="U18" i="15"/>
  <c r="H19" i="15"/>
  <c r="L19" i="15"/>
  <c r="P19" i="15"/>
  <c r="T19" i="15"/>
  <c r="G20" i="15"/>
  <c r="K20" i="15"/>
  <c r="O20" i="15"/>
  <c r="S20" i="15"/>
  <c r="F21" i="15"/>
  <c r="J21" i="15"/>
  <c r="N21" i="15"/>
  <c r="R21" i="15"/>
  <c r="V21" i="15"/>
  <c r="I22" i="15"/>
  <c r="M22" i="15"/>
  <c r="Q22" i="15"/>
  <c r="U22" i="15"/>
  <c r="H23" i="15"/>
  <c r="L23" i="15"/>
  <c r="P23" i="15"/>
  <c r="T23" i="15"/>
  <c r="G24" i="15"/>
  <c r="K24" i="15"/>
  <c r="O24" i="15"/>
  <c r="S24" i="15"/>
  <c r="F25" i="15"/>
  <c r="J25" i="15"/>
  <c r="N25" i="15"/>
  <c r="R25" i="15"/>
  <c r="V25" i="15"/>
  <c r="I26" i="15"/>
  <c r="M26" i="15"/>
  <c r="Q26" i="15"/>
  <c r="U26" i="15"/>
  <c r="H27" i="15"/>
  <c r="L27" i="15"/>
  <c r="P27" i="15"/>
  <c r="T27" i="15"/>
  <c r="G28" i="15"/>
  <c r="K28" i="15"/>
  <c r="O28" i="15"/>
  <c r="S28" i="15"/>
  <c r="F29" i="15"/>
  <c r="J29" i="15"/>
  <c r="N29" i="15"/>
  <c r="R29" i="15"/>
  <c r="V29" i="15"/>
  <c r="I30" i="15"/>
  <c r="M30" i="15"/>
  <c r="Q30" i="15"/>
  <c r="U30" i="15"/>
  <c r="H31" i="15"/>
  <c r="L31" i="15"/>
  <c r="P31" i="15"/>
  <c r="T31" i="15"/>
  <c r="G32" i="15"/>
  <c r="K32" i="15"/>
  <c r="O32" i="15"/>
  <c r="S32" i="15"/>
  <c r="I3" i="15"/>
  <c r="M3" i="15"/>
  <c r="Q3" i="15"/>
  <c r="U3" i="15"/>
  <c r="H4" i="15"/>
  <c r="L4" i="15"/>
  <c r="T4" i="15"/>
  <c r="G5" i="15"/>
  <c r="K5" i="15"/>
  <c r="O5" i="15"/>
  <c r="S5" i="15"/>
  <c r="F6" i="15"/>
  <c r="J6" i="15"/>
  <c r="N6" i="15"/>
  <c r="R6" i="15"/>
  <c r="V6" i="15"/>
  <c r="I7" i="15"/>
  <c r="M7" i="15"/>
  <c r="Q7" i="15"/>
  <c r="U7" i="15"/>
  <c r="H8" i="15"/>
  <c r="L8" i="15"/>
  <c r="P8" i="15"/>
  <c r="T8" i="15"/>
  <c r="G9" i="15"/>
  <c r="K9" i="15"/>
  <c r="O9" i="15"/>
  <c r="S9" i="15"/>
  <c r="F10" i="15"/>
  <c r="J10" i="15"/>
  <c r="N10" i="15"/>
  <c r="R10" i="15"/>
  <c r="V10" i="15"/>
  <c r="I11" i="15"/>
  <c r="M11" i="15"/>
  <c r="Q11" i="15"/>
  <c r="U11" i="15"/>
  <c r="H12" i="15"/>
  <c r="L12" i="15"/>
  <c r="P12" i="15"/>
  <c r="T12" i="15"/>
  <c r="G13" i="15"/>
  <c r="K13" i="15"/>
  <c r="O13" i="15"/>
  <c r="S13" i="15"/>
  <c r="F14" i="15"/>
  <c r="J14" i="15"/>
  <c r="N14" i="15"/>
  <c r="R14" i="15"/>
  <c r="V14" i="15"/>
  <c r="I15" i="15"/>
  <c r="M15" i="15"/>
  <c r="Q15" i="15"/>
  <c r="U15" i="15"/>
  <c r="H16" i="15"/>
  <c r="L16" i="15"/>
  <c r="P16" i="15"/>
  <c r="T16" i="15"/>
  <c r="G17" i="15"/>
  <c r="K17" i="15"/>
  <c r="O17" i="15"/>
  <c r="S17" i="15"/>
  <c r="F18" i="15"/>
  <c r="J18" i="15"/>
  <c r="N18" i="15"/>
  <c r="R18" i="15"/>
  <c r="V18" i="15"/>
  <c r="I19" i="15"/>
  <c r="M19" i="15"/>
  <c r="Q19" i="15"/>
  <c r="U19" i="15"/>
  <c r="H20" i="15"/>
  <c r="L20" i="15"/>
  <c r="P20" i="15"/>
  <c r="T20" i="15"/>
  <c r="G21" i="15"/>
  <c r="K21" i="15"/>
  <c r="O21" i="15"/>
  <c r="S21" i="15"/>
  <c r="F22" i="15"/>
  <c r="J22" i="15"/>
  <c r="N22" i="15"/>
  <c r="R22" i="15"/>
  <c r="V22" i="15"/>
  <c r="I23" i="15"/>
  <c r="M23" i="15"/>
  <c r="Q23" i="15"/>
  <c r="U23" i="15"/>
  <c r="H24" i="15"/>
  <c r="L24" i="15"/>
  <c r="P24" i="15"/>
  <c r="T24" i="15"/>
  <c r="G25" i="15"/>
  <c r="K25" i="15"/>
  <c r="O25" i="15"/>
  <c r="S25" i="15"/>
  <c r="F26" i="15"/>
  <c r="J26" i="15"/>
  <c r="N26" i="15"/>
  <c r="R26" i="15"/>
  <c r="V26" i="15"/>
  <c r="I27" i="15"/>
  <c r="M27" i="15"/>
  <c r="Q27" i="15"/>
  <c r="U27" i="15"/>
  <c r="H28" i="15"/>
  <c r="L28" i="15"/>
  <c r="P28" i="15"/>
  <c r="T28" i="15"/>
  <c r="G29" i="15"/>
  <c r="K29" i="15"/>
  <c r="O29" i="15"/>
  <c r="S29" i="15"/>
  <c r="F30" i="15"/>
  <c r="J30" i="15"/>
  <c r="N30" i="15"/>
  <c r="R30" i="15"/>
  <c r="V30" i="15"/>
  <c r="I31" i="15"/>
  <c r="M31" i="15"/>
  <c r="Q31" i="15"/>
  <c r="U31" i="15"/>
  <c r="H32" i="15"/>
  <c r="L32" i="15"/>
  <c r="P32" i="15"/>
  <c r="I20" i="15"/>
  <c r="H21" i="15"/>
  <c r="G22" i="15"/>
  <c r="F23" i="15"/>
  <c r="V23" i="15"/>
  <c r="Q24" i="15"/>
  <c r="H25" i="15"/>
  <c r="P25" i="15"/>
  <c r="G26" i="15"/>
  <c r="O26" i="15"/>
  <c r="F27" i="15"/>
  <c r="N27" i="15"/>
  <c r="V27" i="15"/>
  <c r="M28" i="15"/>
  <c r="U28" i="15"/>
  <c r="L29" i="15"/>
  <c r="T29" i="15"/>
  <c r="K30" i="15"/>
  <c r="S30" i="15"/>
  <c r="J31" i="15"/>
  <c r="R31" i="15"/>
  <c r="I32" i="15"/>
  <c r="Q32" i="15"/>
  <c r="V32" i="15"/>
  <c r="I33" i="15"/>
  <c r="M33" i="15"/>
  <c r="Q33" i="15"/>
  <c r="U33" i="15"/>
  <c r="H34" i="15"/>
  <c r="L34" i="15"/>
  <c r="P34" i="15"/>
  <c r="T34" i="15"/>
  <c r="G35" i="15"/>
  <c r="K35" i="15"/>
  <c r="O35" i="15"/>
  <c r="S35" i="15"/>
  <c r="F36" i="15"/>
  <c r="J36" i="15"/>
  <c r="N36" i="15"/>
  <c r="R36" i="15"/>
  <c r="V36" i="15"/>
  <c r="I37" i="15"/>
  <c r="M37" i="15"/>
  <c r="Q37" i="15"/>
  <c r="U37" i="15"/>
  <c r="H38" i="15"/>
  <c r="L38" i="15"/>
  <c r="P38" i="15"/>
  <c r="T38" i="15"/>
  <c r="G39" i="15"/>
  <c r="K39" i="15"/>
  <c r="O39" i="15"/>
  <c r="S39" i="15"/>
  <c r="F40" i="15"/>
  <c r="J40" i="15"/>
  <c r="N40" i="15"/>
  <c r="R40" i="15"/>
  <c r="V40" i="15"/>
  <c r="I41" i="15"/>
  <c r="M41" i="15"/>
  <c r="Q41" i="15"/>
  <c r="U41" i="15"/>
  <c r="H42" i="15"/>
  <c r="L42" i="15"/>
  <c r="P42" i="15"/>
  <c r="T42" i="15"/>
  <c r="G43" i="15"/>
  <c r="K43" i="15"/>
  <c r="O43" i="15"/>
  <c r="S43" i="15"/>
  <c r="M20" i="15"/>
  <c r="L21" i="15"/>
  <c r="K22" i="15"/>
  <c r="J23" i="15"/>
  <c r="I24" i="15"/>
  <c r="R24" i="15"/>
  <c r="I25" i="15"/>
  <c r="Q25" i="15"/>
  <c r="H26" i="15"/>
  <c r="P26" i="15"/>
  <c r="G27" i="15"/>
  <c r="O27" i="15"/>
  <c r="F28" i="15"/>
  <c r="N28" i="15"/>
  <c r="V28" i="15"/>
  <c r="M29" i="15"/>
  <c r="U29" i="15"/>
  <c r="L30" i="15"/>
  <c r="T30" i="15"/>
  <c r="K31" i="15"/>
  <c r="S31" i="15"/>
  <c r="J32" i="15"/>
  <c r="R32" i="15"/>
  <c r="F33" i="15"/>
  <c r="J33" i="15"/>
  <c r="N33" i="15"/>
  <c r="R33" i="15"/>
  <c r="V33" i="15"/>
  <c r="I34" i="15"/>
  <c r="M34" i="15"/>
  <c r="Q34" i="15"/>
  <c r="U34" i="15"/>
  <c r="H35" i="15"/>
  <c r="L35" i="15"/>
  <c r="P35" i="15"/>
  <c r="T35" i="15"/>
  <c r="G36" i="15"/>
  <c r="K36" i="15"/>
  <c r="O36" i="15"/>
  <c r="S36" i="15"/>
  <c r="F37" i="15"/>
  <c r="J37" i="15"/>
  <c r="N37" i="15"/>
  <c r="R37" i="15"/>
  <c r="V37" i="15"/>
  <c r="I38" i="15"/>
  <c r="M38" i="15"/>
  <c r="Q38" i="15"/>
  <c r="U38" i="15"/>
  <c r="H39" i="15"/>
  <c r="L39" i="15"/>
  <c r="P39" i="15"/>
  <c r="T39" i="15"/>
  <c r="G40" i="15"/>
  <c r="K40" i="15"/>
  <c r="O40" i="15"/>
  <c r="S40" i="15"/>
  <c r="F41" i="15"/>
  <c r="J41" i="15"/>
  <c r="N41" i="15"/>
  <c r="R41" i="15"/>
  <c r="V41" i="15"/>
  <c r="I42" i="15"/>
  <c r="M42" i="15"/>
  <c r="Q42" i="15"/>
  <c r="U42" i="15"/>
  <c r="H43" i="15"/>
  <c r="L43" i="15"/>
  <c r="P43" i="15"/>
  <c r="T43" i="15"/>
  <c r="Q20" i="15"/>
  <c r="P21" i="15"/>
  <c r="O22" i="15"/>
  <c r="N23" i="15"/>
  <c r="M24" i="15"/>
  <c r="U24" i="15"/>
  <c r="L25" i="15"/>
  <c r="T25" i="15"/>
  <c r="K26" i="15"/>
  <c r="S26" i="15"/>
  <c r="J27" i="15"/>
  <c r="R27" i="15"/>
  <c r="I28" i="15"/>
  <c r="Q28" i="15"/>
  <c r="H29" i="15"/>
  <c r="P29" i="15"/>
  <c r="G30" i="15"/>
  <c r="O30" i="15"/>
  <c r="F31" i="15"/>
  <c r="N31" i="15"/>
  <c r="V31" i="15"/>
  <c r="M32" i="15"/>
  <c r="T32" i="15"/>
  <c r="G33" i="15"/>
  <c r="K33" i="15"/>
  <c r="O33" i="15"/>
  <c r="S33" i="15"/>
  <c r="F34" i="15"/>
  <c r="J34" i="15"/>
  <c r="N34" i="15"/>
  <c r="R34" i="15"/>
  <c r="V34" i="15"/>
  <c r="I35" i="15"/>
  <c r="M35" i="15"/>
  <c r="Q35" i="15"/>
  <c r="U35" i="15"/>
  <c r="H36" i="15"/>
  <c r="L36" i="15"/>
  <c r="P36" i="15"/>
  <c r="T36" i="15"/>
  <c r="G37" i="15"/>
  <c r="K37" i="15"/>
  <c r="O37" i="15"/>
  <c r="S37" i="15"/>
  <c r="F38" i="15"/>
  <c r="J38" i="15"/>
  <c r="N38" i="15"/>
  <c r="R38" i="15"/>
  <c r="V38" i="15"/>
  <c r="I39" i="15"/>
  <c r="M39" i="15"/>
  <c r="Q39" i="15"/>
  <c r="U39" i="15"/>
  <c r="H40" i="15"/>
  <c r="L40" i="15"/>
  <c r="P40" i="15"/>
  <c r="T40" i="15"/>
  <c r="G41" i="15"/>
  <c r="K41" i="15"/>
  <c r="O41" i="15"/>
  <c r="S41" i="15"/>
  <c r="F42" i="15"/>
  <c r="J42" i="15"/>
  <c r="N42" i="15"/>
  <c r="R42" i="15"/>
  <c r="V42" i="15"/>
  <c r="I43" i="15"/>
  <c r="M43" i="15"/>
  <c r="Q43" i="15"/>
  <c r="U43" i="15"/>
  <c r="U20" i="15"/>
  <c r="T21" i="15"/>
  <c r="S22" i="15"/>
  <c r="R23" i="15"/>
  <c r="N24" i="15"/>
  <c r="V24" i="15"/>
  <c r="M25" i="15"/>
  <c r="U25" i="15"/>
  <c r="L26" i="15"/>
  <c r="T26" i="15"/>
  <c r="K27" i="15"/>
  <c r="S27" i="15"/>
  <c r="J28" i="15"/>
  <c r="R28" i="15"/>
  <c r="I29" i="15"/>
  <c r="Q29" i="15"/>
  <c r="H30" i="15"/>
  <c r="P30" i="15"/>
  <c r="G31" i="15"/>
  <c r="O31" i="15"/>
  <c r="F32" i="15"/>
  <c r="N32" i="15"/>
  <c r="U32" i="15"/>
  <c r="H33" i="15"/>
  <c r="L33" i="15"/>
  <c r="P33" i="15"/>
  <c r="T33" i="15"/>
  <c r="G34" i="15"/>
  <c r="K34" i="15"/>
  <c r="O34" i="15"/>
  <c r="S34" i="15"/>
  <c r="F35" i="15"/>
  <c r="J35" i="15"/>
  <c r="N35" i="15"/>
  <c r="R35" i="15"/>
  <c r="V35" i="15"/>
  <c r="I36" i="15"/>
  <c r="M36" i="15"/>
  <c r="Q36" i="15"/>
  <c r="U36" i="15"/>
  <c r="H37" i="15"/>
  <c r="L37" i="15"/>
  <c r="P37" i="15"/>
  <c r="T37" i="15"/>
  <c r="G38" i="15"/>
  <c r="K38" i="15"/>
  <c r="O38" i="15"/>
  <c r="S38" i="15"/>
  <c r="F39" i="15"/>
  <c r="J39" i="15"/>
  <c r="N39" i="15"/>
  <c r="R39" i="15"/>
  <c r="V39" i="15"/>
  <c r="I40" i="15"/>
  <c r="M40" i="15"/>
  <c r="Q40" i="15"/>
  <c r="U40" i="15"/>
  <c r="H41" i="15"/>
  <c r="L41" i="15"/>
  <c r="P41" i="15"/>
  <c r="T41" i="15"/>
  <c r="G42" i="15"/>
  <c r="K42" i="15"/>
  <c r="O42" i="15"/>
  <c r="S42" i="15"/>
  <c r="F43" i="15"/>
  <c r="J43" i="15"/>
  <c r="N43" i="15"/>
  <c r="R43" i="15"/>
  <c r="V43" i="15"/>
  <c r="E4" i="15"/>
  <c r="E8" i="15"/>
  <c r="E12" i="15"/>
  <c r="E16" i="15"/>
  <c r="E20" i="15"/>
  <c r="E24" i="15"/>
  <c r="E28" i="15"/>
  <c r="E32" i="15"/>
  <c r="E36" i="15"/>
  <c r="E40" i="15"/>
  <c r="E11" i="15"/>
  <c r="E23" i="15"/>
  <c r="E35" i="15"/>
  <c r="E5" i="15"/>
  <c r="E9" i="15"/>
  <c r="E13" i="15"/>
  <c r="E17" i="15"/>
  <c r="E21" i="15"/>
  <c r="E25" i="15"/>
  <c r="E29" i="15"/>
  <c r="E33" i="15"/>
  <c r="E37" i="15"/>
  <c r="E41" i="15"/>
  <c r="E15" i="15"/>
  <c r="E27" i="15"/>
  <c r="E39" i="15"/>
  <c r="E6" i="15"/>
  <c r="E10" i="15"/>
  <c r="E14" i="15"/>
  <c r="E18" i="15"/>
  <c r="E22" i="15"/>
  <c r="E26" i="15"/>
  <c r="E30" i="15"/>
  <c r="E34" i="15"/>
  <c r="E38" i="15"/>
  <c r="E42" i="15"/>
  <c r="E7" i="15"/>
  <c r="E19" i="15"/>
  <c r="E31" i="15"/>
  <c r="E43" i="15"/>
  <c r="E3" i="15"/>
  <c r="L12" i="10" l="1"/>
  <c r="E11" i="10" s="1"/>
  <c r="K44" i="15"/>
  <c r="Q44" i="15"/>
  <c r="I44" i="15"/>
  <c r="P44" i="15"/>
  <c r="G44" i="15"/>
  <c r="N44" i="15"/>
  <c r="O44" i="15"/>
  <c r="L44" i="15"/>
  <c r="J44" i="15"/>
  <c r="M44" i="15"/>
  <c r="K9" i="10" l="1"/>
  <c r="L9" i="10" s="1"/>
  <c r="J13" i="1"/>
  <c r="K13" i="1" s="1"/>
  <c r="G13" i="1"/>
  <c r="L4" i="10"/>
  <c r="E3" i="10" l="1"/>
  <c r="K18" i="10" s="1"/>
  <c r="L18" i="10" s="1"/>
  <c r="E17" i="10" s="1"/>
  <c r="J11" i="1" l="1"/>
  <c r="K11" i="1" s="1"/>
  <c r="G11" i="1"/>
  <c r="K15" i="1"/>
  <c r="K16" i="1"/>
  <c r="K17" i="1"/>
  <c r="K18" i="1"/>
  <c r="K19" i="1"/>
  <c r="K7" i="1"/>
  <c r="E8" i="11" l="1"/>
  <c r="E15" i="11"/>
  <c r="G10" i="1" l="1"/>
  <c r="J10" i="1"/>
  <c r="K10" i="1" s="1"/>
  <c r="K21" i="1" s="1"/>
  <c r="F2" i="15" l="1"/>
  <c r="I2" i="15"/>
  <c r="P2" i="15"/>
  <c r="N2" i="15"/>
  <c r="L2" i="15"/>
  <c r="E2" i="15"/>
  <c r="K2" i="15"/>
  <c r="H2" i="15"/>
  <c r="M2" i="15"/>
  <c r="J2" i="15"/>
  <c r="O2" i="15"/>
  <c r="G2" i="15"/>
  <c r="Q2" i="15"/>
  <c r="C7" i="16" l="1"/>
  <c r="F7" i="16" s="1"/>
  <c r="C8" i="16"/>
  <c r="C9" i="16"/>
  <c r="C15" i="16"/>
  <c r="C13" i="16"/>
  <c r="C3" i="16"/>
  <c r="F3" i="16" s="1"/>
  <c r="C4" i="16"/>
  <c r="C5" i="16"/>
  <c r="C12" i="16"/>
  <c r="C11" i="11" s="1"/>
  <c r="C14" i="16"/>
  <c r="C12" i="11" s="1"/>
  <c r="F9" i="11"/>
  <c r="C4" i="11"/>
  <c r="F4" i="11" s="1"/>
  <c r="C11" i="16"/>
  <c r="F11" i="16" s="1"/>
  <c r="C10" i="16"/>
  <c r="F4" i="16" l="1"/>
  <c r="C7" i="11"/>
  <c r="F9" i="16"/>
  <c r="C14" i="11"/>
  <c r="F14" i="11" s="1"/>
  <c r="F15" i="16"/>
  <c r="C13" i="11"/>
  <c r="F13" i="11" s="1"/>
  <c r="C5" i="11"/>
  <c r="F5" i="11" s="1"/>
  <c r="C6" i="11"/>
  <c r="F6" i="11" s="1"/>
  <c r="F8" i="16"/>
  <c r="C10" i="11"/>
  <c r="F10" i="11" s="1"/>
  <c r="C8" i="11"/>
  <c r="F8" i="11" s="1"/>
  <c r="F16" i="11"/>
  <c r="F15" i="11"/>
  <c r="F11" i="11"/>
  <c r="F7" i="11"/>
  <c r="F5" i="16"/>
  <c r="F14" i="16"/>
  <c r="F13" i="16"/>
  <c r="F12" i="16"/>
  <c r="F10" i="16"/>
  <c r="F12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Sylvain LACOMBE</author>
  </authors>
  <commentList>
    <comment ref="F28" authorId="0" shapeId="0" xr:uid="{2CFE2DF8-3FDD-4848-93F1-5C0E071941B2}">
      <text>
        <r>
          <rPr>
            <sz val="8"/>
            <color indexed="81"/>
            <rFont val="Tahoma"/>
            <family val="2"/>
          </rPr>
          <t>Formule pour choix de la différente TVA en fonction des travaux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Anthony DELCASSE</author>
  </authors>
  <commentList>
    <comment ref="E2" authorId="0" shapeId="0" xr:uid="{512BE5BD-AC34-412E-A01F-4B7A013D79E9}">
      <text>
        <r>
          <rPr>
            <b/>
            <sz val="9"/>
            <color indexed="81"/>
            <rFont val="Tahoma"/>
            <family val="2"/>
          </rPr>
          <t>Anthony DELCASSE:</t>
        </r>
        <r>
          <rPr>
            <sz val="9"/>
            <color indexed="81"/>
            <rFont val="Tahoma"/>
            <family val="2"/>
          </rPr>
          <t xml:space="preserve">
Somme de la colonne</t>
        </r>
      </text>
    </comment>
  </commentList>
</comments>
</file>

<file path=xl/sharedStrings.xml><?xml version="1.0" encoding="utf-8"?>
<sst xmlns="http://schemas.openxmlformats.org/spreadsheetml/2006/main" count="204" uniqueCount="116">
  <si>
    <t>N°</t>
  </si>
  <si>
    <t>Désignation</t>
  </si>
  <si>
    <t>Qté</t>
  </si>
  <si>
    <t>U.</t>
  </si>
  <si>
    <t>PVT</t>
  </si>
  <si>
    <t>PVU</t>
  </si>
  <si>
    <t>DEVIS</t>
  </si>
  <si>
    <t>Date</t>
  </si>
  <si>
    <t>Référence</t>
  </si>
  <si>
    <t>Type</t>
  </si>
  <si>
    <t>ens</t>
  </si>
  <si>
    <t>Total</t>
  </si>
  <si>
    <t>for</t>
  </si>
  <si>
    <t>P.U.</t>
  </si>
  <si>
    <t>MOE</t>
  </si>
  <si>
    <t>BANCHE.MANU</t>
  </si>
  <si>
    <t>MTL</t>
  </si>
  <si>
    <t>BANCHE.CONSO</t>
  </si>
  <si>
    <t>MTX</t>
  </si>
  <si>
    <t>BANCHE.HUILE</t>
  </si>
  <si>
    <t>Sous-type</t>
  </si>
  <si>
    <t>COFFRAGE</t>
  </si>
  <si>
    <t>CONSOMMABLES</t>
  </si>
  <si>
    <t>ACIERS</t>
  </si>
  <si>
    <t>TS</t>
  </si>
  <si>
    <t>kg</t>
  </si>
  <si>
    <t>HA</t>
  </si>
  <si>
    <t>BETON.VOILE</t>
  </si>
  <si>
    <t>BETON</t>
  </si>
  <si>
    <t>RAGREAGE</t>
  </si>
  <si>
    <t>MANNEQUIN</t>
  </si>
  <si>
    <t>un</t>
  </si>
  <si>
    <t>VOILE.20</t>
  </si>
  <si>
    <t>OUV</t>
  </si>
  <si>
    <t>CIMENT</t>
  </si>
  <si>
    <t>PIEU.AMEN</t>
  </si>
  <si>
    <t>CARRELAGE</t>
  </si>
  <si>
    <t>CARRELAGE.30X30</t>
  </si>
  <si>
    <t>HONO</t>
  </si>
  <si>
    <t>Code Unique BIB</t>
  </si>
  <si>
    <t>Code Unique BIB.OUV</t>
  </si>
  <si>
    <t>ST</t>
  </si>
  <si>
    <t>MINIPELLE.CRESPY</t>
  </si>
  <si>
    <t>SABLE</t>
  </si>
  <si>
    <t>ml</t>
  </si>
  <si>
    <t>Code Unique</t>
  </si>
  <si>
    <t>BASTAING</t>
  </si>
  <si>
    <t>BOIS</t>
  </si>
  <si>
    <t>BETON.CRESPY</t>
  </si>
  <si>
    <t>FONDAFORM</t>
  </si>
  <si>
    <t>Type Poste:</t>
  </si>
  <si>
    <t>m²</t>
  </si>
  <si>
    <t>a</t>
  </si>
  <si>
    <t>b</t>
  </si>
  <si>
    <t>c</t>
  </si>
  <si>
    <t>d</t>
  </si>
  <si>
    <t>Total général</t>
  </si>
  <si>
    <t>Somme de Qté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</si>
  <si>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</si>
  <si>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Unités:</t>
  </si>
  <si>
    <t>hr</t>
  </si>
  <si>
    <t>mois</t>
  </si>
  <si>
    <t>sac</t>
  </si>
  <si>
    <t>pot</t>
  </si>
  <si>
    <t>seau</t>
  </si>
  <si>
    <t>cart</t>
  </si>
  <si>
    <t>ton</t>
  </si>
  <si>
    <t>jr</t>
  </si>
  <si>
    <t>Étiquettes de lignes</t>
  </si>
  <si>
    <t>Somme de PVT</t>
  </si>
  <si>
    <t>ha</t>
  </si>
  <si>
    <t>m2</t>
  </si>
  <si>
    <t>ST.ELEC</t>
  </si>
  <si>
    <t>ST.CHARP</t>
  </si>
  <si>
    <t>ffef</t>
  </si>
  <si>
    <t>Si "Type de Poste" valeur ajoutée ou supprimée -&gt; modifier liste validation des données dans BIB</t>
  </si>
  <si>
    <t>(vide)</t>
  </si>
  <si>
    <t>voile.20</t>
  </si>
  <si>
    <t>OUVRAGE ?</t>
  </si>
  <si>
    <t>beton.sbr</t>
  </si>
  <si>
    <t>Qte TOT</t>
  </si>
  <si>
    <t>P.V.H.T</t>
  </si>
  <si>
    <t>Aciers</t>
  </si>
  <si>
    <t>Treillis</t>
  </si>
  <si>
    <t>bp</t>
  </si>
  <si>
    <t>sac ciment</t>
  </si>
  <si>
    <t>béton</t>
  </si>
  <si>
    <t>bastaing</t>
  </si>
  <si>
    <t>carreaux</t>
  </si>
  <si>
    <t>banches</t>
  </si>
  <si>
    <t>mannequin</t>
  </si>
  <si>
    <t>conso</t>
  </si>
  <si>
    <t>plaque</t>
  </si>
  <si>
    <t>ragréage</t>
  </si>
  <si>
    <t>moe</t>
  </si>
  <si>
    <t>BETON.1</t>
  </si>
  <si>
    <t>UU</t>
  </si>
  <si>
    <t>ASCENSEUR</t>
  </si>
  <si>
    <t>Ascenseur</t>
  </si>
  <si>
    <t>m3</t>
  </si>
  <si>
    <t>Voile béton</t>
  </si>
  <si>
    <t>beton.1</t>
  </si>
  <si>
    <t>ragreage</t>
  </si>
  <si>
    <t>Montant</t>
  </si>
  <si>
    <t>LISTE DES RESSOURCES</t>
  </si>
  <si>
    <t>CONCATENER</t>
  </si>
  <si>
    <t>RAPPEL CODE</t>
  </si>
  <si>
    <t>CODE BIB</t>
  </si>
  <si>
    <t>P.U.2</t>
  </si>
  <si>
    <t>CONSO RESSOURCES</t>
  </si>
  <si>
    <t>LISTE DES OUVRAGES COMPOSES DE RESSOURCES ET D'OUVRAGES</t>
  </si>
  <si>
    <t>Qte RESSOURCE DANS OUVRAGE RANG 1</t>
  </si>
  <si>
    <t>Qte RESSOURCE DANS DEVIS</t>
  </si>
  <si>
    <t>Qte rang 2</t>
  </si>
  <si>
    <t>Qte rang 3</t>
  </si>
  <si>
    <t>Code BIB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</si>
</sst>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0_ ;\-0\ 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9"/>
      <color rgb="FF0000FF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8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11"/>
      <color rgb="FFFF9B00"/>
      <name val="Calibri"/>
      <family val="2"/>
      <scheme val="minor"/>
    </font>
    <font>
      <b/>
      <sz val="11"/>
      <color rgb="FF0000FF"/>
      <name val="Calibri"/>
      <family val="2"/>
    </font>
    <font>
      <vertAlign val="superscript"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theme="7"/>
      </patternFill>
    </fill>
    <fill>
      <patternFill patternType="gray125">
        <fgColor rgb="FFFF9900"/>
        <bgColor auto="1"/>
      </patternFill>
    </fill>
    <fill>
      <patternFill patternType="gray125">
        <fgColor rgb="FFFF9B00"/>
        <bgColor auto="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</borders>
  <cellStyleXfs count="3">
    <xf numFmtId="164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9">
    <xf numFmtId="164" fontId="0" fillId="0" borderId="0" xfId="0"/>
    <xf numFmtId="164" fontId="0" fillId="0" borderId="0" xfId="0" applyAlignment="1">
      <alignment horizontal="center"/>
    </xf>
    <xf numFmtId="164" fontId="0" fillId="0" borderId="0" xfId="0" applyAlignment="1">
      <alignment vertical="top"/>
    </xf>
    <xf numFmtId="164" fontId="0" fillId="0" borderId="0" xfId="0" applyAlignment="1">
      <alignment vertical="top" wrapText="1"/>
    </xf>
    <xf numFmtId="4" fontId="0" fillId="0" borderId="0" xfId="0" applyNumberFormat="1" applyAlignment="1">
      <alignment vertical="top"/>
    </xf>
    <xf numFmtId="164" fontId="0" fillId="0" borderId="0" xfId="0" applyAlignment="1">
      <alignment horizontal="center" vertical="top"/>
    </xf>
    <xf numFmtId="164" fontId="8" fillId="0" borderId="0" xfId="0" applyFont="1" applyAlignment="1">
      <alignment vertical="top"/>
    </xf>
    <xf numFmtId="164" fontId="9" fillId="0" borderId="0" xfId="0" applyFont="1" applyAlignment="1">
      <alignment vertical="top"/>
    </xf>
    <xf numFmtId="164" fontId="10" fillId="0" borderId="0" xfId="0" applyFont="1" applyAlignment="1">
      <alignment vertical="top"/>
    </xf>
    <xf numFmtId="164" fontId="16" fillId="0" borderId="0" xfId="0" applyFont="1" applyAlignment="1">
      <alignment vertical="top"/>
    </xf>
    <xf numFmtId="164" fontId="0" fillId="0" borderId="0" xfId="0" applyFont="1" applyAlignment="1">
      <alignment vertical="center"/>
    </xf>
    <xf numFmtId="4" fontId="0" fillId="0" borderId="0" xfId="0" applyNumberFormat="1" applyFont="1" applyAlignment="1">
      <alignment vertical="center"/>
    </xf>
    <xf numFmtId="44" fontId="0" fillId="0" borderId="0" xfId="1" applyFont="1" applyAlignment="1">
      <alignment horizontal="center" vertical="center"/>
    </xf>
    <xf numFmtId="44" fontId="0" fillId="0" borderId="0" xfId="1" applyFont="1" applyAlignment="1">
      <alignment vertical="center"/>
    </xf>
    <xf numFmtId="164" fontId="11" fillId="0" borderId="0" xfId="0" applyFont="1" applyAlignment="1">
      <alignment vertical="top"/>
    </xf>
    <xf numFmtId="44" fontId="0" fillId="0" borderId="0" xfId="1" applyFont="1" applyAlignment="1">
      <alignment horizontal="center" vertical="top"/>
    </xf>
    <xf numFmtId="44" fontId="0" fillId="0" borderId="0" xfId="1" applyFont="1"/>
    <xf numFmtId="4" fontId="0" fillId="0" borderId="0" xfId="0" applyNumberFormat="1" applyAlignment="1">
      <alignment horizontal="center" vertical="top"/>
    </xf>
    <xf numFmtId="164" fontId="0" fillId="0" borderId="0" xfId="0" applyAlignment="1">
      <alignment horizontal="center" vertical="top" wrapText="1"/>
    </xf>
    <xf numFmtId="164" fontId="16" fillId="0" borderId="0" xfId="0" applyFont="1"/>
    <xf numFmtId="43" fontId="0" fillId="0" borderId="0" xfId="2" applyFont="1"/>
    <xf numFmtId="43" fontId="0" fillId="0" borderId="0" xfId="2" applyFont="1" applyAlignment="1">
      <alignment vertical="top"/>
    </xf>
    <xf numFmtId="43" fontId="0" fillId="0" borderId="0" xfId="2" applyFont="1" applyAlignment="1">
      <alignment horizontal="center" vertical="top"/>
    </xf>
    <xf numFmtId="43" fontId="0" fillId="0" borderId="0" xfId="2" applyFont="1" applyAlignment="1">
      <alignment horizontal="center" vertical="top" wrapText="1"/>
    </xf>
    <xf numFmtId="43" fontId="0" fillId="0" borderId="0" xfId="2" applyFont="1" applyAlignment="1">
      <alignment horizontal="center"/>
    </xf>
    <xf numFmtId="164" fontId="10" fillId="0" borderId="0" xfId="0" applyFont="1" applyAlignment="1">
      <alignment horizontal="center" vertical="top"/>
    </xf>
    <xf numFmtId="164" fontId="8" fillId="0" borderId="0" xfId="0" applyFont="1" applyAlignment="1">
      <alignment horizontal="center" vertical="top"/>
    </xf>
    <xf numFmtId="164" fontId="9" fillId="0" borderId="0" xfId="0" applyFont="1" applyAlignment="1">
      <alignment horizontal="center" vertical="top"/>
    </xf>
    <xf numFmtId="164" fontId="11" fillId="0" borderId="0" xfId="0" applyFont="1" applyAlignment="1">
      <alignment horizontal="center" vertical="top"/>
    </xf>
    <xf numFmtId="164" fontId="0" fillId="0" borderId="0" xfId="2" applyNumberFormat="1" applyFont="1" applyAlignment="1">
      <alignment vertical="top"/>
    </xf>
    <xf numFmtId="164" fontId="16" fillId="0" borderId="0" xfId="0" applyFont="1" applyAlignment="1">
      <alignment horizontal="center"/>
    </xf>
    <xf numFmtId="164" fontId="0" fillId="0" borderId="9" xfId="0" applyBorder="1" applyAlignment="1">
      <alignment horizontal="left" vertical="top"/>
    </xf>
    <xf numFmtId="164" fontId="0" fillId="0" borderId="6" xfId="0" applyBorder="1" applyAlignment="1">
      <alignment horizontal="left" vertical="top"/>
    </xf>
    <xf numFmtId="164" fontId="4" fillId="0" borderId="0" xfId="0" applyFont="1" applyBorder="1" applyAlignment="1">
      <alignment horizontal="left" vertical="top"/>
    </xf>
    <xf numFmtId="164" fontId="0" fillId="0" borderId="11" xfId="0" applyBorder="1" applyAlignment="1">
      <alignment horizontal="left" vertical="top"/>
    </xf>
    <xf numFmtId="164" fontId="4" fillId="0" borderId="1" xfId="0" applyFont="1" applyBorder="1" applyAlignment="1">
      <alignment horizontal="center" vertical="top"/>
    </xf>
    <xf numFmtId="164" fontId="4" fillId="0" borderId="1" xfId="0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/>
    </xf>
    <xf numFmtId="164" fontId="0" fillId="0" borderId="1" xfId="0" applyFont="1" applyBorder="1" applyAlignment="1">
      <alignment horizontal="center" vertical="top" wrapText="1"/>
    </xf>
    <xf numFmtId="164" fontId="4" fillId="0" borderId="3" xfId="0" applyFont="1" applyBorder="1" applyAlignment="1">
      <alignment horizontal="left" vertical="top"/>
    </xf>
    <xf numFmtId="164" fontId="0" fillId="0" borderId="8" xfId="0" applyBorder="1" applyAlignment="1">
      <alignment horizontal="left" vertical="top"/>
    </xf>
    <xf numFmtId="164" fontId="2" fillId="0" borderId="1" xfId="0" applyFont="1" applyBorder="1" applyAlignment="1">
      <alignment horizontal="center" vertical="top"/>
    </xf>
    <xf numFmtId="164" fontId="2" fillId="0" borderId="2" xfId="0" applyFont="1" applyBorder="1" applyAlignment="1">
      <alignment horizontal="center" vertical="top" wrapText="1"/>
    </xf>
    <xf numFmtId="164" fontId="0" fillId="0" borderId="0" xfId="0" applyBorder="1" applyAlignment="1">
      <alignment vertical="top" wrapText="1"/>
    </xf>
    <xf numFmtId="164" fontId="0" fillId="0" borderId="4" xfId="0" applyBorder="1" applyAlignment="1">
      <alignment vertical="top"/>
    </xf>
    <xf numFmtId="164" fontId="0" fillId="0" borderId="4" xfId="0" applyNumberFormat="1" applyBorder="1" applyAlignment="1">
      <alignment vertical="top"/>
    </xf>
    <xf numFmtId="4" fontId="0" fillId="0" borderId="4" xfId="0" applyNumberFormat="1" applyBorder="1" applyAlignment="1">
      <alignment vertical="top"/>
    </xf>
    <xf numFmtId="164" fontId="0" fillId="0" borderId="4" xfId="0" applyBorder="1" applyAlignment="1">
      <alignment horizontal="center" vertical="top"/>
    </xf>
    <xf numFmtId="4" fontId="0" fillId="0" borderId="12" xfId="0" applyNumberFormat="1" applyBorder="1" applyAlignment="1">
      <alignment vertical="top"/>
    </xf>
    <xf numFmtId="164" fontId="0" fillId="0" borderId="12" xfId="0" applyBorder="1" applyAlignment="1">
      <alignment horizontal="center" vertical="top"/>
    </xf>
    <xf numFmtId="164" fontId="0" fillId="0" borderId="12" xfId="0" applyNumberFormat="1" applyBorder="1" applyAlignment="1">
      <alignment vertical="top"/>
    </xf>
    <xf numFmtId="4" fontId="6" fillId="0" borderId="4" xfId="0" applyNumberFormat="1" applyFont="1" applyBorder="1" applyAlignment="1">
      <alignment vertical="top"/>
    </xf>
    <xf numFmtId="164" fontId="6" fillId="0" borderId="4" xfId="0" applyFont="1" applyBorder="1" applyAlignment="1">
      <alignment horizontal="center" vertical="top"/>
    </xf>
    <xf numFmtId="164" fontId="6" fillId="0" borderId="4" xfId="0" applyNumberFormat="1" applyFont="1" applyBorder="1" applyAlignment="1">
      <alignment vertical="top"/>
    </xf>
    <xf numFmtId="4" fontId="2" fillId="0" borderId="4" xfId="0" applyNumberFormat="1" applyFont="1" applyBorder="1" applyAlignment="1">
      <alignment vertical="top"/>
    </xf>
    <xf numFmtId="164" fontId="2" fillId="0" borderId="4" xfId="0" applyFont="1" applyBorder="1" applyAlignment="1">
      <alignment horizontal="center" vertical="top"/>
    </xf>
    <xf numFmtId="164" fontId="2" fillId="0" borderId="4" xfId="0" applyNumberFormat="1" applyFont="1" applyBorder="1" applyAlignment="1">
      <alignment vertical="top"/>
    </xf>
    <xf numFmtId="164" fontId="0" fillId="0" borderId="0" xfId="0" applyAlignment="1">
      <alignment horizontal="left" vertical="top"/>
    </xf>
    <xf numFmtId="4" fontId="2" fillId="0" borderId="5" xfId="0" applyNumberFormat="1" applyFont="1" applyBorder="1" applyAlignment="1">
      <alignment horizontal="left" vertical="top"/>
    </xf>
    <xf numFmtId="4" fontId="4" fillId="0" borderId="10" xfId="0" applyNumberFormat="1" applyFont="1" applyBorder="1" applyAlignment="1">
      <alignment horizontal="left" vertical="top"/>
    </xf>
    <xf numFmtId="4" fontId="2" fillId="0" borderId="1" xfId="0" applyNumberFormat="1" applyFont="1" applyBorder="1" applyAlignment="1">
      <alignment horizontal="center" vertical="top"/>
    </xf>
    <xf numFmtId="1" fontId="4" fillId="0" borderId="7" xfId="0" applyNumberFormat="1" applyFont="1" applyBorder="1" applyAlignment="1">
      <alignment horizontal="center" vertical="top"/>
    </xf>
    <xf numFmtId="164" fontId="21" fillId="0" borderId="0" xfId="0" applyFont="1" applyAlignment="1">
      <alignment vertical="top"/>
    </xf>
    <xf numFmtId="44" fontId="16" fillId="0" borderId="0" xfId="1" applyFont="1" applyAlignment="1">
      <alignment horizontal="center"/>
    </xf>
    <xf numFmtId="164" fontId="2" fillId="0" borderId="14" xfId="0" applyFont="1" applyBorder="1" applyAlignment="1">
      <alignment horizontal="center" vertical="top"/>
    </xf>
    <xf numFmtId="164" fontId="14" fillId="0" borderId="11" xfId="0" applyFont="1" applyBorder="1" applyAlignment="1">
      <alignment horizontal="left" vertical="top"/>
    </xf>
    <xf numFmtId="0" fontId="0" fillId="0" borderId="0" xfId="0" applyNumberFormat="1" applyAlignment="1">
      <alignment horizontal="center" vertical="top" wrapText="1"/>
    </xf>
    <xf numFmtId="164" fontId="0" fillId="0" borderId="0" xfId="0" applyNumberFormat="1"/>
    <xf numFmtId="164" fontId="0" fillId="0" borderId="0" xfId="0" pivotButton="1"/>
    <xf numFmtId="165" fontId="16" fillId="0" borderId="0" xfId="0" applyNumberFormat="1" applyFont="1" applyAlignment="1">
      <alignment horizontal="center" vertical="top"/>
    </xf>
    <xf numFmtId="164" fontId="13" fillId="4" borderId="1" xfId="0" applyFont="1" applyFill="1" applyBorder="1" applyAlignment="1">
      <alignment horizontal="center" vertical="top"/>
    </xf>
    <xf numFmtId="165" fontId="16" fillId="4" borderId="15" xfId="0" applyNumberFormat="1" applyFont="1" applyFill="1" applyBorder="1" applyAlignment="1">
      <alignment horizontal="center" vertical="top"/>
    </xf>
    <xf numFmtId="165" fontId="16" fillId="4" borderId="2" xfId="0" applyNumberFormat="1" applyFont="1" applyFill="1" applyBorder="1" applyAlignment="1">
      <alignment horizontal="center" vertical="top"/>
    </xf>
    <xf numFmtId="165" fontId="16" fillId="4" borderId="14" xfId="0" applyNumberFormat="1" applyFont="1" applyFill="1" applyBorder="1" applyAlignment="1">
      <alignment horizontal="center" vertical="top"/>
    </xf>
    <xf numFmtId="164" fontId="16" fillId="4" borderId="12" xfId="0" applyFont="1" applyFill="1" applyBorder="1" applyAlignment="1">
      <alignment vertical="top"/>
    </xf>
    <xf numFmtId="165" fontId="16" fillId="4" borderId="5" xfId="0" applyNumberFormat="1" applyFont="1" applyFill="1" applyBorder="1" applyAlignment="1">
      <alignment horizontal="center" vertical="top"/>
    </xf>
    <xf numFmtId="165" fontId="16" fillId="4" borderId="9" xfId="0" applyNumberFormat="1" applyFont="1" applyFill="1" applyBorder="1" applyAlignment="1">
      <alignment horizontal="center" vertical="top"/>
    </xf>
    <xf numFmtId="165" fontId="16" fillId="4" borderId="6" xfId="0" applyNumberFormat="1" applyFont="1" applyFill="1" applyBorder="1" applyAlignment="1">
      <alignment horizontal="center" vertical="top"/>
    </xf>
    <xf numFmtId="164" fontId="16" fillId="4" borderId="4" xfId="0" applyFont="1" applyFill="1" applyBorder="1" applyAlignment="1">
      <alignment vertical="top"/>
    </xf>
    <xf numFmtId="165" fontId="16" fillId="4" borderId="10" xfId="0" applyNumberFormat="1" applyFont="1" applyFill="1" applyBorder="1" applyAlignment="1">
      <alignment horizontal="center" vertical="top"/>
    </xf>
    <xf numFmtId="165" fontId="16" fillId="4" borderId="0" xfId="0" applyNumberFormat="1" applyFont="1" applyFill="1" applyBorder="1" applyAlignment="1">
      <alignment horizontal="center" vertical="top"/>
    </xf>
    <xf numFmtId="165" fontId="16" fillId="4" borderId="11" xfId="0" applyNumberFormat="1" applyFont="1" applyFill="1" applyBorder="1" applyAlignment="1">
      <alignment horizontal="center" vertical="top"/>
    </xf>
    <xf numFmtId="0" fontId="16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64" fontId="12" fillId="0" borderId="0" xfId="0" applyFont="1" applyAlignment="1">
      <alignment horizontal="center" vertical="top"/>
    </xf>
    <xf numFmtId="164" fontId="22" fillId="0" borderId="0" xfId="0" applyFont="1" applyAlignment="1">
      <alignment horizontal="center" vertical="top"/>
    </xf>
    <xf numFmtId="0" fontId="0" fillId="0" borderId="0" xfId="0" applyNumberFormat="1"/>
    <xf numFmtId="164" fontId="7" fillId="0" borderId="0" xfId="0" applyFont="1" applyAlignment="1">
      <alignment horizontal="center" vertical="top"/>
    </xf>
    <xf numFmtId="0" fontId="7" fillId="0" borderId="0" xfId="0" applyNumberFormat="1" applyFont="1" applyAlignment="1">
      <alignment horizontal="center"/>
    </xf>
    <xf numFmtId="1" fontId="16" fillId="0" borderId="0" xfId="0" applyNumberFormat="1" applyFont="1" applyAlignment="1">
      <alignment vertical="top"/>
    </xf>
    <xf numFmtId="164" fontId="0" fillId="0" borderId="0" xfId="0" applyAlignment="1">
      <alignment horizontal="left"/>
    </xf>
    <xf numFmtId="2" fontId="0" fillId="0" borderId="0" xfId="0" applyNumberFormat="1"/>
    <xf numFmtId="164" fontId="2" fillId="5" borderId="16" xfId="0" applyFont="1" applyFill="1" applyBorder="1"/>
    <xf numFmtId="164" fontId="2" fillId="0" borderId="0" xfId="0" applyFont="1" applyAlignment="1">
      <alignment vertical="center"/>
    </xf>
    <xf numFmtId="164" fontId="2" fillId="0" borderId="0" xfId="0" applyFont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164" fontId="0" fillId="0" borderId="0" xfId="0" applyAlignment="1">
      <alignment horizontal="center" vertical="center"/>
    </xf>
    <xf numFmtId="164" fontId="6" fillId="0" borderId="0" xfId="0" applyFont="1" applyAlignment="1">
      <alignment vertical="center" wrapText="1"/>
    </xf>
    <xf numFmtId="164" fontId="18" fillId="0" borderId="0" xfId="0" applyFont="1" applyAlignment="1">
      <alignment vertical="center" wrapText="1"/>
    </xf>
    <xf numFmtId="4" fontId="18" fillId="0" borderId="0" xfId="0" applyNumberFormat="1" applyFont="1" applyAlignment="1">
      <alignment vertical="center" wrapText="1"/>
    </xf>
    <xf numFmtId="164" fontId="18" fillId="0" borderId="0" xfId="0" applyFont="1" applyAlignment="1">
      <alignment vertical="center"/>
    </xf>
    <xf numFmtId="164" fontId="6" fillId="0" borderId="0" xfId="0" applyNumberFormat="1" applyFont="1" applyAlignment="1">
      <alignment vertical="center" wrapText="1"/>
    </xf>
    <xf numFmtId="164" fontId="0" fillId="0" borderId="0" xfId="1" applyNumberFormat="1" applyFont="1" applyAlignment="1">
      <alignment vertical="center" wrapText="1"/>
    </xf>
    <xf numFmtId="2" fontId="0" fillId="0" borderId="0" xfId="0" applyNumberFormat="1" applyAlignment="1">
      <alignment vertical="top"/>
    </xf>
    <xf numFmtId="164" fontId="13" fillId="6" borderId="0" xfId="0" applyFont="1" applyFill="1" applyAlignment="1">
      <alignment horizontal="center" vertical="center"/>
    </xf>
    <xf numFmtId="2" fontId="2" fillId="6" borderId="0" xfId="0" applyNumberFormat="1" applyFont="1" applyFill="1" applyAlignment="1">
      <alignment vertical="center"/>
    </xf>
    <xf numFmtId="2" fontId="0" fillId="7" borderId="0" xfId="0" applyNumberFormat="1" applyFill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164" fontId="0" fillId="0" borderId="0" xfId="0" applyFont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 wrapText="1"/>
    </xf>
    <xf numFmtId="164" fontId="0" fillId="0" borderId="0" xfId="0" applyFont="1" applyAlignment="1">
      <alignment horizontal="center" vertical="center"/>
    </xf>
    <xf numFmtId="164" fontId="0" fillId="0" borderId="0" xfId="0" applyFont="1" applyAlignment="1">
      <alignment vertical="center" wrapText="1"/>
    </xf>
    <xf numFmtId="164" fontId="0" fillId="3" borderId="0" xfId="0" applyFont="1" applyFill="1" applyAlignment="1">
      <alignment vertical="center" wrapText="1"/>
    </xf>
    <xf numFmtId="4" fontId="0" fillId="3" borderId="0" xfId="0" applyNumberFormat="1" applyFont="1" applyFill="1" applyAlignment="1">
      <alignment vertical="center" wrapText="1"/>
    </xf>
    <xf numFmtId="164" fontId="0" fillId="0" borderId="0" xfId="0" applyFont="1" applyFill="1" applyAlignment="1">
      <alignment vertical="center" wrapText="1"/>
    </xf>
    <xf numFmtId="4" fontId="0" fillId="0" borderId="0" xfId="0" applyNumberFormat="1" applyFont="1" applyFill="1" applyAlignment="1">
      <alignment vertical="center" wrapText="1"/>
    </xf>
    <xf numFmtId="164" fontId="2" fillId="0" borderId="0" xfId="0" applyFont="1" applyAlignment="1">
      <alignment vertical="top"/>
    </xf>
    <xf numFmtId="164" fontId="2" fillId="0" borderId="0" xfId="0" applyFont="1" applyAlignment="1">
      <alignment vertical="top" wrapText="1"/>
    </xf>
    <xf numFmtId="164" fontId="25" fillId="0" borderId="0" xfId="0" applyFont="1" applyAlignment="1">
      <alignment vertical="center"/>
    </xf>
    <xf numFmtId="44" fontId="26" fillId="0" borderId="0" xfId="1" applyFont="1" applyAlignment="1">
      <alignment horizontal="center" vertical="center" wrapText="1"/>
    </xf>
    <xf numFmtId="164" fontId="26" fillId="0" borderId="0" xfId="0" applyFont="1" applyAlignment="1">
      <alignment vertical="center" wrapText="1"/>
    </xf>
    <xf numFmtId="164" fontId="26" fillId="0" borderId="0" xfId="0" applyNumberFormat="1" applyFont="1" applyAlignment="1">
      <alignment vertical="center" wrapText="1"/>
    </xf>
    <xf numFmtId="164" fontId="3" fillId="0" borderId="5" xfId="0" applyFont="1" applyBorder="1" applyAlignment="1">
      <alignment horizontal="center" vertical="top"/>
    </xf>
    <xf numFmtId="164" fontId="3" fillId="0" borderId="6" xfId="0" applyFont="1" applyBorder="1" applyAlignment="1">
      <alignment horizontal="center" vertical="top"/>
    </xf>
    <xf numFmtId="164" fontId="3" fillId="0" borderId="7" xfId="0" applyFont="1" applyBorder="1" applyAlignment="1">
      <alignment horizontal="center" vertical="top"/>
    </xf>
    <xf numFmtId="164" fontId="3" fillId="0" borderId="8" xfId="0" applyFont="1" applyBorder="1" applyAlignment="1">
      <alignment horizontal="center" vertical="top"/>
    </xf>
    <xf numFmtId="164" fontId="19" fillId="2" borderId="13" xfId="0" applyFont="1" applyFill="1" applyBorder="1" applyAlignment="1">
      <alignment horizontal="center"/>
    </xf>
    <xf numFmtId="164" fontId="19" fillId="2" borderId="17" xfId="0" applyFont="1" applyFill="1" applyBorder="1" applyAlignment="1">
      <alignment horizontal="center"/>
    </xf>
  </cellXfs>
  <cellStyles count="3">
    <cellStyle name="Milliers" xfId="2" builtinId="3"/>
    <cellStyle name="Monétaire" xfId="1" builtinId="4"/>
    <cellStyle name="Normal" xfId="0" builtinId="0"/>
  </cellStyles>
  <dxfs count="33">
    <dxf>
      <font>
        <color rgb="FF00B050"/>
      </font>
    </dxf>
    <dxf>
      <font>
        <color rgb="FF00B0F0"/>
      </font>
    </dxf>
    <dxf>
      <font>
        <color rgb="FF7030A0"/>
      </font>
    </dxf>
    <dxf>
      <font>
        <color rgb="FFC00000"/>
      </font>
    </dxf>
    <dxf>
      <font>
        <color rgb="FF002060"/>
      </font>
    </dxf>
    <dxf>
      <font>
        <color rgb="FFFF9B00"/>
      </font>
    </dxf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  <alignment horizontal="center" textRotation="0" indent="0" justifyLastLine="0" shrinkToFit="0" readingOrder="0"/>
    </dxf>
    <dxf>
      <numFmt numFmtId="35" formatCode="_-* #,##0.00\ _€_-;\-* #,##0.00\ _€_-;_-* &quot;-&quot;??\ _€_-;_-@_-"/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_-* #,##0.00\ [$€-40C]_-;\-* #,##0.00\ [$€-40C]_-;_-* &quot;-&quot;??\ [$€-40C]_-;_-@_-"/>
      <alignment horizontal="general" vertical="top" textRotation="0" wrapText="0" indent="0" justifyLastLine="0" shrinkToFit="0" readingOrder="0"/>
    </dxf>
    <dxf>
      <font>
        <color theme="5" tint="-0.49998474074526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4" formatCode="#,##0.00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general" vertical="center" textRotation="0" wrapText="1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9900"/>
      <color rgb="FFFF9B00"/>
      <color rgb="FFFFFF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1516380</xdr:colOff>
          <xdr:row>0</xdr:row>
          <xdr:rowOff>0</xdr:rowOff>
        </xdr:from>
        <xdr:to>
          <xdr:col>4</xdr:col>
          <xdr:colOff>320040</xdr:colOff>
          <xdr:row>1</xdr:row>
          <xdr:rowOff>0</xdr:rowOff>
        </xdr:to>
        <xdr:sp macro="" textlink="">
          <xdr:nvSpPr>
            <xdr:cNvPr id="10247" name="Bou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1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TRIER PAR TYPE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1524000</xdr:colOff>
          <xdr:row>1</xdr:row>
          <xdr:rowOff>0</xdr:rowOff>
        </xdr:to>
        <xdr:sp macro="" textlink="">
          <xdr:nvSpPr>
            <xdr:cNvPr id="10248" name="Bouton 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1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TRIER PAR CODE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807720</xdr:colOff>
          <xdr:row>0</xdr:row>
          <xdr:rowOff>0</xdr:rowOff>
        </xdr:from>
        <xdr:to>
          <xdr:col>4</xdr:col>
          <xdr:colOff>426720</xdr:colOff>
          <xdr:row>1</xdr:row>
          <xdr:rowOff>0</xdr:rowOff>
        </xdr:to>
        <xdr:sp macro="" textlink="">
          <xdr:nvSpPr>
            <xdr:cNvPr id="10249" name="Bouton 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1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TRIER PAR SOUS-TYPE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ELCASSE" refreshedDate="43208.680297916668" createdVersion="6" refreshedVersion="6" minRefreshableVersion="3" recordCount="13" xr:uid="{523A5378-0262-46AB-B578-FDB8A79A285B}">
  <cacheSource type="worksheet">
    <worksheetSource ref="A6:K19" sheet="DEV"/>
  </cacheSource>
  <cacheFields count="11">
    <cacheField name="Code Unique" numFmtId="164">
      <sharedItems containsBlank="1" count="14">
        <m/>
        <s v="HA"/>
        <s v="ASCENSEUR"/>
        <s v="voile.20"/>
        <s v="ragreage"/>
        <s v="beton.1"/>
        <s v="PANNEAU" u="1"/>
        <s v="CLOTURE" u="1"/>
        <s v="PANNEAU CHANTIER" u="1"/>
        <s v="REUNION.2" u="1"/>
        <s v="SANITAIRE" u="1"/>
        <s v="SABLE" u="1"/>
        <s v="REUNION" u="1"/>
        <s v="erreur 1" u="1"/>
      </sharedItems>
    </cacheField>
    <cacheField name="a" numFmtId="165">
      <sharedItems containsString="0" containsBlank="1" containsNumber="1" containsInteger="1" minValue="1" maxValue="1"/>
    </cacheField>
    <cacheField name="b" numFmtId="165">
      <sharedItems containsString="0" containsBlank="1" containsNumber="1" containsInteger="1" minValue="2" maxValue="5"/>
    </cacheField>
    <cacheField name="c" numFmtId="165">
      <sharedItems containsNonDate="0" containsString="0" containsBlank="1"/>
    </cacheField>
    <cacheField name="d" numFmtId="165">
      <sharedItems containsNonDate="0" containsString="0" containsBlank="1"/>
    </cacheField>
    <cacheField name="N°" numFmtId="164">
      <sharedItems containsBlank="1"/>
    </cacheField>
    <cacheField name="Désignation" numFmtId="164">
      <sharedItems containsBlank="1"/>
    </cacheField>
    <cacheField name="Qté" numFmtId="4">
      <sharedItems containsString="0" containsBlank="1" containsNumber="1" containsInteger="1" minValue="2" maxValue="20"/>
    </cacheField>
    <cacheField name="U." numFmtId="164">
      <sharedItems containsBlank="1"/>
    </cacheField>
    <cacheField name="PVU" numFmtId="164">
      <sharedItems containsString="0" containsBlank="1" containsNumber="1" minValue="0.25" maxValue="3452.8092175362563"/>
    </cacheField>
    <cacheField name="PVT" numFmtId="164">
      <sharedItems containsBlank="1" containsMixedTypes="1" containsNumber="1" minValue="2" maxValue="6905.61843507251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m/>
    <m/>
    <m/>
    <m/>
    <m/>
    <m/>
    <m/>
    <m/>
    <m/>
    <s v=""/>
  </r>
  <r>
    <x v="0"/>
    <m/>
    <m/>
    <m/>
    <m/>
    <m/>
    <m/>
    <m/>
    <m/>
    <m/>
    <m/>
  </r>
  <r>
    <x v="1"/>
    <n v="1"/>
    <n v="2"/>
    <m/>
    <m/>
    <s v="1.2.."/>
    <s v="Aciers"/>
    <n v="20"/>
    <s v="kg"/>
    <n v="1.3"/>
    <n v="26"/>
  </r>
  <r>
    <x v="2"/>
    <n v="1"/>
    <n v="3"/>
    <m/>
    <m/>
    <s v="1.3.."/>
    <s v="Ascenseur"/>
    <n v="2"/>
    <s v="ens"/>
    <n v="3452.8092175362563"/>
    <n v="6905.6184350725125"/>
  </r>
  <r>
    <x v="3"/>
    <n v="1"/>
    <n v="4"/>
    <m/>
    <m/>
    <s v="1.4.."/>
    <s v="Voile béton"/>
    <n v="10"/>
    <s v="m2"/>
    <n v="170.76519416569428"/>
    <n v="1707.6519416569429"/>
  </r>
  <r>
    <x v="4"/>
    <n v="1"/>
    <n v="5"/>
    <m/>
    <m/>
    <s v="1.5.."/>
    <s v="ragréage"/>
    <n v="8"/>
    <s v="m²"/>
    <n v="0.25"/>
    <n v="2"/>
  </r>
  <r>
    <x v="5"/>
    <n v="1"/>
    <n v="5"/>
    <m/>
    <m/>
    <s v="1.5.."/>
    <s v="béton"/>
    <n v="2"/>
    <s v="m3"/>
    <n v="128.95027737956326"/>
    <n v="257.90055475912652"/>
  </r>
  <r>
    <x v="0"/>
    <m/>
    <m/>
    <m/>
    <m/>
    <m/>
    <m/>
    <m/>
    <m/>
    <m/>
    <m/>
  </r>
  <r>
    <x v="0"/>
    <m/>
    <m/>
    <m/>
    <m/>
    <m/>
    <m/>
    <m/>
    <m/>
    <m/>
    <s v=""/>
  </r>
  <r>
    <x v="0"/>
    <m/>
    <m/>
    <m/>
    <m/>
    <m/>
    <m/>
    <m/>
    <m/>
    <m/>
    <s v=""/>
  </r>
  <r>
    <x v="0"/>
    <m/>
    <m/>
    <m/>
    <m/>
    <m/>
    <m/>
    <m/>
    <m/>
    <m/>
    <s v=""/>
  </r>
  <r>
    <x v="0"/>
    <m/>
    <m/>
    <m/>
    <m/>
    <m/>
    <m/>
    <m/>
    <m/>
    <m/>
    <s v=""/>
  </r>
  <r>
    <x v="0"/>
    <m/>
    <m/>
    <m/>
    <m/>
    <m/>
    <m/>
    <m/>
    <m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8C8A4BA-2588-4C80-88FB-2C75127D5872}" name="Liste Ressources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:C9" firstHeaderRow="0" firstDataRow="1" firstDataCol="1"/>
  <pivotFields count="11">
    <pivotField axis="axisRow" showAll="0">
      <items count="15">
        <item m="1" x="7"/>
        <item m="1" x="13"/>
        <item m="1" x="6"/>
        <item m="1" x="12"/>
        <item m="1" x="9"/>
        <item m="1" x="11"/>
        <item m="1" x="10"/>
        <item x="0"/>
        <item x="3"/>
        <item x="1"/>
        <item m="1" x="8"/>
        <item x="2"/>
        <item x="4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 sumSubtotal="1"/>
  </pivotFields>
  <rowFields count="1">
    <field x="0"/>
  </rowFields>
  <rowItems count="7">
    <i>
      <x v="7"/>
    </i>
    <i>
      <x v="8"/>
    </i>
    <i>
      <x v="9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" fld="7" baseField="0" baseItem="0" numFmtId="2"/>
    <dataField name="Somme de PVT" fld="10" baseField="0" baseItem="0" numFmtId="164"/>
  </dataFields>
  <formats count="4">
    <format dxfId="9">
      <pivotArea collapsedLevelsAreSubtotals="1" fieldPosition="0">
        <references count="2">
          <reference field="4294967294" count="1" selected="0">
            <x v="0"/>
          </reference>
          <reference field="0" count="0"/>
        </references>
      </pivotArea>
    </format>
    <format dxfId="8">
      <pivotArea field="0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6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E3BD08-0A79-4188-BD0B-6E85940CB823}" name="BIB" displayName="BIB" ref="A2:F144" totalsRowShown="0" headerRowDxfId="32">
  <autoFilter ref="A2:F144" xr:uid="{D29184EE-FFCA-49FC-9B03-CCC91CC6558A}"/>
  <sortState ref="A3:F144">
    <sortCondition ref="B3:B144"/>
  </sortState>
  <tableColumns count="6">
    <tableColumn id="3" xr3:uid="{01878A24-D4DC-4A1C-876D-2FF3F70620DA}" name="Code Unique BIB" dataDxfId="31"/>
    <tableColumn id="1" xr3:uid="{00AA6AAC-487D-4A5A-B604-80F06DF822C5}" name="Type"/>
    <tableColumn id="2" xr3:uid="{72B2090B-2D53-4D28-8447-2F369C58215E}" name="Sous-type"/>
    <tableColumn id="4" xr3:uid="{8255046F-440D-4577-836B-E57FAC6AF4F7}" name="Désignation"/>
    <tableColumn id="5" xr3:uid="{4DE14E7D-CEF1-469B-8CD5-F3F923FCD16A}" name="U." dataDxfId="30"/>
    <tableColumn id="6" xr3:uid="{2B52F65D-2054-4132-AD0A-464D3686F39D}" name="P.U." dataCellStyle="Monétaire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2EE9F3-CE5E-4B84-A851-28E1AC8D454D}" name="BIB.OUV" displayName="BIB.OUV" ref="A2:L21" totalsRowShown="0" headerRowDxfId="29" dataDxfId="28">
  <autoFilter ref="A2:L21" xr:uid="{D29184EE-FFCA-49FC-9B03-CCC91CC6558A}"/>
  <tableColumns count="12">
    <tableColumn id="1" xr3:uid="{A49A4CF2-1523-49F7-BC4F-A2E44C17D4C2}" name="Code Unique BIB.OUV" dataDxfId="27"/>
    <tableColumn id="16" xr3:uid="{104F324A-C3BA-4CE2-8BC5-C8EBF3A03A10}" name="Désignation" dataDxfId="26"/>
    <tableColumn id="17" xr3:uid="{F295E998-3A06-42E5-A342-CD2A5721217F}" name="UU" dataDxfId="25"/>
    <tableColumn id="18" xr3:uid="{CEC9C4EE-73A6-489E-A312-545325E89A0A}" name="U." dataDxfId="24"/>
    <tableColumn id="19" xr3:uid="{B7575063-1564-40D8-81A2-863D66206113}" name="P.U." dataDxfId="23">
      <calculatedColumnFormula>IF(ISBLANK(BIB.OUV[[#This Row],[Code Unique BIB.OUV]]),"",SUMIF(F:F,BIB.OUV[[#This Row],[Code Unique BIB.OUV]],L:L))</calculatedColumnFormula>
    </tableColumn>
    <tableColumn id="22" xr3:uid="{8F0FC982-9577-4C53-BBFE-F8C94659F4EB}" name="RAPPEL CODE" dataDxfId="22"/>
    <tableColumn id="24" xr3:uid="{7404ED3C-670E-49D9-A22D-1C8FDD236B20}" name="CONCATENER" dataDxfId="21">
      <calculatedColumnFormula>BIB.OUV[[#This Row],[RAPPEL CODE]] &amp; BIB.OUV[[#This Row],[CODE BIB]]</calculatedColumnFormula>
    </tableColumn>
    <tableColumn id="3" xr3:uid="{917779EA-2976-43BD-86DF-4ECEC08E056C}" name="CODE BIB" dataDxfId="20"/>
    <tableColumn id="10" xr3:uid="{25F27D5D-A99D-4B64-ACE5-9577833AD944}" name="Qté" dataDxfId="19">
      <calculatedColumnFormula>((4*(4*8))*(20*3))/(5225+77+688+9)+0.22</calculatedColumnFormula>
    </tableColumn>
    <tableColumn id="5" xr3:uid="{6A56291A-355C-4B13-9C18-2A8C2EA0F78F}" name="un" dataDxfId="18">
      <calculatedColumnFormula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calculatedColumnFormula>
    </tableColumn>
    <tableColumn id="6" xr3:uid="{397C52D1-A6EF-4510-8A2F-72210AE60BEB}" name="P.U.2" dataDxfId="17" dataCellStyle="Monétaire">
      <calculatedColumnFormula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calculatedColumnFormula>
    </tableColumn>
    <tableColumn id="12" xr3:uid="{79B44578-81D2-4F5E-A624-6CB968B00E0E}" name="Total" dataDxfId="16" dataCellStyle="Monétaire">
      <calculatedColumnFormula>IF(BIB.OUV[[#This Row],[Qté]]="","",BIB.OUV[[#This Row],[P.U.2]]*BIB.OUV[[#This Row],[Qté]])</calculatedColumnFormula>
    </tableColumn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713A20-9A32-4F14-B7BE-2B07CD6308A2}" name="BIB_4" displayName="BIB_4" ref="A3:F19" totalsRowShown="0">
  <autoFilter ref="A3:F19" xr:uid="{D29184EE-FFCA-49FC-9B03-CCC91CC6558A}"/>
  <tableColumns count="6">
    <tableColumn id="3" xr3:uid="{D848F675-0F40-4001-80F8-C8E8B724B00C}" name="Code Unique BIB" dataDxfId="14">
      <calculatedColumnFormula>BIB!A3</calculatedColumnFormula>
    </tableColumn>
    <tableColumn id="4" xr3:uid="{ED6926BF-2417-4808-AC90-B5201A54A9BC}" name="Désignation" dataDxfId="13">
      <calculatedColumnFormula>VLOOKUP(BIB_4[[#This Row],[Code Unique BIB]],BIB[],4,FALSE)</calculatedColumnFormula>
    </tableColumn>
    <tableColumn id="8" xr3:uid="{2D702080-A3F5-4BD9-B879-33C380344BDB}" name="Qté" dataDxfId="12" dataCellStyle="Milliers">
      <calculatedColumnFormula>IFERROR(VLOOKUP(BIB_4[[#This Row],[Code Unique BIB]],'Compil BIB DEV'!$A$2:$F$58,3,FALSE),"")</calculatedColumnFormula>
    </tableColumn>
    <tableColumn id="5" xr3:uid="{6648597E-3943-44B7-BDF1-194FC4C431E3}" name="U." dataDxfId="11">
      <calculatedColumnFormula>IFERROR(VLOOKUP(BIB_4[[#This Row],[Code Unique BIB]],BIB[],5,FALSE),"")</calculatedColumnFormula>
    </tableColumn>
    <tableColumn id="6" xr3:uid="{1CF5BA0E-AC3E-499A-A25F-3D3AAA3A1FEE}" name="P.U." dataDxfId="10" dataCellStyle="Milliers">
      <calculatedColumnFormula>VLOOKUP(BIB_4[[#This Row],[Code Unique BIB]],BIB[],6,FALSE)</calculatedColumnFormula>
    </tableColumn>
    <tableColumn id="7" xr3:uid="{6C3C1697-D49F-4E89-A70A-5FB2837B8F8C}" name="P.V.H.T" dataCellStyle="Milliers">
      <calculatedColumnFormula>BIB_4[[#This Row],[P.U.]]*BIB_4[[#This Row],[Qté]]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4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7.v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65BAB-370F-417E-A0D6-EA93B3CC1628}">
  <sheetPr codeName="Feuil2">
    <tabColor theme="9"/>
    <pageSetUpPr fitToPage="1"/>
  </sheetPr>
  <dimension ref="A1:Q30"/>
  <sheetViews>
    <sheetView tabSelected="1" zoomScaleNormal="100" workbookViewId="0">
      <selection activeCell="G25" sqref="G25"/>
    </sheetView>
  </sheetViews>
  <sheetFormatPr baseColWidth="10" defaultColWidth="11.44140625" defaultRowHeight="14.4" x14ac:dyDescent="0.3"/>
  <cols>
    <col min="1" max="1" width="18.88671875" style="9" bestFit="1" customWidth="1"/>
    <col min="2" max="4" width="2.44140625" style="69" bestFit="1" customWidth="1"/>
    <col min="5" max="5" width="2.44140625" style="69" customWidth="1"/>
    <col min="6" max="6" width="9.109375" style="57" customWidth="1"/>
    <col min="7" max="7" width="46.44140625" style="3" customWidth="1"/>
    <col min="8" max="8" width="10" style="4" customWidth="1"/>
    <col min="9" max="9" width="7.88671875" style="2" customWidth="1"/>
    <col min="10" max="10" width="14.88671875" style="2" bestFit="1" customWidth="1"/>
    <col min="11" max="11" width="16" style="2" customWidth="1"/>
    <col min="12" max="12" width="3.6640625" style="2" customWidth="1"/>
    <col min="13" max="13" width="20.6640625" style="2" bestFit="1" customWidth="1"/>
    <col min="14" max="14" width="15.5546875" style="2" bestFit="1" customWidth="1"/>
    <col min="15" max="15" width="15.6640625" style="2" bestFit="1" customWidth="1"/>
    <col min="16" max="16" width="20.5546875" style="2" bestFit="1" customWidth="1"/>
    <col min="17" max="17" width="20.6640625" style="2" bestFit="1" customWidth="1"/>
    <col min="18" max="16384" width="11.44140625" style="2"/>
  </cols>
  <sheetData>
    <row r="1" spans="1:17" ht="21.15" customHeight="1" x14ac:dyDescent="0.3">
      <c r="F1" s="123" t="s">
        <v>6</v>
      </c>
      <c r="G1" s="124"/>
      <c r="H1" s="58"/>
      <c r="I1" s="31"/>
      <c r="J1" s="31"/>
      <c r="K1" s="32"/>
    </row>
    <row r="2" spans="1:17" ht="21.15" customHeight="1" x14ac:dyDescent="0.3">
      <c r="F2" s="125"/>
      <c r="G2" s="126"/>
      <c r="H2" s="59"/>
      <c r="I2" s="33"/>
      <c r="J2" s="33"/>
      <c r="K2" s="34"/>
    </row>
    <row r="3" spans="1:17" ht="21.15" customHeight="1" x14ac:dyDescent="0.3">
      <c r="F3" s="35" t="s">
        <v>7</v>
      </c>
      <c r="G3" s="36" t="s">
        <v>8</v>
      </c>
      <c r="H3" s="59"/>
      <c r="I3" s="33"/>
      <c r="J3" s="33"/>
      <c r="K3" s="34"/>
    </row>
    <row r="4" spans="1:17" ht="21.15" customHeight="1" x14ac:dyDescent="0.3">
      <c r="F4" s="37"/>
      <c r="G4" s="38"/>
      <c r="H4" s="61"/>
      <c r="I4" s="39"/>
      <c r="J4" s="39"/>
      <c r="K4" s="40"/>
    </row>
    <row r="6" spans="1:17" x14ac:dyDescent="0.3">
      <c r="A6" s="70" t="s">
        <v>45</v>
      </c>
      <c r="B6" s="71" t="s">
        <v>52</v>
      </c>
      <c r="C6" s="72" t="s">
        <v>53</v>
      </c>
      <c r="D6" s="72" t="s">
        <v>54</v>
      </c>
      <c r="E6" s="73" t="s">
        <v>55</v>
      </c>
      <c r="F6" s="64" t="s">
        <v>0</v>
      </c>
      <c r="G6" s="42" t="s">
        <v>1</v>
      </c>
      <c r="H6" s="60" t="s">
        <v>2</v>
      </c>
      <c r="I6" s="41" t="s">
        <v>3</v>
      </c>
      <c r="J6" s="41" t="s">
        <v>5</v>
      </c>
      <c r="K6" s="41" t="s">
        <v>4</v>
      </c>
      <c r="M6"/>
      <c r="N6"/>
      <c r="O6"/>
      <c r="P6"/>
      <c r="Q6"/>
    </row>
    <row r="7" spans="1:17" x14ac:dyDescent="0.3">
      <c r="A7" s="74"/>
      <c r="B7" s="75"/>
      <c r="C7" s="76"/>
      <c r="D7" s="76"/>
      <c r="E7" s="77"/>
      <c r="F7" s="34"/>
      <c r="G7" s="43"/>
      <c r="H7" s="46"/>
      <c r="I7" s="44"/>
      <c r="J7" s="45"/>
      <c r="K7" s="45" t="str">
        <f>IF(ISBLANK(H7),"",H7*J7)</f>
        <v/>
      </c>
      <c r="M7"/>
      <c r="N7"/>
      <c r="O7"/>
      <c r="P7"/>
      <c r="Q7"/>
    </row>
    <row r="8" spans="1:17" x14ac:dyDescent="0.3">
      <c r="A8" s="78"/>
      <c r="B8" s="79"/>
      <c r="C8" s="80"/>
      <c r="D8" s="80"/>
      <c r="E8" s="81"/>
      <c r="F8" s="34"/>
      <c r="G8" s="43"/>
      <c r="H8" s="46"/>
      <c r="I8" s="44"/>
      <c r="J8" s="45"/>
      <c r="K8" s="45"/>
      <c r="M8"/>
      <c r="N8"/>
      <c r="O8"/>
      <c r="P8"/>
      <c r="Q8"/>
    </row>
    <row r="9" spans="1:17" ht="28.8" x14ac:dyDescent="0.3">
      <c r="A9" s="78" t="s">
        <v>26</v>
      </c>
      <c r="B9" s="79">
        <v>1</v>
      </c>
      <c r="C9" s="80">
        <v>2</v>
      </c>
      <c r="D9" s="80"/>
      <c r="E9" s="81"/>
      <c r="F9" s="34" t="str">
        <f t="shared" ref="F9:F11" si="0">CONCATENATE(B9,".",C9,".",D9,".",E9,)</f>
        <v>1.2..</v>
      </c>
      <c r="G9" s="43" t="str">
        <f>IF(ISNA(VLOOKUP(A9,BIB.OUV[#All],5,FALSE)),IF(ISNA(VLOOKUP(A9,BIB[],4,FALSE)),"ERR1 = Code Unique inexsitant dans BIB et BIB.OUV",VLOOKUP(A9,BIB[],4,FALSE)),VLOOKUP(A9,BIB.OUV[#All],2,FALSE))</f>
        <v>Aciers</v>
      </c>
      <c r="H9" s="46">
        <v>20</v>
      </c>
      <c r="I9" s="44" t="str">
        <f>IF(ISNA(VLOOKUP(A9,BIB.OUV[#All],7,FALSE)),IF(ISNA(VLOOKUP(A9,BIB[],5,FALSE)),"ERR1",VLOOKUP(A9,BIB[],5,FALSE)),VLOOKUP(A9,BIB.OUV[#All],4,FALSE))</f>
        <v>kg</v>
      </c>
      <c r="J9" s="45">
        <f>IF(ISNA(VLOOKUP(A9,BIB.OUV[#All],8,FALSE)),IF(ISNA(VLOOKUP(A9,BIB[],6,FALSE)),"ERR1",VLOOKUP(A9,BIB[],6,FALSE)),VLOOKUP(A9,BIB.OUV[#All],5,FALSE))</f>
        <v>1.3</v>
      </c>
      <c r="K9" s="45">
        <f t="shared" ref="K9:K11" si="1">IF(ISERROR(H9*J9),"",H9*J9)</f>
        <v>26</v>
      </c>
    </row>
    <row r="10" spans="1:17" ht="28.8" x14ac:dyDescent="0.3">
      <c r="A10" s="78" t="s">
        <v>97</v>
      </c>
      <c r="B10" s="79">
        <v>1</v>
      </c>
      <c r="C10" s="80">
        <v>3</v>
      </c>
      <c r="D10" s="80"/>
      <c r="E10" s="81"/>
      <c r="F10" s="34" t="str">
        <f t="shared" ref="F10" si="2">CONCATENATE(B10,".",C10,".",D10,".",E10,)</f>
        <v>1.3..</v>
      </c>
      <c r="G10" s="43" t="str">
        <f>IF(ISNA(VLOOKUP(A10,BIB.OUV[#All],5,FALSE)),IF(ISNA(VLOOKUP(A10,BIB[],4,FALSE)),"ERR1 = Code Unique inexsitant dans BIB et BIB.OUV",VLOOKUP(A10,BIB[],4,FALSE)),VLOOKUP(A10,BIB.OUV[#All],2,FALSE))</f>
        <v>Ascenseur</v>
      </c>
      <c r="H10" s="46">
        <v>2</v>
      </c>
      <c r="I10" s="44" t="str">
        <f>IF(ISNA(VLOOKUP(A10,BIB.OUV[#All],7,FALSE)),IF(ISNA(VLOOKUP(A10,BIB[],5,FALSE)),"ERR1",VLOOKUP(A10,BIB[],5,FALSE)),VLOOKUP(A10,BIB.OUV[#All],4,FALSE))</f>
        <v>ens</v>
      </c>
      <c r="J10" s="45">
        <f>IF(ISNA(VLOOKUP(A10,BIB.OUV[#All],8,FALSE)),IF(ISNA(VLOOKUP(A10,BIB[],6,FALSE)),"ERR1",VLOOKUP(A10,BIB[],6,FALSE)),VLOOKUP(A10,BIB.OUV[#All],5,FALSE))</f>
        <v>3452.8092175362563</v>
      </c>
      <c r="K10" s="45">
        <f t="shared" ref="K10" si="3">IF(ISERROR(H10*J10),"",H10*J10)</f>
        <v>6905.6184350725125</v>
      </c>
    </row>
    <row r="11" spans="1:17" ht="22.2" customHeight="1" x14ac:dyDescent="0.3">
      <c r="A11" s="78" t="s">
        <v>77</v>
      </c>
      <c r="B11" s="79">
        <v>1</v>
      </c>
      <c r="C11" s="80">
        <v>4</v>
      </c>
      <c r="D11" s="80"/>
      <c r="E11" s="81"/>
      <c r="F11" s="34" t="str">
        <f t="shared" si="0"/>
        <v>1.4..</v>
      </c>
      <c r="G11" s="43" t="str">
        <f>IF(ISNA(VLOOKUP(A11,BIB.OUV[#All],5,FALSE)),IF(ISNA(VLOOKUP(A11,BIB[],4,FALSE)),"ERR1 = Code Unique inexsitant dans BIB et BIB.OUV",VLOOKUP(A11,BIB[],4,FALSE)),VLOOKUP(A11,BIB.OUV[#All],2,FALSE))</f>
        <v>Voile béton</v>
      </c>
      <c r="H11" s="46">
        <v>10</v>
      </c>
      <c r="I11" s="44" t="str">
        <f>IF(ISNA(VLOOKUP(A11,BIB.OUV[#All],7,FALSE)),IF(ISNA(VLOOKUP(A11,BIB[],5,FALSE)),"ERR1",VLOOKUP(A11,BIB[],5,FALSE)),VLOOKUP(A11,BIB.OUV[#All],4,FALSE))</f>
        <v>m2</v>
      </c>
      <c r="J11" s="45">
        <f>IF(ISNA(VLOOKUP(A11,BIB.OUV[#All],8,FALSE)),IF(ISNA(VLOOKUP(A11,BIB[],6,FALSE)),"ERR1",VLOOKUP(A11,BIB[],6,FALSE)),VLOOKUP(A11,BIB.OUV[#All],5,FALSE))</f>
        <v>170.76519416569428</v>
      </c>
      <c r="K11" s="45">
        <f t="shared" si="1"/>
        <v>1707.6519416569429</v>
      </c>
    </row>
    <row r="12" spans="1:17" ht="21" customHeight="1" x14ac:dyDescent="0.3">
      <c r="A12" s="78" t="s">
        <v>102</v>
      </c>
      <c r="B12" s="79">
        <v>1</v>
      </c>
      <c r="C12" s="80">
        <v>5</v>
      </c>
      <c r="D12" s="80"/>
      <c r="E12" s="81"/>
      <c r="F12" s="34" t="str">
        <f>CONCATENATE(B12,".",C12,".",D12,".",E12,)</f>
        <v>1.5..</v>
      </c>
      <c r="G12" s="43" t="str">
        <f>IF(ISNA(VLOOKUP(A12,BIB.OUV[#All],5,FALSE)),IF(ISNA(VLOOKUP(A12,BIB[],4,FALSE)),"ERR1 = Code Unique inexsitant dans BIB et BIB.OUV",VLOOKUP(A12,BIB[],4,FALSE)),VLOOKUP(A12,BIB.OUV[#All],2,FALSE))</f>
        <v>ragréage</v>
      </c>
      <c r="H12" s="46">
        <v>8</v>
      </c>
      <c r="I12" s="44" t="str">
        <f>IF(ISNA(VLOOKUP(A12,BIB.OUV[#All],7,FALSE)),IF(ISNA(VLOOKUP(A12,BIB[],5,FALSE)),"ERR1",VLOOKUP(A12,BIB[],5,FALSE)),VLOOKUP(A12,BIB.OUV[#All],4,FALSE))</f>
        <v>m²</v>
      </c>
      <c r="J12" s="45">
        <f>IF(ISNA(VLOOKUP(A12,BIB.OUV[#All],8,FALSE)),IF(ISNA(VLOOKUP(A12,BIB[],6,FALSE)),"ERR1",VLOOKUP(A12,BIB[],6,FALSE)),VLOOKUP(A12,BIB.OUV[#All],5,FALSE))</f>
        <v>0.25</v>
      </c>
      <c r="K12" s="45">
        <f>IF(ISERROR(H12*J12),"",H12*J12)</f>
        <v>2</v>
      </c>
    </row>
    <row r="13" spans="1:17" x14ac:dyDescent="0.3">
      <c r="A13" s="78" t="s">
        <v>101</v>
      </c>
      <c r="B13" s="79">
        <v>1</v>
      </c>
      <c r="C13" s="80">
        <v>5</v>
      </c>
      <c r="D13" s="80"/>
      <c r="E13" s="81"/>
      <c r="F13" s="34" t="str">
        <f>CONCATENATE(B13,".",C13,".",D13,".",E13,)</f>
        <v>1.5..</v>
      </c>
      <c r="G13" s="43" t="str">
        <f>IF(ISNA(VLOOKUP(A13,BIB.OUV[#All],5,FALSE)),IF(ISNA(VLOOKUP(A13,BIB[],4,FALSE)),"ERR1 = Code Unique inexsitant dans BIB et BIB.OUV",VLOOKUP(A13,BIB[],4,FALSE)),VLOOKUP(A13,BIB.OUV[#All],2,FALSE))</f>
        <v>béton</v>
      </c>
      <c r="H13" s="46">
        <v>2</v>
      </c>
      <c r="I13" s="44" t="str">
        <f>IF(ISNA(VLOOKUP(A13,BIB.OUV[#All],7,FALSE)),IF(ISNA(VLOOKUP(A13,BIB[],5,FALSE)),"ERR1",VLOOKUP(A13,BIB[],5,FALSE)),VLOOKUP(A13,BIB.OUV[#All],4,FALSE))</f>
        <v>m3</v>
      </c>
      <c r="J13" s="45">
        <f>IF(ISNA(VLOOKUP(A13,BIB.OUV[#All],8,FALSE)),IF(ISNA(VLOOKUP(A13,BIB[],6,FALSE)),"ERR1",VLOOKUP(A13,BIB[],6,FALSE)),VLOOKUP(A13,BIB.OUV[#All],5,FALSE))</f>
        <v>128.95027737956326</v>
      </c>
      <c r="K13" s="45">
        <f>IF(ISERROR(H13*J13),"",H13*J13)</f>
        <v>257.90055475912652</v>
      </c>
    </row>
    <row r="14" spans="1:17" x14ac:dyDescent="0.3">
      <c r="A14" s="78"/>
      <c r="B14" s="79"/>
      <c r="C14" s="80"/>
      <c r="D14" s="80"/>
      <c r="E14" s="81"/>
      <c r="F14" s="34"/>
      <c r="G14" s="43"/>
      <c r="H14" s="46"/>
      <c r="I14" s="44"/>
      <c r="J14" s="45"/>
      <c r="K14" s="45"/>
    </row>
    <row r="15" spans="1:17" x14ac:dyDescent="0.3">
      <c r="A15" s="78"/>
      <c r="B15" s="79"/>
      <c r="C15" s="80"/>
      <c r="D15" s="80"/>
      <c r="E15" s="81"/>
      <c r="F15" s="34"/>
      <c r="G15" s="43"/>
      <c r="H15" s="46"/>
      <c r="I15" s="44"/>
      <c r="J15" s="45"/>
      <c r="K15" s="45" t="str">
        <f t="shared" ref="K15:K19" si="4">IF(ISBLANK(H15),"",H15*J15)</f>
        <v/>
      </c>
    </row>
    <row r="16" spans="1:17" x14ac:dyDescent="0.3">
      <c r="A16" s="78"/>
      <c r="B16" s="79"/>
      <c r="C16" s="80"/>
      <c r="D16" s="80"/>
      <c r="E16" s="81"/>
      <c r="F16" s="34"/>
      <c r="G16" s="43"/>
      <c r="H16" s="46"/>
      <c r="I16" s="44"/>
      <c r="J16" s="45"/>
      <c r="K16" s="45" t="str">
        <f t="shared" si="4"/>
        <v/>
      </c>
    </row>
    <row r="17" spans="1:11" x14ac:dyDescent="0.3">
      <c r="A17" s="78"/>
      <c r="B17" s="79"/>
      <c r="C17" s="80"/>
      <c r="D17" s="80"/>
      <c r="E17" s="81"/>
      <c r="F17" s="34"/>
      <c r="G17" s="43"/>
      <c r="H17" s="46"/>
      <c r="I17" s="44"/>
      <c r="J17" s="45"/>
      <c r="K17" s="45" t="str">
        <f t="shared" si="4"/>
        <v/>
      </c>
    </row>
    <row r="18" spans="1:11" x14ac:dyDescent="0.3">
      <c r="A18" s="78"/>
      <c r="B18" s="79"/>
      <c r="C18" s="80"/>
      <c r="D18" s="80"/>
      <c r="E18" s="81"/>
      <c r="F18" s="34"/>
      <c r="G18" s="43"/>
      <c r="H18" s="46"/>
      <c r="I18" s="44"/>
      <c r="J18" s="45"/>
      <c r="K18" s="45" t="str">
        <f t="shared" si="4"/>
        <v/>
      </c>
    </row>
    <row r="19" spans="1:11" x14ac:dyDescent="0.3">
      <c r="A19" s="78"/>
      <c r="B19" s="79"/>
      <c r="C19" s="80"/>
      <c r="D19" s="80"/>
      <c r="E19" s="81"/>
      <c r="F19" s="34"/>
      <c r="G19" s="43"/>
      <c r="H19" s="46"/>
      <c r="I19" s="44"/>
      <c r="J19" s="45"/>
      <c r="K19" s="45" t="str">
        <f t="shared" si="4"/>
        <v/>
      </c>
    </row>
    <row r="20" spans="1:11" ht="5.0999999999999996" customHeight="1" x14ac:dyDescent="0.3">
      <c r="A20" s="78"/>
      <c r="B20" s="79"/>
      <c r="C20" s="80"/>
      <c r="D20" s="80"/>
      <c r="E20" s="81"/>
      <c r="F20" s="34"/>
      <c r="G20" s="43"/>
      <c r="H20" s="48"/>
      <c r="I20" s="49"/>
      <c r="J20" s="50"/>
      <c r="K20" s="50"/>
    </row>
    <row r="21" spans="1:11" ht="15.6" x14ac:dyDescent="0.3">
      <c r="A21" s="78"/>
      <c r="B21" s="79"/>
      <c r="C21" s="80"/>
      <c r="D21" s="80"/>
      <c r="E21" s="81"/>
      <c r="F21" s="34"/>
      <c r="G21" s="43"/>
      <c r="H21" s="51" t="s">
        <v>103</v>
      </c>
      <c r="I21" s="52"/>
      <c r="J21" s="53"/>
      <c r="K21" s="53">
        <f>SUM(K7:K19)</f>
        <v>8899.1709314885811</v>
      </c>
    </row>
    <row r="22" spans="1:11" x14ac:dyDescent="0.3">
      <c r="A22" s="78"/>
      <c r="B22" s="79"/>
      <c r="C22" s="80"/>
      <c r="D22" s="80"/>
      <c r="E22" s="81"/>
      <c r="F22" s="34"/>
      <c r="G22" s="43"/>
      <c r="H22" s="54"/>
      <c r="I22" s="55"/>
      <c r="J22" s="56"/>
      <c r="K22" s="56"/>
    </row>
    <row r="23" spans="1:11" ht="5.0999999999999996" customHeight="1" x14ac:dyDescent="0.3">
      <c r="A23" s="78"/>
      <c r="B23" s="79"/>
      <c r="C23" s="80"/>
      <c r="D23" s="80"/>
      <c r="E23" s="81"/>
      <c r="F23" s="34"/>
      <c r="G23" s="43"/>
      <c r="H23" s="48"/>
      <c r="I23" s="49"/>
      <c r="J23" s="50"/>
      <c r="K23" s="50"/>
    </row>
    <row r="24" spans="1:11" ht="15.6" x14ac:dyDescent="0.3">
      <c r="A24" s="78"/>
      <c r="B24" s="79"/>
      <c r="C24" s="80"/>
      <c r="D24" s="80"/>
      <c r="E24" s="81"/>
      <c r="F24" s="34"/>
      <c r="G24" s="43"/>
      <c r="H24" s="51"/>
      <c r="I24" s="52"/>
      <c r="J24" s="53"/>
      <c r="K24" s="53"/>
    </row>
    <row r="25" spans="1:11" x14ac:dyDescent="0.3">
      <c r="A25" s="78"/>
      <c r="B25" s="79"/>
      <c r="C25" s="80"/>
      <c r="D25" s="80"/>
      <c r="E25" s="81"/>
      <c r="F25" s="34"/>
      <c r="G25" s="43"/>
      <c r="H25" s="46"/>
      <c r="I25" s="47"/>
      <c r="J25" s="45"/>
      <c r="K25" s="45"/>
    </row>
    <row r="26" spans="1:11" x14ac:dyDescent="0.3">
      <c r="A26" s="78"/>
      <c r="B26" s="79"/>
      <c r="C26" s="80"/>
      <c r="D26" s="80"/>
      <c r="E26" s="81"/>
      <c r="F26" s="34"/>
      <c r="G26" s="43"/>
      <c r="H26" s="46"/>
      <c r="I26" s="47"/>
      <c r="J26" s="45"/>
      <c r="K26" s="45"/>
    </row>
    <row r="27" spans="1:11" x14ac:dyDescent="0.3">
      <c r="A27" s="78"/>
      <c r="B27" s="79"/>
      <c r="C27" s="80"/>
      <c r="D27" s="80"/>
      <c r="E27" s="81"/>
      <c r="F27" s="34"/>
      <c r="G27" s="43"/>
      <c r="H27" s="46"/>
      <c r="I27" s="47"/>
      <c r="J27" s="45"/>
      <c r="K27" s="45"/>
    </row>
    <row r="28" spans="1:11" x14ac:dyDescent="0.3">
      <c r="A28" s="78"/>
      <c r="B28" s="79"/>
      <c r="C28" s="80"/>
      <c r="D28" s="80"/>
      <c r="E28" s="81"/>
      <c r="F28" s="65"/>
      <c r="G28" s="43"/>
      <c r="H28" s="46"/>
      <c r="I28" s="47"/>
      <c r="J28" s="45"/>
      <c r="K28" s="45"/>
    </row>
    <row r="29" spans="1:11" x14ac:dyDescent="0.3">
      <c r="A29" s="78"/>
      <c r="B29" s="79"/>
      <c r="C29" s="80"/>
      <c r="D29" s="80"/>
      <c r="E29" s="81"/>
      <c r="F29" s="65"/>
      <c r="G29" s="43"/>
      <c r="H29" s="46"/>
      <c r="I29" s="47"/>
      <c r="J29" s="45"/>
      <c r="K29" s="45"/>
    </row>
    <row r="30" spans="1:11" x14ac:dyDescent="0.3">
      <c r="A30" s="78"/>
      <c r="B30" s="79"/>
      <c r="C30" s="80"/>
      <c r="D30" s="80"/>
      <c r="E30" s="81"/>
      <c r="F30" s="65"/>
      <c r="G30" s="43"/>
      <c r="H30" s="46"/>
      <c r="I30" s="47"/>
      <c r="J30" s="45"/>
      <c r="K30" s="45"/>
    </row>
  </sheetData>
  <mergeCells count="1">
    <mergeCell ref="F1:G2"/>
  </mergeCells>
  <printOptions horizontalCentered="1"/>
  <pageMargins left="0.25" right="0.25" top="0.75" bottom="0.75" header="0.3" footer="0.3"/>
  <pageSetup paperSize="9" scale="96" fitToHeight="0" orientation="portrait" cellComments="asDisplayed" r:id="rId1"/>
  <headerFooter>
    <oddHeader>&amp;L&amp;G</oddHeader>
    <oddFooter>&amp;L&amp;8 &amp;K02-0442, Avenue de la Gare - 31250 REVEL
Tél.: 05.34.66.67.90 - crespy@crespy.fr
S.A. au capital de 300 000 € - SIRET 660 802 398 000 25
RCS Toulouse - APE 4120B - TVA intracom. FR67 660802398&amp;R
&amp;G&amp;P/&amp;N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2986C-8141-45CE-A71E-5DADDE9CDBBD}">
  <sheetPr codeName="Feuil7">
    <tabColor theme="9"/>
  </sheetPr>
  <dimension ref="A1:I156"/>
  <sheetViews>
    <sheetView zoomScaleNormal="100" workbookViewId="0">
      <pane ySplit="2" topLeftCell="A3" activePane="bottomLeft" state="frozenSplit"/>
      <selection pane="bottomLeft" activeCell="D23" sqref="D23"/>
    </sheetView>
  </sheetViews>
  <sheetFormatPr baseColWidth="10" defaultColWidth="11.44140625" defaultRowHeight="14.4" x14ac:dyDescent="0.3"/>
  <cols>
    <col min="1" max="1" width="24.109375" style="9" bestFit="1" customWidth="1"/>
    <col min="2" max="2" width="9.88671875" style="2" hidden="1" customWidth="1"/>
    <col min="3" max="3" width="20.6640625" style="2" hidden="1" customWidth="1"/>
    <col min="4" max="4" width="16.6640625" bestFit="1" customWidth="1"/>
    <col min="5" max="5" width="6.88671875" style="66" customWidth="1"/>
    <col min="6" max="6" width="11.44140625" style="15" bestFit="1" customWidth="1"/>
    <col min="7" max="7" width="2.77734375" customWidth="1"/>
    <col min="8" max="8" width="22.109375" style="4" bestFit="1" customWidth="1"/>
    <col min="9" max="9" width="11.44140625" style="4"/>
    <col min="10" max="10" width="3.6640625" style="2" customWidth="1"/>
    <col min="11" max="16384" width="11.44140625" style="2"/>
  </cols>
  <sheetData>
    <row r="1" spans="1:9" x14ac:dyDescent="0.3">
      <c r="A1" s="89">
        <v>1</v>
      </c>
      <c r="B1" s="89">
        <v>2</v>
      </c>
      <c r="C1" s="89">
        <v>3</v>
      </c>
      <c r="D1" s="89">
        <v>4</v>
      </c>
      <c r="E1" s="89">
        <v>5</v>
      </c>
      <c r="F1" s="89">
        <v>6</v>
      </c>
    </row>
    <row r="2" spans="1:9" x14ac:dyDescent="0.3">
      <c r="A2" s="30" t="s">
        <v>39</v>
      </c>
      <c r="B2" s="30" t="s">
        <v>9</v>
      </c>
      <c r="C2" s="30" t="s">
        <v>20</v>
      </c>
      <c r="D2" s="30" t="s">
        <v>1</v>
      </c>
      <c r="E2" s="82" t="s">
        <v>3</v>
      </c>
      <c r="F2" s="63" t="s">
        <v>13</v>
      </c>
      <c r="G2" s="2"/>
      <c r="H2" s="117" t="s">
        <v>104</v>
      </c>
      <c r="I2" s="2"/>
    </row>
    <row r="3" spans="1:9" x14ac:dyDescent="0.3">
      <c r="A3" s="19" t="s">
        <v>15</v>
      </c>
      <c r="B3" t="s">
        <v>16</v>
      </c>
      <c r="C3" t="s">
        <v>21</v>
      </c>
      <c r="D3" t="s">
        <v>89</v>
      </c>
      <c r="E3" s="83" t="s">
        <v>51</v>
      </c>
      <c r="F3" s="16">
        <v>15</v>
      </c>
      <c r="G3" s="2"/>
      <c r="H3" s="2"/>
      <c r="I3" s="2"/>
    </row>
    <row r="4" spans="1:9" x14ac:dyDescent="0.3">
      <c r="A4" s="19" t="s">
        <v>30</v>
      </c>
      <c r="B4" t="s">
        <v>16</v>
      </c>
      <c r="C4" t="s">
        <v>21</v>
      </c>
      <c r="D4" t="s">
        <v>90</v>
      </c>
      <c r="E4" s="83" t="s">
        <v>31</v>
      </c>
      <c r="F4" s="16">
        <v>200</v>
      </c>
      <c r="G4" s="2"/>
      <c r="H4" s="2"/>
      <c r="I4" s="2"/>
    </row>
    <row r="5" spans="1:9" x14ac:dyDescent="0.3">
      <c r="A5" s="19" t="s">
        <v>26</v>
      </c>
      <c r="B5" t="s">
        <v>18</v>
      </c>
      <c r="C5" t="s">
        <v>23</v>
      </c>
      <c r="D5" t="s">
        <v>82</v>
      </c>
      <c r="E5" s="83" t="s">
        <v>25</v>
      </c>
      <c r="F5" s="16">
        <v>1.3</v>
      </c>
      <c r="G5" s="2"/>
      <c r="H5" s="2"/>
      <c r="I5" s="2"/>
    </row>
    <row r="6" spans="1:9" s="8" customFormat="1" x14ac:dyDescent="0.3">
      <c r="A6" s="19" t="s">
        <v>24</v>
      </c>
      <c r="B6" t="s">
        <v>18</v>
      </c>
      <c r="C6" t="s">
        <v>23</v>
      </c>
      <c r="D6" t="s">
        <v>83</v>
      </c>
      <c r="E6" s="83" t="s">
        <v>25</v>
      </c>
      <c r="F6" s="16">
        <v>1</v>
      </c>
    </row>
    <row r="7" spans="1:9" s="6" customFormat="1" ht="16.2" x14ac:dyDescent="0.3">
      <c r="A7" s="19" t="s">
        <v>27</v>
      </c>
      <c r="B7" t="s">
        <v>18</v>
      </c>
      <c r="C7" t="s">
        <v>28</v>
      </c>
      <c r="D7" t="s">
        <v>84</v>
      </c>
      <c r="E7" s="83" t="s">
        <v>58</v>
      </c>
      <c r="F7" s="16">
        <v>90</v>
      </c>
    </row>
    <row r="8" spans="1:9" s="7" customFormat="1" x14ac:dyDescent="0.3">
      <c r="A8" s="19" t="s">
        <v>34</v>
      </c>
      <c r="B8" t="s">
        <v>18</v>
      </c>
      <c r="C8" t="s">
        <v>28</v>
      </c>
      <c r="D8" t="s">
        <v>85</v>
      </c>
      <c r="E8" s="83" t="s">
        <v>31</v>
      </c>
      <c r="F8" s="16">
        <v>6</v>
      </c>
    </row>
    <row r="9" spans="1:9" s="7" customFormat="1" x14ac:dyDescent="0.3">
      <c r="A9" s="19" t="s">
        <v>46</v>
      </c>
      <c r="B9" t="s">
        <v>18</v>
      </c>
      <c r="C9" t="s">
        <v>47</v>
      </c>
      <c r="D9" t="s">
        <v>87</v>
      </c>
      <c r="E9" s="83" t="s">
        <v>44</v>
      </c>
      <c r="F9" s="16">
        <v>2.95</v>
      </c>
    </row>
    <row r="10" spans="1:9" s="7" customFormat="1" x14ac:dyDescent="0.3">
      <c r="A10" s="19" t="s">
        <v>17</v>
      </c>
      <c r="B10" t="s">
        <v>18</v>
      </c>
      <c r="C10" t="s">
        <v>22</v>
      </c>
      <c r="D10" t="s">
        <v>91</v>
      </c>
      <c r="E10" s="83" t="s">
        <v>51</v>
      </c>
      <c r="F10" s="16">
        <v>5</v>
      </c>
    </row>
    <row r="11" spans="1:9" s="7" customFormat="1" x14ac:dyDescent="0.3">
      <c r="A11" s="9" t="s">
        <v>49</v>
      </c>
      <c r="B11" t="s">
        <v>18</v>
      </c>
      <c r="C11" t="s">
        <v>22</v>
      </c>
      <c r="D11" t="s">
        <v>92</v>
      </c>
      <c r="E11" s="83" t="s">
        <v>51</v>
      </c>
      <c r="F11" s="16">
        <v>5.15</v>
      </c>
    </row>
    <row r="12" spans="1:9" s="6" customFormat="1" x14ac:dyDescent="0.3">
      <c r="A12" s="19" t="s">
        <v>29</v>
      </c>
      <c r="B12" t="s">
        <v>18</v>
      </c>
      <c r="C12" t="s">
        <v>22</v>
      </c>
      <c r="D12" t="s">
        <v>93</v>
      </c>
      <c r="E12" s="83" t="s">
        <v>51</v>
      </c>
      <c r="F12" s="16">
        <v>0.25</v>
      </c>
    </row>
    <row r="13" spans="1:9" s="7" customFormat="1" x14ac:dyDescent="0.3">
      <c r="A13" s="19" t="s">
        <v>37</v>
      </c>
      <c r="B13" t="s">
        <v>41</v>
      </c>
      <c r="C13" t="s">
        <v>36</v>
      </c>
      <c r="D13" t="s">
        <v>88</v>
      </c>
      <c r="E13" s="83" t="s">
        <v>51</v>
      </c>
      <c r="F13" s="16">
        <v>46</v>
      </c>
    </row>
    <row r="14" spans="1:9" s="7" customFormat="1" x14ac:dyDescent="0.3">
      <c r="A14" s="9" t="s">
        <v>14</v>
      </c>
      <c r="B14" t="s">
        <v>14</v>
      </c>
      <c r="C14" t="s">
        <v>14</v>
      </c>
      <c r="D14" t="s">
        <v>94</v>
      </c>
      <c r="E14" s="83" t="s">
        <v>60</v>
      </c>
      <c r="F14" s="16">
        <v>25</v>
      </c>
    </row>
    <row r="15" spans="1:9" s="14" customFormat="1" x14ac:dyDescent="0.3">
      <c r="A15" s="9"/>
      <c r="B15"/>
      <c r="C15"/>
      <c r="D15"/>
      <c r="E15" s="83"/>
      <c r="F15" s="16"/>
    </row>
    <row r="16" spans="1:9" s="14" customFormat="1" x14ac:dyDescent="0.3">
      <c r="A16" s="19"/>
      <c r="B16"/>
      <c r="C16"/>
      <c r="D16"/>
      <c r="E16" s="83"/>
      <c r="F16" s="16"/>
    </row>
    <row r="17" spans="1:6" s="14" customFormat="1" x14ac:dyDescent="0.3">
      <c r="A17" s="9"/>
      <c r="B17"/>
      <c r="C17"/>
      <c r="D17"/>
      <c r="E17" s="83"/>
      <c r="F17" s="16"/>
    </row>
    <row r="18" spans="1:6" s="14" customFormat="1" x14ac:dyDescent="0.3">
      <c r="A18" s="9"/>
      <c r="B18"/>
      <c r="C18"/>
      <c r="D18"/>
      <c r="E18" s="83"/>
      <c r="F18" s="16"/>
    </row>
    <row r="19" spans="1:6" s="14" customFormat="1" x14ac:dyDescent="0.3">
      <c r="A19" s="9"/>
      <c r="B19"/>
      <c r="C19"/>
      <c r="D19"/>
      <c r="E19" s="83"/>
      <c r="F19" s="16"/>
    </row>
    <row r="20" spans="1:6" s="14" customFormat="1" x14ac:dyDescent="0.3">
      <c r="A20" s="9"/>
      <c r="B20"/>
      <c r="C20"/>
      <c r="D20"/>
      <c r="E20" s="83"/>
      <c r="F20" s="16"/>
    </row>
    <row r="21" spans="1:6" s="14" customFormat="1" x14ac:dyDescent="0.3">
      <c r="A21" s="19"/>
      <c r="B21"/>
      <c r="C21"/>
      <c r="D21"/>
      <c r="E21" s="83"/>
      <c r="F21" s="16"/>
    </row>
    <row r="22" spans="1:6" s="14" customFormat="1" x14ac:dyDescent="0.3">
      <c r="A22" s="19"/>
      <c r="B22"/>
      <c r="C22"/>
      <c r="D22"/>
      <c r="E22" s="83"/>
      <c r="F22" s="16"/>
    </row>
    <row r="23" spans="1:6" s="14" customFormat="1" x14ac:dyDescent="0.3">
      <c r="A23" s="19"/>
      <c r="B23"/>
      <c r="C23"/>
      <c r="D23"/>
      <c r="E23" s="83"/>
      <c r="F23" s="16"/>
    </row>
    <row r="24" spans="1:6" s="14" customFormat="1" x14ac:dyDescent="0.3">
      <c r="A24" s="19"/>
      <c r="B24"/>
      <c r="C24"/>
      <c r="D24"/>
      <c r="E24" s="83"/>
      <c r="F24" s="16"/>
    </row>
    <row r="25" spans="1:6" s="14" customFormat="1" x14ac:dyDescent="0.3">
      <c r="A25" s="9"/>
      <c r="B25"/>
      <c r="C25"/>
      <c r="D25"/>
      <c r="E25" s="83"/>
      <c r="F25" s="16"/>
    </row>
    <row r="26" spans="1:6" s="14" customFormat="1" x14ac:dyDescent="0.3">
      <c r="A26" s="9"/>
      <c r="B26"/>
      <c r="C26"/>
      <c r="D26"/>
      <c r="E26" s="83"/>
      <c r="F26" s="16"/>
    </row>
    <row r="27" spans="1:6" s="14" customFormat="1" x14ac:dyDescent="0.3">
      <c r="A27" s="9"/>
      <c r="B27"/>
      <c r="C27"/>
      <c r="D27"/>
      <c r="E27" s="83"/>
      <c r="F27" s="16"/>
    </row>
    <row r="28" spans="1:6" s="14" customFormat="1" x14ac:dyDescent="0.3">
      <c r="A28" s="9"/>
      <c r="B28"/>
      <c r="C28"/>
      <c r="D28"/>
      <c r="E28" s="83"/>
      <c r="F28" s="16"/>
    </row>
    <row r="29" spans="1:6" s="14" customFormat="1" x14ac:dyDescent="0.3">
      <c r="A29" s="9"/>
      <c r="B29"/>
      <c r="C29"/>
      <c r="D29"/>
      <c r="E29" s="83"/>
      <c r="F29" s="16"/>
    </row>
    <row r="30" spans="1:6" s="14" customFormat="1" x14ac:dyDescent="0.3">
      <c r="A30" s="9"/>
      <c r="B30"/>
      <c r="C30"/>
      <c r="D30"/>
      <c r="E30" s="83"/>
      <c r="F30" s="16"/>
    </row>
    <row r="31" spans="1:6" s="14" customFormat="1" x14ac:dyDescent="0.3">
      <c r="A31" s="9"/>
      <c r="B31"/>
      <c r="C31"/>
      <c r="D31"/>
      <c r="E31" s="83"/>
      <c r="F31" s="16"/>
    </row>
    <row r="32" spans="1:6" s="14" customFormat="1" x14ac:dyDescent="0.3">
      <c r="A32" s="9"/>
      <c r="B32"/>
      <c r="C32"/>
      <c r="D32"/>
      <c r="E32" s="83"/>
      <c r="F32" s="16"/>
    </row>
    <row r="33" spans="1:8" s="14" customFormat="1" x14ac:dyDescent="0.3">
      <c r="A33" s="9"/>
      <c r="B33"/>
      <c r="C33"/>
      <c r="D33"/>
      <c r="E33" s="83"/>
      <c r="F33" s="16"/>
    </row>
    <row r="34" spans="1:8" s="14" customFormat="1" x14ac:dyDescent="0.3">
      <c r="A34" s="9"/>
      <c r="B34"/>
      <c r="C34"/>
      <c r="D34"/>
      <c r="E34" s="83"/>
      <c r="F34" s="16"/>
    </row>
    <row r="35" spans="1:8" s="14" customFormat="1" x14ac:dyDescent="0.3">
      <c r="A35" s="19"/>
      <c r="B35"/>
      <c r="C35"/>
      <c r="D35"/>
      <c r="E35" s="83"/>
      <c r="F35" s="16"/>
    </row>
    <row r="36" spans="1:8" s="14" customFormat="1" x14ac:dyDescent="0.3">
      <c r="A36" s="19"/>
      <c r="B36"/>
      <c r="C36"/>
      <c r="D36"/>
      <c r="E36" s="83"/>
      <c r="F36" s="16"/>
    </row>
    <row r="37" spans="1:8" s="14" customFormat="1" x14ac:dyDescent="0.3">
      <c r="A37" s="9"/>
      <c r="B37"/>
      <c r="C37"/>
      <c r="D37"/>
      <c r="E37" s="83"/>
      <c r="F37" s="16"/>
    </row>
    <row r="38" spans="1:8" s="14" customFormat="1" x14ac:dyDescent="0.3">
      <c r="A38" s="9"/>
      <c r="B38"/>
      <c r="C38"/>
      <c r="D38"/>
      <c r="E38" s="83"/>
      <c r="F38" s="16"/>
      <c r="H38" s="62"/>
    </row>
    <row r="39" spans="1:8" s="14" customFormat="1" x14ac:dyDescent="0.3">
      <c r="A39" s="9"/>
      <c r="B39"/>
      <c r="C39"/>
      <c r="D39"/>
      <c r="E39" s="83"/>
      <c r="F39" s="16"/>
    </row>
    <row r="40" spans="1:8" s="14" customFormat="1" x14ac:dyDescent="0.3">
      <c r="A40" s="9"/>
      <c r="B40"/>
      <c r="C40"/>
      <c r="D40"/>
      <c r="E40" s="83"/>
      <c r="F40" s="16"/>
    </row>
    <row r="41" spans="1:8" s="14" customFormat="1" x14ac:dyDescent="0.3">
      <c r="A41" s="9"/>
      <c r="B41"/>
      <c r="C41"/>
      <c r="D41"/>
      <c r="E41" s="83"/>
      <c r="F41" s="16"/>
    </row>
    <row r="42" spans="1:8" s="14" customFormat="1" x14ac:dyDescent="0.3">
      <c r="A42" s="9"/>
      <c r="B42"/>
      <c r="C42"/>
      <c r="D42"/>
      <c r="E42" s="83"/>
      <c r="F42" s="16"/>
    </row>
    <row r="43" spans="1:8" s="14" customFormat="1" x14ac:dyDescent="0.3">
      <c r="A43" s="9"/>
      <c r="B43"/>
      <c r="C43"/>
      <c r="D43"/>
      <c r="E43" s="83"/>
      <c r="F43" s="16"/>
    </row>
    <row r="44" spans="1:8" s="14" customFormat="1" x14ac:dyDescent="0.3">
      <c r="A44" s="9"/>
      <c r="B44"/>
      <c r="C44"/>
      <c r="D44"/>
      <c r="E44" s="83"/>
      <c r="F44" s="16"/>
    </row>
    <row r="45" spans="1:8" s="14" customFormat="1" x14ac:dyDescent="0.3">
      <c r="A45" s="9"/>
      <c r="B45"/>
      <c r="C45"/>
      <c r="D45"/>
      <c r="E45" s="83"/>
      <c r="F45" s="16"/>
    </row>
    <row r="46" spans="1:8" s="14" customFormat="1" x14ac:dyDescent="0.3">
      <c r="A46" s="9"/>
      <c r="B46"/>
      <c r="C46"/>
      <c r="D46"/>
      <c r="E46" s="83"/>
      <c r="F46" s="16"/>
    </row>
    <row r="47" spans="1:8" s="14" customFormat="1" x14ac:dyDescent="0.3">
      <c r="A47" s="9"/>
      <c r="B47"/>
      <c r="C47"/>
      <c r="D47"/>
      <c r="E47" s="83"/>
      <c r="F47" s="16"/>
    </row>
    <row r="48" spans="1:8" s="14" customFormat="1" x14ac:dyDescent="0.3">
      <c r="A48" s="9"/>
      <c r="B48"/>
      <c r="C48"/>
      <c r="D48"/>
      <c r="E48" s="83"/>
      <c r="F48" s="16"/>
    </row>
    <row r="49" spans="1:6" s="14" customFormat="1" x14ac:dyDescent="0.3">
      <c r="A49" s="9"/>
      <c r="B49"/>
      <c r="C49"/>
      <c r="D49"/>
      <c r="E49" s="83"/>
      <c r="F49" s="16"/>
    </row>
    <row r="50" spans="1:6" s="14" customFormat="1" x14ac:dyDescent="0.3">
      <c r="A50" s="9"/>
      <c r="B50"/>
      <c r="C50"/>
      <c r="D50"/>
      <c r="E50" s="83"/>
      <c r="F50" s="16"/>
    </row>
    <row r="51" spans="1:6" s="14" customFormat="1" x14ac:dyDescent="0.3">
      <c r="A51" s="9"/>
      <c r="B51"/>
      <c r="C51"/>
      <c r="D51"/>
      <c r="E51" s="83"/>
      <c r="F51" s="16"/>
    </row>
    <row r="52" spans="1:6" s="14" customFormat="1" x14ac:dyDescent="0.3">
      <c r="A52" s="9"/>
      <c r="B52"/>
      <c r="C52"/>
      <c r="D52"/>
      <c r="E52" s="83"/>
      <c r="F52" s="16"/>
    </row>
    <row r="53" spans="1:6" s="14" customFormat="1" x14ac:dyDescent="0.3">
      <c r="A53" s="9"/>
      <c r="B53"/>
      <c r="C53"/>
      <c r="D53"/>
      <c r="E53" s="83"/>
      <c r="F53" s="16"/>
    </row>
    <row r="54" spans="1:6" s="14" customFormat="1" x14ac:dyDescent="0.3">
      <c r="A54" s="9"/>
      <c r="B54"/>
      <c r="C54"/>
      <c r="D54"/>
      <c r="E54" s="83"/>
      <c r="F54" s="16"/>
    </row>
    <row r="55" spans="1:6" s="14" customFormat="1" x14ac:dyDescent="0.3">
      <c r="A55" s="9"/>
      <c r="B55"/>
      <c r="C55"/>
      <c r="D55"/>
      <c r="E55" s="83"/>
      <c r="F55" s="16"/>
    </row>
    <row r="56" spans="1:6" s="14" customFormat="1" x14ac:dyDescent="0.3">
      <c r="A56" s="9"/>
      <c r="B56"/>
      <c r="C56"/>
      <c r="D56"/>
      <c r="E56" s="83"/>
      <c r="F56" s="16"/>
    </row>
    <row r="57" spans="1:6" s="14" customFormat="1" x14ac:dyDescent="0.3">
      <c r="A57" s="9"/>
      <c r="B57"/>
      <c r="C57"/>
      <c r="D57"/>
      <c r="E57" s="83"/>
      <c r="F57" s="16"/>
    </row>
    <row r="58" spans="1:6" s="14" customFormat="1" x14ac:dyDescent="0.3">
      <c r="A58" s="9"/>
      <c r="B58"/>
      <c r="C58"/>
      <c r="D58"/>
      <c r="E58" s="83"/>
      <c r="F58" s="16"/>
    </row>
    <row r="59" spans="1:6" s="14" customFormat="1" x14ac:dyDescent="0.3">
      <c r="A59" s="9"/>
      <c r="B59"/>
      <c r="C59"/>
      <c r="D59"/>
      <c r="E59" s="83"/>
      <c r="F59" s="16"/>
    </row>
    <row r="60" spans="1:6" s="14" customFormat="1" x14ac:dyDescent="0.3">
      <c r="A60" s="9"/>
      <c r="B60"/>
      <c r="C60"/>
      <c r="D60"/>
      <c r="E60" s="83"/>
      <c r="F60" s="16"/>
    </row>
    <row r="61" spans="1:6" s="14" customFormat="1" x14ac:dyDescent="0.3">
      <c r="A61" s="9"/>
      <c r="B61"/>
      <c r="C61"/>
      <c r="D61"/>
      <c r="E61" s="83"/>
      <c r="F61" s="16"/>
    </row>
    <row r="62" spans="1:6" s="14" customFormat="1" x14ac:dyDescent="0.3">
      <c r="A62" s="9"/>
      <c r="B62"/>
      <c r="C62"/>
      <c r="D62"/>
      <c r="E62" s="83"/>
      <c r="F62" s="16"/>
    </row>
    <row r="63" spans="1:6" s="14" customFormat="1" x14ac:dyDescent="0.3">
      <c r="A63" s="9"/>
      <c r="B63"/>
      <c r="C63"/>
      <c r="D63"/>
      <c r="E63" s="83"/>
      <c r="F63" s="16"/>
    </row>
    <row r="64" spans="1:6" s="14" customFormat="1" x14ac:dyDescent="0.3">
      <c r="A64" s="9"/>
      <c r="B64"/>
      <c r="C64"/>
      <c r="D64"/>
      <c r="E64" s="83"/>
      <c r="F64" s="16"/>
    </row>
    <row r="65" spans="1:6" s="14" customFormat="1" x14ac:dyDescent="0.3">
      <c r="A65" s="9"/>
      <c r="B65"/>
      <c r="C65"/>
      <c r="D65"/>
      <c r="E65" s="83"/>
      <c r="F65" s="16"/>
    </row>
    <row r="66" spans="1:6" s="14" customFormat="1" x14ac:dyDescent="0.3">
      <c r="A66" s="9"/>
      <c r="B66"/>
      <c r="C66"/>
      <c r="D66"/>
      <c r="E66" s="83"/>
      <c r="F66" s="16"/>
    </row>
    <row r="67" spans="1:6" s="14" customFormat="1" x14ac:dyDescent="0.3">
      <c r="A67" s="9"/>
      <c r="B67"/>
      <c r="C67"/>
      <c r="D67"/>
      <c r="E67" s="83"/>
      <c r="F67" s="16"/>
    </row>
    <row r="68" spans="1:6" s="14" customFormat="1" x14ac:dyDescent="0.3">
      <c r="A68" s="9"/>
      <c r="B68"/>
      <c r="C68"/>
      <c r="D68"/>
      <c r="E68" s="83"/>
      <c r="F68" s="16"/>
    </row>
    <row r="69" spans="1:6" s="14" customFormat="1" x14ac:dyDescent="0.3">
      <c r="A69" s="9"/>
      <c r="B69"/>
      <c r="C69"/>
      <c r="D69"/>
      <c r="E69" s="83"/>
      <c r="F69" s="16"/>
    </row>
    <row r="70" spans="1:6" s="14" customFormat="1" x14ac:dyDescent="0.3">
      <c r="A70" s="9"/>
      <c r="B70"/>
      <c r="C70"/>
      <c r="D70"/>
      <c r="E70" s="83"/>
      <c r="F70" s="16"/>
    </row>
    <row r="71" spans="1:6" s="14" customFormat="1" x14ac:dyDescent="0.3">
      <c r="A71" s="9"/>
      <c r="B71"/>
      <c r="C71"/>
      <c r="D71"/>
      <c r="E71" s="83"/>
      <c r="F71" s="16"/>
    </row>
    <row r="72" spans="1:6" s="14" customFormat="1" x14ac:dyDescent="0.3">
      <c r="A72" s="9"/>
      <c r="B72"/>
      <c r="C72"/>
      <c r="D72"/>
      <c r="E72" s="83"/>
      <c r="F72" s="16"/>
    </row>
    <row r="73" spans="1:6" s="14" customFormat="1" x14ac:dyDescent="0.3">
      <c r="A73" s="9"/>
      <c r="B73"/>
      <c r="C73"/>
      <c r="D73"/>
      <c r="E73" s="83"/>
      <c r="F73" s="16"/>
    </row>
    <row r="74" spans="1:6" s="14" customFormat="1" x14ac:dyDescent="0.3">
      <c r="A74" s="9"/>
      <c r="B74"/>
      <c r="C74"/>
      <c r="D74"/>
      <c r="E74" s="83"/>
      <c r="F74" s="16"/>
    </row>
    <row r="75" spans="1:6" s="14" customFormat="1" x14ac:dyDescent="0.3">
      <c r="A75" s="9"/>
      <c r="B75"/>
      <c r="C75"/>
      <c r="D75"/>
      <c r="E75" s="83"/>
      <c r="F75" s="16"/>
    </row>
    <row r="76" spans="1:6" s="14" customFormat="1" x14ac:dyDescent="0.3">
      <c r="A76" s="9"/>
      <c r="B76"/>
      <c r="C76"/>
      <c r="D76"/>
      <c r="E76" s="83"/>
      <c r="F76" s="16"/>
    </row>
    <row r="77" spans="1:6" s="14" customFormat="1" x14ac:dyDescent="0.3">
      <c r="A77" s="9"/>
      <c r="B77"/>
      <c r="C77"/>
      <c r="D77"/>
      <c r="E77" s="83"/>
      <c r="F77" s="16"/>
    </row>
    <row r="78" spans="1:6" s="14" customFormat="1" x14ac:dyDescent="0.3">
      <c r="A78" s="9"/>
      <c r="B78"/>
      <c r="C78"/>
      <c r="D78"/>
      <c r="E78" s="83"/>
      <c r="F78" s="16"/>
    </row>
    <row r="79" spans="1:6" s="14" customFormat="1" x14ac:dyDescent="0.3">
      <c r="A79" s="9"/>
      <c r="B79"/>
      <c r="C79"/>
      <c r="D79"/>
      <c r="E79" s="83"/>
      <c r="F79" s="16"/>
    </row>
    <row r="80" spans="1:6" s="14" customFormat="1" x14ac:dyDescent="0.3">
      <c r="A80" s="9"/>
      <c r="B80"/>
      <c r="C80"/>
      <c r="D80"/>
      <c r="E80" s="83"/>
      <c r="F80" s="16"/>
    </row>
    <row r="81" spans="1:6" s="14" customFormat="1" x14ac:dyDescent="0.3">
      <c r="A81" s="9"/>
      <c r="B81"/>
      <c r="C81"/>
      <c r="D81"/>
      <c r="E81" s="83"/>
      <c r="F81" s="16"/>
    </row>
    <row r="82" spans="1:6" s="14" customFormat="1" x14ac:dyDescent="0.3">
      <c r="A82" s="9"/>
      <c r="B82"/>
      <c r="C82"/>
      <c r="D82"/>
      <c r="E82" s="83"/>
      <c r="F82" s="16"/>
    </row>
    <row r="83" spans="1:6" s="14" customFormat="1" x14ac:dyDescent="0.3">
      <c r="A83" s="9"/>
      <c r="B83"/>
      <c r="C83"/>
      <c r="D83"/>
      <c r="E83" s="83"/>
      <c r="F83" s="16"/>
    </row>
    <row r="84" spans="1:6" s="14" customFormat="1" x14ac:dyDescent="0.3">
      <c r="A84" s="9"/>
      <c r="B84"/>
      <c r="C84"/>
      <c r="D84"/>
      <c r="E84" s="83"/>
      <c r="F84" s="16"/>
    </row>
    <row r="85" spans="1:6" s="14" customFormat="1" x14ac:dyDescent="0.3">
      <c r="A85" s="9"/>
      <c r="B85"/>
      <c r="C85"/>
      <c r="D85"/>
      <c r="E85" s="83"/>
      <c r="F85" s="16"/>
    </row>
    <row r="86" spans="1:6" s="14" customFormat="1" x14ac:dyDescent="0.3">
      <c r="A86" s="9"/>
      <c r="B86"/>
      <c r="C86"/>
      <c r="D86"/>
      <c r="E86" s="83"/>
      <c r="F86" s="16"/>
    </row>
    <row r="87" spans="1:6" s="14" customFormat="1" x14ac:dyDescent="0.3">
      <c r="A87" s="9"/>
      <c r="B87"/>
      <c r="C87"/>
      <c r="D87"/>
      <c r="E87" s="83"/>
      <c r="F87" s="16"/>
    </row>
    <row r="88" spans="1:6" s="14" customFormat="1" x14ac:dyDescent="0.3">
      <c r="A88" s="9"/>
      <c r="B88"/>
      <c r="C88"/>
      <c r="D88"/>
      <c r="E88" s="83"/>
      <c r="F88" s="16"/>
    </row>
    <row r="89" spans="1:6" s="14" customFormat="1" x14ac:dyDescent="0.3">
      <c r="A89" s="9"/>
      <c r="B89"/>
      <c r="C89"/>
      <c r="D89"/>
      <c r="E89" s="83"/>
      <c r="F89" s="16"/>
    </row>
    <row r="90" spans="1:6" s="14" customFormat="1" x14ac:dyDescent="0.3">
      <c r="A90" s="9"/>
      <c r="B90"/>
      <c r="C90"/>
      <c r="D90"/>
      <c r="E90" s="83"/>
      <c r="F90" s="16"/>
    </row>
    <row r="91" spans="1:6" s="14" customFormat="1" x14ac:dyDescent="0.3">
      <c r="A91" s="9"/>
      <c r="B91"/>
      <c r="C91"/>
      <c r="D91"/>
      <c r="E91" s="83"/>
      <c r="F91" s="16"/>
    </row>
    <row r="92" spans="1:6" s="14" customFormat="1" x14ac:dyDescent="0.3">
      <c r="A92" s="9"/>
      <c r="B92"/>
      <c r="C92"/>
      <c r="D92"/>
      <c r="E92" s="83"/>
      <c r="F92" s="16"/>
    </row>
    <row r="93" spans="1:6" s="14" customFormat="1" x14ac:dyDescent="0.3">
      <c r="A93" s="9"/>
      <c r="B93"/>
      <c r="C93"/>
      <c r="D93"/>
      <c r="E93" s="83"/>
      <c r="F93" s="16"/>
    </row>
    <row r="94" spans="1:6" s="14" customFormat="1" x14ac:dyDescent="0.3">
      <c r="A94" s="9"/>
      <c r="B94"/>
      <c r="C94"/>
      <c r="D94"/>
      <c r="E94" s="83"/>
      <c r="F94" s="16"/>
    </row>
    <row r="95" spans="1:6" s="14" customFormat="1" x14ac:dyDescent="0.3">
      <c r="A95" s="9"/>
      <c r="B95"/>
      <c r="C95"/>
      <c r="D95"/>
      <c r="E95" s="83"/>
      <c r="F95" s="16"/>
    </row>
    <row r="96" spans="1:6" s="14" customFormat="1" x14ac:dyDescent="0.3">
      <c r="A96" s="9"/>
      <c r="B96"/>
      <c r="C96"/>
      <c r="D96"/>
      <c r="E96" s="83"/>
      <c r="F96" s="16"/>
    </row>
    <row r="97" spans="1:6" s="14" customFormat="1" x14ac:dyDescent="0.3">
      <c r="A97" s="9"/>
      <c r="B97"/>
      <c r="C97"/>
      <c r="D97"/>
      <c r="E97" s="83"/>
      <c r="F97" s="16"/>
    </row>
    <row r="98" spans="1:6" s="14" customFormat="1" x14ac:dyDescent="0.3">
      <c r="A98" s="9"/>
      <c r="B98"/>
      <c r="C98"/>
      <c r="D98"/>
      <c r="E98" s="83"/>
      <c r="F98" s="16"/>
    </row>
    <row r="99" spans="1:6" s="14" customFormat="1" x14ac:dyDescent="0.3">
      <c r="A99" s="9"/>
      <c r="B99"/>
      <c r="C99"/>
      <c r="D99"/>
      <c r="E99" s="83"/>
      <c r="F99" s="16"/>
    </row>
    <row r="100" spans="1:6" s="14" customFormat="1" x14ac:dyDescent="0.3">
      <c r="A100" s="9"/>
      <c r="B100"/>
      <c r="C100"/>
      <c r="D100"/>
      <c r="E100" s="83"/>
      <c r="F100" s="16"/>
    </row>
    <row r="101" spans="1:6" s="14" customFormat="1" x14ac:dyDescent="0.3">
      <c r="A101" s="9"/>
      <c r="B101"/>
      <c r="C101"/>
      <c r="D101"/>
      <c r="E101" s="83"/>
      <c r="F101" s="16"/>
    </row>
    <row r="102" spans="1:6" s="14" customFormat="1" x14ac:dyDescent="0.3">
      <c r="A102" s="9"/>
      <c r="B102"/>
      <c r="C102"/>
      <c r="D102"/>
      <c r="E102" s="83"/>
      <c r="F102" s="16"/>
    </row>
    <row r="103" spans="1:6" s="14" customFormat="1" x14ac:dyDescent="0.3">
      <c r="A103" s="9"/>
      <c r="B103"/>
      <c r="C103"/>
      <c r="D103"/>
      <c r="E103" s="83"/>
      <c r="F103" s="16"/>
    </row>
    <row r="104" spans="1:6" s="14" customFormat="1" x14ac:dyDescent="0.3">
      <c r="A104" s="9"/>
      <c r="B104"/>
      <c r="C104"/>
      <c r="D104"/>
      <c r="E104" s="83"/>
      <c r="F104" s="16"/>
    </row>
    <row r="105" spans="1:6" s="14" customFormat="1" x14ac:dyDescent="0.3">
      <c r="A105" s="9"/>
      <c r="B105"/>
      <c r="C105"/>
      <c r="D105"/>
      <c r="E105" s="83"/>
      <c r="F105" s="16"/>
    </row>
    <row r="106" spans="1:6" s="14" customFormat="1" x14ac:dyDescent="0.3">
      <c r="A106" s="9"/>
      <c r="B106"/>
      <c r="C106"/>
      <c r="D106"/>
      <c r="E106" s="83"/>
      <c r="F106" s="16"/>
    </row>
    <row r="107" spans="1:6" s="14" customFormat="1" x14ac:dyDescent="0.3">
      <c r="A107" s="9"/>
      <c r="B107"/>
      <c r="C107"/>
      <c r="D107"/>
      <c r="E107" s="83"/>
      <c r="F107" s="16"/>
    </row>
    <row r="108" spans="1:6" s="14" customFormat="1" x14ac:dyDescent="0.3">
      <c r="A108" s="9"/>
      <c r="B108"/>
      <c r="C108"/>
      <c r="D108"/>
      <c r="E108" s="83"/>
      <c r="F108" s="16"/>
    </row>
    <row r="109" spans="1:6" s="14" customFormat="1" x14ac:dyDescent="0.3">
      <c r="A109" s="9"/>
      <c r="B109"/>
      <c r="C109"/>
      <c r="D109"/>
      <c r="E109" s="83"/>
      <c r="F109" s="16"/>
    </row>
    <row r="110" spans="1:6" s="14" customFormat="1" x14ac:dyDescent="0.3">
      <c r="A110" s="9"/>
      <c r="B110"/>
      <c r="C110"/>
      <c r="D110"/>
      <c r="E110" s="83"/>
      <c r="F110" s="16"/>
    </row>
    <row r="111" spans="1:6" s="14" customFormat="1" x14ac:dyDescent="0.3">
      <c r="A111" s="9"/>
      <c r="B111"/>
      <c r="C111"/>
      <c r="D111"/>
      <c r="E111" s="83"/>
      <c r="F111" s="16"/>
    </row>
    <row r="112" spans="1:6" s="14" customFormat="1" x14ac:dyDescent="0.3">
      <c r="A112" s="9"/>
      <c r="B112"/>
      <c r="C112"/>
      <c r="D112"/>
      <c r="E112" s="83"/>
      <c r="F112" s="16"/>
    </row>
    <row r="113" spans="1:6" s="14" customFormat="1" x14ac:dyDescent="0.3">
      <c r="A113" s="9"/>
      <c r="B113"/>
      <c r="C113"/>
      <c r="D113"/>
      <c r="E113" s="83"/>
      <c r="F113" s="16"/>
    </row>
    <row r="114" spans="1:6" s="14" customFormat="1" x14ac:dyDescent="0.3">
      <c r="A114" s="9"/>
      <c r="B114"/>
      <c r="C114"/>
      <c r="D114"/>
      <c r="E114" s="83"/>
      <c r="F114" s="16"/>
    </row>
    <row r="115" spans="1:6" s="14" customFormat="1" x14ac:dyDescent="0.3">
      <c r="A115" s="9"/>
      <c r="B115"/>
      <c r="C115"/>
      <c r="D115"/>
      <c r="E115" s="83"/>
      <c r="F115" s="16"/>
    </row>
    <row r="116" spans="1:6" s="14" customFormat="1" x14ac:dyDescent="0.3">
      <c r="A116" s="9"/>
      <c r="B116"/>
      <c r="C116"/>
      <c r="D116"/>
      <c r="E116" s="83"/>
      <c r="F116" s="16"/>
    </row>
    <row r="117" spans="1:6" s="14" customFormat="1" x14ac:dyDescent="0.3">
      <c r="A117" s="9"/>
      <c r="B117"/>
      <c r="C117"/>
      <c r="D117"/>
      <c r="E117" s="83"/>
      <c r="F117" s="16"/>
    </row>
    <row r="118" spans="1:6" s="14" customFormat="1" x14ac:dyDescent="0.3">
      <c r="A118" s="9"/>
      <c r="B118"/>
      <c r="C118"/>
      <c r="D118"/>
      <c r="E118" s="83"/>
      <c r="F118" s="16"/>
    </row>
    <row r="119" spans="1:6" s="14" customFormat="1" x14ac:dyDescent="0.3">
      <c r="A119" s="9"/>
      <c r="B119"/>
      <c r="C119"/>
      <c r="D119"/>
      <c r="E119" s="83"/>
      <c r="F119" s="16"/>
    </row>
    <row r="120" spans="1:6" s="14" customFormat="1" x14ac:dyDescent="0.3">
      <c r="A120" s="9"/>
      <c r="B120"/>
      <c r="C120"/>
      <c r="D120"/>
      <c r="E120" s="83"/>
      <c r="F120" s="16"/>
    </row>
    <row r="121" spans="1:6" s="14" customFormat="1" x14ac:dyDescent="0.3">
      <c r="A121" s="9"/>
      <c r="B121"/>
      <c r="C121"/>
      <c r="D121"/>
      <c r="E121" s="83"/>
      <c r="F121" s="16"/>
    </row>
    <row r="122" spans="1:6" s="14" customFormat="1" x14ac:dyDescent="0.3">
      <c r="A122" s="9"/>
      <c r="B122"/>
      <c r="C122"/>
      <c r="D122"/>
      <c r="E122" s="83"/>
      <c r="F122" s="16"/>
    </row>
    <row r="123" spans="1:6" s="14" customFormat="1" x14ac:dyDescent="0.3">
      <c r="A123" s="9"/>
      <c r="B123"/>
      <c r="C123"/>
      <c r="D123"/>
      <c r="E123" s="83"/>
      <c r="F123" s="16"/>
    </row>
    <row r="124" spans="1:6" s="14" customFormat="1" x14ac:dyDescent="0.3">
      <c r="A124" s="9"/>
      <c r="B124"/>
      <c r="C124"/>
      <c r="D124"/>
      <c r="E124" s="83"/>
      <c r="F124" s="16"/>
    </row>
    <row r="125" spans="1:6" s="14" customFormat="1" x14ac:dyDescent="0.3">
      <c r="A125" s="9"/>
      <c r="B125"/>
      <c r="C125"/>
      <c r="D125"/>
      <c r="E125" s="83"/>
      <c r="F125" s="16"/>
    </row>
    <row r="126" spans="1:6" s="14" customFormat="1" x14ac:dyDescent="0.3">
      <c r="A126" s="9"/>
      <c r="B126"/>
      <c r="C126"/>
      <c r="D126"/>
      <c r="E126" s="83"/>
      <c r="F126" s="16"/>
    </row>
    <row r="127" spans="1:6" s="14" customFormat="1" x14ac:dyDescent="0.3">
      <c r="A127" s="9"/>
      <c r="B127"/>
      <c r="C127"/>
      <c r="D127"/>
      <c r="E127" s="83"/>
      <c r="F127" s="16"/>
    </row>
    <row r="128" spans="1:6" s="14" customFormat="1" x14ac:dyDescent="0.3">
      <c r="A128" s="9"/>
      <c r="B128"/>
      <c r="C128"/>
      <c r="D128"/>
      <c r="E128" s="83"/>
      <c r="F128" s="16"/>
    </row>
    <row r="129" spans="1:9" s="14" customFormat="1" x14ac:dyDescent="0.3">
      <c r="A129" s="9"/>
      <c r="B129"/>
      <c r="C129"/>
      <c r="D129"/>
      <c r="E129" s="83"/>
      <c r="F129" s="16"/>
    </row>
    <row r="130" spans="1:9" s="14" customFormat="1" x14ac:dyDescent="0.3">
      <c r="A130" s="9"/>
      <c r="B130"/>
      <c r="C130"/>
      <c r="D130"/>
      <c r="E130" s="83"/>
      <c r="F130" s="16"/>
    </row>
    <row r="131" spans="1:9" s="14" customFormat="1" x14ac:dyDescent="0.3">
      <c r="A131" s="9"/>
      <c r="B131"/>
      <c r="C131"/>
      <c r="D131"/>
      <c r="E131" s="83"/>
      <c r="F131" s="16"/>
    </row>
    <row r="132" spans="1:9" s="14" customFormat="1" x14ac:dyDescent="0.3">
      <c r="A132" s="9"/>
      <c r="B132"/>
      <c r="C132"/>
      <c r="D132"/>
      <c r="E132" s="83"/>
      <c r="F132" s="16"/>
    </row>
    <row r="133" spans="1:9" s="14" customFormat="1" x14ac:dyDescent="0.3">
      <c r="A133" s="9"/>
      <c r="B133"/>
      <c r="C133"/>
      <c r="D133"/>
      <c r="E133" s="83"/>
      <c r="F133" s="16"/>
    </row>
    <row r="134" spans="1:9" s="14" customFormat="1" x14ac:dyDescent="0.3">
      <c r="A134" s="9"/>
      <c r="B134"/>
      <c r="C134"/>
      <c r="D134"/>
      <c r="E134" s="83"/>
      <c r="F134" s="16"/>
    </row>
    <row r="135" spans="1:9" s="14" customFormat="1" x14ac:dyDescent="0.3">
      <c r="A135" s="9"/>
      <c r="B135"/>
      <c r="C135"/>
      <c r="D135"/>
      <c r="E135" s="83"/>
      <c r="F135" s="16"/>
    </row>
    <row r="136" spans="1:9" s="14" customFormat="1" x14ac:dyDescent="0.3">
      <c r="A136" s="9"/>
      <c r="B136"/>
      <c r="C136"/>
      <c r="D136"/>
      <c r="E136" s="83"/>
      <c r="F136" s="16"/>
    </row>
    <row r="137" spans="1:9" s="14" customFormat="1" x14ac:dyDescent="0.3">
      <c r="A137" s="9"/>
      <c r="B137"/>
      <c r="C137"/>
      <c r="D137"/>
      <c r="E137" s="83"/>
      <c r="F137" s="16"/>
    </row>
    <row r="138" spans="1:9" s="14" customFormat="1" x14ac:dyDescent="0.3">
      <c r="A138" s="9"/>
      <c r="B138"/>
      <c r="C138"/>
      <c r="D138"/>
      <c r="E138" s="83"/>
      <c r="F138" s="16"/>
    </row>
    <row r="139" spans="1:9" s="14" customFormat="1" x14ac:dyDescent="0.3">
      <c r="A139" s="9"/>
      <c r="B139"/>
      <c r="C139"/>
      <c r="D139"/>
      <c r="E139" s="83"/>
      <c r="F139" s="16"/>
    </row>
    <row r="140" spans="1:9" s="14" customFormat="1" x14ac:dyDescent="0.3">
      <c r="A140" s="9"/>
      <c r="B140"/>
      <c r="C140"/>
      <c r="D140"/>
      <c r="E140" s="83"/>
      <c r="F140" s="16"/>
    </row>
    <row r="141" spans="1:9" s="14" customFormat="1" x14ac:dyDescent="0.3">
      <c r="A141" s="9"/>
      <c r="B141"/>
      <c r="C141"/>
      <c r="D141"/>
      <c r="E141" s="83"/>
      <c r="F141" s="16"/>
    </row>
    <row r="142" spans="1:9" s="14" customFormat="1" x14ac:dyDescent="0.3">
      <c r="A142" s="9"/>
      <c r="B142"/>
      <c r="C142"/>
      <c r="D142"/>
      <c r="E142" s="83"/>
      <c r="F142" s="16"/>
    </row>
    <row r="143" spans="1:9" s="14" customFormat="1" x14ac:dyDescent="0.3">
      <c r="A143" s="9"/>
      <c r="B143"/>
      <c r="C143"/>
      <c r="D143"/>
      <c r="E143" s="83"/>
      <c r="F143" s="16"/>
    </row>
    <row r="144" spans="1:9" x14ac:dyDescent="0.3">
      <c r="A144" s="19"/>
      <c r="B144"/>
      <c r="C144"/>
      <c r="E144" s="83"/>
      <c r="F144" s="16"/>
      <c r="G144" s="2"/>
      <c r="H144" s="2"/>
      <c r="I144" s="2"/>
    </row>
    <row r="145" spans="4:7" x14ac:dyDescent="0.3">
      <c r="D145" s="2"/>
      <c r="G145" s="2"/>
    </row>
    <row r="146" spans="4:7" x14ac:dyDescent="0.3">
      <c r="D146" s="2"/>
      <c r="G146" s="2"/>
    </row>
    <row r="147" spans="4:7" x14ac:dyDescent="0.3">
      <c r="D147" s="2"/>
      <c r="G147" s="2"/>
    </row>
    <row r="148" spans="4:7" x14ac:dyDescent="0.3">
      <c r="D148" s="2"/>
      <c r="G148" s="2"/>
    </row>
    <row r="149" spans="4:7" x14ac:dyDescent="0.3">
      <c r="D149" s="2"/>
      <c r="G149" s="2"/>
    </row>
    <row r="150" spans="4:7" x14ac:dyDescent="0.3">
      <c r="D150" s="2"/>
      <c r="G150" s="2"/>
    </row>
    <row r="151" spans="4:7" x14ac:dyDescent="0.3">
      <c r="D151" s="2"/>
      <c r="G151" s="2"/>
    </row>
    <row r="152" spans="4:7" x14ac:dyDescent="0.3">
      <c r="D152" s="2"/>
      <c r="G152" s="2"/>
    </row>
    <row r="153" spans="4:7" x14ac:dyDescent="0.3">
      <c r="D153" s="2"/>
      <c r="G153" s="2"/>
    </row>
    <row r="154" spans="4:7" x14ac:dyDescent="0.3">
      <c r="D154" s="2"/>
      <c r="G154" s="2"/>
    </row>
    <row r="155" spans="4:7" x14ac:dyDescent="0.3">
      <c r="D155" s="2"/>
      <c r="G155" s="2"/>
    </row>
    <row r="156" spans="4:7" x14ac:dyDescent="0.3">
      <c r="D156" s="2"/>
      <c r="G156" s="2"/>
    </row>
  </sheetData>
  <pageMargins left="0.70866141732283472" right="0.70866141732283472" top="0.74803149606299213" bottom="0.74803149606299213" header="0.31496062992125984" footer="0.31496062992125984"/>
  <pageSetup paperSize="9" scale="55" orientation="portrait" cellComments="asDisplayed" r:id="rId1"/>
  <headerFooter>
    <oddHeader>&amp;L&amp;G</oddHeader>
  </headerFooter>
  <colBreaks count="1" manualBreakCount="1">
    <brk id="6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7" r:id="rId5" name="Bouton 7">
              <controlPr defaultSize="0" print="0" autoFill="0" autoPict="0" macro="[0]!TRIER">
                <anchor moveWithCells="1">
                  <from>
                    <xdr:col>0</xdr:col>
                    <xdr:colOff>1516380</xdr:colOff>
                    <xdr:row>0</xdr:row>
                    <xdr:rowOff>0</xdr:rowOff>
                  </from>
                  <to>
                    <xdr:col>4</xdr:col>
                    <xdr:colOff>320040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6" name="Bouton 8">
              <controlPr defaultSize="0" print="0" autoFill="0" autoPict="0" macro="[0]!TRIERCODE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1524000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7" name="Bouton 9">
              <controlPr defaultSize="0" print="0" autoFill="0" autoPict="0" macro="[0]!TRIERSOUSTYPE">
                <anchor moveWithCells="1">
                  <from>
                    <xdr:col>2</xdr:col>
                    <xdr:colOff>807720</xdr:colOff>
                    <xdr:row>0</xdr:row>
                    <xdr:rowOff>0</xdr:rowOff>
                  </from>
                  <to>
                    <xdr:col>4</xdr:col>
                    <xdr:colOff>426720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5073647-ADA5-482E-92F7-3C0A129D563B}">
          <x14:formula1>
            <xm:f>PARAM!$B$4:$B$31</xm:f>
          </x14:formula1>
          <xm:sqref>B3</xm:sqref>
        </x14:dataValidation>
        <x14:dataValidation type="list" allowBlank="1" showInputMessage="1" showErrorMessage="1" xr:uid="{AF79E421-76AD-45E8-9A9F-1748D2925622}">
          <x14:formula1>
            <xm:f>PARAM!$B$4:$B$10</xm:f>
          </x14:formula1>
          <xm:sqref>B4:B144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D8EE1-AA0E-40C3-9332-97B247D9CB68}">
  <sheetPr codeName="Feuil8">
    <tabColor theme="9"/>
  </sheetPr>
  <dimension ref="A1:N23"/>
  <sheetViews>
    <sheetView zoomScaleNormal="100" workbookViewId="0">
      <pane ySplit="2" topLeftCell="A3" activePane="bottomLeft" state="frozenSplit"/>
      <selection pane="bottomLeft" activeCell="N19" sqref="N19"/>
    </sheetView>
  </sheetViews>
  <sheetFormatPr baseColWidth="10" defaultColWidth="11.44140625" defaultRowHeight="14.4" x14ac:dyDescent="0.3"/>
  <cols>
    <col min="1" max="1" width="17.77734375" style="93" customWidth="1"/>
    <col min="2" max="2" width="20" style="93" customWidth="1"/>
    <col min="3" max="3" width="10.44140625" style="93" hidden="1" customWidth="1"/>
    <col min="4" max="4" width="8.109375" style="93" customWidth="1"/>
    <col min="5" max="5" width="20" style="93" customWidth="1"/>
    <col min="6" max="6" width="11.88671875" style="119" customWidth="1"/>
    <col min="7" max="7" width="21.6640625" style="119" bestFit="1" customWidth="1"/>
    <col min="8" max="8" width="23.44140625" style="10" bestFit="1" customWidth="1"/>
    <col min="9" max="9" width="8.6640625" style="11" customWidth="1"/>
    <col min="10" max="10" width="9.44140625" style="107" bestFit="1" customWidth="1"/>
    <col min="11" max="11" width="12.88671875" style="13" bestFit="1" customWidth="1"/>
    <col min="12" max="12" width="11.77734375" style="10" bestFit="1" customWidth="1"/>
    <col min="13" max="13" width="2.88671875" style="10" customWidth="1"/>
    <col min="14" max="14" width="34.88671875" style="10" customWidth="1"/>
    <col min="15" max="16384" width="11.44140625" style="10"/>
  </cols>
  <sheetData>
    <row r="1" spans="1:14" x14ac:dyDescent="0.3">
      <c r="K1" s="12"/>
    </row>
    <row r="2" spans="1:14" s="111" customFormat="1" ht="28.8" x14ac:dyDescent="0.3">
      <c r="A2" s="94" t="s">
        <v>40</v>
      </c>
      <c r="B2" s="108" t="s">
        <v>1</v>
      </c>
      <c r="C2" s="109" t="s">
        <v>96</v>
      </c>
      <c r="D2" s="110" t="s">
        <v>3</v>
      </c>
      <c r="E2" s="95" t="s">
        <v>13</v>
      </c>
      <c r="F2" s="120" t="s">
        <v>106</v>
      </c>
      <c r="G2" s="120" t="s">
        <v>105</v>
      </c>
      <c r="H2" s="108" t="s">
        <v>107</v>
      </c>
      <c r="I2" s="109" t="s">
        <v>2</v>
      </c>
      <c r="J2" s="110" t="s">
        <v>31</v>
      </c>
      <c r="K2" s="95" t="s">
        <v>108</v>
      </c>
      <c r="L2" s="108" t="s">
        <v>11</v>
      </c>
      <c r="N2" s="118" t="s">
        <v>110</v>
      </c>
    </row>
    <row r="3" spans="1:14" s="100" customFormat="1" ht="15.6" x14ac:dyDescent="0.3">
      <c r="A3" s="97" t="s">
        <v>32</v>
      </c>
      <c r="B3" s="97" t="s">
        <v>100</v>
      </c>
      <c r="C3" s="97"/>
      <c r="D3" s="97" t="s">
        <v>71</v>
      </c>
      <c r="E3" s="97">
        <f>IF(ISBLANK(BIB.OUV[[#This Row],[Code Unique BIB.OUV]]),"",SUMIF(F:F,BIB.OUV[[#This Row],[Code Unique BIB.OUV]],L:L))</f>
        <v>170.76519416569428</v>
      </c>
      <c r="F3" s="121"/>
      <c r="G3" s="121"/>
      <c r="H3" s="98"/>
      <c r="I3" s="99"/>
      <c r="J3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/>
      </c>
      <c r="K3" s="112" t="str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/>
      </c>
      <c r="L3" s="102" t="str">
        <f>IF(BIB.OUV[[#This Row],[Qté]]="","",BIB.OUV[[#This Row],[P.U.2]]*BIB.OUV[[#This Row],[Qté]])</f>
        <v/>
      </c>
      <c r="M3" s="98"/>
    </row>
    <row r="4" spans="1:14" s="112" customFormat="1" ht="15.6" x14ac:dyDescent="0.3">
      <c r="A4" s="97"/>
      <c r="B4" s="97"/>
      <c r="C4" s="97"/>
      <c r="D4" s="97"/>
      <c r="E4" s="97" t="str">
        <f>IF(ISBLANK(BIB.OUV[[#This Row],[Code Unique BIB.OUV]]),"",SUMIF(F:F,BIB.OUV[[#This Row],[Code Unique BIB.OUV]],L:L))</f>
        <v/>
      </c>
      <c r="F4" s="121" t="str">
        <f>IF(A3&lt;&gt;0,A3,IF(BIB.OUV[[#This Row],[CODE BIB]]&lt;&gt;0,F3,""))</f>
        <v>VOILE.20</v>
      </c>
      <c r="G4" s="121" t="str">
        <f>BIB.OUV[[#This Row],[RAPPEL CODE]] &amp; BIB.OUV[[#This Row],[CODE BIB]]</f>
        <v>VOILE.20MOE</v>
      </c>
      <c r="H4" s="113" t="s">
        <v>14</v>
      </c>
      <c r="I4" s="114">
        <v>1</v>
      </c>
      <c r="J4" s="110" t="s">
        <v>60</v>
      </c>
      <c r="K4" s="11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25</v>
      </c>
      <c r="L4" s="102">
        <f>IF(BIB.OUV[[#This Row],[Qté]]="","",BIB.OUV[[#This Row],[P.U.2]]*BIB.OUV[[#This Row],[Qté]])</f>
        <v>25</v>
      </c>
    </row>
    <row r="5" spans="1:14" s="112" customFormat="1" ht="15.6" x14ac:dyDescent="0.3">
      <c r="A5" s="97"/>
      <c r="B5" s="97"/>
      <c r="C5" s="97"/>
      <c r="D5" s="97"/>
      <c r="E5" s="97" t="str">
        <f>IF(ISBLANK(BIB.OUV[[#This Row],[Code Unique BIB.OUV]]),"",SUMIF(F:F,BIB.OUV[[#This Row],[Code Unique BIB.OUV]],L:L))</f>
        <v/>
      </c>
      <c r="F5" s="121" t="str">
        <f>IF(A4&lt;&gt;0,A4,IF(BIB.OUV[[#This Row],[CODE BIB]]&lt;&gt;0,F4,""))</f>
        <v>VOILE.20</v>
      </c>
      <c r="G5" s="121" t="str">
        <f>BIB.OUV[[#This Row],[RAPPEL CODE]] &amp; BIB.OUV[[#This Row],[CODE BIB]]</f>
        <v>VOILE.20BANCHE.MANU</v>
      </c>
      <c r="H5" s="113" t="s">
        <v>15</v>
      </c>
      <c r="I5" s="114">
        <v>2</v>
      </c>
      <c r="J5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>m²</v>
      </c>
      <c r="K5" s="11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15</v>
      </c>
      <c r="L5" s="102">
        <f>IF(BIB.OUV[[#This Row],[Qté]]="","",BIB.OUV[[#This Row],[P.U.2]]*BIB.OUV[[#This Row],[Qté]])</f>
        <v>30</v>
      </c>
    </row>
    <row r="6" spans="1:14" s="112" customFormat="1" ht="15.6" x14ac:dyDescent="0.3">
      <c r="A6" s="97"/>
      <c r="B6" s="97"/>
      <c r="C6" s="97"/>
      <c r="D6" s="97"/>
      <c r="E6" s="97" t="str">
        <f>IF(ISBLANK(BIB.OUV[[#This Row],[Code Unique BIB.OUV]]),"",SUMIF(F:F,BIB.OUV[[#This Row],[Code Unique BIB.OUV]],L:L))</f>
        <v/>
      </c>
      <c r="F6" s="121" t="str">
        <f>IF(A5&lt;&gt;0,A5,IF(BIB.OUV[[#This Row],[CODE BIB]]&lt;&gt;0,F5,""))</f>
        <v>VOILE.20</v>
      </c>
      <c r="G6" s="121" t="str">
        <f>BIB.OUV[[#This Row],[RAPPEL CODE]] &amp; BIB.OUV[[#This Row],[CODE BIB]]</f>
        <v>VOILE.20BANCHE.CONSO</v>
      </c>
      <c r="H6" s="113" t="s">
        <v>17</v>
      </c>
      <c r="I6" s="114">
        <v>3</v>
      </c>
      <c r="J6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>m²</v>
      </c>
      <c r="K6" s="11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5</v>
      </c>
      <c r="L6" s="102">
        <f>IF(BIB.OUV[[#This Row],[Qté]]="","",BIB.OUV[[#This Row],[P.U.2]]*BIB.OUV[[#This Row],[Qté]])</f>
        <v>15</v>
      </c>
    </row>
    <row r="7" spans="1:14" s="112" customFormat="1" ht="15.6" x14ac:dyDescent="0.3">
      <c r="A7" s="97"/>
      <c r="B7" s="97"/>
      <c r="C7" s="97"/>
      <c r="D7" s="97"/>
      <c r="E7" s="97" t="str">
        <f>IF(ISBLANK(BIB.OUV[[#This Row],[Code Unique BIB.OUV]]),"",SUMIF(F:F,BIB.OUV[[#This Row],[Code Unique BIB.OUV]],L:L))</f>
        <v/>
      </c>
      <c r="F7" s="121" t="str">
        <f>IF(A6&lt;&gt;0,A6,IF(BIB.OUV[[#This Row],[CODE BIB]]&lt;&gt;0,F6,""))</f>
        <v>VOILE.20</v>
      </c>
      <c r="G7" s="121" t="str">
        <f>BIB.OUV[[#This Row],[RAPPEL CODE]] &amp; BIB.OUV[[#This Row],[CODE BIB]]</f>
        <v>VOILE.20TS</v>
      </c>
      <c r="H7" s="113" t="s">
        <v>24</v>
      </c>
      <c r="I7" s="114">
        <v>4</v>
      </c>
      <c r="J7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>kg</v>
      </c>
      <c r="K7" s="11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1</v>
      </c>
      <c r="L7" s="102">
        <f>IF(BIB.OUV[[#This Row],[Qté]]="","",BIB.OUV[[#This Row],[P.U.2]]*BIB.OUV[[#This Row],[Qté]])</f>
        <v>4</v>
      </c>
    </row>
    <row r="8" spans="1:14" s="112" customFormat="1" ht="15.6" x14ac:dyDescent="0.3">
      <c r="A8" s="97"/>
      <c r="B8" s="97"/>
      <c r="C8" s="97"/>
      <c r="D8" s="97"/>
      <c r="E8" s="97" t="str">
        <f>IF(ISBLANK(BIB.OUV[[#This Row],[Code Unique BIB.OUV]]),"",SUMIF(F:F,BIB.OUV[[#This Row],[Code Unique BIB.OUV]],L:L))</f>
        <v/>
      </c>
      <c r="F8" s="121" t="str">
        <f>IF(A7&lt;&gt;0,A7,IF(BIB.OUV[[#This Row],[CODE BIB]]&lt;&gt;0,F7,""))</f>
        <v>VOILE.20</v>
      </c>
      <c r="G8" s="121" t="str">
        <f>BIB.OUV[[#This Row],[RAPPEL CODE]] &amp; BIB.OUV[[#This Row],[CODE BIB]]</f>
        <v>VOILE.20HA</v>
      </c>
      <c r="H8" s="113" t="s">
        <v>26</v>
      </c>
      <c r="I8" s="114">
        <v>5</v>
      </c>
      <c r="J8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>kg</v>
      </c>
      <c r="K8" s="11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1.3</v>
      </c>
      <c r="L8" s="102">
        <f>IF(BIB.OUV[[#This Row],[Qté]]="","",BIB.OUV[[#This Row],[P.U.2]]*BIB.OUV[[#This Row],[Qté]])</f>
        <v>6.5</v>
      </c>
    </row>
    <row r="9" spans="1:14" s="112" customFormat="1" ht="15.6" x14ac:dyDescent="0.3">
      <c r="A9" s="97"/>
      <c r="B9" s="97"/>
      <c r="C9" s="97"/>
      <c r="D9" s="97"/>
      <c r="E9" s="101" t="str">
        <f>IF(ISBLANK(BIB.OUV[[#This Row],[Code Unique BIB.OUV]]),"",SUMIF(F:F,BIB.OUV[[#This Row],[Code Unique BIB.OUV]],L:L))</f>
        <v/>
      </c>
      <c r="F9" s="121" t="str">
        <f>IF(A8&lt;&gt;0,A8,IF(BIB.OUV[[#This Row],[CODE BIB]]&lt;&gt;0,F8,""))</f>
        <v>VOILE.20</v>
      </c>
      <c r="G9" s="122" t="str">
        <f>BIB.OUV[[#This Row],[RAPPEL CODE]] &amp; BIB.OUV[[#This Row],[CODE BIB]]</f>
        <v>VOILE.20beton.1</v>
      </c>
      <c r="H9" s="113" t="s">
        <v>101</v>
      </c>
      <c r="I9" s="114">
        <v>0.7</v>
      </c>
      <c r="J9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/>
      </c>
      <c r="K9" s="10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128.95027737956326</v>
      </c>
      <c r="L9" s="102">
        <f>IF(BIB.OUV[[#This Row],[Qté]]="","",BIB.OUV[[#This Row],[P.U.2]]*BIB.OUV[[#This Row],[Qté]])</f>
        <v>90.265194165694282</v>
      </c>
    </row>
    <row r="10" spans="1:14" s="112" customFormat="1" ht="15.6" x14ac:dyDescent="0.3">
      <c r="A10" s="97"/>
      <c r="B10" s="97"/>
      <c r="C10" s="97"/>
      <c r="D10" s="97"/>
      <c r="E10" s="97" t="str">
        <f>IF(ISBLANK(BIB.OUV[[#This Row],[Code Unique BIB.OUV]]),"",SUMIF(F:F,BIB.OUV[[#This Row],[Code Unique BIB.OUV]],L:L))</f>
        <v/>
      </c>
      <c r="F10" s="121" t="str">
        <f>IF(A8&lt;&gt;0,A8,IF(BIB.OUV[[#This Row],[CODE BIB]]&lt;&gt;0,F8,""))</f>
        <v/>
      </c>
      <c r="G10" s="121" t="str">
        <f>BIB.OUV[[#This Row],[RAPPEL CODE]] &amp; BIB.OUV[[#This Row],[CODE BIB]]</f>
        <v/>
      </c>
      <c r="H10" s="115"/>
      <c r="I10" s="116"/>
      <c r="J10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/>
      </c>
      <c r="K10" s="112" t="str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/>
      </c>
      <c r="L10" s="102" t="str">
        <f>IF(BIB.OUV[[#This Row],[Qté]]="","",BIB.OUV[[#This Row],[P.U.2]]*BIB.OUV[[#This Row],[Qté]])</f>
        <v/>
      </c>
    </row>
    <row r="11" spans="1:14" s="98" customFormat="1" ht="15.6" x14ac:dyDescent="0.3">
      <c r="A11" s="97" t="s">
        <v>95</v>
      </c>
      <c r="B11" s="97" t="s">
        <v>86</v>
      </c>
      <c r="C11" s="97"/>
      <c r="D11" s="97" t="s">
        <v>99</v>
      </c>
      <c r="E11" s="97">
        <f>IF(ISBLANK(BIB.OUV[[#This Row],[Code Unique BIB.OUV]]),"",SUMIF(F:F,BIB.OUV[[#This Row],[Code Unique BIB.OUV]],L:L))</f>
        <v>128.95027737956326</v>
      </c>
      <c r="F11" s="121" t="str">
        <f>IF(A10&lt;&gt;0,A10,IF(BIB.OUV[[#This Row],[CODE BIB]]&lt;&gt;0,F10,""))</f>
        <v/>
      </c>
      <c r="G11" s="121" t="str">
        <f>BIB.OUV[[#This Row],[RAPPEL CODE]] &amp; BIB.OUV[[#This Row],[CODE BIB]]</f>
        <v/>
      </c>
      <c r="I11" s="99"/>
      <c r="J11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/>
      </c>
      <c r="K11" s="112" t="str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/>
      </c>
      <c r="L11" s="102" t="str">
        <f>IF(BIB.OUV[[#This Row],[Qté]]="","",BIB.OUV[[#This Row],[P.U.2]]*BIB.OUV[[#This Row],[Qté]])</f>
        <v/>
      </c>
    </row>
    <row r="12" spans="1:14" s="112" customFormat="1" ht="15.6" x14ac:dyDescent="0.3">
      <c r="A12" s="97"/>
      <c r="B12" s="97"/>
      <c r="C12" s="97"/>
      <c r="D12" s="97"/>
      <c r="E12" s="97" t="str">
        <f>IF(ISBLANK(BIB.OUV[[#This Row],[Code Unique BIB.OUV]]),"",SUMIF(F:F,BIB.OUV[[#This Row],[Code Unique BIB.OUV]],L:L))</f>
        <v/>
      </c>
      <c r="F12" s="121" t="str">
        <f>IF(A11&lt;&gt;0,A11,IF(BIB.OUV[[#This Row],[CODE BIB]]&lt;&gt;0,F11,""))</f>
        <v>BETON.1</v>
      </c>
      <c r="G12" s="121" t="str">
        <f>BIB.OUV[[#This Row],[RAPPEL CODE]] &amp; BIB.OUV[[#This Row],[CODE BIB]]</f>
        <v>BETON.1MOE</v>
      </c>
      <c r="H12" s="113" t="s">
        <v>14</v>
      </c>
      <c r="I12" s="114">
        <v>1</v>
      </c>
      <c r="J12" s="110" t="s">
        <v>60</v>
      </c>
      <c r="K12" s="11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25</v>
      </c>
      <c r="L12" s="102">
        <f>IF(BIB.OUV[[#This Row],[Qté]]="","",BIB.OUV[[#This Row],[P.U.2]]*BIB.OUV[[#This Row],[Qté]])</f>
        <v>25</v>
      </c>
    </row>
    <row r="13" spans="1:14" s="112" customFormat="1" ht="15.6" x14ac:dyDescent="0.3">
      <c r="A13" s="97"/>
      <c r="B13" s="97"/>
      <c r="C13" s="97"/>
      <c r="D13" s="97"/>
      <c r="E13" s="101" t="str">
        <f>IF(ISBLANK(BIB.OUV[[#This Row],[Code Unique BIB.OUV]]),"",SUMIF(F:F,BIB.OUV[[#This Row],[Code Unique BIB.OUV]],L:L))</f>
        <v/>
      </c>
      <c r="F13" s="121" t="str">
        <f>IF(A12&lt;&gt;0,A12,IF(BIB.OUV[[#This Row],[CODE BIB]]&lt;&gt;0,F12,""))</f>
        <v>BETON.1</v>
      </c>
      <c r="G13" s="121" t="str">
        <f>BIB.OUV[[#This Row],[RAPPEL CODE]] &amp; BIB.OUV[[#This Row],[CODE BIB]]</f>
        <v>BETON.1CIMENT</v>
      </c>
      <c r="H13" s="113" t="s">
        <v>34</v>
      </c>
      <c r="I13" s="114">
        <v>5</v>
      </c>
      <c r="J13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>un</v>
      </c>
      <c r="K13" s="10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6</v>
      </c>
      <c r="L13" s="102">
        <f>IF(BIB.OUV[[#This Row],[Qté]]="","",BIB.OUV[[#This Row],[P.U.2]]*BIB.OUV[[#This Row],[Qté]])</f>
        <v>30</v>
      </c>
    </row>
    <row r="14" spans="1:14" s="112" customFormat="1" ht="15.6" x14ac:dyDescent="0.3">
      <c r="A14" s="97"/>
      <c r="B14" s="97"/>
      <c r="C14" s="97"/>
      <c r="D14" s="97"/>
      <c r="E14" s="101"/>
      <c r="F14" s="121" t="str">
        <f>IF(A13&lt;&gt;0,A13,IF(BIB.OUV[[#This Row],[CODE BIB]]&lt;&gt;0,F13,""))</f>
        <v>BETON.1</v>
      </c>
      <c r="G14" s="121" t="str">
        <f>BIB.OUV[[#This Row],[RAPPEL CODE]] &amp; BIB.OUV[[#This Row],[CODE BIB]]</f>
        <v>BETON.1BETON.VOILE</v>
      </c>
      <c r="H14" s="113" t="s">
        <v>27</v>
      </c>
      <c r="I14" s="114">
        <v>0.8</v>
      </c>
      <c r="J14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>m3</v>
      </c>
      <c r="K14" s="10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90</v>
      </c>
      <c r="L14" s="102">
        <f>IF(BIB.OUV[[#This Row],[Qté]]="","",BIB.OUV[[#This Row],[P.U.2]]*BIB.OUV[[#This Row],[Qté]])</f>
        <v>72</v>
      </c>
    </row>
    <row r="15" spans="1:14" s="112" customFormat="1" ht="15.6" x14ac:dyDescent="0.3">
      <c r="A15" s="97"/>
      <c r="B15" s="97"/>
      <c r="C15" s="97"/>
      <c r="D15" s="97"/>
      <c r="E15" s="101" t="str">
        <f>IF(ISBLANK(BIB.OUV[[#This Row],[Code Unique BIB.OUV]]),"",SUMIF(F:F,BIB.OUV[[#This Row],[Code Unique BIB.OUV]],L:L))</f>
        <v/>
      </c>
      <c r="F15" s="121" t="str">
        <f>IF(A14&lt;&gt;0,A14,IF(BIB.OUV[[#This Row],[CODE BIB]]&lt;&gt;0,F14,""))</f>
        <v>BETON.1</v>
      </c>
      <c r="G15" s="122" t="str">
        <f>BIB.OUV[[#This Row],[RAPPEL CODE]] &amp; BIB.OUV[[#This Row],[CODE BIB]]</f>
        <v>BETON.1ha</v>
      </c>
      <c r="H15" s="113" t="s">
        <v>70</v>
      </c>
      <c r="I15" s="114">
        <f>((4*(4*8))*(20*3))/(5225+77+688+9)+0.22</f>
        <v>1.5002133688948158</v>
      </c>
      <c r="J15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>kg</v>
      </c>
      <c r="K15" s="10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1.3</v>
      </c>
      <c r="L15" s="102">
        <f>IF(BIB.OUV[[#This Row],[Qté]]="","",BIB.OUV[[#This Row],[P.U.2]]*BIB.OUV[[#This Row],[Qté]])</f>
        <v>1.9502773795632606</v>
      </c>
    </row>
    <row r="16" spans="1:14" s="112" customFormat="1" ht="15.6" x14ac:dyDescent="0.3">
      <c r="A16" s="97"/>
      <c r="B16" s="97"/>
      <c r="C16" s="97"/>
      <c r="D16" s="97"/>
      <c r="E16" s="101" t="str">
        <f>IF(ISBLANK(BIB.OUV[[#This Row],[Code Unique BIB.OUV]]),"",SUMIF(F:F,BIB.OUV[[#This Row],[Code Unique BIB.OUV]],L:L))</f>
        <v/>
      </c>
      <c r="F16" s="121" t="str">
        <f>IF(A14&lt;&gt;0,A14,IF(BIB.OUV[[#This Row],[CODE BIB]]&lt;&gt;0,F14,""))</f>
        <v/>
      </c>
      <c r="G16" s="122" t="str">
        <f>BIB.OUV[[#This Row],[RAPPEL CODE]] &amp; BIB.OUV[[#This Row],[CODE BIB]]</f>
        <v/>
      </c>
      <c r="H16" s="115"/>
      <c r="I16" s="116"/>
      <c r="J16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/>
      </c>
      <c r="K16" s="102" t="str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/>
      </c>
      <c r="L16" s="102" t="str">
        <f>IF(BIB.OUV[[#This Row],[Qté]]="","",BIB.OUV[[#This Row],[P.U.2]]*BIB.OUV[[#This Row],[Qté]])</f>
        <v/>
      </c>
    </row>
    <row r="17" spans="1:12" s="112" customFormat="1" ht="15.6" x14ac:dyDescent="0.3">
      <c r="A17" s="97" t="s">
        <v>97</v>
      </c>
      <c r="B17" s="97" t="s">
        <v>98</v>
      </c>
      <c r="C17" s="97"/>
      <c r="D17" s="97" t="s">
        <v>10</v>
      </c>
      <c r="E17" s="101">
        <f>IF(ISBLANK(BIB.OUV[[#This Row],[Code Unique BIB.OUV]]),"",SUMIF(F:F,BIB.OUV[[#This Row],[Code Unique BIB.OUV]],L:L))</f>
        <v>3452.8092175362563</v>
      </c>
      <c r="F17" s="121"/>
      <c r="G17" s="122"/>
      <c r="H17" s="115"/>
      <c r="I17" s="116"/>
      <c r="J17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/>
      </c>
      <c r="K17" s="102"/>
      <c r="L17" s="102"/>
    </row>
    <row r="18" spans="1:12" s="112" customFormat="1" ht="15.6" x14ac:dyDescent="0.3">
      <c r="A18" s="97"/>
      <c r="B18" s="97"/>
      <c r="C18" s="97"/>
      <c r="D18" s="97"/>
      <c r="E18" s="101" t="str">
        <f>IF(ISBLANK(BIB.OUV[[#This Row],[Code Unique BIB.OUV]]),"",SUMIF(F:F,BIB.OUV[[#This Row],[Code Unique BIB.OUV]],L:L))</f>
        <v/>
      </c>
      <c r="F18" s="121" t="str">
        <f>IF(A17&lt;&gt;0,A17,IF(BIB.OUV[[#This Row],[CODE BIB]]&lt;&gt;0,F17,""))</f>
        <v>ASCENSEUR</v>
      </c>
      <c r="G18" s="122" t="str">
        <f>BIB.OUV[[#This Row],[RAPPEL CODE]] &amp; BIB.OUV[[#This Row],[CODE BIB]]</f>
        <v>ASCENSEURvoile.20</v>
      </c>
      <c r="H18" s="113" t="s">
        <v>77</v>
      </c>
      <c r="I18" s="114">
        <v>20</v>
      </c>
      <c r="J18" s="110" t="s">
        <v>71</v>
      </c>
      <c r="K18" s="10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170.76519416569428</v>
      </c>
      <c r="L18" s="102">
        <f>IF(BIB.OUV[[#This Row],[Qté]]="","",BIB.OUV[[#This Row],[P.U.2]]*BIB.OUV[[#This Row],[Qté]])</f>
        <v>3415.3038833138858</v>
      </c>
    </row>
    <row r="19" spans="1:12" s="112" customFormat="1" ht="15.6" x14ac:dyDescent="0.3">
      <c r="A19" s="97"/>
      <c r="B19" s="97"/>
      <c r="C19" s="97"/>
      <c r="D19" s="97"/>
      <c r="E19" s="101" t="str">
        <f>IF(ISBLANK(BIB.OUV[[#This Row],[Code Unique BIB.OUV]]),"",SUMIF(F:F,BIB.OUV[[#This Row],[Code Unique BIB.OUV]],L:L))</f>
        <v/>
      </c>
      <c r="F19" s="121" t="str">
        <f>IF(A18&lt;&gt;0,A18,IF(BIB.OUV[[#This Row],[CODE BIB]]&lt;&gt;0,F18,""))</f>
        <v>ASCENSEUR</v>
      </c>
      <c r="G19" s="122" t="str">
        <f>BIB.OUV[[#This Row],[RAPPEL CODE]] &amp; BIB.OUV[[#This Row],[CODE BIB]]</f>
        <v>ASCENSEURmoe</v>
      </c>
      <c r="H19" s="113" t="s">
        <v>94</v>
      </c>
      <c r="I19" s="114">
        <f>((4*(4*8))*(20*3))/(5225+77+688+9)+0.22</f>
        <v>1.5002133688948158</v>
      </c>
      <c r="J19" s="110" t="s">
        <v>60</v>
      </c>
      <c r="K19" s="102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>25</v>
      </c>
      <c r="L19" s="102">
        <f>IF(BIB.OUV[[#This Row],[Qté]]="","",BIB.OUV[[#This Row],[P.U.2]]*BIB.OUV[[#This Row],[Qté]])</f>
        <v>37.505334222370394</v>
      </c>
    </row>
    <row r="20" spans="1:12" s="112" customFormat="1" ht="15.6" x14ac:dyDescent="0.3">
      <c r="A20" s="97"/>
      <c r="B20" s="97"/>
      <c r="C20" s="97"/>
      <c r="D20" s="97"/>
      <c r="E20" s="101" t="str">
        <f>IF(ISBLANK(BIB.OUV[[#This Row],[Code Unique BIB.OUV]]),"",SUMIF(F:F,BIB.OUV[[#This Row],[Code Unique BIB.OUV]],L:L))</f>
        <v/>
      </c>
      <c r="F20" s="121" t="str">
        <f>IF(A19&lt;&gt;0,A19,IF(BIB.OUV[[#This Row],[CODE BIB]]&lt;&gt;0,F19,""))</f>
        <v/>
      </c>
      <c r="G20" s="122" t="str">
        <f>BIB.OUV[[#This Row],[RAPPEL CODE]] &amp; BIB.OUV[[#This Row],[CODE BIB]]</f>
        <v/>
      </c>
      <c r="H20" s="113"/>
      <c r="I20" s="114"/>
      <c r="J20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/>
      </c>
      <c r="K20" s="102" t="str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/>
      </c>
      <c r="L20" s="102" t="str">
        <f>IF(BIB.OUV[[#This Row],[Qté]]="","",BIB.OUV[[#This Row],[P.U.2]]*BIB.OUV[[#This Row],[Qté]])</f>
        <v/>
      </c>
    </row>
    <row r="21" spans="1:12" ht="15.6" x14ac:dyDescent="0.3">
      <c r="A21" s="97"/>
      <c r="B21" s="97"/>
      <c r="C21" s="97"/>
      <c r="D21" s="97"/>
      <c r="E21" s="97" t="str">
        <f>IF(ISBLANK(BIB.OUV[[#This Row],[Code Unique BIB.OUV]]),"",SUMIF(F:F,BIB.OUV[[#This Row],[Code Unique BIB.OUV]],L:L))</f>
        <v/>
      </c>
      <c r="F21" s="121" t="str">
        <f>IF(A20&lt;&gt;0,A20,IF(BIB.OUV[[#This Row],[CODE BIB]]&lt;&gt;0,F20,""))</f>
        <v/>
      </c>
      <c r="G21" s="121" t="str">
        <f>BIB.OUV[[#This Row],[RAPPEL CODE]] &amp; BIB.OUV[[#This Row],[CODE BIB]]</f>
        <v/>
      </c>
      <c r="H21" s="115"/>
      <c r="I21" s="116"/>
      <c r="J21" s="110" t="str">
        <f>IF(BIB.OUV[[#This Row],[Qté]]="","",IF(BIB.OUV[[#This Row],[CODE BIB]]&lt;&gt;0,IF(ISNA(VLOOKUP(BIB.OUV[[#This Row],[CODE BIB]],BIB[#All],5,FALSE)),VLOOKUP(BIB.OUV[[#This Row],[CODE BIB]],BIB.OUV[],11,FALSE),(VLOOKUP(BIB.OUV[[#This Row],[CODE BIB]],BIB[#All],5,FALSE))),IF(BIB.OUV[[#This Row],[Code Unique BIB.OUV]]&lt;&gt;0,#REF!,"")))</f>
        <v/>
      </c>
      <c r="K21" s="112" t="str">
        <f>IF(BIB.OUV[[#This Row],[CODE BIB]]="","",IF(ISNA(VLOOKUP(BIB.OUV[[#This Row],[CODE BIB]],BIB[#All],2,FALSE))=TRUE,IF(ISNA(VLOOKUP(BIB.OUV[[#This Row],[CODE BIB]],BIB.OUV[#All],2,FALSE))=TRUE,"Aucun résultat",VLOOKUP(BIB.OUV[[#This Row],[CODE BIB]],BIB.OUV[#All],5,FALSE)),VLOOKUP(BIB.OUV[[#This Row],[CODE BIB]],BIB[#All],6,FALSE)))</f>
        <v/>
      </c>
      <c r="L21" s="102" t="str">
        <f>IF(BIB.OUV[[#This Row],[Qté]]="","",BIB.OUV[[#This Row],[P.U.2]]*BIB.OUV[[#This Row],[Qté]])</f>
        <v/>
      </c>
    </row>
    <row r="22" spans="1:12" x14ac:dyDescent="0.3">
      <c r="A22" s="112"/>
      <c r="B22" s="112"/>
      <c r="C22" s="112"/>
      <c r="D22" s="112"/>
      <c r="E22" s="112"/>
      <c r="F22" s="121"/>
      <c r="G22" s="121"/>
      <c r="H22" s="112"/>
      <c r="I22" s="112"/>
      <c r="J22" s="110"/>
      <c r="K22" s="112"/>
      <c r="L22" s="112"/>
    </row>
    <row r="23" spans="1:12" x14ac:dyDescent="0.3">
      <c r="A23" s="112"/>
      <c r="B23" s="112"/>
      <c r="C23" s="112"/>
      <c r="D23" s="112"/>
      <c r="E23" s="112"/>
      <c r="F23" s="121"/>
      <c r="G23" s="121"/>
      <c r="H23" s="112"/>
      <c r="I23" s="112"/>
      <c r="J23" s="110"/>
      <c r="K23" s="112"/>
      <c r="L23" s="112"/>
    </row>
  </sheetData>
  <pageMargins left="0.70866141732283472" right="0.70866141732283472" top="0.74803149606299213" bottom="0.74803149606299213" header="0.31496062992125984" footer="0.31496062992125984"/>
  <pageSetup paperSize="9" scale="56" orientation="portrait" cellComments="asDisplayed" r:id="rId1"/>
  <headerFooter>
    <oddHeader>&amp;L&amp;G</oddHeader>
  </headerFooter>
  <legacyDrawingHF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9EEEB-EFBB-460A-92B1-F90F4AA27F08}">
  <sheetPr codeName="Feuil9">
    <tabColor theme="9"/>
  </sheetPr>
  <dimension ref="A1:J38"/>
  <sheetViews>
    <sheetView zoomScaleNormal="100" zoomScaleSheetLayoutView="40" workbookViewId="0">
      <selection activeCell="J25" sqref="J25"/>
    </sheetView>
  </sheetViews>
  <sheetFormatPr baseColWidth="10" defaultColWidth="11.44140625" defaultRowHeight="14.4" x14ac:dyDescent="0.3"/>
  <cols>
    <col min="1" max="1" width="15.5546875" style="9" bestFit="1" customWidth="1"/>
    <col min="2" max="2" width="46" customWidth="1"/>
    <col min="3" max="3" width="13.21875" style="20" bestFit="1" customWidth="1"/>
    <col min="4" max="4" width="8.6640625" style="18" bestFit="1" customWidth="1"/>
    <col min="5" max="5" width="10.33203125" style="22" bestFit="1" customWidth="1"/>
    <col min="6" max="6" width="23.6640625" style="20" bestFit="1" customWidth="1"/>
    <col min="7" max="7" width="22.44140625" style="4" customWidth="1"/>
    <col min="8" max="8" width="26.109375" style="2" bestFit="1" customWidth="1"/>
    <col min="9" max="9" width="12.6640625" style="2" bestFit="1" customWidth="1"/>
    <col min="10" max="10" width="8.88671875" style="5" bestFit="1" customWidth="1"/>
    <col min="11" max="11" width="19.33203125" style="2" customWidth="1"/>
    <col min="12" max="12" width="19.88671875" style="2" bestFit="1" customWidth="1"/>
    <col min="13" max="13" width="19.33203125" style="2" customWidth="1"/>
    <col min="14" max="16384" width="11.44140625" style="2"/>
  </cols>
  <sheetData>
    <row r="1" spans="1:10" x14ac:dyDescent="0.3">
      <c r="D1" s="2"/>
      <c r="E1" s="2"/>
      <c r="F1" s="29"/>
    </row>
    <row r="2" spans="1:10" ht="18" x14ac:dyDescent="0.35">
      <c r="A2" s="127" t="s">
        <v>109</v>
      </c>
      <c r="B2" s="128"/>
      <c r="C2" s="128"/>
      <c r="D2" s="128"/>
      <c r="E2" s="128"/>
      <c r="F2" s="128"/>
    </row>
    <row r="3" spans="1:10" x14ac:dyDescent="0.3">
      <c r="A3" s="30" t="s">
        <v>39</v>
      </c>
      <c r="B3" s="1" t="s">
        <v>1</v>
      </c>
      <c r="C3" s="23" t="s">
        <v>2</v>
      </c>
      <c r="D3" s="1" t="s">
        <v>3</v>
      </c>
      <c r="E3" s="24" t="s">
        <v>13</v>
      </c>
      <c r="F3" s="24" t="s">
        <v>81</v>
      </c>
      <c r="G3" s="2"/>
    </row>
    <row r="4" spans="1:10" x14ac:dyDescent="0.3">
      <c r="A4" s="19" t="s">
        <v>15</v>
      </c>
      <c r="B4" t="str">
        <f>VLOOKUP(BIB_4[[#This Row],[Code Unique BIB]],BIB[],4,FALSE)</f>
        <v>banches</v>
      </c>
      <c r="C4" s="20" t="str">
        <f>IFERROR(VLOOKUP(BIB_4[[#This Row],[Code Unique BIB]],'Compil BIB DEV'!$A$2:$F$58,3,FALSE),"")</f>
        <v/>
      </c>
      <c r="D4" t="str">
        <f>IFERROR(VLOOKUP(BIB_4[[#This Row],[Code Unique BIB]],BIB[],5,FALSE),"")</f>
        <v>m²</v>
      </c>
      <c r="E4">
        <f>VLOOKUP(BIB_4[[#This Row],[Code Unique BIB]],BIB[],6,FALSE)</f>
        <v>15</v>
      </c>
      <c r="F4" s="20" t="str">
        <f>IFERROR(BIB_4[[#This Row],[P.U.]]*BIB_4[[#This Row],[Qté]],"")</f>
        <v/>
      </c>
      <c r="G4" s="2"/>
    </row>
    <row r="5" spans="1:10" x14ac:dyDescent="0.3">
      <c r="A5" s="9" t="s">
        <v>30</v>
      </c>
      <c r="B5" t="str">
        <f>VLOOKUP(BIB_4[[#This Row],[Code Unique BIB]],BIB[],4,FALSE)</f>
        <v>mannequin</v>
      </c>
      <c r="C5" s="20">
        <f>IFERROR(VLOOKUP(BIB_4[[#This Row],[Code Unique BIB]],'Compil BIB DEV'!$A$2:$F$58,3,FALSE),"")</f>
        <v>0</v>
      </c>
      <c r="D5" t="str">
        <f>IFERROR(VLOOKUP(BIB_4[[#This Row],[Code Unique BIB]],BIB[],5,FALSE),"")</f>
        <v>un</v>
      </c>
      <c r="E5">
        <f>VLOOKUP(BIB_4[[#This Row],[Code Unique BIB]],BIB[],6,FALSE)</f>
        <v>200</v>
      </c>
      <c r="F5" s="20">
        <f>IFERROR(BIB_4[[#This Row],[P.U.]]*BIB_4[[#This Row],[Qté]],"")</f>
        <v>0</v>
      </c>
      <c r="G5" s="2"/>
    </row>
    <row r="6" spans="1:10" x14ac:dyDescent="0.3">
      <c r="A6" s="9" t="s">
        <v>26</v>
      </c>
      <c r="B6" t="str">
        <f>VLOOKUP(BIB_4[[#This Row],[Code Unique BIB]],BIB[],4,FALSE)</f>
        <v>Aciers</v>
      </c>
      <c r="C6" s="20">
        <f>IFERROR(VLOOKUP(BIB_4[[#This Row],[Code Unique BIB]],'Compil BIB DEV'!$A$2:$F$58,3,FALSE),"")</f>
        <v>53.000426737789631</v>
      </c>
      <c r="D6" t="str">
        <f>IFERROR(VLOOKUP(BIB_4[[#This Row],[Code Unique BIB]],BIB[],5,FALSE),"")</f>
        <v>kg</v>
      </c>
      <c r="E6">
        <f>VLOOKUP(BIB_4[[#This Row],[Code Unique BIB]],BIB[],6,FALSE)</f>
        <v>1.3</v>
      </c>
      <c r="F6" s="20">
        <f>IFERROR(BIB_4[[#This Row],[P.U.]]*BIB_4[[#This Row],[Qté]],"")</f>
        <v>68.900554759126521</v>
      </c>
      <c r="G6" s="2"/>
    </row>
    <row r="7" spans="1:10" s="8" customFormat="1" x14ac:dyDescent="0.3">
      <c r="A7" s="19" t="s">
        <v>24</v>
      </c>
      <c r="B7" t="str">
        <f>VLOOKUP(BIB_4[[#This Row],[Code Unique BIB]],BIB[],4,FALSE)</f>
        <v>Treillis</v>
      </c>
      <c r="C7" s="20">
        <f>IFERROR(VLOOKUP(BIB_4[[#This Row],[Code Unique BIB]],'Compil BIB DEV'!$A$2:$F$58,3,FALSE),"")</f>
        <v>40</v>
      </c>
      <c r="D7" t="str">
        <f>IFERROR(VLOOKUP(BIB_4[[#This Row],[Code Unique BIB]],BIB[],5,FALSE),"")</f>
        <v>kg</v>
      </c>
      <c r="E7">
        <f>VLOOKUP(BIB_4[[#This Row],[Code Unique BIB]],BIB[],6,FALSE)</f>
        <v>1</v>
      </c>
      <c r="F7" s="20">
        <f>IFERROR(BIB_4[[#This Row],[P.U.]]*BIB_4[[#This Row],[Qté]],"")</f>
        <v>40</v>
      </c>
      <c r="J7" s="25"/>
    </row>
    <row r="8" spans="1:10" s="6" customFormat="1" x14ac:dyDescent="0.3">
      <c r="A8" s="19" t="s">
        <v>27</v>
      </c>
      <c r="B8" t="str">
        <f>VLOOKUP(BIB_4[[#This Row],[Code Unique BIB]],BIB[],4,FALSE)</f>
        <v>bp</v>
      </c>
      <c r="C8" s="20">
        <f>IFERROR(VLOOKUP(BIB_4[[#This Row],[Code Unique BIB]],'Compil BIB DEV'!$A$2:$F$58,3,FALSE),"")</f>
        <v>1.6</v>
      </c>
      <c r="D8" t="str">
        <f>IFERROR(VLOOKUP(BIB_4[[#This Row],[Code Unique BIB]],BIB[],5,FALSE),"")</f>
        <v>m3</v>
      </c>
      <c r="E8">
        <f>VLOOKUP(BIB_4[[#This Row],[Code Unique BIB]],BIB[],6,FALSE)</f>
        <v>90</v>
      </c>
      <c r="F8" s="20">
        <f>IFERROR(BIB_4[[#This Row],[P.U.]]*BIB_4[[#This Row],[Qté]],"")</f>
        <v>144</v>
      </c>
      <c r="J8" s="26"/>
    </row>
    <row r="9" spans="1:10" s="7" customFormat="1" x14ac:dyDescent="0.3">
      <c r="A9" s="19" t="s">
        <v>34</v>
      </c>
      <c r="B9" t="str">
        <f>VLOOKUP(BIB_4[[#This Row],[Code Unique BIB]],BIB[],4,FALSE)</f>
        <v>sac ciment</v>
      </c>
      <c r="C9" s="20" t="str">
        <f>IFERROR(VLOOKUP(BIB_4[[#This Row],[Code Unique BIB]],'Compil BIB DEV'!$A$2:$F$58,3,FALSE),"")</f>
        <v/>
      </c>
      <c r="D9" t="str">
        <f>IFERROR(VLOOKUP(BIB_4[[#This Row],[Code Unique BIB]],BIB[],5,FALSE),"")</f>
        <v>un</v>
      </c>
      <c r="E9">
        <f>VLOOKUP(BIB_4[[#This Row],[Code Unique BIB]],BIB[],6,FALSE)</f>
        <v>6</v>
      </c>
      <c r="F9" s="20" t="str">
        <f>IFERROR(BIB_4[[#This Row],[P.U.]]*BIB_4[[#This Row],[Qté]],"")</f>
        <v/>
      </c>
      <c r="J9" s="27"/>
    </row>
    <row r="10" spans="1:10" s="7" customFormat="1" x14ac:dyDescent="0.3">
      <c r="A10" s="19" t="s">
        <v>46</v>
      </c>
      <c r="B10" t="str">
        <f>VLOOKUP(BIB_4[[#This Row],[Code Unique BIB]],BIB[],4,FALSE)</f>
        <v>bastaing</v>
      </c>
      <c r="C10" s="20">
        <f>IFERROR(VLOOKUP(BIB_4[[#This Row],[Code Unique BIB]],'Compil BIB DEV'!$A$2:$F$58,3,FALSE),"")</f>
        <v>0</v>
      </c>
      <c r="D10" t="str">
        <f>IFERROR(VLOOKUP(BIB_4[[#This Row],[Code Unique BIB]],BIB[],5,FALSE),"")</f>
        <v>ml</v>
      </c>
      <c r="E10">
        <f>VLOOKUP(BIB_4[[#This Row],[Code Unique BIB]],BIB[],6,FALSE)</f>
        <v>2.95</v>
      </c>
      <c r="F10" s="20">
        <f>IFERROR(BIB_4[[#This Row],[P.U.]]*BIB_4[[#This Row],[Qté]],"")</f>
        <v>0</v>
      </c>
      <c r="J10" s="27"/>
    </row>
    <row r="11" spans="1:10" s="7" customFormat="1" x14ac:dyDescent="0.3">
      <c r="A11" s="19" t="s">
        <v>17</v>
      </c>
      <c r="B11" t="str">
        <f>VLOOKUP(BIB_4[[#This Row],[Code Unique BIB]],BIB[],4,FALSE)</f>
        <v>conso</v>
      </c>
      <c r="C11" s="20">
        <f>IFERROR(VLOOKUP(BIB_4[[#This Row],[Code Unique BIB]],'Compil BIB DEV'!$A$2:$F$58,3,FALSE),"")</f>
        <v>30</v>
      </c>
      <c r="D11" t="str">
        <f>IFERROR(VLOOKUP(BIB_4[[#This Row],[Code Unique BIB]],BIB[],5,FALSE),"")</f>
        <v>m²</v>
      </c>
      <c r="E11">
        <f>VLOOKUP(BIB_4[[#This Row],[Code Unique BIB]],BIB[],6,FALSE)</f>
        <v>5</v>
      </c>
      <c r="F11" s="20">
        <f>IFERROR(BIB_4[[#This Row],[P.U.]]*BIB_4[[#This Row],[Qté]],"")</f>
        <v>150</v>
      </c>
      <c r="J11" s="27"/>
    </row>
    <row r="12" spans="1:10" s="7" customFormat="1" x14ac:dyDescent="0.3">
      <c r="A12" s="19" t="s">
        <v>49</v>
      </c>
      <c r="B12" t="str">
        <f>VLOOKUP(BIB_4[[#This Row],[Code Unique BIB]],BIB[],4,FALSE)</f>
        <v>plaque</v>
      </c>
      <c r="C12" s="20">
        <f>IFERROR(VLOOKUP(BIB_4[[#This Row],[Code Unique BIB]],'Compil BIB DEV'!$A$2:$F$58,3,FALSE),"")</f>
        <v>0</v>
      </c>
      <c r="D12" t="str">
        <f>IFERROR(VLOOKUP(BIB_4[[#This Row],[Code Unique BIB]],BIB[],5,FALSE),"")</f>
        <v>m²</v>
      </c>
      <c r="E12">
        <f>VLOOKUP(BIB_4[[#This Row],[Code Unique BIB]],BIB[],6,FALSE)</f>
        <v>5.15</v>
      </c>
      <c r="F12" s="20">
        <f>IFERROR(BIB_4[[#This Row],[P.U.]]*BIB_4[[#This Row],[Qté]],"")</f>
        <v>0</v>
      </c>
      <c r="J12" s="27"/>
    </row>
    <row r="13" spans="1:10" s="7" customFormat="1" x14ac:dyDescent="0.3">
      <c r="A13" s="19" t="s">
        <v>29</v>
      </c>
      <c r="B13" t="str">
        <f>VLOOKUP(BIB_4[[#This Row],[Code Unique BIB]],BIB[],4,FALSE)</f>
        <v>ragréage</v>
      </c>
      <c r="C13" s="20">
        <f>IFERROR(VLOOKUP(BIB_4[[#This Row],[Code Unique BIB]],'Compil BIB DEV'!$A$2:$F$58,3,FALSE),"")</f>
        <v>0</v>
      </c>
      <c r="D13" t="str">
        <f>IFERROR(VLOOKUP(BIB_4[[#This Row],[Code Unique BIB]],BIB[],5,FALSE),"")</f>
        <v>m²</v>
      </c>
      <c r="E13">
        <f>VLOOKUP(BIB_4[[#This Row],[Code Unique BIB]],BIB[],6,FALSE)</f>
        <v>0.25</v>
      </c>
      <c r="F13" s="20">
        <f>IFERROR(BIB_4[[#This Row],[P.U.]]*BIB_4[[#This Row],[Qté]],"")</f>
        <v>0</v>
      </c>
      <c r="J13" s="27"/>
    </row>
    <row r="14" spans="1:10" s="6" customFormat="1" x14ac:dyDescent="0.3">
      <c r="A14" s="19" t="s">
        <v>37</v>
      </c>
      <c r="B14" t="str">
        <f>VLOOKUP(BIB_4[[#This Row],[Code Unique BIB]],BIB[],4,FALSE)</f>
        <v>carreaux</v>
      </c>
      <c r="C14" s="20">
        <f>IFERROR(VLOOKUP(BIB_4[[#This Row],[Code Unique BIB]],'Compil BIB DEV'!$A$2:$F$58,3,FALSE),"")</f>
        <v>0</v>
      </c>
      <c r="D14" t="str">
        <f>IFERROR(VLOOKUP(BIB_4[[#This Row],[Code Unique BIB]],BIB[],5,FALSE),"")</f>
        <v>m²</v>
      </c>
      <c r="E14">
        <f>VLOOKUP(BIB_4[[#This Row],[Code Unique BIB]],BIB[],6,FALSE)</f>
        <v>46</v>
      </c>
      <c r="F14" s="20">
        <f>IFERROR(BIB_4[[#This Row],[P.U.]]*BIB_4[[#This Row],[Qté]],"")</f>
        <v>0</v>
      </c>
      <c r="J14" s="26"/>
    </row>
    <row r="15" spans="1:10" s="7" customFormat="1" x14ac:dyDescent="0.3">
      <c r="A15" s="19" t="s">
        <v>14</v>
      </c>
      <c r="B15" t="str">
        <f>VLOOKUP(BIB_4[[#This Row],[Code Unique BIB]],BIB[],4,FALSE)</f>
        <v>moe</v>
      </c>
      <c r="C15" s="20" t="str">
        <f>IFERROR(VLOOKUP(BIB_4[[#This Row],[Code Unique BIB]],'Compil BIB DEV'!$A$2:$F$58,3,FALSE),"")</f>
        <v/>
      </c>
      <c r="D15" t="str">
        <f>IFERROR(VLOOKUP(BIB_4[[#This Row],[Code Unique BIB]],BIB[],5,FALSE),"")</f>
        <v>hr</v>
      </c>
      <c r="E15">
        <f>VLOOKUP(BIB_4[[#This Row],[Code Unique BIB]],BIB[],6,FALSE)</f>
        <v>25</v>
      </c>
      <c r="F15" s="20" t="str">
        <f>IFERROR(BIB_4[[#This Row],[P.U.]]*BIB_4[[#This Row],[Qté]],"")</f>
        <v/>
      </c>
      <c r="J15" s="27"/>
    </row>
    <row r="16" spans="1:10" s="7" customFormat="1" x14ac:dyDescent="0.3">
      <c r="A16" s="19"/>
      <c r="B16"/>
      <c r="C16" s="20" t="str">
        <f>IFERROR(VLOOKUP(BIB_4[[#This Row],[Code Unique BIB]],'Compil BIB DEV'!$A$2:$F$58,3,FALSE),"")</f>
        <v/>
      </c>
      <c r="D16" t="str">
        <f>IFERROR(VLOOKUP(BIB_4[[#This Row],[Code Unique BIB]],BIB[],5,FALSE),"")</f>
        <v/>
      </c>
      <c r="E16"/>
      <c r="F16" s="20" t="str">
        <f>IFERROR(BIB_4[[#This Row],[P.U.]]*BIB_4[[#This Row],[Qté]],"")</f>
        <v/>
      </c>
      <c r="J16" s="27"/>
    </row>
    <row r="17" spans="1:10" s="14" customFormat="1" x14ac:dyDescent="0.3">
      <c r="A17" s="19"/>
      <c r="B17"/>
      <c r="C17" s="20" t="str">
        <f>IFERROR(VLOOKUP(BIB_4[[#This Row],[Code Unique BIB]],'Compil BIB DEV'!$A$2:$F$58,3,FALSE),"")</f>
        <v/>
      </c>
      <c r="D17"/>
      <c r="E17"/>
      <c r="F17" s="20"/>
      <c r="J17" s="28"/>
    </row>
    <row r="18" spans="1:10" s="14" customFormat="1" x14ac:dyDescent="0.3">
      <c r="A18" s="19"/>
      <c r="B18"/>
      <c r="C18" s="20" t="str">
        <f>IFERROR(VLOOKUP(BIB_4[[#This Row],[Code Unique BIB]],'Compil BIB DEV'!$A$2:$F$58,3,FALSE),"")</f>
        <v/>
      </c>
      <c r="D18"/>
      <c r="E18"/>
      <c r="F18" s="20"/>
      <c r="J18" s="28"/>
    </row>
    <row r="19" spans="1:10" x14ac:dyDescent="0.3">
      <c r="A19" s="19"/>
      <c r="C19" s="20" t="str">
        <f>IFERROR(VLOOKUP(BIB_4[[#This Row],[Code Unique BIB]],'Compil BIB DEV'!$A$2:$F$58,3,FALSE),"")</f>
        <v/>
      </c>
      <c r="D19"/>
      <c r="E19"/>
      <c r="G19" s="2"/>
    </row>
    <row r="20" spans="1:10" x14ac:dyDescent="0.3">
      <c r="B20" s="2"/>
      <c r="C20" s="21"/>
      <c r="F20" s="21"/>
    </row>
    <row r="21" spans="1:10" x14ac:dyDescent="0.3">
      <c r="B21" s="2"/>
      <c r="C21" s="21"/>
      <c r="F21" s="21"/>
    </row>
    <row r="22" spans="1:10" x14ac:dyDescent="0.3">
      <c r="B22" s="2"/>
      <c r="C22" s="21"/>
      <c r="F22" s="21"/>
    </row>
    <row r="23" spans="1:10" x14ac:dyDescent="0.3">
      <c r="B23" s="2"/>
      <c r="C23" s="21"/>
      <c r="F23" s="21"/>
    </row>
    <row r="24" spans="1:10" x14ac:dyDescent="0.3">
      <c r="B24" s="2"/>
      <c r="C24" s="21"/>
      <c r="F24" s="21"/>
    </row>
    <row r="25" spans="1:10" s="4" customFormat="1" x14ac:dyDescent="0.3">
      <c r="A25"/>
      <c r="B25" s="2"/>
      <c r="C25" s="21"/>
      <c r="D25" s="18"/>
      <c r="E25" s="22"/>
      <c r="F25" s="21"/>
      <c r="J25" s="17"/>
    </row>
    <row r="26" spans="1:10" s="4" customFormat="1" x14ac:dyDescent="0.3">
      <c r="A26"/>
      <c r="B26" s="2"/>
      <c r="C26" s="21"/>
      <c r="D26" s="18"/>
      <c r="E26" s="22"/>
      <c r="F26" s="21"/>
      <c r="J26" s="17"/>
    </row>
    <row r="27" spans="1:10" s="4" customFormat="1" x14ac:dyDescent="0.3">
      <c r="A27"/>
      <c r="B27"/>
      <c r="C27" s="20"/>
      <c r="D27" s="18"/>
      <c r="E27" s="22"/>
      <c r="F27" s="21"/>
      <c r="J27" s="17"/>
    </row>
    <row r="28" spans="1:10" x14ac:dyDescent="0.3">
      <c r="A28"/>
    </row>
    <row r="29" spans="1:10" x14ac:dyDescent="0.3">
      <c r="A29"/>
    </row>
    <row r="30" spans="1:10" x14ac:dyDescent="0.3">
      <c r="A30"/>
    </row>
    <row r="31" spans="1:10" x14ac:dyDescent="0.3">
      <c r="A31"/>
    </row>
    <row r="32" spans="1:10" x14ac:dyDescent="0.3">
      <c r="A32"/>
    </row>
    <row r="33" spans="1:1" x14ac:dyDescent="0.3">
      <c r="A33"/>
    </row>
    <row r="34" spans="1:1" x14ac:dyDescent="0.3">
      <c r="A34"/>
    </row>
    <row r="35" spans="1:1" x14ac:dyDescent="0.3">
      <c r="A35"/>
    </row>
    <row r="36" spans="1:1" x14ac:dyDescent="0.3">
      <c r="A36"/>
    </row>
    <row r="37" spans="1:1" x14ac:dyDescent="0.3">
      <c r="A37"/>
    </row>
    <row r="38" spans="1:1" x14ac:dyDescent="0.3">
      <c r="A38"/>
    </row>
  </sheetData>
  <mergeCells count="1">
    <mergeCell ref="A2:F2"/>
  </mergeCells>
  <conditionalFormatting sqref="B4:E4 B5:B12 A4:A16 F4:F16 D5:E16 B14:B16 A17:B19 D17:F19 C5:C19">
    <cfRule type="expression" dxfId="15" priority="3">
      <formula>#REF!=#REF!</formula>
    </cfRule>
  </conditionalFormatting>
  <pageMargins left="0.70866141732283472" right="0.70866141732283472" top="0.74803149606299213" bottom="0.74803149606299213" header="0.31496062992125984" footer="0.31496062992125984"/>
  <pageSetup paperSize="9" scale="43" orientation="portrait" cellComments="asDisplayed" r:id="rId1"/>
  <headerFooter>
    <oddHeader>&amp;L&amp;G</oddHeader>
  </headerFooter>
  <rowBreaks count="1" manualBreakCount="1">
    <brk id="1" max="13" man="1"/>
  </rowBreaks>
  <legacyDrawingHF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775E4-BAC2-4349-9667-1FA5B0DD8882}">
  <sheetPr codeName="Feuil1">
    <tabColor theme="5" tint="0.39997558519241921"/>
  </sheetPr>
  <dimension ref="A1:V44"/>
  <sheetViews>
    <sheetView workbookViewId="0">
      <selection activeCell="F25" sqref="F25"/>
    </sheetView>
  </sheetViews>
  <sheetFormatPr baseColWidth="10" defaultRowHeight="14.4" x14ac:dyDescent="0.3"/>
  <cols>
    <col min="1" max="1" width="20.88671875" bestFit="1" customWidth="1"/>
    <col min="2" max="2" width="13.44140625" style="91" bestFit="1" customWidth="1"/>
    <col min="3" max="3" width="15.109375" bestFit="1" customWidth="1"/>
    <col min="4" max="4" width="15.6640625" customWidth="1"/>
    <col min="5" max="5" width="14.77734375" style="91" customWidth="1"/>
    <col min="6" max="17" width="14.77734375" customWidth="1"/>
  </cols>
  <sheetData>
    <row r="1" spans="1:22" x14ac:dyDescent="0.3">
      <c r="E1" s="92" t="str">
        <f t="array" ref="E1:Q1">TRANSPOSE(BIB!A3:A144)</f>
        <v>BANCHE.MANU</v>
      </c>
      <c r="F1" s="92" t="str">
        <v>MANNEQUIN</v>
      </c>
      <c r="G1" s="92" t="str">
        <v>HA</v>
      </c>
      <c r="H1" s="92" t="str">
        <v>TS</v>
      </c>
      <c r="I1" s="92" t="str">
        <v>BETON.VOILE</v>
      </c>
      <c r="J1" s="92" t="str">
        <v>CIMENT</v>
      </c>
      <c r="K1" s="92" t="str">
        <v>BASTAING</v>
      </c>
      <c r="L1" s="92" t="str">
        <v>BANCHE.CONSO</v>
      </c>
      <c r="M1" s="92" t="str">
        <v>FONDAFORM</v>
      </c>
      <c r="N1" s="92" t="str">
        <v>RAGREAGE</v>
      </c>
      <c r="O1" s="92" t="str">
        <v>CARRELAGE.30X30</v>
      </c>
      <c r="P1" s="92" t="str">
        <v>MOE</v>
      </c>
      <c r="Q1" s="92">
        <v>0</v>
      </c>
    </row>
    <row r="2" spans="1:22" x14ac:dyDescent="0.3">
      <c r="A2" s="68" t="s">
        <v>68</v>
      </c>
      <c r="B2" s="91" t="s">
        <v>57</v>
      </c>
      <c r="C2" t="s">
        <v>69</v>
      </c>
      <c r="D2" s="92" t="s">
        <v>78</v>
      </c>
      <c r="E2" s="106">
        <f t="shared" ref="E2:Q2" si="0">SUM(E3:E92)</f>
        <v>20</v>
      </c>
      <c r="F2" s="106">
        <f t="shared" si="0"/>
        <v>0</v>
      </c>
      <c r="G2" s="106">
        <f t="shared" si="0"/>
        <v>53.000426737789631</v>
      </c>
      <c r="H2" s="106">
        <f t="shared" si="0"/>
        <v>40</v>
      </c>
      <c r="I2" s="106">
        <f t="shared" si="0"/>
        <v>1.6</v>
      </c>
      <c r="J2" s="106">
        <f t="shared" si="0"/>
        <v>10</v>
      </c>
      <c r="K2" s="106">
        <f t="shared" si="0"/>
        <v>0</v>
      </c>
      <c r="L2" s="106">
        <f t="shared" si="0"/>
        <v>30</v>
      </c>
      <c r="M2" s="106">
        <f t="shared" si="0"/>
        <v>0</v>
      </c>
      <c r="N2" s="106">
        <f t="shared" si="0"/>
        <v>0</v>
      </c>
      <c r="O2" s="106">
        <f t="shared" si="0"/>
        <v>0</v>
      </c>
      <c r="P2" s="106">
        <f t="shared" si="0"/>
        <v>15.000426737789631</v>
      </c>
      <c r="Q2" s="106">
        <f t="shared" si="0"/>
        <v>0</v>
      </c>
      <c r="R2" s="96"/>
      <c r="S2" s="96"/>
      <c r="T2" s="96"/>
      <c r="U2" s="96"/>
      <c r="V2" s="96"/>
    </row>
    <row r="3" spans="1:22" x14ac:dyDescent="0.3">
      <c r="A3" s="90" t="s">
        <v>76</v>
      </c>
      <c r="C3" s="67">
        <v>0</v>
      </c>
      <c r="D3" t="str">
        <f>IFERROR(VLOOKUP(A3,BIB.OUV[],1,FALSE)=LIST.RESS!A3,"")</f>
        <v/>
      </c>
      <c r="E3" s="91" t="str">
        <f>IFERROR(VLOOKUP($A3 &amp; E$1,BIB.OUV[[CONCATENER]:[Total]],3,FALSE)*GETPIVOTDATA("Somme de Qté",$A$2,"Code Unique",$A3),"")</f>
        <v/>
      </c>
      <c r="F3" s="91" t="str">
        <f>IFERROR(VLOOKUP($A3 &amp; F$1,BIB.OUV[[CONCATENER]:[Total]],3,FALSE)*GETPIVOTDATA("Somme de Qté",$A$2,"Code Unique",$A3),"")</f>
        <v/>
      </c>
      <c r="G3" s="91" t="str">
        <f>IFERROR(VLOOKUP($A3 &amp; G$1,BIB.OUV[[CONCATENER]:[Total]],3,FALSE)*GETPIVOTDATA("Somme de Qté",$A$2,"Code Unique",$A3),"")</f>
        <v/>
      </c>
      <c r="H3" s="91" t="str">
        <f>IFERROR(VLOOKUP($A3 &amp; H$1,BIB.OUV[[CONCATENER]:[Total]],3,FALSE)*GETPIVOTDATA("Somme de Qté",$A$2,"Code Unique",$A3),"")</f>
        <v/>
      </c>
      <c r="I3" s="91" t="str">
        <f>IFERROR(VLOOKUP($A3 &amp; I$1,BIB.OUV[[CONCATENER]:[Total]],3,FALSE)*GETPIVOTDATA("Somme de Qté",$A$2,"Code Unique",$A3),"")</f>
        <v/>
      </c>
      <c r="J3" s="91" t="str">
        <f>IFERROR(VLOOKUP($A3 &amp; J$1,BIB.OUV[[CONCATENER]:[Total]],3,FALSE)*GETPIVOTDATA("Somme de Qté",$A$2,"Code Unique",$A3),"")</f>
        <v/>
      </c>
      <c r="K3" s="91" t="str">
        <f>IFERROR(VLOOKUP($A3 &amp; K$1,BIB.OUV[[CONCATENER]:[Total]],3,FALSE)*GETPIVOTDATA("Somme de Qté",$A$2,"Code Unique",$A3),"")</f>
        <v/>
      </c>
      <c r="L3" s="91" t="str">
        <f>IFERROR(VLOOKUP($A3 &amp; L$1,BIB.OUV[[CONCATENER]:[Total]],3,FALSE)*GETPIVOTDATA("Somme de Qté",$A$2,"Code Unique",$A3),"")</f>
        <v/>
      </c>
      <c r="M3" s="91" t="str">
        <f>IFERROR(VLOOKUP($A3 &amp; M$1,BIB.OUV[[CONCATENER]:[Total]],3,FALSE)*GETPIVOTDATA("Somme de Qté",$A$2,"Code Unique",$A3),"")</f>
        <v/>
      </c>
      <c r="N3" s="91" t="str">
        <f>IFERROR(VLOOKUP($A3 &amp; N$1,BIB.OUV[[CONCATENER]:[Total]],3,FALSE)*GETPIVOTDATA("Somme de Qté",$A$2,"Code Unique",$A3),"")</f>
        <v/>
      </c>
      <c r="O3" s="91" t="str">
        <f>IFERROR(VLOOKUP($A3 &amp; O$1,BIB.OUV[[CONCATENER]:[Total]],3,FALSE)*GETPIVOTDATA("Somme de Qté",$A$2,"Code Unique",$A3),"")</f>
        <v/>
      </c>
      <c r="P3" s="91" t="str">
        <f>IFERROR(VLOOKUP($A3 &amp; P$1,BIB.OUV[[CONCATENER]:[Total]],3,FALSE)*GETPIVOTDATA("Somme de Qté",$A$2,"Code Unique",$A3),"")</f>
        <v/>
      </c>
      <c r="Q3" s="91" t="str">
        <f>IFERROR(VLOOKUP($A3 &amp; Q$1,BIB.OUV[[CONCATENER]:[Total]],3,FALSE)*GETPIVOTDATA("Somme de Qté",$A$2,"Code Unique",$A3),"")</f>
        <v/>
      </c>
      <c r="R3" s="91" t="str">
        <f>IFERROR(VLOOKUP($A3 &amp; R$1,BIB.OUV[[CONCATENER]:[Total]],3,FALSE)*GETPIVOTDATA("Somme de Qté",$A$2,"Code Unique",$A3),"")</f>
        <v/>
      </c>
      <c r="S3" s="91" t="str">
        <f>IFERROR(VLOOKUP($A3 &amp; S$1,BIB.OUV[[CONCATENER]:[Total]],3,FALSE)*GETPIVOTDATA("Somme de Qté",$A$2,"Code Unique",$A3),"")</f>
        <v/>
      </c>
      <c r="T3" s="91" t="str">
        <f>IFERROR(VLOOKUP($A3 &amp; T$1,BIB.OUV[[CONCATENER]:[Total]],3,FALSE)*GETPIVOTDATA("Somme de Qté",$A$2,"Code Unique",$A3),"")</f>
        <v/>
      </c>
      <c r="U3" s="91" t="str">
        <f>IFERROR(VLOOKUP($A3 &amp; U$1,BIB.OUV[[CONCATENER]:[Total]],3,FALSE)*GETPIVOTDATA("Somme de Qté",$A$2,"Code Unique",$A3),"")</f>
        <v/>
      </c>
      <c r="V3" s="91" t="str">
        <f>IFERROR(VLOOKUP($A3 &amp; V$1,BIB.OUV[[CONCATENER]:[Total]],3,FALSE)*GETPIVOTDATA("Somme de Qté",$A$2,"Code Unique",$A3),"")</f>
        <v/>
      </c>
    </row>
    <row r="4" spans="1:22" x14ac:dyDescent="0.3">
      <c r="A4" s="90" t="s">
        <v>77</v>
      </c>
      <c r="B4" s="91">
        <v>10</v>
      </c>
      <c r="C4" s="67">
        <v>1707.6519416569429</v>
      </c>
      <c r="D4" t="b">
        <f>IFERROR(VLOOKUP(A4,BIB.OUV[],1,FALSE)=LIST.RESS!A4,"")</f>
        <v>1</v>
      </c>
      <c r="E4" s="91">
        <f>IFERROR(VLOOKUP($A4 &amp; E$1,BIB.OUV[[CONCATENER]:[Total]],3,FALSE)*GETPIVOTDATA("Somme de Qté",$A$2,"Code Unique",$A4),"")</f>
        <v>20</v>
      </c>
      <c r="F4" s="91" t="str">
        <f>IFERROR(VLOOKUP($A4 &amp; F$1,BIB.OUV[[CONCATENER]:[Total]],3,FALSE)*GETPIVOTDATA("Somme de Qté",$A$2,"Code Unique",$A4),"")</f>
        <v/>
      </c>
      <c r="G4" s="91">
        <f>IFERROR(VLOOKUP($A4 &amp; G$1,BIB.OUV[[CONCATENER]:[Total]],3,FALSE)*GETPIVOTDATA("Somme de Qté",$A$2,"Code Unique",$A4),"")</f>
        <v>50</v>
      </c>
      <c r="H4" s="91">
        <f>IFERROR(VLOOKUP($A4 &amp; H$1,BIB.OUV[[CONCATENER]:[Total]],3,FALSE)*GETPIVOTDATA("Somme de Qté",$A$2,"Code Unique",$A4),"")</f>
        <v>40</v>
      </c>
      <c r="I4" s="91" t="str">
        <f>IFERROR(VLOOKUP($A4 &amp; I$1,BIB.OUV[[CONCATENER]:[Total]],3,FALSE)*GETPIVOTDATA("Somme de Qté",$A$2,"Code Unique",$A4),"")</f>
        <v/>
      </c>
      <c r="J4" s="91" t="str">
        <f>IFERROR(VLOOKUP($A4 &amp; J$1,BIB.OUV[[CONCATENER]:[Total]],3,FALSE)*GETPIVOTDATA("Somme de Qté",$A$2,"Code Unique",$A4),"")</f>
        <v/>
      </c>
      <c r="K4" s="91" t="str">
        <f>IFERROR(VLOOKUP($A4 &amp; K$1,BIB.OUV[[CONCATENER]:[Total]],3,FALSE)*GETPIVOTDATA("Somme de Qté",$A$2,"Code Unique",$A4),"")</f>
        <v/>
      </c>
      <c r="L4" s="91">
        <f>IFERROR(VLOOKUP($A4 &amp; L$1,BIB.OUV[[CONCATENER]:[Total]],3,FALSE)*GETPIVOTDATA("Somme de Qté",$A$2,"Code Unique",$A4),"")</f>
        <v>30</v>
      </c>
      <c r="M4" s="91" t="str">
        <f>IFERROR(VLOOKUP($A4 &amp; M$1,BIB.OUV[[CONCATENER]:[Total]],3,FALSE)*GETPIVOTDATA("Somme de Qté",$A$2,"Code Unique",$A4),"")</f>
        <v/>
      </c>
      <c r="N4" s="91" t="str">
        <f>IFERROR(VLOOKUP($A4 &amp; N$1,BIB.OUV[[CONCATENER]:[Total]],3,FALSE)*GETPIVOTDATA("Somme de Qté",$A$2,"Code Unique",$A4),"")</f>
        <v/>
      </c>
      <c r="O4" s="91" t="str">
        <f>IFERROR(VLOOKUP($A4 &amp; O$1,BIB.OUV[[CONCATENER]:[Total]],3,FALSE)*GETPIVOTDATA("Somme de Qté",$A$2,"Code Unique",$A4),"")</f>
        <v/>
      </c>
      <c r="P4" s="91">
        <f>IFERROR(VLOOKUP($A4 &amp; P$1,BIB.OUV[[CONCATENER]:[Total]],3,FALSE)*GETPIVOTDATA("Somme de Qté",$A$2,"Code Unique",$A4),"")</f>
        <v>10</v>
      </c>
      <c r="Q4" s="91" t="str">
        <f>IFERROR(VLOOKUP($A4 &amp; Q$1,BIB.OUV[[CONCATENER]:[Total]],3,FALSE)*GETPIVOTDATA("Somme de Qté",$A$2,"Code Unique",$A4),"")</f>
        <v/>
      </c>
      <c r="R4" s="91" t="str">
        <f>IFERROR(VLOOKUP($A4 &amp; R$1,BIB.OUV[[CONCATENER]:[Total]],3,FALSE)*GETPIVOTDATA("Somme de Qté",$A$2,"Code Unique",$A4),"")</f>
        <v/>
      </c>
      <c r="S4" s="91" t="str">
        <f>IFERROR(VLOOKUP($A4 &amp; S$1,BIB.OUV[[CONCATENER]:[Total]],3,FALSE)*GETPIVOTDATA("Somme de Qté",$A$2,"Code Unique",$A4),"")</f>
        <v/>
      </c>
      <c r="T4" s="91" t="str">
        <f>IFERROR(VLOOKUP($A4 &amp; T$1,BIB.OUV[[CONCATENER]:[Total]],3,FALSE)*GETPIVOTDATA("Somme de Qté",$A$2,"Code Unique",$A4),"")</f>
        <v/>
      </c>
      <c r="U4" s="91" t="str">
        <f>IFERROR(VLOOKUP($A4 &amp; U$1,BIB.OUV[[CONCATENER]:[Total]],3,FALSE)*GETPIVOTDATA("Somme de Qté",$A$2,"Code Unique",$A4),"")</f>
        <v/>
      </c>
      <c r="V4" s="91" t="str">
        <f>IFERROR(VLOOKUP($A4 &amp; V$1,BIB.OUV[[CONCATENER]:[Total]],3,FALSE)*GETPIVOTDATA("Somme de Qté",$A$2,"Code Unique",$A4),"")</f>
        <v/>
      </c>
    </row>
    <row r="5" spans="1:22" x14ac:dyDescent="0.3">
      <c r="A5" s="90" t="s">
        <v>26</v>
      </c>
      <c r="B5" s="91">
        <v>20</v>
      </c>
      <c r="C5" s="67">
        <v>26</v>
      </c>
      <c r="D5" t="str">
        <f>IFERROR(VLOOKUP(A5,BIB.OUV[],1,FALSE)=LIST.RESS!A5,"")</f>
        <v/>
      </c>
      <c r="E5" s="91" t="str">
        <f>IFERROR(VLOOKUP($A5 &amp; E$1,BIB.OUV[[CONCATENER]:[Total]],3,FALSE)*GETPIVOTDATA("Somme de Qté",$A$2,"Code Unique",$A5),"")</f>
        <v/>
      </c>
      <c r="F5" s="91" t="str">
        <f>IFERROR(VLOOKUP($A5 &amp; F$1,BIB.OUV[[CONCATENER]:[Total]],3,FALSE)*GETPIVOTDATA("Somme de Qté",$A$2,"Code Unique",$A5),"")</f>
        <v/>
      </c>
      <c r="G5" s="91" t="str">
        <f>IFERROR(VLOOKUP($A5 &amp; G$1,BIB.OUV[[CONCATENER]:[Total]],3,FALSE)*GETPIVOTDATA("Somme de Qté",$A$2,"Code Unique",$A5),"")</f>
        <v/>
      </c>
      <c r="H5" s="91" t="str">
        <f>IFERROR(VLOOKUP($A5 &amp; H$1,BIB.OUV[[CONCATENER]:[Total]],3,FALSE)*GETPIVOTDATA("Somme de Qté",$A$2,"Code Unique",$A5),"")</f>
        <v/>
      </c>
      <c r="I5" s="91" t="str">
        <f>IFERROR(VLOOKUP($A5 &amp; I$1,BIB.OUV[[CONCATENER]:[Total]],3,FALSE)*GETPIVOTDATA("Somme de Qté",$A$2,"Code Unique",$A5),"")</f>
        <v/>
      </c>
      <c r="J5" s="91" t="str">
        <f>IFERROR(VLOOKUP($A5 &amp; J$1,BIB.OUV[[CONCATENER]:[Total]],3,FALSE)*GETPIVOTDATA("Somme de Qté",$A$2,"Code Unique",$A5),"")</f>
        <v/>
      </c>
      <c r="K5" s="91" t="str">
        <f>IFERROR(VLOOKUP($A5 &amp; K$1,BIB.OUV[[CONCATENER]:[Total]],3,FALSE)*GETPIVOTDATA("Somme de Qté",$A$2,"Code Unique",$A5),"")</f>
        <v/>
      </c>
      <c r="L5" s="91" t="str">
        <f>IFERROR(VLOOKUP($A5 &amp; L$1,BIB.OUV[[CONCATENER]:[Total]],3,FALSE)*GETPIVOTDATA("Somme de Qté",$A$2,"Code Unique",$A5),"")</f>
        <v/>
      </c>
      <c r="M5" s="91" t="str">
        <f>IFERROR(VLOOKUP($A5 &amp; M$1,BIB.OUV[[CONCATENER]:[Total]],3,FALSE)*GETPIVOTDATA("Somme de Qté",$A$2,"Code Unique",$A5),"")</f>
        <v/>
      </c>
      <c r="N5" s="91" t="str">
        <f>IFERROR(VLOOKUP($A5 &amp; N$1,BIB.OUV[[CONCATENER]:[Total]],3,FALSE)*GETPIVOTDATA("Somme de Qté",$A$2,"Code Unique",$A5),"")</f>
        <v/>
      </c>
      <c r="O5" s="91" t="str">
        <f>IFERROR(VLOOKUP($A5 &amp; O$1,BIB.OUV[[CONCATENER]:[Total]],3,FALSE)*GETPIVOTDATA("Somme de Qté",$A$2,"Code Unique",$A5),"")</f>
        <v/>
      </c>
      <c r="P5" s="91" t="str">
        <f>IFERROR(VLOOKUP($A5 &amp; P$1,BIB.OUV[[CONCATENER]:[Total]],3,FALSE)*GETPIVOTDATA("Somme de Qté",$A$2,"Code Unique",$A5),"")</f>
        <v/>
      </c>
      <c r="Q5" s="91" t="str">
        <f>IFERROR(VLOOKUP($A5 &amp; Q$1,BIB.OUV[[CONCATENER]:[Total]],3,FALSE)*GETPIVOTDATA("Somme de Qté",$A$2,"Code Unique",$A5),"")</f>
        <v/>
      </c>
      <c r="R5" s="91" t="str">
        <f>IFERROR(VLOOKUP($A5 &amp; R$1,BIB.OUV[[CONCATENER]:[Total]],3,FALSE)*GETPIVOTDATA("Somme de Qté",$A$2,"Code Unique",$A5),"")</f>
        <v/>
      </c>
      <c r="S5" s="91" t="str">
        <f>IFERROR(VLOOKUP($A5 &amp; S$1,BIB.OUV[[CONCATENER]:[Total]],3,FALSE)*GETPIVOTDATA("Somme de Qté",$A$2,"Code Unique",$A5),"")</f>
        <v/>
      </c>
      <c r="T5" s="91" t="str">
        <f>IFERROR(VLOOKUP($A5 &amp; T$1,BIB.OUV[[CONCATENER]:[Total]],3,FALSE)*GETPIVOTDATA("Somme de Qté",$A$2,"Code Unique",$A5),"")</f>
        <v/>
      </c>
      <c r="U5" s="91" t="str">
        <f>IFERROR(VLOOKUP($A5 &amp; U$1,BIB.OUV[[CONCATENER]:[Total]],3,FALSE)*GETPIVOTDATA("Somme de Qté",$A$2,"Code Unique",$A5),"")</f>
        <v/>
      </c>
      <c r="V5" s="91" t="str">
        <f>IFERROR(VLOOKUP($A5 &amp; V$1,BIB.OUV[[CONCATENER]:[Total]],3,FALSE)*GETPIVOTDATA("Somme de Qté",$A$2,"Code Unique",$A5),"")</f>
        <v/>
      </c>
    </row>
    <row r="6" spans="1:22" x14ac:dyDescent="0.3">
      <c r="A6" s="90" t="s">
        <v>97</v>
      </c>
      <c r="B6" s="91">
        <v>2</v>
      </c>
      <c r="C6" s="67">
        <v>6905.6184350725125</v>
      </c>
      <c r="D6" t="b">
        <f>IFERROR(VLOOKUP(A6,BIB.OUV[],1,FALSE)=LIST.RESS!A6,"")</f>
        <v>1</v>
      </c>
      <c r="E6" s="91" t="str">
        <f>IFERROR(VLOOKUP($A6 &amp; E$1,BIB.OUV[[CONCATENER]:[Total]],3,FALSE)*GETPIVOTDATA("Somme de Qté",$A$2,"Code Unique",$A6),"")</f>
        <v/>
      </c>
      <c r="F6" s="91" t="str">
        <f>IFERROR(VLOOKUP($A6 &amp; F$1,BIB.OUV[[CONCATENER]:[Total]],3,FALSE)*GETPIVOTDATA("Somme de Qté",$A$2,"Code Unique",$A6),"")</f>
        <v/>
      </c>
      <c r="G6" s="91" t="str">
        <f>IFERROR(VLOOKUP($A6 &amp; G$1,BIB.OUV[[CONCATENER]:[Total]],3,FALSE)*GETPIVOTDATA("Somme de Qté",$A$2,"Code Unique",$A6),"")</f>
        <v/>
      </c>
      <c r="H6" s="91" t="str">
        <f>IFERROR(VLOOKUP($A6 &amp; H$1,BIB.OUV[[CONCATENER]:[Total]],3,FALSE)*GETPIVOTDATA("Somme de Qté",$A$2,"Code Unique",$A6),"")</f>
        <v/>
      </c>
      <c r="I6" s="91" t="str">
        <f>IFERROR(VLOOKUP($A6 &amp; I$1,BIB.OUV[[CONCATENER]:[Total]],3,FALSE)*GETPIVOTDATA("Somme de Qté",$A$2,"Code Unique",$A6),"")</f>
        <v/>
      </c>
      <c r="J6" s="91" t="str">
        <f>IFERROR(VLOOKUP($A6 &amp; J$1,BIB.OUV[[CONCATENER]:[Total]],3,FALSE)*GETPIVOTDATA("Somme de Qté",$A$2,"Code Unique",$A6),"")</f>
        <v/>
      </c>
      <c r="K6" s="91" t="str">
        <f>IFERROR(VLOOKUP($A6 &amp; K$1,BIB.OUV[[CONCATENER]:[Total]],3,FALSE)*GETPIVOTDATA("Somme de Qté",$A$2,"Code Unique",$A6),"")</f>
        <v/>
      </c>
      <c r="L6" s="91" t="str">
        <f>IFERROR(VLOOKUP($A6 &amp; L$1,BIB.OUV[[CONCATENER]:[Total]],3,FALSE)*GETPIVOTDATA("Somme de Qté",$A$2,"Code Unique",$A6),"")</f>
        <v/>
      </c>
      <c r="M6" s="91" t="str">
        <f>IFERROR(VLOOKUP($A6 &amp; M$1,BIB.OUV[[CONCATENER]:[Total]],3,FALSE)*GETPIVOTDATA("Somme de Qté",$A$2,"Code Unique",$A6),"")</f>
        <v/>
      </c>
      <c r="N6" s="91" t="str">
        <f>IFERROR(VLOOKUP($A6 &amp; N$1,BIB.OUV[[CONCATENER]:[Total]],3,FALSE)*GETPIVOTDATA("Somme de Qté",$A$2,"Code Unique",$A6),"")</f>
        <v/>
      </c>
      <c r="O6" s="91" t="str">
        <f>IFERROR(VLOOKUP($A6 &amp; O$1,BIB.OUV[[CONCATENER]:[Total]],3,FALSE)*GETPIVOTDATA("Somme de Qté",$A$2,"Code Unique",$A6),"")</f>
        <v/>
      </c>
      <c r="P6" s="91">
        <f>IFERROR(VLOOKUP($A6 &amp; P$1,BIB.OUV[[CONCATENER]:[Total]],3,FALSE)*GETPIVOTDATA("Somme de Qté",$A$2,"Code Unique",$A6),"")</f>
        <v>3.0004267377896316</v>
      </c>
      <c r="Q6" s="91" t="str">
        <f>IFERROR(VLOOKUP($A6 &amp; Q$1,BIB.OUV[[CONCATENER]:[Total]],3,FALSE)*GETPIVOTDATA("Somme de Qté",$A$2,"Code Unique",$A6),"")</f>
        <v/>
      </c>
      <c r="R6" s="91" t="str">
        <f>IFERROR(VLOOKUP($A6 &amp; R$1,BIB.OUV[[CONCATENER]:[Total]],3,FALSE)*GETPIVOTDATA("Somme de Qté",$A$2,"Code Unique",$A6),"")</f>
        <v/>
      </c>
      <c r="S6" s="91" t="str">
        <f>IFERROR(VLOOKUP($A6 &amp; S$1,BIB.OUV[[CONCATENER]:[Total]],3,FALSE)*GETPIVOTDATA("Somme de Qté",$A$2,"Code Unique",$A6),"")</f>
        <v/>
      </c>
      <c r="T6" s="91" t="str">
        <f>IFERROR(VLOOKUP($A6 &amp; T$1,BIB.OUV[[CONCATENER]:[Total]],3,FALSE)*GETPIVOTDATA("Somme de Qté",$A$2,"Code Unique",$A6),"")</f>
        <v/>
      </c>
      <c r="U6" s="91" t="str">
        <f>IFERROR(VLOOKUP($A6 &amp; U$1,BIB.OUV[[CONCATENER]:[Total]],3,FALSE)*GETPIVOTDATA("Somme de Qté",$A$2,"Code Unique",$A6),"")</f>
        <v/>
      </c>
      <c r="V6" s="91" t="str">
        <f>IFERROR(VLOOKUP($A6 &amp; V$1,BIB.OUV[[CONCATENER]:[Total]],3,FALSE)*GETPIVOTDATA("Somme de Qté",$A$2,"Code Unique",$A6),"")</f>
        <v/>
      </c>
    </row>
    <row r="7" spans="1:22" x14ac:dyDescent="0.3">
      <c r="A7" s="90" t="s">
        <v>102</v>
      </c>
      <c r="B7" s="91">
        <v>8</v>
      </c>
      <c r="C7" s="67">
        <v>2</v>
      </c>
      <c r="D7" t="str">
        <f>IFERROR(VLOOKUP(A7,BIB.OUV[],1,FALSE)=LIST.RESS!A7,"")</f>
        <v/>
      </c>
      <c r="E7" s="91" t="str">
        <f>IFERROR(VLOOKUP($A7 &amp; E$1,BIB.OUV[[CONCATENER]:[Total]],3,FALSE)*GETPIVOTDATA("Somme de Qté",$A$2,"Code Unique",$A7),"")</f>
        <v/>
      </c>
      <c r="F7" s="91" t="str">
        <f>IFERROR(VLOOKUP($A7 &amp; F$1,BIB.OUV[[CONCATENER]:[Total]],3,FALSE)*GETPIVOTDATA("Somme de Qté",$A$2,"Code Unique",$A7),"")</f>
        <v/>
      </c>
      <c r="G7" s="91" t="str">
        <f>IFERROR(VLOOKUP($A7 &amp; G$1,BIB.OUV[[CONCATENER]:[Total]],3,FALSE)*GETPIVOTDATA("Somme de Qté",$A$2,"Code Unique",$A7),"")</f>
        <v/>
      </c>
      <c r="H7" s="91" t="str">
        <f>IFERROR(VLOOKUP($A7 &amp; H$1,BIB.OUV[[CONCATENER]:[Total]],3,FALSE)*GETPIVOTDATA("Somme de Qté",$A$2,"Code Unique",$A7),"")</f>
        <v/>
      </c>
      <c r="I7" s="91" t="str">
        <f>IFERROR(VLOOKUP($A7 &amp; I$1,BIB.OUV[[CONCATENER]:[Total]],3,FALSE)*GETPIVOTDATA("Somme de Qté",$A$2,"Code Unique",$A7),"")</f>
        <v/>
      </c>
      <c r="J7" s="91" t="str">
        <f>IFERROR(VLOOKUP($A7 &amp; J$1,BIB.OUV[[CONCATENER]:[Total]],3,FALSE)*GETPIVOTDATA("Somme de Qté",$A$2,"Code Unique",$A7),"")</f>
        <v/>
      </c>
      <c r="K7" s="91" t="str">
        <f>IFERROR(VLOOKUP($A7 &amp; K$1,BIB.OUV[[CONCATENER]:[Total]],3,FALSE)*GETPIVOTDATA("Somme de Qté",$A$2,"Code Unique",$A7),"")</f>
        <v/>
      </c>
      <c r="L7" s="91" t="str">
        <f>IFERROR(VLOOKUP($A7 &amp; L$1,BIB.OUV[[CONCATENER]:[Total]],3,FALSE)*GETPIVOTDATA("Somme de Qté",$A$2,"Code Unique",$A7),"")</f>
        <v/>
      </c>
      <c r="M7" s="91" t="str">
        <f>IFERROR(VLOOKUP($A7 &amp; M$1,BIB.OUV[[CONCATENER]:[Total]],3,FALSE)*GETPIVOTDATA("Somme de Qté",$A$2,"Code Unique",$A7),"")</f>
        <v/>
      </c>
      <c r="N7" s="91" t="str">
        <f>IFERROR(VLOOKUP($A7 &amp; N$1,BIB.OUV[[CONCATENER]:[Total]],3,FALSE)*GETPIVOTDATA("Somme de Qté",$A$2,"Code Unique",$A7),"")</f>
        <v/>
      </c>
      <c r="O7" s="91" t="str">
        <f>IFERROR(VLOOKUP($A7 &amp; O$1,BIB.OUV[[CONCATENER]:[Total]],3,FALSE)*GETPIVOTDATA("Somme de Qté",$A$2,"Code Unique",$A7),"")</f>
        <v/>
      </c>
      <c r="P7" s="91" t="str">
        <f>IFERROR(VLOOKUP($A7 &amp; P$1,BIB.OUV[[CONCATENER]:[Total]],3,FALSE)*GETPIVOTDATA("Somme de Qté",$A$2,"Code Unique",$A7),"")</f>
        <v/>
      </c>
      <c r="Q7" s="91" t="str">
        <f>IFERROR(VLOOKUP($A7 &amp; Q$1,BIB.OUV[[CONCATENER]:[Total]],3,FALSE)*GETPIVOTDATA("Somme de Qté",$A$2,"Code Unique",$A7),"")</f>
        <v/>
      </c>
      <c r="R7" s="91" t="str">
        <f>IFERROR(VLOOKUP($A7 &amp; R$1,BIB.OUV[[CONCATENER]:[Total]],3,FALSE)*GETPIVOTDATA("Somme de Qté",$A$2,"Code Unique",$A7),"")</f>
        <v/>
      </c>
      <c r="S7" s="91" t="str">
        <f>IFERROR(VLOOKUP($A7 &amp; S$1,BIB.OUV[[CONCATENER]:[Total]],3,FALSE)*GETPIVOTDATA("Somme de Qté",$A$2,"Code Unique",$A7),"")</f>
        <v/>
      </c>
      <c r="T7" s="91" t="str">
        <f>IFERROR(VLOOKUP($A7 &amp; T$1,BIB.OUV[[CONCATENER]:[Total]],3,FALSE)*GETPIVOTDATA("Somme de Qté",$A$2,"Code Unique",$A7),"")</f>
        <v/>
      </c>
      <c r="U7" s="91" t="str">
        <f>IFERROR(VLOOKUP($A7 &amp; U$1,BIB.OUV[[CONCATENER]:[Total]],3,FALSE)*GETPIVOTDATA("Somme de Qté",$A$2,"Code Unique",$A7),"")</f>
        <v/>
      </c>
      <c r="V7" s="91" t="str">
        <f>IFERROR(VLOOKUP($A7 &amp; V$1,BIB.OUV[[CONCATENER]:[Total]],3,FALSE)*GETPIVOTDATA("Somme de Qté",$A$2,"Code Unique",$A7),"")</f>
        <v/>
      </c>
    </row>
    <row r="8" spans="1:22" x14ac:dyDescent="0.3">
      <c r="A8" s="90" t="s">
        <v>101</v>
      </c>
      <c r="B8" s="91">
        <v>2</v>
      </c>
      <c r="C8" s="67">
        <v>257.90055475912652</v>
      </c>
      <c r="D8" t="b">
        <f>IFERROR(VLOOKUP(A8,BIB.OUV[],1,FALSE)=LIST.RESS!A8,"")</f>
        <v>1</v>
      </c>
      <c r="E8" s="91" t="str">
        <f>IFERROR(VLOOKUP($A8 &amp; E$1,BIB.OUV[[CONCATENER]:[Total]],3,FALSE)*GETPIVOTDATA("Somme de Qté",$A$2,"Code Unique",$A8),"")</f>
        <v/>
      </c>
      <c r="F8" s="91" t="str">
        <f>IFERROR(VLOOKUP($A8 &amp; F$1,BIB.OUV[[CONCATENER]:[Total]],3,FALSE)*GETPIVOTDATA("Somme de Qté",$A$2,"Code Unique",$A8),"")</f>
        <v/>
      </c>
      <c r="G8" s="91">
        <f>IFERROR(VLOOKUP($A8 &amp; G$1,BIB.OUV[[CONCATENER]:[Total]],3,FALSE)*GETPIVOTDATA("Somme de Qté",$A$2,"Code Unique",$A8),"")</f>
        <v>3.0004267377896316</v>
      </c>
      <c r="H8" s="91" t="str">
        <f>IFERROR(VLOOKUP($A8 &amp; H$1,BIB.OUV[[CONCATENER]:[Total]],3,FALSE)*GETPIVOTDATA("Somme de Qté",$A$2,"Code Unique",$A8),"")</f>
        <v/>
      </c>
      <c r="I8" s="91">
        <f>IFERROR(VLOOKUP($A8 &amp; I$1,BIB.OUV[[CONCATENER]:[Total]],3,FALSE)*GETPIVOTDATA("Somme de Qté",$A$2,"Code Unique",$A8),"")</f>
        <v>1.6</v>
      </c>
      <c r="J8" s="91">
        <f>IFERROR(VLOOKUP($A8 &amp; J$1,BIB.OUV[[CONCATENER]:[Total]],3,FALSE)*GETPIVOTDATA("Somme de Qté",$A$2,"Code Unique",$A8),"")</f>
        <v>10</v>
      </c>
      <c r="K8" s="91" t="str">
        <f>IFERROR(VLOOKUP($A8 &amp; K$1,BIB.OUV[[CONCATENER]:[Total]],3,FALSE)*GETPIVOTDATA("Somme de Qté",$A$2,"Code Unique",$A8),"")</f>
        <v/>
      </c>
      <c r="L8" s="91" t="str">
        <f>IFERROR(VLOOKUP($A8 &amp; L$1,BIB.OUV[[CONCATENER]:[Total]],3,FALSE)*GETPIVOTDATA("Somme de Qté",$A$2,"Code Unique",$A8),"")</f>
        <v/>
      </c>
      <c r="M8" s="91" t="str">
        <f>IFERROR(VLOOKUP($A8 &amp; M$1,BIB.OUV[[CONCATENER]:[Total]],3,FALSE)*GETPIVOTDATA("Somme de Qté",$A$2,"Code Unique",$A8),"")</f>
        <v/>
      </c>
      <c r="N8" s="91" t="str">
        <f>IFERROR(VLOOKUP($A8 &amp; N$1,BIB.OUV[[CONCATENER]:[Total]],3,FALSE)*GETPIVOTDATA("Somme de Qté",$A$2,"Code Unique",$A8),"")</f>
        <v/>
      </c>
      <c r="O8" s="91" t="str">
        <f>IFERROR(VLOOKUP($A8 &amp; O$1,BIB.OUV[[CONCATENER]:[Total]],3,FALSE)*GETPIVOTDATA("Somme de Qté",$A$2,"Code Unique",$A8),"")</f>
        <v/>
      </c>
      <c r="P8" s="91">
        <f>IFERROR(VLOOKUP($A8 &amp; P$1,BIB.OUV[[CONCATENER]:[Total]],3,FALSE)*GETPIVOTDATA("Somme de Qté",$A$2,"Code Unique",$A8),"")</f>
        <v>2</v>
      </c>
      <c r="Q8" s="91" t="str">
        <f>IFERROR(VLOOKUP($A8 &amp; Q$1,BIB.OUV[[CONCATENER]:[Total]],3,FALSE)*GETPIVOTDATA("Somme de Qté",$A$2,"Code Unique",$A8),"")</f>
        <v/>
      </c>
      <c r="R8" s="91" t="str">
        <f>IFERROR(VLOOKUP($A8 &amp; R$1,BIB.OUV[[CONCATENER]:[Total]],3,FALSE)*GETPIVOTDATA("Somme de Qté",$A$2,"Code Unique",$A8),"")</f>
        <v/>
      </c>
      <c r="S8" s="91" t="str">
        <f>IFERROR(VLOOKUP($A8 &amp; S$1,BIB.OUV[[CONCATENER]:[Total]],3,FALSE)*GETPIVOTDATA("Somme de Qté",$A$2,"Code Unique",$A8),"")</f>
        <v/>
      </c>
      <c r="T8" s="91" t="str">
        <f>IFERROR(VLOOKUP($A8 &amp; T$1,BIB.OUV[[CONCATENER]:[Total]],3,FALSE)*GETPIVOTDATA("Somme de Qté",$A$2,"Code Unique",$A8),"")</f>
        <v/>
      </c>
      <c r="U8" s="91" t="str">
        <f>IFERROR(VLOOKUP($A8 &amp; U$1,BIB.OUV[[CONCATENER]:[Total]],3,FALSE)*GETPIVOTDATA("Somme de Qté",$A$2,"Code Unique",$A8),"")</f>
        <v/>
      </c>
      <c r="V8" s="91" t="str">
        <f>IFERROR(VLOOKUP($A8 &amp; V$1,BIB.OUV[[CONCATENER]:[Total]],3,FALSE)*GETPIVOTDATA("Somme de Qté",$A$2,"Code Unique",$A8),"")</f>
        <v/>
      </c>
    </row>
    <row r="9" spans="1:22" x14ac:dyDescent="0.3">
      <c r="A9" s="90" t="s">
        <v>56</v>
      </c>
      <c r="B9" s="91">
        <v>42</v>
      </c>
      <c r="C9" s="67">
        <v>8899.1709314885811</v>
      </c>
      <c r="D9" t="str">
        <f>IFERROR(VLOOKUP(A9,BIB.OUV[],1,FALSE)=LIST.RESS!A9,"")</f>
        <v/>
      </c>
      <c r="E9" s="91" t="str">
        <f>IFERROR(VLOOKUP($A9 &amp; E$1,BIB.OUV[[CONCATENER]:[Total]],3,FALSE)*GETPIVOTDATA("Somme de Qté",$A$2,"Code Unique",$A9),"")</f>
        <v/>
      </c>
      <c r="F9" s="91" t="str">
        <f>IFERROR(VLOOKUP($A9 &amp; F$1,BIB.OUV[[CONCATENER]:[Total]],3,FALSE)*GETPIVOTDATA("Somme de Qté",$A$2,"Code Unique",$A9),"")</f>
        <v/>
      </c>
      <c r="G9" s="91" t="str">
        <f>IFERROR(VLOOKUP($A9 &amp; G$1,BIB.OUV[[CONCATENER]:[Total]],3,FALSE)*GETPIVOTDATA("Somme de Qté",$A$2,"Code Unique",$A9),"")</f>
        <v/>
      </c>
      <c r="H9" s="91" t="str">
        <f>IFERROR(VLOOKUP($A9 &amp; H$1,BIB.OUV[[CONCATENER]:[Total]],3,FALSE)*GETPIVOTDATA("Somme de Qté",$A$2,"Code Unique",$A9),"")</f>
        <v/>
      </c>
      <c r="I9" s="91" t="str">
        <f>IFERROR(VLOOKUP($A9 &amp; I$1,BIB.OUV[[CONCATENER]:[Total]],3,FALSE)*GETPIVOTDATA("Somme de Qté",$A$2,"Code Unique",$A9),"")</f>
        <v/>
      </c>
      <c r="J9" s="91" t="str">
        <f>IFERROR(VLOOKUP($A9 &amp; J$1,BIB.OUV[[CONCATENER]:[Total]],3,FALSE)*GETPIVOTDATA("Somme de Qté",$A$2,"Code Unique",$A9),"")</f>
        <v/>
      </c>
      <c r="K9" s="91" t="str">
        <f>IFERROR(VLOOKUP($A9 &amp; K$1,BIB.OUV[[CONCATENER]:[Total]],3,FALSE)*GETPIVOTDATA("Somme de Qté",$A$2,"Code Unique",$A9),"")</f>
        <v/>
      </c>
      <c r="L9" s="91" t="str">
        <f>IFERROR(VLOOKUP($A9 &amp; L$1,BIB.OUV[[CONCATENER]:[Total]],3,FALSE)*GETPIVOTDATA("Somme de Qté",$A$2,"Code Unique",$A9),"")</f>
        <v/>
      </c>
      <c r="M9" s="91" t="str">
        <f>IFERROR(VLOOKUP($A9 &amp; M$1,BIB.OUV[[CONCATENER]:[Total]],3,FALSE)*GETPIVOTDATA("Somme de Qté",$A$2,"Code Unique",$A9),"")</f>
        <v/>
      </c>
      <c r="N9" s="91" t="str">
        <f>IFERROR(VLOOKUP($A9 &amp; N$1,BIB.OUV[[CONCATENER]:[Total]],3,FALSE)*GETPIVOTDATA("Somme de Qté",$A$2,"Code Unique",$A9),"")</f>
        <v/>
      </c>
      <c r="O9" s="91" t="str">
        <f>IFERROR(VLOOKUP($A9 &amp; O$1,BIB.OUV[[CONCATENER]:[Total]],3,FALSE)*GETPIVOTDATA("Somme de Qté",$A$2,"Code Unique",$A9),"")</f>
        <v/>
      </c>
      <c r="P9" s="91" t="str">
        <f>IFERROR(VLOOKUP($A9 &amp; P$1,BIB.OUV[[CONCATENER]:[Total]],3,FALSE)*GETPIVOTDATA("Somme de Qté",$A$2,"Code Unique",$A9),"")</f>
        <v/>
      </c>
      <c r="Q9" s="91" t="str">
        <f>IFERROR(VLOOKUP($A9 &amp; Q$1,BIB.OUV[[CONCATENER]:[Total]],3,FALSE)*GETPIVOTDATA("Somme de Qté",$A$2,"Code Unique",$A9),"")</f>
        <v/>
      </c>
      <c r="R9" s="91" t="str">
        <f>IFERROR(VLOOKUP($A9 &amp; R$1,BIB.OUV[[CONCATENER]:[Total]],3,FALSE)*GETPIVOTDATA("Somme de Qté",$A$2,"Code Unique",$A9),"")</f>
        <v/>
      </c>
      <c r="S9" s="91" t="str">
        <f>IFERROR(VLOOKUP($A9 &amp; S$1,BIB.OUV[[CONCATENER]:[Total]],3,FALSE)*GETPIVOTDATA("Somme de Qté",$A$2,"Code Unique",$A9),"")</f>
        <v/>
      </c>
      <c r="T9" s="91" t="str">
        <f>IFERROR(VLOOKUP($A9 &amp; T$1,BIB.OUV[[CONCATENER]:[Total]],3,FALSE)*GETPIVOTDATA("Somme de Qté",$A$2,"Code Unique",$A9),"")</f>
        <v/>
      </c>
      <c r="U9" s="91" t="str">
        <f>IFERROR(VLOOKUP($A9 &amp; U$1,BIB.OUV[[CONCATENER]:[Total]],3,FALSE)*GETPIVOTDATA("Somme de Qté",$A$2,"Code Unique",$A9),"")</f>
        <v/>
      </c>
      <c r="V9" s="91" t="str">
        <f>IFERROR(VLOOKUP($A9 &amp; V$1,BIB.OUV[[CONCATENER]:[Total]],3,FALSE)*GETPIVOTDATA("Somme de Qté",$A$2,"Code Unique",$A9),"")</f>
        <v/>
      </c>
    </row>
    <row r="10" spans="1:22" x14ac:dyDescent="0.3">
      <c r="B10"/>
      <c r="D10" t="str">
        <f>IFERROR(VLOOKUP(A10,BIB.OUV[],1,FALSE)=LIST.RESS!A10,"")</f>
        <v/>
      </c>
      <c r="E10" s="91" t="str">
        <f>IFERROR(VLOOKUP($A10 &amp; E$1,BIB.OUV[[CONCATENER]:[Total]],3,FALSE)*GETPIVOTDATA("Somme de Qté",$A$2,"Code Unique",$A10),"")</f>
        <v/>
      </c>
      <c r="F10" s="91" t="str">
        <f>IFERROR(VLOOKUP($A10 &amp; F$1,BIB.OUV[[CONCATENER]:[Total]],3,FALSE)*GETPIVOTDATA("Somme de Qté",$A$2,"Code Unique",$A10),"")</f>
        <v/>
      </c>
      <c r="G10" s="91" t="str">
        <f>IFERROR(VLOOKUP($A10 &amp; G$1,BIB.OUV[[CONCATENER]:[Total]],3,FALSE)*GETPIVOTDATA("Somme de Qté",$A$2,"Code Unique",$A10),"")</f>
        <v/>
      </c>
      <c r="H10" s="91" t="str">
        <f>IFERROR(VLOOKUP($A10 &amp; H$1,BIB.OUV[[CONCATENER]:[Total]],3,FALSE)*GETPIVOTDATA("Somme de Qté",$A$2,"Code Unique",$A10),"")</f>
        <v/>
      </c>
      <c r="I10" s="91" t="str">
        <f>IFERROR(VLOOKUP($A10 &amp; I$1,BIB.OUV[[CONCATENER]:[Total]],3,FALSE)*GETPIVOTDATA("Somme de Qté",$A$2,"Code Unique",$A10),"")</f>
        <v/>
      </c>
      <c r="J10" s="91" t="str">
        <f>IFERROR(VLOOKUP($A10 &amp; J$1,BIB.OUV[[CONCATENER]:[Total]],3,FALSE)*GETPIVOTDATA("Somme de Qté",$A$2,"Code Unique",$A10),"")</f>
        <v/>
      </c>
      <c r="K10" s="91" t="str">
        <f>IFERROR(VLOOKUP($A10 &amp; K$1,BIB.OUV[[CONCATENER]:[Total]],3,FALSE)*GETPIVOTDATA("Somme de Qté",$A$2,"Code Unique",$A10),"")</f>
        <v/>
      </c>
      <c r="L10" s="91" t="str">
        <f>IFERROR(VLOOKUP($A10 &amp; L$1,BIB.OUV[[CONCATENER]:[Total]],3,FALSE)*GETPIVOTDATA("Somme de Qté",$A$2,"Code Unique",$A10),"")</f>
        <v/>
      </c>
      <c r="M10" s="91" t="str">
        <f>IFERROR(VLOOKUP($A10 &amp; M$1,BIB.OUV[[CONCATENER]:[Total]],3,FALSE)*GETPIVOTDATA("Somme de Qté",$A$2,"Code Unique",$A10),"")</f>
        <v/>
      </c>
      <c r="N10" s="91" t="str">
        <f>IFERROR(VLOOKUP($A10 &amp; N$1,BIB.OUV[[CONCATENER]:[Total]],3,FALSE)*GETPIVOTDATA("Somme de Qté",$A$2,"Code Unique",$A10),"")</f>
        <v/>
      </c>
      <c r="O10" s="91" t="str">
        <f>IFERROR(VLOOKUP($A10 &amp; O$1,BIB.OUV[[CONCATENER]:[Total]],3,FALSE)*GETPIVOTDATA("Somme de Qté",$A$2,"Code Unique",$A10),"")</f>
        <v/>
      </c>
      <c r="P10" s="91" t="str">
        <f>IFERROR(VLOOKUP($A10 &amp; P$1,BIB.OUV[[CONCATENER]:[Total]],3,FALSE)*GETPIVOTDATA("Somme de Qté",$A$2,"Code Unique",$A10),"")</f>
        <v/>
      </c>
      <c r="Q10" s="91" t="str">
        <f>IFERROR(VLOOKUP($A10 &amp; Q$1,BIB.OUV[[CONCATENER]:[Total]],3,FALSE)*GETPIVOTDATA("Somme de Qté",$A$2,"Code Unique",$A10),"")</f>
        <v/>
      </c>
      <c r="R10" s="91" t="str">
        <f>IFERROR(VLOOKUP($A10 &amp; R$1,BIB.OUV[[CONCATENER]:[Total]],3,FALSE)*GETPIVOTDATA("Somme de Qté",$A$2,"Code Unique",$A10),"")</f>
        <v/>
      </c>
      <c r="S10" s="91" t="str">
        <f>IFERROR(VLOOKUP($A10 &amp; S$1,BIB.OUV[[CONCATENER]:[Total]],3,FALSE)*GETPIVOTDATA("Somme de Qté",$A$2,"Code Unique",$A10),"")</f>
        <v/>
      </c>
      <c r="T10" s="91" t="str">
        <f>IFERROR(VLOOKUP($A10 &amp; T$1,BIB.OUV[[CONCATENER]:[Total]],3,FALSE)*GETPIVOTDATA("Somme de Qté",$A$2,"Code Unique",$A10),"")</f>
        <v/>
      </c>
      <c r="U10" s="91" t="str">
        <f>IFERROR(VLOOKUP($A10 &amp; U$1,BIB.OUV[[CONCATENER]:[Total]],3,FALSE)*GETPIVOTDATA("Somme de Qté",$A$2,"Code Unique",$A10),"")</f>
        <v/>
      </c>
      <c r="V10" s="91" t="str">
        <f>IFERROR(VLOOKUP($A10 &amp; V$1,BIB.OUV[[CONCATENER]:[Total]],3,FALSE)*GETPIVOTDATA("Somme de Qté",$A$2,"Code Unique",$A10),"")</f>
        <v/>
      </c>
    </row>
    <row r="11" spans="1:22" x14ac:dyDescent="0.3">
      <c r="B11"/>
      <c r="D11" t="str">
        <f>IFERROR(VLOOKUP(A11,BIB.OUV[],1,FALSE)=LIST.RESS!A11,"")</f>
        <v/>
      </c>
      <c r="E11" s="91" t="str">
        <f>IFERROR(VLOOKUP($A11 &amp; E$1,BIB.OUV[[CONCATENER]:[Total]],3,FALSE)*GETPIVOTDATA("Somme de Qté",$A$2,"Code Unique",$A11),"")</f>
        <v/>
      </c>
      <c r="F11" s="91" t="str">
        <f>IFERROR(VLOOKUP($A11 &amp; F$1,BIB.OUV[[CONCATENER]:[Total]],3,FALSE)*GETPIVOTDATA("Somme de Qté",$A$2,"Code Unique",$A11),"")</f>
        <v/>
      </c>
      <c r="G11" s="91" t="str">
        <f>IFERROR(VLOOKUP($A11 &amp; G$1,BIB.OUV[[CONCATENER]:[Total]],3,FALSE)*GETPIVOTDATA("Somme de Qté",$A$2,"Code Unique",$A11),"")</f>
        <v/>
      </c>
      <c r="H11" s="91" t="str">
        <f>IFERROR(VLOOKUP($A11 &amp; H$1,BIB.OUV[[CONCATENER]:[Total]],3,FALSE)*GETPIVOTDATA("Somme de Qté",$A$2,"Code Unique",$A11),"")</f>
        <v/>
      </c>
      <c r="I11" s="91" t="str">
        <f>IFERROR(VLOOKUP($A11 &amp; I$1,BIB.OUV[[CONCATENER]:[Total]],3,FALSE)*GETPIVOTDATA("Somme de Qté",$A$2,"Code Unique",$A11),"")</f>
        <v/>
      </c>
      <c r="J11" s="91" t="str">
        <f>IFERROR(VLOOKUP($A11 &amp; J$1,BIB.OUV[[CONCATENER]:[Total]],3,FALSE)*GETPIVOTDATA("Somme de Qté",$A$2,"Code Unique",$A11),"")</f>
        <v/>
      </c>
      <c r="K11" s="91" t="str">
        <f>IFERROR(VLOOKUP($A11 &amp; K$1,BIB.OUV[[CONCATENER]:[Total]],3,FALSE)*GETPIVOTDATA("Somme de Qté",$A$2,"Code Unique",$A11),"")</f>
        <v/>
      </c>
      <c r="L11" s="91" t="str">
        <f>IFERROR(VLOOKUP($A11 &amp; L$1,BIB.OUV[[CONCATENER]:[Total]],3,FALSE)*GETPIVOTDATA("Somme de Qté",$A$2,"Code Unique",$A11),"")</f>
        <v/>
      </c>
      <c r="M11" s="91" t="str">
        <f>IFERROR(VLOOKUP($A11 &amp; M$1,BIB.OUV[[CONCATENER]:[Total]],3,FALSE)*GETPIVOTDATA("Somme de Qté",$A$2,"Code Unique",$A11),"")</f>
        <v/>
      </c>
      <c r="N11" s="91" t="str">
        <f>IFERROR(VLOOKUP($A11 &amp; N$1,BIB.OUV[[CONCATENER]:[Total]],3,FALSE)*GETPIVOTDATA("Somme de Qté",$A$2,"Code Unique",$A11),"")</f>
        <v/>
      </c>
      <c r="O11" s="91" t="str">
        <f>IFERROR(VLOOKUP($A11 &amp; O$1,BIB.OUV[[CONCATENER]:[Total]],3,FALSE)*GETPIVOTDATA("Somme de Qté",$A$2,"Code Unique",$A11),"")</f>
        <v/>
      </c>
      <c r="P11" s="91" t="str">
        <f>IFERROR(VLOOKUP($A11 &amp; P$1,BIB.OUV[[CONCATENER]:[Total]],3,FALSE)*GETPIVOTDATA("Somme de Qté",$A$2,"Code Unique",$A11),"")</f>
        <v/>
      </c>
      <c r="Q11" s="91" t="str">
        <f>IFERROR(VLOOKUP($A11 &amp; Q$1,BIB.OUV[[CONCATENER]:[Total]],3,FALSE)*GETPIVOTDATA("Somme de Qté",$A$2,"Code Unique",$A11),"")</f>
        <v/>
      </c>
      <c r="R11" s="91" t="str">
        <f>IFERROR(VLOOKUP($A11 &amp; R$1,BIB.OUV[[CONCATENER]:[Total]],3,FALSE)*GETPIVOTDATA("Somme de Qté",$A$2,"Code Unique",$A11),"")</f>
        <v/>
      </c>
      <c r="S11" s="91" t="str">
        <f>IFERROR(VLOOKUP($A11 &amp; S$1,BIB.OUV[[CONCATENER]:[Total]],3,FALSE)*GETPIVOTDATA("Somme de Qté",$A$2,"Code Unique",$A11),"")</f>
        <v/>
      </c>
      <c r="T11" s="91" t="str">
        <f>IFERROR(VLOOKUP($A11 &amp; T$1,BIB.OUV[[CONCATENER]:[Total]],3,FALSE)*GETPIVOTDATA("Somme de Qté",$A$2,"Code Unique",$A11),"")</f>
        <v/>
      </c>
      <c r="U11" s="91" t="str">
        <f>IFERROR(VLOOKUP($A11 &amp; U$1,BIB.OUV[[CONCATENER]:[Total]],3,FALSE)*GETPIVOTDATA("Somme de Qté",$A$2,"Code Unique",$A11),"")</f>
        <v/>
      </c>
      <c r="V11" s="91" t="str">
        <f>IFERROR(VLOOKUP($A11 &amp; V$1,BIB.OUV[[CONCATENER]:[Total]],3,FALSE)*GETPIVOTDATA("Somme de Qté",$A$2,"Code Unique",$A11),"")</f>
        <v/>
      </c>
    </row>
    <row r="12" spans="1:22" x14ac:dyDescent="0.3">
      <c r="B12"/>
      <c r="D12" t="str">
        <f>IFERROR(VLOOKUP(A12,BIB.OUV[],1,FALSE)=LIST.RESS!A12,"")</f>
        <v/>
      </c>
      <c r="E12" s="91" t="str">
        <f>IFERROR(VLOOKUP($A12 &amp; E$1,BIB.OUV[[CONCATENER]:[Total]],3,FALSE)*GETPIVOTDATA("Somme de Qté",$A$2,"Code Unique",$A12),"")</f>
        <v/>
      </c>
      <c r="F12" s="91" t="str">
        <f>IFERROR(VLOOKUP($A12 &amp; F$1,BIB.OUV[[CONCATENER]:[Total]],3,FALSE)*GETPIVOTDATA("Somme de Qté",$A$2,"Code Unique",$A12),"")</f>
        <v/>
      </c>
      <c r="G12" s="91" t="str">
        <f>IFERROR(VLOOKUP($A12 &amp; G$1,BIB.OUV[[CONCATENER]:[Total]],3,FALSE)*GETPIVOTDATA("Somme de Qté",$A$2,"Code Unique",$A12),"")</f>
        <v/>
      </c>
      <c r="H12" s="91" t="str">
        <f>IFERROR(VLOOKUP($A12 &amp; H$1,BIB.OUV[[CONCATENER]:[Total]],3,FALSE)*GETPIVOTDATA("Somme de Qté",$A$2,"Code Unique",$A12),"")</f>
        <v/>
      </c>
      <c r="I12" s="91" t="str">
        <f>IFERROR(VLOOKUP($A12 &amp; I$1,BIB.OUV[[CONCATENER]:[Total]],3,FALSE)*GETPIVOTDATA("Somme de Qté",$A$2,"Code Unique",$A12),"")</f>
        <v/>
      </c>
      <c r="J12" s="91" t="str">
        <f>IFERROR(VLOOKUP($A12 &amp; J$1,BIB.OUV[[CONCATENER]:[Total]],3,FALSE)*GETPIVOTDATA("Somme de Qté",$A$2,"Code Unique",$A12),"")</f>
        <v/>
      </c>
      <c r="K12" s="91" t="str">
        <f>IFERROR(VLOOKUP($A12 &amp; K$1,BIB.OUV[[CONCATENER]:[Total]],3,FALSE)*GETPIVOTDATA("Somme de Qté",$A$2,"Code Unique",$A12),"")</f>
        <v/>
      </c>
      <c r="L12" s="91" t="str">
        <f>IFERROR(VLOOKUP($A12 &amp; L$1,BIB.OUV[[CONCATENER]:[Total]],3,FALSE)*GETPIVOTDATA("Somme de Qté",$A$2,"Code Unique",$A12),"")</f>
        <v/>
      </c>
      <c r="M12" s="91" t="str">
        <f>IFERROR(VLOOKUP($A12 &amp; M$1,BIB.OUV[[CONCATENER]:[Total]],3,FALSE)*GETPIVOTDATA("Somme de Qté",$A$2,"Code Unique",$A12),"")</f>
        <v/>
      </c>
      <c r="N12" s="91" t="str">
        <f>IFERROR(VLOOKUP($A12 &amp; N$1,BIB.OUV[[CONCATENER]:[Total]],3,FALSE)*GETPIVOTDATA("Somme de Qté",$A$2,"Code Unique",$A12),"")</f>
        <v/>
      </c>
      <c r="O12" s="91" t="str">
        <f>IFERROR(VLOOKUP($A12 &amp; O$1,BIB.OUV[[CONCATENER]:[Total]],3,FALSE)*GETPIVOTDATA("Somme de Qté",$A$2,"Code Unique",$A12),"")</f>
        <v/>
      </c>
      <c r="P12" s="91" t="str">
        <f>IFERROR(VLOOKUP($A12 &amp; P$1,BIB.OUV[[CONCATENER]:[Total]],3,FALSE)*GETPIVOTDATA("Somme de Qté",$A$2,"Code Unique",$A12),"")</f>
        <v/>
      </c>
      <c r="Q12" s="91" t="str">
        <f>IFERROR(VLOOKUP($A12 &amp; Q$1,BIB.OUV[[CONCATENER]:[Total]],3,FALSE)*GETPIVOTDATA("Somme de Qté",$A$2,"Code Unique",$A12),"")</f>
        <v/>
      </c>
      <c r="R12" s="91" t="str">
        <f>IFERROR(VLOOKUP($A12 &amp; R$1,BIB.OUV[[CONCATENER]:[Total]],3,FALSE)*GETPIVOTDATA("Somme de Qté",$A$2,"Code Unique",$A12),"")</f>
        <v/>
      </c>
      <c r="S12" s="91" t="str">
        <f>IFERROR(VLOOKUP($A12 &amp; S$1,BIB.OUV[[CONCATENER]:[Total]],3,FALSE)*GETPIVOTDATA("Somme de Qté",$A$2,"Code Unique",$A12),"")</f>
        <v/>
      </c>
      <c r="T12" s="91" t="str">
        <f>IFERROR(VLOOKUP($A12 &amp; T$1,BIB.OUV[[CONCATENER]:[Total]],3,FALSE)*GETPIVOTDATA("Somme de Qté",$A$2,"Code Unique",$A12),"")</f>
        <v/>
      </c>
      <c r="U12" s="91" t="str">
        <f>IFERROR(VLOOKUP($A12 &amp; U$1,BIB.OUV[[CONCATENER]:[Total]],3,FALSE)*GETPIVOTDATA("Somme de Qté",$A$2,"Code Unique",$A12),"")</f>
        <v/>
      </c>
      <c r="V12" s="91" t="str">
        <f>IFERROR(VLOOKUP($A12 &amp; V$1,BIB.OUV[[CONCATENER]:[Total]],3,FALSE)*GETPIVOTDATA("Somme de Qté",$A$2,"Code Unique",$A12),"")</f>
        <v/>
      </c>
    </row>
    <row r="13" spans="1:22" x14ac:dyDescent="0.3">
      <c r="B13"/>
      <c r="D13" t="str">
        <f>IFERROR(VLOOKUP(A13,BIB.OUV[],1,FALSE)=LIST.RESS!A13,"")</f>
        <v/>
      </c>
      <c r="E13" s="91" t="str">
        <f>IFERROR(VLOOKUP($A13 &amp; E$1,BIB.OUV[[CONCATENER]:[Total]],3,FALSE)*GETPIVOTDATA("Somme de Qté",$A$2,"Code Unique",$A13),"")</f>
        <v/>
      </c>
      <c r="F13" s="91" t="str">
        <f>IFERROR(VLOOKUP($A13 &amp; F$1,BIB.OUV[[CONCATENER]:[Total]],3,FALSE)*GETPIVOTDATA("Somme de Qté",$A$2,"Code Unique",$A13),"")</f>
        <v/>
      </c>
      <c r="G13" s="91" t="str">
        <f>IFERROR(VLOOKUP($A13 &amp; G$1,BIB.OUV[[CONCATENER]:[Total]],3,FALSE)*GETPIVOTDATA("Somme de Qté",$A$2,"Code Unique",$A13),"")</f>
        <v/>
      </c>
      <c r="H13" s="91" t="str">
        <f>IFERROR(VLOOKUP($A13 &amp; H$1,BIB.OUV[[CONCATENER]:[Total]],3,FALSE)*GETPIVOTDATA("Somme de Qté",$A$2,"Code Unique",$A13),"")</f>
        <v/>
      </c>
      <c r="I13" s="91" t="str">
        <f>IFERROR(VLOOKUP($A13 &amp; I$1,BIB.OUV[[CONCATENER]:[Total]],3,FALSE)*GETPIVOTDATA("Somme de Qté",$A$2,"Code Unique",$A13),"")</f>
        <v/>
      </c>
      <c r="J13" s="91" t="str">
        <f>IFERROR(VLOOKUP($A13 &amp; J$1,BIB.OUV[[CONCATENER]:[Total]],3,FALSE)*GETPIVOTDATA("Somme de Qté",$A$2,"Code Unique",$A13),"")</f>
        <v/>
      </c>
      <c r="K13" s="91" t="str">
        <f>IFERROR(VLOOKUP($A13 &amp; K$1,BIB.OUV[[CONCATENER]:[Total]],3,FALSE)*GETPIVOTDATA("Somme de Qté",$A$2,"Code Unique",$A13),"")</f>
        <v/>
      </c>
      <c r="L13" s="91" t="str">
        <f>IFERROR(VLOOKUP($A13 &amp; L$1,BIB.OUV[[CONCATENER]:[Total]],3,FALSE)*GETPIVOTDATA("Somme de Qté",$A$2,"Code Unique",$A13),"")</f>
        <v/>
      </c>
      <c r="M13" s="91" t="str">
        <f>IFERROR(VLOOKUP($A13 &amp; M$1,BIB.OUV[[CONCATENER]:[Total]],3,FALSE)*GETPIVOTDATA("Somme de Qté",$A$2,"Code Unique",$A13),"")</f>
        <v/>
      </c>
      <c r="N13" s="91" t="str">
        <f>IFERROR(VLOOKUP($A13 &amp; N$1,BIB.OUV[[CONCATENER]:[Total]],3,FALSE)*GETPIVOTDATA("Somme de Qté",$A$2,"Code Unique",$A13),"")</f>
        <v/>
      </c>
      <c r="O13" s="91" t="str">
        <f>IFERROR(VLOOKUP($A13 &amp; O$1,BIB.OUV[[CONCATENER]:[Total]],3,FALSE)*GETPIVOTDATA("Somme de Qté",$A$2,"Code Unique",$A13),"")</f>
        <v/>
      </c>
      <c r="P13" s="91" t="str">
        <f>IFERROR(VLOOKUP($A13 &amp; P$1,BIB.OUV[[CONCATENER]:[Total]],3,FALSE)*GETPIVOTDATA("Somme de Qté",$A$2,"Code Unique",$A13),"")</f>
        <v/>
      </c>
      <c r="Q13" s="91" t="str">
        <f>IFERROR(VLOOKUP($A13 &amp; Q$1,BIB.OUV[[CONCATENER]:[Total]],3,FALSE)*GETPIVOTDATA("Somme de Qté",$A$2,"Code Unique",$A13),"")</f>
        <v/>
      </c>
      <c r="R13" s="91" t="str">
        <f>IFERROR(VLOOKUP($A13 &amp; R$1,BIB.OUV[[CONCATENER]:[Total]],3,FALSE)*GETPIVOTDATA("Somme de Qté",$A$2,"Code Unique",$A13),"")</f>
        <v/>
      </c>
      <c r="S13" s="91" t="str">
        <f>IFERROR(VLOOKUP($A13 &amp; S$1,BIB.OUV[[CONCATENER]:[Total]],3,FALSE)*GETPIVOTDATA("Somme de Qté",$A$2,"Code Unique",$A13),"")</f>
        <v/>
      </c>
      <c r="T13" s="91" t="str">
        <f>IFERROR(VLOOKUP($A13 &amp; T$1,BIB.OUV[[CONCATENER]:[Total]],3,FALSE)*GETPIVOTDATA("Somme de Qté",$A$2,"Code Unique",$A13),"")</f>
        <v/>
      </c>
      <c r="U13" s="91" t="str">
        <f>IFERROR(VLOOKUP($A13 &amp; U$1,BIB.OUV[[CONCATENER]:[Total]],3,FALSE)*GETPIVOTDATA("Somme de Qté",$A$2,"Code Unique",$A13),"")</f>
        <v/>
      </c>
      <c r="V13" s="91" t="str">
        <f>IFERROR(VLOOKUP($A13 &amp; V$1,BIB.OUV[[CONCATENER]:[Total]],3,FALSE)*GETPIVOTDATA("Somme de Qté",$A$2,"Code Unique",$A13),"")</f>
        <v/>
      </c>
    </row>
    <row r="14" spans="1:22" x14ac:dyDescent="0.3">
      <c r="B14"/>
      <c r="D14" t="str">
        <f>IFERROR(VLOOKUP(A14,BIB.OUV[],1,FALSE)=LIST.RESS!A14,"")</f>
        <v/>
      </c>
      <c r="E14" s="91" t="str">
        <f>IFERROR(VLOOKUP($A14 &amp; E$1,BIB.OUV[[CONCATENER]:[Total]],3,FALSE)*GETPIVOTDATA("Somme de Qté",$A$2,"Code Unique",$A14),"")</f>
        <v/>
      </c>
      <c r="F14" s="91" t="str">
        <f>IFERROR(VLOOKUP($A14 &amp; F$1,BIB.OUV[[CONCATENER]:[Total]],3,FALSE)*GETPIVOTDATA("Somme de Qté",$A$2,"Code Unique",$A14),"")</f>
        <v/>
      </c>
      <c r="G14" s="91" t="str">
        <f>IFERROR(VLOOKUP($A14 &amp; G$1,BIB.OUV[[CONCATENER]:[Total]],3,FALSE)*GETPIVOTDATA("Somme de Qté",$A$2,"Code Unique",$A14),"")</f>
        <v/>
      </c>
      <c r="H14" s="91" t="str">
        <f>IFERROR(VLOOKUP($A14 &amp; H$1,BIB.OUV[[CONCATENER]:[Total]],3,FALSE)*GETPIVOTDATA("Somme de Qté",$A$2,"Code Unique",$A14),"")</f>
        <v/>
      </c>
      <c r="I14" s="91" t="str">
        <f>IFERROR(VLOOKUP($A14 &amp; I$1,BIB.OUV[[CONCATENER]:[Total]],3,FALSE)*GETPIVOTDATA("Somme de Qté",$A$2,"Code Unique",$A14),"")</f>
        <v/>
      </c>
      <c r="J14" s="91" t="str">
        <f>IFERROR(VLOOKUP($A14 &amp; J$1,BIB.OUV[[CONCATENER]:[Total]],3,FALSE)*GETPIVOTDATA("Somme de Qté",$A$2,"Code Unique",$A14),"")</f>
        <v/>
      </c>
      <c r="K14" s="91" t="str">
        <f>IFERROR(VLOOKUP($A14 &amp; K$1,BIB.OUV[[CONCATENER]:[Total]],3,FALSE)*GETPIVOTDATA("Somme de Qté",$A$2,"Code Unique",$A14),"")</f>
        <v/>
      </c>
      <c r="L14" s="91" t="str">
        <f>IFERROR(VLOOKUP($A14 &amp; L$1,BIB.OUV[[CONCATENER]:[Total]],3,FALSE)*GETPIVOTDATA("Somme de Qté",$A$2,"Code Unique",$A14),"")</f>
        <v/>
      </c>
      <c r="M14" s="91" t="str">
        <f>IFERROR(VLOOKUP($A14 &amp; M$1,BIB.OUV[[CONCATENER]:[Total]],3,FALSE)*GETPIVOTDATA("Somme de Qté",$A$2,"Code Unique",$A14),"")</f>
        <v/>
      </c>
      <c r="N14" s="91" t="str">
        <f>IFERROR(VLOOKUP($A14 &amp; N$1,BIB.OUV[[CONCATENER]:[Total]],3,FALSE)*GETPIVOTDATA("Somme de Qté",$A$2,"Code Unique",$A14),"")</f>
        <v/>
      </c>
      <c r="O14" s="91" t="str">
        <f>IFERROR(VLOOKUP($A14 &amp; O$1,BIB.OUV[[CONCATENER]:[Total]],3,FALSE)*GETPIVOTDATA("Somme de Qté",$A$2,"Code Unique",$A14),"")</f>
        <v/>
      </c>
      <c r="P14" s="91" t="str">
        <f>IFERROR(VLOOKUP($A14 &amp; P$1,BIB.OUV[[CONCATENER]:[Total]],3,FALSE)*GETPIVOTDATA("Somme de Qté",$A$2,"Code Unique",$A14),"")</f>
        <v/>
      </c>
      <c r="Q14" s="91" t="str">
        <f>IFERROR(VLOOKUP($A14 &amp; Q$1,BIB.OUV[[CONCATENER]:[Total]],3,FALSE)*GETPIVOTDATA("Somme de Qté",$A$2,"Code Unique",$A14),"")</f>
        <v/>
      </c>
      <c r="R14" s="91" t="str">
        <f>IFERROR(VLOOKUP($A14 &amp; R$1,BIB.OUV[[CONCATENER]:[Total]],3,FALSE)*GETPIVOTDATA("Somme de Qté",$A$2,"Code Unique",$A14),"")</f>
        <v/>
      </c>
      <c r="S14" s="91" t="str">
        <f>IFERROR(VLOOKUP($A14 &amp; S$1,BIB.OUV[[CONCATENER]:[Total]],3,FALSE)*GETPIVOTDATA("Somme de Qté",$A$2,"Code Unique",$A14),"")</f>
        <v/>
      </c>
      <c r="T14" s="91" t="str">
        <f>IFERROR(VLOOKUP($A14 &amp; T$1,BIB.OUV[[CONCATENER]:[Total]],3,FALSE)*GETPIVOTDATA("Somme de Qté",$A$2,"Code Unique",$A14),"")</f>
        <v/>
      </c>
      <c r="U14" s="91" t="str">
        <f>IFERROR(VLOOKUP($A14 &amp; U$1,BIB.OUV[[CONCATENER]:[Total]],3,FALSE)*GETPIVOTDATA("Somme de Qté",$A$2,"Code Unique",$A14),"")</f>
        <v/>
      </c>
      <c r="V14" s="91" t="str">
        <f>IFERROR(VLOOKUP($A14 &amp; V$1,BIB.OUV[[CONCATENER]:[Total]],3,FALSE)*GETPIVOTDATA("Somme de Qté",$A$2,"Code Unique",$A14),"")</f>
        <v/>
      </c>
    </row>
    <row r="15" spans="1:22" x14ac:dyDescent="0.3">
      <c r="D15" t="str">
        <f>IFERROR(VLOOKUP(A15,BIB.OUV[],1,FALSE)=LIST.RESS!A15,"")</f>
        <v/>
      </c>
      <c r="E15" s="91" t="str">
        <f>IFERROR(VLOOKUP($A15 &amp; E$1,BIB.OUV[[CONCATENER]:[Total]],3,FALSE)*GETPIVOTDATA("Somme de Qté",$A$2,"Code Unique",$A15),"")</f>
        <v/>
      </c>
      <c r="F15" s="91" t="str">
        <f>IFERROR(VLOOKUP($A15 &amp; F$1,BIB.OUV[[CONCATENER]:[Total]],3,FALSE)*GETPIVOTDATA("Somme de Qté",$A$2,"Code Unique",$A15),"")</f>
        <v/>
      </c>
      <c r="G15" s="91" t="str">
        <f>IFERROR(VLOOKUP($A15 &amp; G$1,BIB.OUV[[CONCATENER]:[Total]],3,FALSE)*GETPIVOTDATA("Somme de Qté",$A$2,"Code Unique",$A15),"")</f>
        <v/>
      </c>
      <c r="H15" s="91" t="str">
        <f>IFERROR(VLOOKUP($A15 &amp; H$1,BIB.OUV[[CONCATENER]:[Total]],3,FALSE)*GETPIVOTDATA("Somme de Qté",$A$2,"Code Unique",$A15),"")</f>
        <v/>
      </c>
      <c r="I15" s="91" t="str">
        <f>IFERROR(VLOOKUP($A15 &amp; I$1,BIB.OUV[[CONCATENER]:[Total]],3,FALSE)*GETPIVOTDATA("Somme de Qté",$A$2,"Code Unique",$A15),"")</f>
        <v/>
      </c>
      <c r="J15" s="91" t="str">
        <f>IFERROR(VLOOKUP($A15 &amp; J$1,BIB.OUV[[CONCATENER]:[Total]],3,FALSE)*GETPIVOTDATA("Somme de Qté",$A$2,"Code Unique",$A15),"")</f>
        <v/>
      </c>
      <c r="K15" s="91" t="str">
        <f>IFERROR(VLOOKUP($A15 &amp; K$1,BIB.OUV[[CONCATENER]:[Total]],3,FALSE)*GETPIVOTDATA("Somme de Qté",$A$2,"Code Unique",$A15),"")</f>
        <v/>
      </c>
      <c r="L15" s="91" t="str">
        <f>IFERROR(VLOOKUP($A15 &amp; L$1,BIB.OUV[[CONCATENER]:[Total]],3,FALSE)*GETPIVOTDATA("Somme de Qté",$A$2,"Code Unique",$A15),"")</f>
        <v/>
      </c>
      <c r="M15" s="91" t="str">
        <f>IFERROR(VLOOKUP($A15 &amp; M$1,BIB.OUV[[CONCATENER]:[Total]],3,FALSE)*GETPIVOTDATA("Somme de Qté",$A$2,"Code Unique",$A15),"")</f>
        <v/>
      </c>
      <c r="N15" s="91" t="str">
        <f>IFERROR(VLOOKUP($A15 &amp; N$1,BIB.OUV[[CONCATENER]:[Total]],3,FALSE)*GETPIVOTDATA("Somme de Qté",$A$2,"Code Unique",$A15),"")</f>
        <v/>
      </c>
      <c r="O15" s="91" t="str">
        <f>IFERROR(VLOOKUP($A15 &amp; O$1,BIB.OUV[[CONCATENER]:[Total]],3,FALSE)*GETPIVOTDATA("Somme de Qté",$A$2,"Code Unique",$A15),"")</f>
        <v/>
      </c>
      <c r="P15" s="91" t="str">
        <f>IFERROR(VLOOKUP($A15 &amp; P$1,BIB.OUV[[CONCATENER]:[Total]],3,FALSE)*GETPIVOTDATA("Somme de Qté",$A$2,"Code Unique",$A15),"")</f>
        <v/>
      </c>
      <c r="Q15" s="91" t="str">
        <f>IFERROR(VLOOKUP($A15 &amp; Q$1,BIB.OUV[[CONCATENER]:[Total]],3,FALSE)*GETPIVOTDATA("Somme de Qté",$A$2,"Code Unique",$A15),"")</f>
        <v/>
      </c>
      <c r="R15" s="91" t="str">
        <f>IFERROR(VLOOKUP($A15 &amp; R$1,BIB.OUV[[CONCATENER]:[Total]],3,FALSE)*GETPIVOTDATA("Somme de Qté",$A$2,"Code Unique",$A15),"")</f>
        <v/>
      </c>
      <c r="S15" s="91" t="str">
        <f>IFERROR(VLOOKUP($A15 &amp; S$1,BIB.OUV[[CONCATENER]:[Total]],3,FALSE)*GETPIVOTDATA("Somme de Qté",$A$2,"Code Unique",$A15),"")</f>
        <v/>
      </c>
      <c r="T15" s="91" t="str">
        <f>IFERROR(VLOOKUP($A15 &amp; T$1,BIB.OUV[[CONCATENER]:[Total]],3,FALSE)*GETPIVOTDATA("Somme de Qté",$A$2,"Code Unique",$A15),"")</f>
        <v/>
      </c>
      <c r="U15" s="91" t="str">
        <f>IFERROR(VLOOKUP($A15 &amp; U$1,BIB.OUV[[CONCATENER]:[Total]],3,FALSE)*GETPIVOTDATA("Somme de Qté",$A$2,"Code Unique",$A15),"")</f>
        <v/>
      </c>
      <c r="V15" s="91" t="str">
        <f>IFERROR(VLOOKUP($A15 &amp; V$1,BIB.OUV[[CONCATENER]:[Total]],3,FALSE)*GETPIVOTDATA("Somme de Qté",$A$2,"Code Unique",$A15),"")</f>
        <v/>
      </c>
    </row>
    <row r="16" spans="1:22" x14ac:dyDescent="0.3">
      <c r="D16" t="str">
        <f>IFERROR(VLOOKUP(A16,BIB.OUV[],1,FALSE)=LIST.RESS!A16,"")</f>
        <v/>
      </c>
      <c r="E16" s="91" t="str">
        <f>IFERROR(VLOOKUP($A16 &amp; E$1,BIB.OUV[[CONCATENER]:[Total]],3,FALSE)*GETPIVOTDATA("Somme de Qté",$A$2,"Code Unique",$A16),"")</f>
        <v/>
      </c>
      <c r="F16" s="91" t="str">
        <f>IFERROR(VLOOKUP($A16 &amp; F$1,BIB.OUV[[CONCATENER]:[Total]],3,FALSE)*GETPIVOTDATA("Somme de Qté",$A$2,"Code Unique",$A16),"")</f>
        <v/>
      </c>
      <c r="G16" s="91" t="str">
        <f>IFERROR(VLOOKUP($A16 &amp; G$1,BIB.OUV[[CONCATENER]:[Total]],3,FALSE)*GETPIVOTDATA("Somme de Qté",$A$2,"Code Unique",$A16),"")</f>
        <v/>
      </c>
      <c r="H16" s="91" t="str">
        <f>IFERROR(VLOOKUP($A16 &amp; H$1,BIB.OUV[[CONCATENER]:[Total]],3,FALSE)*GETPIVOTDATA("Somme de Qté",$A$2,"Code Unique",$A16),"")</f>
        <v/>
      </c>
      <c r="I16" s="91" t="str">
        <f>IFERROR(VLOOKUP($A16 &amp; I$1,BIB.OUV[[CONCATENER]:[Total]],3,FALSE)*GETPIVOTDATA("Somme de Qté",$A$2,"Code Unique",$A16),"")</f>
        <v/>
      </c>
      <c r="J16" s="91" t="str">
        <f>IFERROR(VLOOKUP($A16 &amp; J$1,BIB.OUV[[CONCATENER]:[Total]],3,FALSE)*GETPIVOTDATA("Somme de Qté",$A$2,"Code Unique",$A16),"")</f>
        <v/>
      </c>
      <c r="K16" s="91" t="str">
        <f>IFERROR(VLOOKUP($A16 &amp; K$1,BIB.OUV[[CONCATENER]:[Total]],3,FALSE)*GETPIVOTDATA("Somme de Qté",$A$2,"Code Unique",$A16),"")</f>
        <v/>
      </c>
      <c r="L16" s="91" t="str">
        <f>IFERROR(VLOOKUP($A16 &amp; L$1,BIB.OUV[[CONCATENER]:[Total]],3,FALSE)*GETPIVOTDATA("Somme de Qté",$A$2,"Code Unique",$A16),"")</f>
        <v/>
      </c>
      <c r="M16" s="91" t="str">
        <f>IFERROR(VLOOKUP($A16 &amp; M$1,BIB.OUV[[CONCATENER]:[Total]],3,FALSE)*GETPIVOTDATA("Somme de Qté",$A$2,"Code Unique",$A16),"")</f>
        <v/>
      </c>
      <c r="N16" s="91" t="str">
        <f>IFERROR(VLOOKUP($A16 &amp; N$1,BIB.OUV[[CONCATENER]:[Total]],3,FALSE)*GETPIVOTDATA("Somme de Qté",$A$2,"Code Unique",$A16),"")</f>
        <v/>
      </c>
      <c r="O16" s="91" t="str">
        <f>IFERROR(VLOOKUP($A16 &amp; O$1,BIB.OUV[[CONCATENER]:[Total]],3,FALSE)*GETPIVOTDATA("Somme de Qté",$A$2,"Code Unique",$A16),"")</f>
        <v/>
      </c>
      <c r="P16" s="91" t="str">
        <f>IFERROR(VLOOKUP($A16 &amp; P$1,BIB.OUV[[CONCATENER]:[Total]],3,FALSE)*GETPIVOTDATA("Somme de Qté",$A$2,"Code Unique",$A16),"")</f>
        <v/>
      </c>
      <c r="Q16" s="91" t="str">
        <f>IFERROR(VLOOKUP($A16 &amp; Q$1,BIB.OUV[[CONCATENER]:[Total]],3,FALSE)*GETPIVOTDATA("Somme de Qté",$A$2,"Code Unique",$A16),"")</f>
        <v/>
      </c>
      <c r="R16" s="91" t="str">
        <f>IFERROR(VLOOKUP($A16 &amp; R$1,BIB.OUV[[CONCATENER]:[Total]],3,FALSE)*GETPIVOTDATA("Somme de Qté",$A$2,"Code Unique",$A16),"")</f>
        <v/>
      </c>
      <c r="S16" s="91" t="str">
        <f>IFERROR(VLOOKUP($A16 &amp; S$1,BIB.OUV[[CONCATENER]:[Total]],3,FALSE)*GETPIVOTDATA("Somme de Qté",$A$2,"Code Unique",$A16),"")</f>
        <v/>
      </c>
      <c r="T16" s="91" t="str">
        <f>IFERROR(VLOOKUP($A16 &amp; T$1,BIB.OUV[[CONCATENER]:[Total]],3,FALSE)*GETPIVOTDATA("Somme de Qté",$A$2,"Code Unique",$A16),"")</f>
        <v/>
      </c>
      <c r="U16" s="91" t="str">
        <f>IFERROR(VLOOKUP($A16 &amp; U$1,BIB.OUV[[CONCATENER]:[Total]],3,FALSE)*GETPIVOTDATA("Somme de Qté",$A$2,"Code Unique",$A16),"")</f>
        <v/>
      </c>
      <c r="V16" s="91" t="str">
        <f>IFERROR(VLOOKUP($A16 &amp; V$1,BIB.OUV[[CONCATENER]:[Total]],3,FALSE)*GETPIVOTDATA("Somme de Qté",$A$2,"Code Unique",$A16),"")</f>
        <v/>
      </c>
    </row>
    <row r="17" spans="4:22" x14ac:dyDescent="0.3">
      <c r="D17" t="str">
        <f>IFERROR(VLOOKUP(A17,BIB.OUV[],1,FALSE)=LIST.RESS!A17,"")</f>
        <v/>
      </c>
      <c r="E17" s="91" t="str">
        <f>IFERROR(VLOOKUP($A17 &amp; E$1,BIB.OUV[[CONCATENER]:[Total]],3,FALSE)*GETPIVOTDATA("Somme de Qté",$A$2,"Code Unique",$A17),"")</f>
        <v/>
      </c>
      <c r="F17" s="91" t="str">
        <f>IFERROR(VLOOKUP($A17 &amp; F$1,BIB.OUV[[CONCATENER]:[Total]],3,FALSE)*GETPIVOTDATA("Somme de Qté",$A$2,"Code Unique",$A17),"")</f>
        <v/>
      </c>
      <c r="G17" s="91" t="str">
        <f>IFERROR(VLOOKUP($A17 &amp; G$1,BIB.OUV[[CONCATENER]:[Total]],3,FALSE)*GETPIVOTDATA("Somme de Qté",$A$2,"Code Unique",$A17),"")</f>
        <v/>
      </c>
      <c r="H17" s="91" t="str">
        <f>IFERROR(VLOOKUP($A17 &amp; H$1,BIB.OUV[[CONCATENER]:[Total]],3,FALSE)*GETPIVOTDATA("Somme de Qté",$A$2,"Code Unique",$A17),"")</f>
        <v/>
      </c>
      <c r="I17" s="91" t="str">
        <f>IFERROR(VLOOKUP($A17 &amp; I$1,BIB.OUV[[CONCATENER]:[Total]],3,FALSE)*GETPIVOTDATA("Somme de Qté",$A$2,"Code Unique",$A17),"")</f>
        <v/>
      </c>
      <c r="J17" s="91" t="str">
        <f>IFERROR(VLOOKUP($A17 &amp; J$1,BIB.OUV[[CONCATENER]:[Total]],3,FALSE)*GETPIVOTDATA("Somme de Qté",$A$2,"Code Unique",$A17),"")</f>
        <v/>
      </c>
      <c r="K17" s="91" t="str">
        <f>IFERROR(VLOOKUP($A17 &amp; K$1,BIB.OUV[[CONCATENER]:[Total]],3,FALSE)*GETPIVOTDATA("Somme de Qté",$A$2,"Code Unique",$A17),"")</f>
        <v/>
      </c>
      <c r="L17" s="91" t="str">
        <f>IFERROR(VLOOKUP($A17 &amp; L$1,BIB.OUV[[CONCATENER]:[Total]],3,FALSE)*GETPIVOTDATA("Somme de Qté",$A$2,"Code Unique",$A17),"")</f>
        <v/>
      </c>
      <c r="M17" s="91" t="str">
        <f>IFERROR(VLOOKUP($A17 &amp; M$1,BIB.OUV[[CONCATENER]:[Total]],3,FALSE)*GETPIVOTDATA("Somme de Qté",$A$2,"Code Unique",$A17),"")</f>
        <v/>
      </c>
      <c r="N17" s="91" t="str">
        <f>IFERROR(VLOOKUP($A17 &amp; N$1,BIB.OUV[[CONCATENER]:[Total]],3,FALSE)*GETPIVOTDATA("Somme de Qté",$A$2,"Code Unique",$A17),"")</f>
        <v/>
      </c>
      <c r="O17" s="91" t="str">
        <f>IFERROR(VLOOKUP($A17 &amp; O$1,BIB.OUV[[CONCATENER]:[Total]],3,FALSE)*GETPIVOTDATA("Somme de Qté",$A$2,"Code Unique",$A17),"")</f>
        <v/>
      </c>
      <c r="P17" s="91" t="str">
        <f>IFERROR(VLOOKUP($A17 &amp; P$1,BIB.OUV[[CONCATENER]:[Total]],3,FALSE)*GETPIVOTDATA("Somme de Qté",$A$2,"Code Unique",$A17),"")</f>
        <v/>
      </c>
      <c r="Q17" s="91" t="str">
        <f>IFERROR(VLOOKUP($A17 &amp; Q$1,BIB.OUV[[CONCATENER]:[Total]],3,FALSE)*GETPIVOTDATA("Somme de Qté",$A$2,"Code Unique",$A17),"")</f>
        <v/>
      </c>
      <c r="R17" s="91" t="str">
        <f>IFERROR(VLOOKUP($A17 &amp; R$1,BIB.OUV[[CONCATENER]:[Total]],3,FALSE)*GETPIVOTDATA("Somme de Qté",$A$2,"Code Unique",$A17),"")</f>
        <v/>
      </c>
      <c r="S17" s="91" t="str">
        <f>IFERROR(VLOOKUP($A17 &amp; S$1,BIB.OUV[[CONCATENER]:[Total]],3,FALSE)*GETPIVOTDATA("Somme de Qté",$A$2,"Code Unique",$A17),"")</f>
        <v/>
      </c>
      <c r="T17" s="91" t="str">
        <f>IFERROR(VLOOKUP($A17 &amp; T$1,BIB.OUV[[CONCATENER]:[Total]],3,FALSE)*GETPIVOTDATA("Somme de Qté",$A$2,"Code Unique",$A17),"")</f>
        <v/>
      </c>
      <c r="U17" s="91" t="str">
        <f>IFERROR(VLOOKUP($A17 &amp; U$1,BIB.OUV[[CONCATENER]:[Total]],3,FALSE)*GETPIVOTDATA("Somme de Qté",$A$2,"Code Unique",$A17),"")</f>
        <v/>
      </c>
      <c r="V17" s="91" t="str">
        <f>IFERROR(VLOOKUP($A17 &amp; V$1,BIB.OUV[[CONCATENER]:[Total]],3,FALSE)*GETPIVOTDATA("Somme de Qté",$A$2,"Code Unique",$A17),"")</f>
        <v/>
      </c>
    </row>
    <row r="18" spans="4:22" x14ac:dyDescent="0.3">
      <c r="D18" t="str">
        <f>IFERROR(VLOOKUP(A18,BIB.OUV[],1,FALSE)=LIST.RESS!A18,"")</f>
        <v/>
      </c>
      <c r="E18" s="91" t="str">
        <f>IFERROR(VLOOKUP($A18 &amp; E$1,BIB.OUV[[CONCATENER]:[Total]],3,FALSE)*GETPIVOTDATA("Somme de Qté",$A$2,"Code Unique",$A18),"")</f>
        <v/>
      </c>
      <c r="F18" s="91" t="str">
        <f>IFERROR(VLOOKUP($A18 &amp; F$1,BIB.OUV[[CONCATENER]:[Total]],3,FALSE)*GETPIVOTDATA("Somme de Qté",$A$2,"Code Unique",$A18),"")</f>
        <v/>
      </c>
      <c r="G18" s="91" t="str">
        <f>IFERROR(VLOOKUP($A18 &amp; G$1,BIB.OUV[[CONCATENER]:[Total]],3,FALSE)*GETPIVOTDATA("Somme de Qté",$A$2,"Code Unique",$A18),"")</f>
        <v/>
      </c>
      <c r="H18" s="91" t="str">
        <f>IFERROR(VLOOKUP($A18 &amp; H$1,BIB.OUV[[CONCATENER]:[Total]],3,FALSE)*GETPIVOTDATA("Somme de Qté",$A$2,"Code Unique",$A18),"")</f>
        <v/>
      </c>
      <c r="I18" s="91" t="str">
        <f>IFERROR(VLOOKUP($A18 &amp; I$1,BIB.OUV[[CONCATENER]:[Total]],3,FALSE)*GETPIVOTDATA("Somme de Qté",$A$2,"Code Unique",$A18),"")</f>
        <v/>
      </c>
      <c r="J18" s="91" t="str">
        <f>IFERROR(VLOOKUP($A18 &amp; J$1,BIB.OUV[[CONCATENER]:[Total]],3,FALSE)*GETPIVOTDATA("Somme de Qté",$A$2,"Code Unique",$A18),"")</f>
        <v/>
      </c>
      <c r="K18" s="91" t="str">
        <f>IFERROR(VLOOKUP($A18 &amp; K$1,BIB.OUV[[CONCATENER]:[Total]],3,FALSE)*GETPIVOTDATA("Somme de Qté",$A$2,"Code Unique",$A18),"")</f>
        <v/>
      </c>
      <c r="L18" s="91" t="str">
        <f>IFERROR(VLOOKUP($A18 &amp; L$1,BIB.OUV[[CONCATENER]:[Total]],3,FALSE)*GETPIVOTDATA("Somme de Qté",$A$2,"Code Unique",$A18),"")</f>
        <v/>
      </c>
      <c r="M18" s="91" t="str">
        <f>IFERROR(VLOOKUP($A18 &amp; M$1,BIB.OUV[[CONCATENER]:[Total]],3,FALSE)*GETPIVOTDATA("Somme de Qté",$A$2,"Code Unique",$A18),"")</f>
        <v/>
      </c>
      <c r="N18" s="91" t="str">
        <f>IFERROR(VLOOKUP($A18 &amp; N$1,BIB.OUV[[CONCATENER]:[Total]],3,FALSE)*GETPIVOTDATA("Somme de Qté",$A$2,"Code Unique",$A18),"")</f>
        <v/>
      </c>
      <c r="O18" s="91" t="str">
        <f>IFERROR(VLOOKUP($A18 &amp; O$1,BIB.OUV[[CONCATENER]:[Total]],3,FALSE)*GETPIVOTDATA("Somme de Qté",$A$2,"Code Unique",$A18),"")</f>
        <v/>
      </c>
      <c r="P18" s="91" t="str">
        <f>IFERROR(VLOOKUP($A18 &amp; P$1,BIB.OUV[[CONCATENER]:[Total]],3,FALSE)*GETPIVOTDATA("Somme de Qté",$A$2,"Code Unique",$A18),"")</f>
        <v/>
      </c>
      <c r="Q18" s="91" t="str">
        <f>IFERROR(VLOOKUP($A18 &amp; Q$1,BIB.OUV[[CONCATENER]:[Total]],3,FALSE)*GETPIVOTDATA("Somme de Qté",$A$2,"Code Unique",$A18),"")</f>
        <v/>
      </c>
      <c r="R18" s="91" t="str">
        <f>IFERROR(VLOOKUP($A18 &amp; R$1,BIB.OUV[[CONCATENER]:[Total]],3,FALSE)*GETPIVOTDATA("Somme de Qté",$A$2,"Code Unique",$A18),"")</f>
        <v/>
      </c>
      <c r="S18" s="91" t="str">
        <f>IFERROR(VLOOKUP($A18 &amp; S$1,BIB.OUV[[CONCATENER]:[Total]],3,FALSE)*GETPIVOTDATA("Somme de Qté",$A$2,"Code Unique",$A18),"")</f>
        <v/>
      </c>
      <c r="T18" s="91" t="str">
        <f>IFERROR(VLOOKUP($A18 &amp; T$1,BIB.OUV[[CONCATENER]:[Total]],3,FALSE)*GETPIVOTDATA("Somme de Qté",$A$2,"Code Unique",$A18),"")</f>
        <v/>
      </c>
      <c r="U18" s="91" t="str">
        <f>IFERROR(VLOOKUP($A18 &amp; U$1,BIB.OUV[[CONCATENER]:[Total]],3,FALSE)*GETPIVOTDATA("Somme de Qté",$A$2,"Code Unique",$A18),"")</f>
        <v/>
      </c>
      <c r="V18" s="91" t="str">
        <f>IFERROR(VLOOKUP($A18 &amp; V$1,BIB.OUV[[CONCATENER]:[Total]],3,FALSE)*GETPIVOTDATA("Somme de Qté",$A$2,"Code Unique",$A18),"")</f>
        <v/>
      </c>
    </row>
    <row r="19" spans="4:22" x14ac:dyDescent="0.3">
      <c r="D19" t="str">
        <f>IFERROR(VLOOKUP(A19,BIB.OUV[],1,FALSE)=LIST.RESS!A19,"")</f>
        <v/>
      </c>
      <c r="E19" s="91" t="str">
        <f>IFERROR(VLOOKUP($A19 &amp; E$1,BIB.OUV[[CONCATENER]:[Total]],3,FALSE)*GETPIVOTDATA("Somme de Qté",$A$2,"Code Unique",$A19),"")</f>
        <v/>
      </c>
      <c r="F19" s="91" t="str">
        <f>IFERROR(VLOOKUP($A19 &amp; F$1,BIB.OUV[[CONCATENER]:[Total]],3,FALSE)*GETPIVOTDATA("Somme de Qté",$A$2,"Code Unique",$A19),"")</f>
        <v/>
      </c>
      <c r="G19" s="91" t="str">
        <f>IFERROR(VLOOKUP($A19 &amp; G$1,BIB.OUV[[CONCATENER]:[Total]],3,FALSE)*GETPIVOTDATA("Somme de Qté",$A$2,"Code Unique",$A19),"")</f>
        <v/>
      </c>
      <c r="H19" s="91" t="str">
        <f>IFERROR(VLOOKUP($A19 &amp; H$1,BIB.OUV[[CONCATENER]:[Total]],3,FALSE)*GETPIVOTDATA("Somme de Qté",$A$2,"Code Unique",$A19),"")</f>
        <v/>
      </c>
      <c r="I19" s="91" t="str">
        <f>IFERROR(VLOOKUP($A19 &amp; I$1,BIB.OUV[[CONCATENER]:[Total]],3,FALSE)*GETPIVOTDATA("Somme de Qté",$A$2,"Code Unique",$A19),"")</f>
        <v/>
      </c>
      <c r="J19" s="91" t="str">
        <f>IFERROR(VLOOKUP($A19 &amp; J$1,BIB.OUV[[CONCATENER]:[Total]],3,FALSE)*GETPIVOTDATA("Somme de Qté",$A$2,"Code Unique",$A19),"")</f>
        <v/>
      </c>
      <c r="K19" s="91" t="str">
        <f>IFERROR(VLOOKUP($A19 &amp; K$1,BIB.OUV[[CONCATENER]:[Total]],3,FALSE)*GETPIVOTDATA("Somme de Qté",$A$2,"Code Unique",$A19),"")</f>
        <v/>
      </c>
      <c r="L19" s="91" t="str">
        <f>IFERROR(VLOOKUP($A19 &amp; L$1,BIB.OUV[[CONCATENER]:[Total]],3,FALSE)*GETPIVOTDATA("Somme de Qté",$A$2,"Code Unique",$A19),"")</f>
        <v/>
      </c>
      <c r="M19" s="91" t="str">
        <f>IFERROR(VLOOKUP($A19 &amp; M$1,BIB.OUV[[CONCATENER]:[Total]],3,FALSE)*GETPIVOTDATA("Somme de Qté",$A$2,"Code Unique",$A19),"")</f>
        <v/>
      </c>
      <c r="N19" s="91" t="str">
        <f>IFERROR(VLOOKUP($A19 &amp; N$1,BIB.OUV[[CONCATENER]:[Total]],3,FALSE)*GETPIVOTDATA("Somme de Qté",$A$2,"Code Unique",$A19),"")</f>
        <v/>
      </c>
      <c r="O19" s="91" t="str">
        <f>IFERROR(VLOOKUP($A19 &amp; O$1,BIB.OUV[[CONCATENER]:[Total]],3,FALSE)*GETPIVOTDATA("Somme de Qté",$A$2,"Code Unique",$A19),"")</f>
        <v/>
      </c>
      <c r="P19" s="91" t="str">
        <f>IFERROR(VLOOKUP($A19 &amp; P$1,BIB.OUV[[CONCATENER]:[Total]],3,FALSE)*GETPIVOTDATA("Somme de Qté",$A$2,"Code Unique",$A19),"")</f>
        <v/>
      </c>
      <c r="Q19" s="91" t="str">
        <f>IFERROR(VLOOKUP($A19 &amp; Q$1,BIB.OUV[[CONCATENER]:[Total]],3,FALSE)*GETPIVOTDATA("Somme de Qté",$A$2,"Code Unique",$A19),"")</f>
        <v/>
      </c>
      <c r="R19" s="91" t="str">
        <f>IFERROR(VLOOKUP($A19 &amp; R$1,BIB.OUV[[CONCATENER]:[Total]],3,FALSE)*GETPIVOTDATA("Somme de Qté",$A$2,"Code Unique",$A19),"")</f>
        <v/>
      </c>
      <c r="S19" s="91" t="str">
        <f>IFERROR(VLOOKUP($A19 &amp; S$1,BIB.OUV[[CONCATENER]:[Total]],3,FALSE)*GETPIVOTDATA("Somme de Qté",$A$2,"Code Unique",$A19),"")</f>
        <v/>
      </c>
      <c r="T19" s="91" t="str">
        <f>IFERROR(VLOOKUP($A19 &amp; T$1,BIB.OUV[[CONCATENER]:[Total]],3,FALSE)*GETPIVOTDATA("Somme de Qté",$A$2,"Code Unique",$A19),"")</f>
        <v/>
      </c>
      <c r="U19" s="91" t="str">
        <f>IFERROR(VLOOKUP($A19 &amp; U$1,BIB.OUV[[CONCATENER]:[Total]],3,FALSE)*GETPIVOTDATA("Somme de Qté",$A$2,"Code Unique",$A19),"")</f>
        <v/>
      </c>
      <c r="V19" s="91" t="str">
        <f>IFERROR(VLOOKUP($A19 &amp; V$1,BIB.OUV[[CONCATENER]:[Total]],3,FALSE)*GETPIVOTDATA("Somme de Qté",$A$2,"Code Unique",$A19),"")</f>
        <v/>
      </c>
    </row>
    <row r="20" spans="4:22" x14ac:dyDescent="0.3">
      <c r="D20" t="str">
        <f>IFERROR(VLOOKUP(A20,BIB.OUV[],1,FALSE)=LIST.RESS!A20,"")</f>
        <v/>
      </c>
      <c r="E20" s="91" t="str">
        <f>IFERROR(VLOOKUP($A20 &amp; E$1,BIB.OUV[[CONCATENER]:[Total]],3,FALSE)*GETPIVOTDATA("Somme de Qté",$A$2,"Code Unique",$A20),"")</f>
        <v/>
      </c>
      <c r="F20" s="91" t="str">
        <f>IFERROR(VLOOKUP($A20 &amp; F$1,BIB.OUV[[CONCATENER]:[Total]],3,FALSE)*GETPIVOTDATA("Somme de Qté",$A$2,"Code Unique",$A20),"")</f>
        <v/>
      </c>
      <c r="G20" s="91" t="str">
        <f>IFERROR(VLOOKUP($A20 &amp; G$1,BIB.OUV[[CONCATENER]:[Total]],3,FALSE)*GETPIVOTDATA("Somme de Qté",$A$2,"Code Unique",$A20),"")</f>
        <v/>
      </c>
      <c r="H20" s="91" t="str">
        <f>IFERROR(VLOOKUP($A20 &amp; H$1,BIB.OUV[[CONCATENER]:[Total]],3,FALSE)*GETPIVOTDATA("Somme de Qté",$A$2,"Code Unique",$A20),"")</f>
        <v/>
      </c>
      <c r="I20" s="91" t="str">
        <f>IFERROR(VLOOKUP($A20 &amp; I$1,BIB.OUV[[CONCATENER]:[Total]],3,FALSE)*GETPIVOTDATA("Somme de Qté",$A$2,"Code Unique",$A20),"")</f>
        <v/>
      </c>
      <c r="J20" s="91" t="str">
        <f>IFERROR(VLOOKUP($A20 &amp; J$1,BIB.OUV[[CONCATENER]:[Total]],3,FALSE)*GETPIVOTDATA("Somme de Qté",$A$2,"Code Unique",$A20),"")</f>
        <v/>
      </c>
      <c r="K20" s="91" t="str">
        <f>IFERROR(VLOOKUP($A20 &amp; K$1,BIB.OUV[[CONCATENER]:[Total]],3,FALSE)*GETPIVOTDATA("Somme de Qté",$A$2,"Code Unique",$A20),"")</f>
        <v/>
      </c>
      <c r="L20" s="91" t="str">
        <f>IFERROR(VLOOKUP($A20 &amp; L$1,BIB.OUV[[CONCATENER]:[Total]],3,FALSE)*GETPIVOTDATA("Somme de Qté",$A$2,"Code Unique",$A20),"")</f>
        <v/>
      </c>
      <c r="M20" s="91" t="str">
        <f>IFERROR(VLOOKUP($A20 &amp; M$1,BIB.OUV[[CONCATENER]:[Total]],3,FALSE)*GETPIVOTDATA("Somme de Qté",$A$2,"Code Unique",$A20),"")</f>
        <v/>
      </c>
      <c r="N20" s="91" t="str">
        <f>IFERROR(VLOOKUP($A20 &amp; N$1,BIB.OUV[[CONCATENER]:[Total]],3,FALSE)*GETPIVOTDATA("Somme de Qté",$A$2,"Code Unique",$A20),"")</f>
        <v/>
      </c>
      <c r="O20" s="91" t="str">
        <f>IFERROR(VLOOKUP($A20 &amp; O$1,BIB.OUV[[CONCATENER]:[Total]],3,FALSE)*GETPIVOTDATA("Somme de Qté",$A$2,"Code Unique",$A20),"")</f>
        <v/>
      </c>
      <c r="P20" s="91" t="str">
        <f>IFERROR(VLOOKUP($A20 &amp; P$1,BIB.OUV[[CONCATENER]:[Total]],3,FALSE)*GETPIVOTDATA("Somme de Qté",$A$2,"Code Unique",$A20),"")</f>
        <v/>
      </c>
      <c r="Q20" s="91" t="str">
        <f>IFERROR(VLOOKUP($A20 &amp; Q$1,BIB.OUV[[CONCATENER]:[Total]],3,FALSE)*GETPIVOTDATA("Somme de Qté",$A$2,"Code Unique",$A20),"")</f>
        <v/>
      </c>
      <c r="R20" s="91" t="str">
        <f>IFERROR(VLOOKUP($A20 &amp; R$1,BIB.OUV[[CONCATENER]:[Total]],3,FALSE)*GETPIVOTDATA("Somme de Qté",$A$2,"Code Unique",$A20),"")</f>
        <v/>
      </c>
      <c r="S20" s="91" t="str">
        <f>IFERROR(VLOOKUP($A20 &amp; S$1,BIB.OUV[[CONCATENER]:[Total]],3,FALSE)*GETPIVOTDATA("Somme de Qté",$A$2,"Code Unique",$A20),"")</f>
        <v/>
      </c>
      <c r="T20" s="91" t="str">
        <f>IFERROR(VLOOKUP($A20 &amp; T$1,BIB.OUV[[CONCATENER]:[Total]],3,FALSE)*GETPIVOTDATA("Somme de Qté",$A$2,"Code Unique",$A20),"")</f>
        <v/>
      </c>
      <c r="U20" s="91" t="str">
        <f>IFERROR(VLOOKUP($A20 &amp; U$1,BIB.OUV[[CONCATENER]:[Total]],3,FALSE)*GETPIVOTDATA("Somme de Qté",$A$2,"Code Unique",$A20),"")</f>
        <v/>
      </c>
      <c r="V20" s="91" t="str">
        <f>IFERROR(VLOOKUP($A20 &amp; V$1,BIB.OUV[[CONCATENER]:[Total]],3,FALSE)*GETPIVOTDATA("Somme de Qté",$A$2,"Code Unique",$A20),"")</f>
        <v/>
      </c>
    </row>
    <row r="21" spans="4:22" x14ac:dyDescent="0.3">
      <c r="D21" t="str">
        <f>IFERROR(VLOOKUP(A21,BIB.OUV[],1,FALSE)=LIST.RESS!A21,"")</f>
        <v/>
      </c>
      <c r="E21" s="91" t="str">
        <f>IFERROR(VLOOKUP($A21 &amp; E$1,BIB.OUV[[CONCATENER]:[Total]],3,FALSE)*GETPIVOTDATA("Somme de Qté",$A$2,"Code Unique",$A21),"")</f>
        <v/>
      </c>
      <c r="F21" s="91" t="str">
        <f>IFERROR(VLOOKUP($A21 &amp; F$1,BIB.OUV[[CONCATENER]:[Total]],3,FALSE)*GETPIVOTDATA("Somme de Qté",$A$2,"Code Unique",$A21),"")</f>
        <v/>
      </c>
      <c r="G21" s="91" t="str">
        <f>IFERROR(VLOOKUP($A21 &amp; G$1,BIB.OUV[[CONCATENER]:[Total]],3,FALSE)*GETPIVOTDATA("Somme de Qté",$A$2,"Code Unique",$A21),"")</f>
        <v/>
      </c>
      <c r="H21" s="91" t="str">
        <f>IFERROR(VLOOKUP($A21 &amp; H$1,BIB.OUV[[CONCATENER]:[Total]],3,FALSE)*GETPIVOTDATA("Somme de Qté",$A$2,"Code Unique",$A21),"")</f>
        <v/>
      </c>
      <c r="I21" s="91" t="str">
        <f>IFERROR(VLOOKUP($A21 &amp; I$1,BIB.OUV[[CONCATENER]:[Total]],3,FALSE)*GETPIVOTDATA("Somme de Qté",$A$2,"Code Unique",$A21),"")</f>
        <v/>
      </c>
      <c r="J21" s="91" t="str">
        <f>IFERROR(VLOOKUP($A21 &amp; J$1,BIB.OUV[[CONCATENER]:[Total]],3,FALSE)*GETPIVOTDATA("Somme de Qté",$A$2,"Code Unique",$A21),"")</f>
        <v/>
      </c>
      <c r="K21" s="91" t="str">
        <f>IFERROR(VLOOKUP($A21 &amp; K$1,BIB.OUV[[CONCATENER]:[Total]],3,FALSE)*GETPIVOTDATA("Somme de Qté",$A$2,"Code Unique",$A21),"")</f>
        <v/>
      </c>
      <c r="L21" s="91" t="str">
        <f>IFERROR(VLOOKUP($A21 &amp; L$1,BIB.OUV[[CONCATENER]:[Total]],3,FALSE)*GETPIVOTDATA("Somme de Qté",$A$2,"Code Unique",$A21),"")</f>
        <v/>
      </c>
      <c r="M21" s="91" t="str">
        <f>IFERROR(VLOOKUP($A21 &amp; M$1,BIB.OUV[[CONCATENER]:[Total]],3,FALSE)*GETPIVOTDATA("Somme de Qté",$A$2,"Code Unique",$A21),"")</f>
        <v/>
      </c>
      <c r="N21" s="91" t="str">
        <f>IFERROR(VLOOKUP($A21 &amp; N$1,BIB.OUV[[CONCATENER]:[Total]],3,FALSE)*GETPIVOTDATA("Somme de Qté",$A$2,"Code Unique",$A21),"")</f>
        <v/>
      </c>
      <c r="O21" s="91" t="str">
        <f>IFERROR(VLOOKUP($A21 &amp; O$1,BIB.OUV[[CONCATENER]:[Total]],3,FALSE)*GETPIVOTDATA("Somme de Qté",$A$2,"Code Unique",$A21),"")</f>
        <v/>
      </c>
      <c r="P21" s="91" t="str">
        <f>IFERROR(VLOOKUP($A21 &amp; P$1,BIB.OUV[[CONCATENER]:[Total]],3,FALSE)*GETPIVOTDATA("Somme de Qté",$A$2,"Code Unique",$A21),"")</f>
        <v/>
      </c>
      <c r="Q21" s="91" t="str">
        <f>IFERROR(VLOOKUP($A21 &amp; Q$1,BIB.OUV[[CONCATENER]:[Total]],3,FALSE)*GETPIVOTDATA("Somme de Qté",$A$2,"Code Unique",$A21),"")</f>
        <v/>
      </c>
      <c r="R21" s="91" t="str">
        <f>IFERROR(VLOOKUP($A21 &amp; R$1,BIB.OUV[[CONCATENER]:[Total]],3,FALSE)*GETPIVOTDATA("Somme de Qté",$A$2,"Code Unique",$A21),"")</f>
        <v/>
      </c>
      <c r="S21" s="91" t="str">
        <f>IFERROR(VLOOKUP($A21 &amp; S$1,BIB.OUV[[CONCATENER]:[Total]],3,FALSE)*GETPIVOTDATA("Somme de Qté",$A$2,"Code Unique",$A21),"")</f>
        <v/>
      </c>
      <c r="T21" s="91" t="str">
        <f>IFERROR(VLOOKUP($A21 &amp; T$1,BIB.OUV[[CONCATENER]:[Total]],3,FALSE)*GETPIVOTDATA("Somme de Qté",$A$2,"Code Unique",$A21),"")</f>
        <v/>
      </c>
      <c r="U21" s="91" t="str">
        <f>IFERROR(VLOOKUP($A21 &amp; U$1,BIB.OUV[[CONCATENER]:[Total]],3,FALSE)*GETPIVOTDATA("Somme de Qté",$A$2,"Code Unique",$A21),"")</f>
        <v/>
      </c>
      <c r="V21" s="91" t="str">
        <f>IFERROR(VLOOKUP($A21 &amp; V$1,BIB.OUV[[CONCATENER]:[Total]],3,FALSE)*GETPIVOTDATA("Somme de Qté",$A$2,"Code Unique",$A21),"")</f>
        <v/>
      </c>
    </row>
    <row r="22" spans="4:22" x14ac:dyDescent="0.3">
      <c r="D22" t="str">
        <f>IFERROR(VLOOKUP(A22,BIB.OUV[],1,FALSE)=LIST.RESS!A22,"")</f>
        <v/>
      </c>
      <c r="E22" s="91" t="str">
        <f>IFERROR(VLOOKUP($A22 &amp; E$1,BIB.OUV[[CONCATENER]:[Total]],3,FALSE)*GETPIVOTDATA("Somme de Qté",$A$2,"Code Unique",$A22),"")</f>
        <v/>
      </c>
      <c r="F22" s="91" t="str">
        <f>IFERROR(VLOOKUP($A22 &amp; F$1,BIB.OUV[[CONCATENER]:[Total]],3,FALSE)*GETPIVOTDATA("Somme de Qté",$A$2,"Code Unique",$A22),"")</f>
        <v/>
      </c>
      <c r="G22" s="91" t="str">
        <f>IFERROR(VLOOKUP($A22 &amp; G$1,BIB.OUV[[CONCATENER]:[Total]],3,FALSE)*GETPIVOTDATA("Somme de Qté",$A$2,"Code Unique",$A22),"")</f>
        <v/>
      </c>
      <c r="H22" s="91" t="str">
        <f>IFERROR(VLOOKUP($A22 &amp; H$1,BIB.OUV[[CONCATENER]:[Total]],3,FALSE)*GETPIVOTDATA("Somme de Qté",$A$2,"Code Unique",$A22),"")</f>
        <v/>
      </c>
      <c r="I22" s="91" t="str">
        <f>IFERROR(VLOOKUP($A22 &amp; I$1,BIB.OUV[[CONCATENER]:[Total]],3,FALSE)*GETPIVOTDATA("Somme de Qté",$A$2,"Code Unique",$A22),"")</f>
        <v/>
      </c>
      <c r="J22" s="91" t="str">
        <f>IFERROR(VLOOKUP($A22 &amp; J$1,BIB.OUV[[CONCATENER]:[Total]],3,FALSE)*GETPIVOTDATA("Somme de Qté",$A$2,"Code Unique",$A22),"")</f>
        <v/>
      </c>
      <c r="K22" s="91" t="str">
        <f>IFERROR(VLOOKUP($A22 &amp; K$1,BIB.OUV[[CONCATENER]:[Total]],3,FALSE)*GETPIVOTDATA("Somme de Qté",$A$2,"Code Unique",$A22),"")</f>
        <v/>
      </c>
      <c r="L22" s="91" t="str">
        <f>IFERROR(VLOOKUP($A22 &amp; L$1,BIB.OUV[[CONCATENER]:[Total]],3,FALSE)*GETPIVOTDATA("Somme de Qté",$A$2,"Code Unique",$A22),"")</f>
        <v/>
      </c>
      <c r="M22" s="91" t="str">
        <f>IFERROR(VLOOKUP($A22 &amp; M$1,BIB.OUV[[CONCATENER]:[Total]],3,FALSE)*GETPIVOTDATA("Somme de Qté",$A$2,"Code Unique",$A22),"")</f>
        <v/>
      </c>
      <c r="N22" s="91" t="str">
        <f>IFERROR(VLOOKUP($A22 &amp; N$1,BIB.OUV[[CONCATENER]:[Total]],3,FALSE)*GETPIVOTDATA("Somme de Qté",$A$2,"Code Unique",$A22),"")</f>
        <v/>
      </c>
      <c r="O22" s="91" t="str">
        <f>IFERROR(VLOOKUP($A22 &amp; O$1,BIB.OUV[[CONCATENER]:[Total]],3,FALSE)*GETPIVOTDATA("Somme de Qté",$A$2,"Code Unique",$A22),"")</f>
        <v/>
      </c>
      <c r="P22" s="91" t="str">
        <f>IFERROR(VLOOKUP($A22 &amp; P$1,BIB.OUV[[CONCATENER]:[Total]],3,FALSE)*GETPIVOTDATA("Somme de Qté",$A$2,"Code Unique",$A22),"")</f>
        <v/>
      </c>
      <c r="Q22" s="91" t="str">
        <f>IFERROR(VLOOKUP($A22 &amp; Q$1,BIB.OUV[[CONCATENER]:[Total]],3,FALSE)*GETPIVOTDATA("Somme de Qté",$A$2,"Code Unique",$A22),"")</f>
        <v/>
      </c>
      <c r="R22" s="91" t="str">
        <f>IFERROR(VLOOKUP($A22 &amp; R$1,BIB.OUV[[CONCATENER]:[Total]],3,FALSE)*GETPIVOTDATA("Somme de Qté",$A$2,"Code Unique",$A22),"")</f>
        <v/>
      </c>
      <c r="S22" s="91" t="str">
        <f>IFERROR(VLOOKUP($A22 &amp; S$1,BIB.OUV[[CONCATENER]:[Total]],3,FALSE)*GETPIVOTDATA("Somme de Qté",$A$2,"Code Unique",$A22),"")</f>
        <v/>
      </c>
      <c r="T22" s="91" t="str">
        <f>IFERROR(VLOOKUP($A22 &amp; T$1,BIB.OUV[[CONCATENER]:[Total]],3,FALSE)*GETPIVOTDATA("Somme de Qté",$A$2,"Code Unique",$A22),"")</f>
        <v/>
      </c>
      <c r="U22" s="91" t="str">
        <f>IFERROR(VLOOKUP($A22 &amp; U$1,BIB.OUV[[CONCATENER]:[Total]],3,FALSE)*GETPIVOTDATA("Somme de Qté",$A$2,"Code Unique",$A22),"")</f>
        <v/>
      </c>
      <c r="V22" s="91" t="str">
        <f>IFERROR(VLOOKUP($A22 &amp; V$1,BIB.OUV[[CONCATENER]:[Total]],3,FALSE)*GETPIVOTDATA("Somme de Qté",$A$2,"Code Unique",$A22),"")</f>
        <v/>
      </c>
    </row>
    <row r="23" spans="4:22" x14ac:dyDescent="0.3">
      <c r="D23" t="str">
        <f>IFERROR(VLOOKUP(A23,BIB.OUV[],1,FALSE)=LIST.RESS!A23,"")</f>
        <v/>
      </c>
      <c r="E23" s="91" t="str">
        <f>IFERROR(VLOOKUP($A23 &amp; E$1,BIB.OUV[[CONCATENER]:[Total]],3,FALSE)*GETPIVOTDATA("Somme de Qté",$A$2,"Code Unique",$A23),"")</f>
        <v/>
      </c>
      <c r="F23" s="91" t="str">
        <f>IFERROR(VLOOKUP($A23 &amp; F$1,BIB.OUV[[CONCATENER]:[Total]],3,FALSE)*GETPIVOTDATA("Somme de Qté",$A$2,"Code Unique",$A23),"")</f>
        <v/>
      </c>
      <c r="G23" s="91" t="str">
        <f>IFERROR(VLOOKUP($A23 &amp; G$1,BIB.OUV[[CONCATENER]:[Total]],3,FALSE)*GETPIVOTDATA("Somme de Qté",$A$2,"Code Unique",$A23),"")</f>
        <v/>
      </c>
      <c r="H23" s="91" t="str">
        <f>IFERROR(VLOOKUP($A23 &amp; H$1,BIB.OUV[[CONCATENER]:[Total]],3,FALSE)*GETPIVOTDATA("Somme de Qté",$A$2,"Code Unique",$A23),"")</f>
        <v/>
      </c>
      <c r="I23" s="91" t="str">
        <f>IFERROR(VLOOKUP($A23 &amp; I$1,BIB.OUV[[CONCATENER]:[Total]],3,FALSE)*GETPIVOTDATA("Somme de Qté",$A$2,"Code Unique",$A23),"")</f>
        <v/>
      </c>
      <c r="J23" s="91" t="str">
        <f>IFERROR(VLOOKUP($A23 &amp; J$1,BIB.OUV[[CONCATENER]:[Total]],3,FALSE)*GETPIVOTDATA("Somme de Qté",$A$2,"Code Unique",$A23),"")</f>
        <v/>
      </c>
      <c r="K23" s="91" t="str">
        <f>IFERROR(VLOOKUP($A23 &amp; K$1,BIB.OUV[[CONCATENER]:[Total]],3,FALSE)*GETPIVOTDATA("Somme de Qté",$A$2,"Code Unique",$A23),"")</f>
        <v/>
      </c>
      <c r="L23" s="91" t="str">
        <f>IFERROR(VLOOKUP($A23 &amp; L$1,BIB.OUV[[CONCATENER]:[Total]],3,FALSE)*GETPIVOTDATA("Somme de Qté",$A$2,"Code Unique",$A23),"")</f>
        <v/>
      </c>
      <c r="M23" s="91" t="str">
        <f>IFERROR(VLOOKUP($A23 &amp; M$1,BIB.OUV[[CONCATENER]:[Total]],3,FALSE)*GETPIVOTDATA("Somme de Qté",$A$2,"Code Unique",$A23),"")</f>
        <v/>
      </c>
      <c r="N23" s="91" t="str">
        <f>IFERROR(VLOOKUP($A23 &amp; N$1,BIB.OUV[[CONCATENER]:[Total]],3,FALSE)*GETPIVOTDATA("Somme de Qté",$A$2,"Code Unique",$A23),"")</f>
        <v/>
      </c>
      <c r="O23" s="91" t="str">
        <f>IFERROR(VLOOKUP($A23 &amp; O$1,BIB.OUV[[CONCATENER]:[Total]],3,FALSE)*GETPIVOTDATA("Somme de Qté",$A$2,"Code Unique",$A23),"")</f>
        <v/>
      </c>
      <c r="P23" s="91" t="str">
        <f>IFERROR(VLOOKUP($A23 &amp; P$1,BIB.OUV[[CONCATENER]:[Total]],3,FALSE)*GETPIVOTDATA("Somme de Qté",$A$2,"Code Unique",$A23),"")</f>
        <v/>
      </c>
      <c r="Q23" s="91" t="str">
        <f>IFERROR(VLOOKUP($A23 &amp; Q$1,BIB.OUV[[CONCATENER]:[Total]],3,FALSE)*GETPIVOTDATA("Somme de Qté",$A$2,"Code Unique",$A23),"")</f>
        <v/>
      </c>
      <c r="R23" s="91" t="str">
        <f>IFERROR(VLOOKUP($A23 &amp; R$1,BIB.OUV[[CONCATENER]:[Total]],3,FALSE)*GETPIVOTDATA("Somme de Qté",$A$2,"Code Unique",$A23),"")</f>
        <v/>
      </c>
      <c r="S23" s="91" t="str">
        <f>IFERROR(VLOOKUP($A23 &amp; S$1,BIB.OUV[[CONCATENER]:[Total]],3,FALSE)*GETPIVOTDATA("Somme de Qté",$A$2,"Code Unique",$A23),"")</f>
        <v/>
      </c>
      <c r="T23" s="91" t="str">
        <f>IFERROR(VLOOKUP($A23 &amp; T$1,BIB.OUV[[CONCATENER]:[Total]],3,FALSE)*GETPIVOTDATA("Somme de Qté",$A$2,"Code Unique",$A23),"")</f>
        <v/>
      </c>
      <c r="U23" s="91" t="str">
        <f>IFERROR(VLOOKUP($A23 &amp; U$1,BIB.OUV[[CONCATENER]:[Total]],3,FALSE)*GETPIVOTDATA("Somme de Qté",$A$2,"Code Unique",$A23),"")</f>
        <v/>
      </c>
      <c r="V23" s="91" t="str">
        <f>IFERROR(VLOOKUP($A23 &amp; V$1,BIB.OUV[[CONCATENER]:[Total]],3,FALSE)*GETPIVOTDATA("Somme de Qté",$A$2,"Code Unique",$A23),"")</f>
        <v/>
      </c>
    </row>
    <row r="24" spans="4:22" x14ac:dyDescent="0.3">
      <c r="D24" t="str">
        <f>IFERROR(VLOOKUP(A24,BIB.OUV[],1,FALSE)=LIST.RESS!A24,"")</f>
        <v/>
      </c>
      <c r="E24" s="91" t="str">
        <f>IFERROR(VLOOKUP($A24 &amp; E$1,BIB.OUV[[CONCATENER]:[Total]],3,FALSE)*GETPIVOTDATA("Somme de Qté",$A$2,"Code Unique",$A24),"")</f>
        <v/>
      </c>
      <c r="F24" s="91" t="str">
        <f>IFERROR(VLOOKUP($A24 &amp; F$1,BIB.OUV[[CONCATENER]:[Total]],3,FALSE)*GETPIVOTDATA("Somme de Qté",$A$2,"Code Unique",$A24),"")</f>
        <v/>
      </c>
      <c r="G24" s="91" t="str">
        <f>IFERROR(VLOOKUP($A24 &amp; G$1,BIB.OUV[[CONCATENER]:[Total]],3,FALSE)*GETPIVOTDATA("Somme de Qté",$A$2,"Code Unique",$A24),"")</f>
        <v/>
      </c>
      <c r="H24" s="91" t="str">
        <f>IFERROR(VLOOKUP($A24 &amp; H$1,BIB.OUV[[CONCATENER]:[Total]],3,FALSE)*GETPIVOTDATA("Somme de Qté",$A$2,"Code Unique",$A24),"")</f>
        <v/>
      </c>
      <c r="I24" s="91" t="str">
        <f>IFERROR(VLOOKUP($A24 &amp; I$1,BIB.OUV[[CONCATENER]:[Total]],3,FALSE)*GETPIVOTDATA("Somme de Qté",$A$2,"Code Unique",$A24),"")</f>
        <v/>
      </c>
      <c r="J24" s="91" t="str">
        <f>IFERROR(VLOOKUP($A24 &amp; J$1,BIB.OUV[[CONCATENER]:[Total]],3,FALSE)*GETPIVOTDATA("Somme de Qté",$A$2,"Code Unique",$A24),"")</f>
        <v/>
      </c>
      <c r="K24" s="91" t="str">
        <f>IFERROR(VLOOKUP($A24 &amp; K$1,BIB.OUV[[CONCATENER]:[Total]],3,FALSE)*GETPIVOTDATA("Somme de Qté",$A$2,"Code Unique",$A24),"")</f>
        <v/>
      </c>
      <c r="L24" s="91" t="str">
        <f>IFERROR(VLOOKUP($A24 &amp; L$1,BIB.OUV[[CONCATENER]:[Total]],3,FALSE)*GETPIVOTDATA("Somme de Qté",$A$2,"Code Unique",$A24),"")</f>
        <v/>
      </c>
      <c r="M24" s="91" t="str">
        <f>IFERROR(VLOOKUP($A24 &amp; M$1,BIB.OUV[[CONCATENER]:[Total]],3,FALSE)*GETPIVOTDATA("Somme de Qté",$A$2,"Code Unique",$A24),"")</f>
        <v/>
      </c>
      <c r="N24" s="91" t="str">
        <f>IFERROR(VLOOKUP($A24 &amp; N$1,BIB.OUV[[CONCATENER]:[Total]],3,FALSE)*GETPIVOTDATA("Somme de Qté",$A$2,"Code Unique",$A24),"")</f>
        <v/>
      </c>
      <c r="O24" s="91" t="str">
        <f>IFERROR(VLOOKUP($A24 &amp; O$1,BIB.OUV[[CONCATENER]:[Total]],3,FALSE)*GETPIVOTDATA("Somme de Qté",$A$2,"Code Unique",$A24),"")</f>
        <v/>
      </c>
      <c r="P24" s="91" t="str">
        <f>IFERROR(VLOOKUP($A24 &amp; P$1,BIB.OUV[[CONCATENER]:[Total]],3,FALSE)*GETPIVOTDATA("Somme de Qté",$A$2,"Code Unique",$A24),"")</f>
        <v/>
      </c>
      <c r="Q24" s="91" t="str">
        <f>IFERROR(VLOOKUP($A24 &amp; Q$1,BIB.OUV[[CONCATENER]:[Total]],3,FALSE)*GETPIVOTDATA("Somme de Qté",$A$2,"Code Unique",$A24),"")</f>
        <v/>
      </c>
      <c r="R24" s="91" t="str">
        <f>IFERROR(VLOOKUP($A24 &amp; R$1,BIB.OUV[[CONCATENER]:[Total]],3,FALSE)*GETPIVOTDATA("Somme de Qté",$A$2,"Code Unique",$A24),"")</f>
        <v/>
      </c>
      <c r="S24" s="91" t="str">
        <f>IFERROR(VLOOKUP($A24 &amp; S$1,BIB.OUV[[CONCATENER]:[Total]],3,FALSE)*GETPIVOTDATA("Somme de Qté",$A$2,"Code Unique",$A24),"")</f>
        <v/>
      </c>
      <c r="T24" s="91" t="str">
        <f>IFERROR(VLOOKUP($A24 &amp; T$1,BIB.OUV[[CONCATENER]:[Total]],3,FALSE)*GETPIVOTDATA("Somme de Qté",$A$2,"Code Unique",$A24),"")</f>
        <v/>
      </c>
      <c r="U24" s="91" t="str">
        <f>IFERROR(VLOOKUP($A24 &amp; U$1,BIB.OUV[[CONCATENER]:[Total]],3,FALSE)*GETPIVOTDATA("Somme de Qté",$A$2,"Code Unique",$A24),"")</f>
        <v/>
      </c>
      <c r="V24" s="91" t="str">
        <f>IFERROR(VLOOKUP($A24 &amp; V$1,BIB.OUV[[CONCATENER]:[Total]],3,FALSE)*GETPIVOTDATA("Somme de Qté",$A$2,"Code Unique",$A24),"")</f>
        <v/>
      </c>
    </row>
    <row r="25" spans="4:22" x14ac:dyDescent="0.3">
      <c r="D25" t="str">
        <f>IFERROR(VLOOKUP(A25,BIB.OUV[],1,FALSE)=LIST.RESS!A25,"")</f>
        <v/>
      </c>
      <c r="E25" s="91" t="str">
        <f>IFERROR(VLOOKUP($A25 &amp; E$1,BIB.OUV[[CONCATENER]:[Total]],3,FALSE)*GETPIVOTDATA("Somme de Qté",$A$2,"Code Unique",$A25),"")</f>
        <v/>
      </c>
      <c r="F25" s="91" t="str">
        <f>IFERROR(VLOOKUP($A25 &amp; F$1,BIB.OUV[[CONCATENER]:[Total]],3,FALSE)*GETPIVOTDATA("Somme de Qté",$A$2,"Code Unique",$A25),"")</f>
        <v/>
      </c>
      <c r="G25" s="91" t="str">
        <f>IFERROR(VLOOKUP($A25 &amp; G$1,BIB.OUV[[CONCATENER]:[Total]],3,FALSE)*GETPIVOTDATA("Somme de Qté",$A$2,"Code Unique",$A25),"")</f>
        <v/>
      </c>
      <c r="H25" s="91" t="str">
        <f>IFERROR(VLOOKUP($A25 &amp; H$1,BIB.OUV[[CONCATENER]:[Total]],3,FALSE)*GETPIVOTDATA("Somme de Qté",$A$2,"Code Unique",$A25),"")</f>
        <v/>
      </c>
      <c r="I25" s="91" t="str">
        <f>IFERROR(VLOOKUP($A25 &amp; I$1,BIB.OUV[[CONCATENER]:[Total]],3,FALSE)*GETPIVOTDATA("Somme de Qté",$A$2,"Code Unique",$A25),"")</f>
        <v/>
      </c>
      <c r="J25" s="91" t="str">
        <f>IFERROR(VLOOKUP($A25 &amp; J$1,BIB.OUV[[CONCATENER]:[Total]],3,FALSE)*GETPIVOTDATA("Somme de Qté",$A$2,"Code Unique",$A25),"")</f>
        <v/>
      </c>
      <c r="K25" s="91" t="str">
        <f>IFERROR(VLOOKUP($A25 &amp; K$1,BIB.OUV[[CONCATENER]:[Total]],3,FALSE)*GETPIVOTDATA("Somme de Qté",$A$2,"Code Unique",$A25),"")</f>
        <v/>
      </c>
      <c r="L25" s="91" t="str">
        <f>IFERROR(VLOOKUP($A25 &amp; L$1,BIB.OUV[[CONCATENER]:[Total]],3,FALSE)*GETPIVOTDATA("Somme de Qté",$A$2,"Code Unique",$A25),"")</f>
        <v/>
      </c>
      <c r="M25" s="91" t="str">
        <f>IFERROR(VLOOKUP($A25 &amp; M$1,BIB.OUV[[CONCATENER]:[Total]],3,FALSE)*GETPIVOTDATA("Somme de Qté",$A$2,"Code Unique",$A25),"")</f>
        <v/>
      </c>
      <c r="N25" s="91" t="str">
        <f>IFERROR(VLOOKUP($A25 &amp; N$1,BIB.OUV[[CONCATENER]:[Total]],3,FALSE)*GETPIVOTDATA("Somme de Qté",$A$2,"Code Unique",$A25),"")</f>
        <v/>
      </c>
      <c r="O25" s="91" t="str">
        <f>IFERROR(VLOOKUP($A25 &amp; O$1,BIB.OUV[[CONCATENER]:[Total]],3,FALSE)*GETPIVOTDATA("Somme de Qté",$A$2,"Code Unique",$A25),"")</f>
        <v/>
      </c>
      <c r="P25" s="91" t="str">
        <f>IFERROR(VLOOKUP($A25 &amp; P$1,BIB.OUV[[CONCATENER]:[Total]],3,FALSE)*GETPIVOTDATA("Somme de Qté",$A$2,"Code Unique",$A25),"")</f>
        <v/>
      </c>
      <c r="Q25" s="91" t="str">
        <f>IFERROR(VLOOKUP($A25 &amp; Q$1,BIB.OUV[[CONCATENER]:[Total]],3,FALSE)*GETPIVOTDATA("Somme de Qté",$A$2,"Code Unique",$A25),"")</f>
        <v/>
      </c>
      <c r="R25" s="91" t="str">
        <f>IFERROR(VLOOKUP($A25 &amp; R$1,BIB.OUV[[CONCATENER]:[Total]],3,FALSE)*GETPIVOTDATA("Somme de Qté",$A$2,"Code Unique",$A25),"")</f>
        <v/>
      </c>
      <c r="S25" s="91" t="str">
        <f>IFERROR(VLOOKUP($A25 &amp; S$1,BIB.OUV[[CONCATENER]:[Total]],3,FALSE)*GETPIVOTDATA("Somme de Qté",$A$2,"Code Unique",$A25),"")</f>
        <v/>
      </c>
      <c r="T25" s="91" t="str">
        <f>IFERROR(VLOOKUP($A25 &amp; T$1,BIB.OUV[[CONCATENER]:[Total]],3,FALSE)*GETPIVOTDATA("Somme de Qté",$A$2,"Code Unique",$A25),"")</f>
        <v/>
      </c>
      <c r="U25" s="91" t="str">
        <f>IFERROR(VLOOKUP($A25 &amp; U$1,BIB.OUV[[CONCATENER]:[Total]],3,FALSE)*GETPIVOTDATA("Somme de Qté",$A$2,"Code Unique",$A25),"")</f>
        <v/>
      </c>
      <c r="V25" s="91" t="str">
        <f>IFERROR(VLOOKUP($A25 &amp; V$1,BIB.OUV[[CONCATENER]:[Total]],3,FALSE)*GETPIVOTDATA("Somme de Qté",$A$2,"Code Unique",$A25),"")</f>
        <v/>
      </c>
    </row>
    <row r="26" spans="4:22" x14ac:dyDescent="0.3">
      <c r="D26" t="str">
        <f>IFERROR(VLOOKUP(A26,BIB.OUV[],1,FALSE)=LIST.RESS!A26,"")</f>
        <v/>
      </c>
      <c r="E26" s="91" t="str">
        <f>IFERROR(VLOOKUP($A26 &amp; E$1,BIB.OUV[[CONCATENER]:[Total]],3,FALSE)*GETPIVOTDATA("Somme de Qté",$A$2,"Code Unique",$A26),"")</f>
        <v/>
      </c>
      <c r="F26" s="91" t="str">
        <f>IFERROR(VLOOKUP($A26 &amp; F$1,BIB.OUV[[CONCATENER]:[Total]],3,FALSE)*GETPIVOTDATA("Somme de Qté",$A$2,"Code Unique",$A26),"")</f>
        <v/>
      </c>
      <c r="G26" s="91" t="str">
        <f>IFERROR(VLOOKUP($A26 &amp; G$1,BIB.OUV[[CONCATENER]:[Total]],3,FALSE)*GETPIVOTDATA("Somme de Qté",$A$2,"Code Unique",$A26),"")</f>
        <v/>
      </c>
      <c r="H26" s="91" t="str">
        <f>IFERROR(VLOOKUP($A26 &amp; H$1,BIB.OUV[[CONCATENER]:[Total]],3,FALSE)*GETPIVOTDATA("Somme de Qté",$A$2,"Code Unique",$A26),"")</f>
        <v/>
      </c>
      <c r="I26" s="91" t="str">
        <f>IFERROR(VLOOKUP($A26 &amp; I$1,BIB.OUV[[CONCATENER]:[Total]],3,FALSE)*GETPIVOTDATA("Somme de Qté",$A$2,"Code Unique",$A26),"")</f>
        <v/>
      </c>
      <c r="J26" s="91" t="str">
        <f>IFERROR(VLOOKUP($A26 &amp; J$1,BIB.OUV[[CONCATENER]:[Total]],3,FALSE)*GETPIVOTDATA("Somme de Qté",$A$2,"Code Unique",$A26),"")</f>
        <v/>
      </c>
      <c r="K26" s="91" t="str">
        <f>IFERROR(VLOOKUP($A26 &amp; K$1,BIB.OUV[[CONCATENER]:[Total]],3,FALSE)*GETPIVOTDATA("Somme de Qté",$A$2,"Code Unique",$A26),"")</f>
        <v/>
      </c>
      <c r="L26" s="91" t="str">
        <f>IFERROR(VLOOKUP($A26 &amp; L$1,BIB.OUV[[CONCATENER]:[Total]],3,FALSE)*GETPIVOTDATA("Somme de Qté",$A$2,"Code Unique",$A26),"")</f>
        <v/>
      </c>
      <c r="M26" s="91" t="str">
        <f>IFERROR(VLOOKUP($A26 &amp; M$1,BIB.OUV[[CONCATENER]:[Total]],3,FALSE)*GETPIVOTDATA("Somme de Qté",$A$2,"Code Unique",$A26),"")</f>
        <v/>
      </c>
      <c r="N26" s="91" t="str">
        <f>IFERROR(VLOOKUP($A26 &amp; N$1,BIB.OUV[[CONCATENER]:[Total]],3,FALSE)*GETPIVOTDATA("Somme de Qté",$A$2,"Code Unique",$A26),"")</f>
        <v/>
      </c>
      <c r="O26" s="91" t="str">
        <f>IFERROR(VLOOKUP($A26 &amp; O$1,BIB.OUV[[CONCATENER]:[Total]],3,FALSE)*GETPIVOTDATA("Somme de Qté",$A$2,"Code Unique",$A26),"")</f>
        <v/>
      </c>
      <c r="P26" s="91" t="str">
        <f>IFERROR(VLOOKUP($A26 &amp; P$1,BIB.OUV[[CONCATENER]:[Total]],3,FALSE)*GETPIVOTDATA("Somme de Qté",$A$2,"Code Unique",$A26),"")</f>
        <v/>
      </c>
      <c r="Q26" s="91" t="str">
        <f>IFERROR(VLOOKUP($A26 &amp; Q$1,BIB.OUV[[CONCATENER]:[Total]],3,FALSE)*GETPIVOTDATA("Somme de Qté",$A$2,"Code Unique",$A26),"")</f>
        <v/>
      </c>
      <c r="R26" s="91" t="str">
        <f>IFERROR(VLOOKUP($A26 &amp; R$1,BIB.OUV[[CONCATENER]:[Total]],3,FALSE)*GETPIVOTDATA("Somme de Qté",$A$2,"Code Unique",$A26),"")</f>
        <v/>
      </c>
      <c r="S26" s="91" t="str">
        <f>IFERROR(VLOOKUP($A26 &amp; S$1,BIB.OUV[[CONCATENER]:[Total]],3,FALSE)*GETPIVOTDATA("Somme de Qté",$A$2,"Code Unique",$A26),"")</f>
        <v/>
      </c>
      <c r="T26" s="91" t="str">
        <f>IFERROR(VLOOKUP($A26 &amp; T$1,BIB.OUV[[CONCATENER]:[Total]],3,FALSE)*GETPIVOTDATA("Somme de Qté",$A$2,"Code Unique",$A26),"")</f>
        <v/>
      </c>
      <c r="U26" s="91" t="str">
        <f>IFERROR(VLOOKUP($A26 &amp; U$1,BIB.OUV[[CONCATENER]:[Total]],3,FALSE)*GETPIVOTDATA("Somme de Qté",$A$2,"Code Unique",$A26),"")</f>
        <v/>
      </c>
      <c r="V26" s="91" t="str">
        <f>IFERROR(VLOOKUP($A26 &amp; V$1,BIB.OUV[[CONCATENER]:[Total]],3,FALSE)*GETPIVOTDATA("Somme de Qté",$A$2,"Code Unique",$A26),"")</f>
        <v/>
      </c>
    </row>
    <row r="27" spans="4:22" x14ac:dyDescent="0.3">
      <c r="D27" t="str">
        <f>IFERROR(VLOOKUP(A27,BIB.OUV[],1,FALSE)=LIST.RESS!A27,"")</f>
        <v/>
      </c>
      <c r="E27" s="91" t="str">
        <f>IFERROR(VLOOKUP($A27 &amp; E$1,BIB.OUV[[CONCATENER]:[Total]],3,FALSE)*GETPIVOTDATA("Somme de Qté",$A$2,"Code Unique",$A27),"")</f>
        <v/>
      </c>
      <c r="F27" s="91" t="str">
        <f>IFERROR(VLOOKUP($A27 &amp; F$1,BIB.OUV[[CONCATENER]:[Total]],3,FALSE)*GETPIVOTDATA("Somme de Qté",$A$2,"Code Unique",$A27),"")</f>
        <v/>
      </c>
      <c r="G27" s="91" t="str">
        <f>IFERROR(VLOOKUP($A27 &amp; G$1,BIB.OUV[[CONCATENER]:[Total]],3,FALSE)*GETPIVOTDATA("Somme de Qté",$A$2,"Code Unique",$A27),"")</f>
        <v/>
      </c>
      <c r="H27" s="91" t="str">
        <f>IFERROR(VLOOKUP($A27 &amp; H$1,BIB.OUV[[CONCATENER]:[Total]],3,FALSE)*GETPIVOTDATA("Somme de Qté",$A$2,"Code Unique",$A27),"")</f>
        <v/>
      </c>
      <c r="I27" s="91" t="str">
        <f>IFERROR(VLOOKUP($A27 &amp; I$1,BIB.OUV[[CONCATENER]:[Total]],3,FALSE)*GETPIVOTDATA("Somme de Qté",$A$2,"Code Unique",$A27),"")</f>
        <v/>
      </c>
      <c r="J27" s="91" t="str">
        <f>IFERROR(VLOOKUP($A27 &amp; J$1,BIB.OUV[[CONCATENER]:[Total]],3,FALSE)*GETPIVOTDATA("Somme de Qté",$A$2,"Code Unique",$A27),"")</f>
        <v/>
      </c>
      <c r="K27" s="91" t="str">
        <f>IFERROR(VLOOKUP($A27 &amp; K$1,BIB.OUV[[CONCATENER]:[Total]],3,FALSE)*GETPIVOTDATA("Somme de Qté",$A$2,"Code Unique",$A27),"")</f>
        <v/>
      </c>
      <c r="L27" s="91" t="str">
        <f>IFERROR(VLOOKUP($A27 &amp; L$1,BIB.OUV[[CONCATENER]:[Total]],3,FALSE)*GETPIVOTDATA("Somme de Qté",$A$2,"Code Unique",$A27),"")</f>
        <v/>
      </c>
      <c r="M27" s="91" t="str">
        <f>IFERROR(VLOOKUP($A27 &amp; M$1,BIB.OUV[[CONCATENER]:[Total]],3,FALSE)*GETPIVOTDATA("Somme de Qté",$A$2,"Code Unique",$A27),"")</f>
        <v/>
      </c>
      <c r="N27" s="91" t="str">
        <f>IFERROR(VLOOKUP($A27 &amp; N$1,BIB.OUV[[CONCATENER]:[Total]],3,FALSE)*GETPIVOTDATA("Somme de Qté",$A$2,"Code Unique",$A27),"")</f>
        <v/>
      </c>
      <c r="O27" s="91" t="str">
        <f>IFERROR(VLOOKUP($A27 &amp; O$1,BIB.OUV[[CONCATENER]:[Total]],3,FALSE)*GETPIVOTDATA("Somme de Qté",$A$2,"Code Unique",$A27),"")</f>
        <v/>
      </c>
      <c r="P27" s="91" t="str">
        <f>IFERROR(VLOOKUP($A27 &amp; P$1,BIB.OUV[[CONCATENER]:[Total]],3,FALSE)*GETPIVOTDATA("Somme de Qté",$A$2,"Code Unique",$A27),"")</f>
        <v/>
      </c>
      <c r="Q27" s="91" t="str">
        <f>IFERROR(VLOOKUP($A27 &amp; Q$1,BIB.OUV[[CONCATENER]:[Total]],3,FALSE)*GETPIVOTDATA("Somme de Qté",$A$2,"Code Unique",$A27),"")</f>
        <v/>
      </c>
      <c r="R27" s="91" t="str">
        <f>IFERROR(VLOOKUP($A27 &amp; R$1,BIB.OUV[[CONCATENER]:[Total]],3,FALSE)*GETPIVOTDATA("Somme de Qté",$A$2,"Code Unique",$A27),"")</f>
        <v/>
      </c>
      <c r="S27" s="91" t="str">
        <f>IFERROR(VLOOKUP($A27 &amp; S$1,BIB.OUV[[CONCATENER]:[Total]],3,FALSE)*GETPIVOTDATA("Somme de Qté",$A$2,"Code Unique",$A27),"")</f>
        <v/>
      </c>
      <c r="T27" s="91" t="str">
        <f>IFERROR(VLOOKUP($A27 &amp; T$1,BIB.OUV[[CONCATENER]:[Total]],3,FALSE)*GETPIVOTDATA("Somme de Qté",$A$2,"Code Unique",$A27),"")</f>
        <v/>
      </c>
      <c r="U27" s="91" t="str">
        <f>IFERROR(VLOOKUP($A27 &amp; U$1,BIB.OUV[[CONCATENER]:[Total]],3,FALSE)*GETPIVOTDATA("Somme de Qté",$A$2,"Code Unique",$A27),"")</f>
        <v/>
      </c>
      <c r="V27" s="91" t="str">
        <f>IFERROR(VLOOKUP($A27 &amp; V$1,BIB.OUV[[CONCATENER]:[Total]],3,FALSE)*GETPIVOTDATA("Somme de Qté",$A$2,"Code Unique",$A27),"")</f>
        <v/>
      </c>
    </row>
    <row r="28" spans="4:22" x14ac:dyDescent="0.3">
      <c r="D28" t="str">
        <f>IFERROR(VLOOKUP(A28,BIB.OUV[],1,FALSE)=LIST.RESS!A28,"")</f>
        <v/>
      </c>
      <c r="E28" s="91" t="str">
        <f>IFERROR(VLOOKUP($A28 &amp; E$1,BIB.OUV[[CONCATENER]:[Total]],3,FALSE)*GETPIVOTDATA("Somme de Qté",$A$2,"Code Unique",$A28),"")</f>
        <v/>
      </c>
      <c r="F28" s="91" t="str">
        <f>IFERROR(VLOOKUP($A28 &amp; F$1,BIB.OUV[[CONCATENER]:[Total]],3,FALSE)*GETPIVOTDATA("Somme de Qté",$A$2,"Code Unique",$A28),"")</f>
        <v/>
      </c>
      <c r="G28" s="91" t="str">
        <f>IFERROR(VLOOKUP($A28 &amp; G$1,BIB.OUV[[CONCATENER]:[Total]],3,FALSE)*GETPIVOTDATA("Somme de Qté",$A$2,"Code Unique",$A28),"")</f>
        <v/>
      </c>
      <c r="H28" s="91" t="str">
        <f>IFERROR(VLOOKUP($A28 &amp; H$1,BIB.OUV[[CONCATENER]:[Total]],3,FALSE)*GETPIVOTDATA("Somme de Qté",$A$2,"Code Unique",$A28),"")</f>
        <v/>
      </c>
      <c r="I28" s="91" t="str">
        <f>IFERROR(VLOOKUP($A28 &amp; I$1,BIB.OUV[[CONCATENER]:[Total]],3,FALSE)*GETPIVOTDATA("Somme de Qté",$A$2,"Code Unique",$A28),"")</f>
        <v/>
      </c>
      <c r="J28" s="91" t="str">
        <f>IFERROR(VLOOKUP($A28 &amp; J$1,BIB.OUV[[CONCATENER]:[Total]],3,FALSE)*GETPIVOTDATA("Somme de Qté",$A$2,"Code Unique",$A28),"")</f>
        <v/>
      </c>
      <c r="K28" s="91" t="str">
        <f>IFERROR(VLOOKUP($A28 &amp; K$1,BIB.OUV[[CONCATENER]:[Total]],3,FALSE)*GETPIVOTDATA("Somme de Qté",$A$2,"Code Unique",$A28),"")</f>
        <v/>
      </c>
      <c r="L28" s="91" t="str">
        <f>IFERROR(VLOOKUP($A28 &amp; L$1,BIB.OUV[[CONCATENER]:[Total]],3,FALSE)*GETPIVOTDATA("Somme de Qté",$A$2,"Code Unique",$A28),"")</f>
        <v/>
      </c>
      <c r="M28" s="91" t="str">
        <f>IFERROR(VLOOKUP($A28 &amp; M$1,BIB.OUV[[CONCATENER]:[Total]],3,FALSE)*GETPIVOTDATA("Somme de Qté",$A$2,"Code Unique",$A28),"")</f>
        <v/>
      </c>
      <c r="N28" s="91" t="str">
        <f>IFERROR(VLOOKUP($A28 &amp; N$1,BIB.OUV[[CONCATENER]:[Total]],3,FALSE)*GETPIVOTDATA("Somme de Qté",$A$2,"Code Unique",$A28),"")</f>
        <v/>
      </c>
      <c r="O28" s="91" t="str">
        <f>IFERROR(VLOOKUP($A28 &amp; O$1,BIB.OUV[[CONCATENER]:[Total]],3,FALSE)*GETPIVOTDATA("Somme de Qté",$A$2,"Code Unique",$A28),"")</f>
        <v/>
      </c>
      <c r="P28" s="91" t="str">
        <f>IFERROR(VLOOKUP($A28 &amp; P$1,BIB.OUV[[CONCATENER]:[Total]],3,FALSE)*GETPIVOTDATA("Somme de Qté",$A$2,"Code Unique",$A28),"")</f>
        <v/>
      </c>
      <c r="Q28" s="91" t="str">
        <f>IFERROR(VLOOKUP($A28 &amp; Q$1,BIB.OUV[[CONCATENER]:[Total]],3,FALSE)*GETPIVOTDATA("Somme de Qté",$A$2,"Code Unique",$A28),"")</f>
        <v/>
      </c>
      <c r="R28" s="91" t="str">
        <f>IFERROR(VLOOKUP($A28 &amp; R$1,BIB.OUV[[CONCATENER]:[Total]],3,FALSE)*GETPIVOTDATA("Somme de Qté",$A$2,"Code Unique",$A28),"")</f>
        <v/>
      </c>
      <c r="S28" s="91" t="str">
        <f>IFERROR(VLOOKUP($A28 &amp; S$1,BIB.OUV[[CONCATENER]:[Total]],3,FALSE)*GETPIVOTDATA("Somme de Qté",$A$2,"Code Unique",$A28),"")</f>
        <v/>
      </c>
      <c r="T28" s="91" t="str">
        <f>IFERROR(VLOOKUP($A28 &amp; T$1,BIB.OUV[[CONCATENER]:[Total]],3,FALSE)*GETPIVOTDATA("Somme de Qté",$A$2,"Code Unique",$A28),"")</f>
        <v/>
      </c>
      <c r="U28" s="91" t="str">
        <f>IFERROR(VLOOKUP($A28 &amp; U$1,BIB.OUV[[CONCATENER]:[Total]],3,FALSE)*GETPIVOTDATA("Somme de Qté",$A$2,"Code Unique",$A28),"")</f>
        <v/>
      </c>
      <c r="V28" s="91" t="str">
        <f>IFERROR(VLOOKUP($A28 &amp; V$1,BIB.OUV[[CONCATENER]:[Total]],3,FALSE)*GETPIVOTDATA("Somme de Qté",$A$2,"Code Unique",$A28),"")</f>
        <v/>
      </c>
    </row>
    <row r="29" spans="4:22" x14ac:dyDescent="0.3">
      <c r="D29" t="str">
        <f>IFERROR(VLOOKUP(A29,BIB.OUV[],1,FALSE)=LIST.RESS!A29,"")</f>
        <v/>
      </c>
      <c r="E29" s="91" t="str">
        <f>IFERROR(VLOOKUP($A29 &amp; E$1,BIB.OUV[[CONCATENER]:[Total]],3,FALSE)*GETPIVOTDATA("Somme de Qté",$A$2,"Code Unique",$A29),"")</f>
        <v/>
      </c>
      <c r="F29" s="91" t="str">
        <f>IFERROR(VLOOKUP($A29 &amp; F$1,BIB.OUV[[CONCATENER]:[Total]],3,FALSE)*GETPIVOTDATA("Somme de Qté",$A$2,"Code Unique",$A29),"")</f>
        <v/>
      </c>
      <c r="G29" s="91" t="str">
        <f>IFERROR(VLOOKUP($A29 &amp; G$1,BIB.OUV[[CONCATENER]:[Total]],3,FALSE)*GETPIVOTDATA("Somme de Qté",$A$2,"Code Unique",$A29),"")</f>
        <v/>
      </c>
      <c r="H29" s="91" t="str">
        <f>IFERROR(VLOOKUP($A29 &amp; H$1,BIB.OUV[[CONCATENER]:[Total]],3,FALSE)*GETPIVOTDATA("Somme de Qté",$A$2,"Code Unique",$A29),"")</f>
        <v/>
      </c>
      <c r="I29" s="91" t="str">
        <f>IFERROR(VLOOKUP($A29 &amp; I$1,BIB.OUV[[CONCATENER]:[Total]],3,FALSE)*GETPIVOTDATA("Somme de Qté",$A$2,"Code Unique",$A29),"")</f>
        <v/>
      </c>
      <c r="J29" s="91" t="str">
        <f>IFERROR(VLOOKUP($A29 &amp; J$1,BIB.OUV[[CONCATENER]:[Total]],3,FALSE)*GETPIVOTDATA("Somme de Qté",$A$2,"Code Unique",$A29),"")</f>
        <v/>
      </c>
      <c r="K29" s="91" t="str">
        <f>IFERROR(VLOOKUP($A29 &amp; K$1,BIB.OUV[[CONCATENER]:[Total]],3,FALSE)*GETPIVOTDATA("Somme de Qté",$A$2,"Code Unique",$A29),"")</f>
        <v/>
      </c>
      <c r="L29" s="91" t="str">
        <f>IFERROR(VLOOKUP($A29 &amp; L$1,BIB.OUV[[CONCATENER]:[Total]],3,FALSE)*GETPIVOTDATA("Somme de Qté",$A$2,"Code Unique",$A29),"")</f>
        <v/>
      </c>
      <c r="M29" s="91" t="str">
        <f>IFERROR(VLOOKUP($A29 &amp; M$1,BIB.OUV[[CONCATENER]:[Total]],3,FALSE)*GETPIVOTDATA("Somme de Qté",$A$2,"Code Unique",$A29),"")</f>
        <v/>
      </c>
      <c r="N29" s="91" t="str">
        <f>IFERROR(VLOOKUP($A29 &amp; N$1,BIB.OUV[[CONCATENER]:[Total]],3,FALSE)*GETPIVOTDATA("Somme de Qté",$A$2,"Code Unique",$A29),"")</f>
        <v/>
      </c>
      <c r="O29" s="91" t="str">
        <f>IFERROR(VLOOKUP($A29 &amp; O$1,BIB.OUV[[CONCATENER]:[Total]],3,FALSE)*GETPIVOTDATA("Somme de Qté",$A$2,"Code Unique",$A29),"")</f>
        <v/>
      </c>
      <c r="P29" s="91" t="str">
        <f>IFERROR(VLOOKUP($A29 &amp; P$1,BIB.OUV[[CONCATENER]:[Total]],3,FALSE)*GETPIVOTDATA("Somme de Qté",$A$2,"Code Unique",$A29),"")</f>
        <v/>
      </c>
      <c r="Q29" s="91" t="str">
        <f>IFERROR(VLOOKUP($A29 &amp; Q$1,BIB.OUV[[CONCATENER]:[Total]],3,FALSE)*GETPIVOTDATA("Somme de Qté",$A$2,"Code Unique",$A29),"")</f>
        <v/>
      </c>
      <c r="R29" s="91" t="str">
        <f>IFERROR(VLOOKUP($A29 &amp; R$1,BIB.OUV[[CONCATENER]:[Total]],3,FALSE)*GETPIVOTDATA("Somme de Qté",$A$2,"Code Unique",$A29),"")</f>
        <v/>
      </c>
      <c r="S29" s="91" t="str">
        <f>IFERROR(VLOOKUP($A29 &amp; S$1,BIB.OUV[[CONCATENER]:[Total]],3,FALSE)*GETPIVOTDATA("Somme de Qté",$A$2,"Code Unique",$A29),"")</f>
        <v/>
      </c>
      <c r="T29" s="91" t="str">
        <f>IFERROR(VLOOKUP($A29 &amp; T$1,BIB.OUV[[CONCATENER]:[Total]],3,FALSE)*GETPIVOTDATA("Somme de Qté",$A$2,"Code Unique",$A29),"")</f>
        <v/>
      </c>
      <c r="U29" s="91" t="str">
        <f>IFERROR(VLOOKUP($A29 &amp; U$1,BIB.OUV[[CONCATENER]:[Total]],3,FALSE)*GETPIVOTDATA("Somme de Qté",$A$2,"Code Unique",$A29),"")</f>
        <v/>
      </c>
      <c r="V29" s="91" t="str">
        <f>IFERROR(VLOOKUP($A29 &amp; V$1,BIB.OUV[[CONCATENER]:[Total]],3,FALSE)*GETPIVOTDATA("Somme de Qté",$A$2,"Code Unique",$A29),"")</f>
        <v/>
      </c>
    </row>
    <row r="30" spans="4:22" x14ac:dyDescent="0.3">
      <c r="D30" t="str">
        <f>IFERROR(VLOOKUP(A30,BIB.OUV[],1,FALSE)=LIST.RESS!A30,"")</f>
        <v/>
      </c>
      <c r="E30" s="91" t="str">
        <f>IFERROR(VLOOKUP($A30 &amp; E$1,BIB.OUV[[CONCATENER]:[Total]],3,FALSE)*GETPIVOTDATA("Somme de Qté",$A$2,"Code Unique",$A30),"")</f>
        <v/>
      </c>
      <c r="F30" s="91" t="str">
        <f>IFERROR(VLOOKUP($A30 &amp; F$1,BIB.OUV[[CONCATENER]:[Total]],3,FALSE)*GETPIVOTDATA("Somme de Qté",$A$2,"Code Unique",$A30),"")</f>
        <v/>
      </c>
      <c r="G30" s="91" t="str">
        <f>IFERROR(VLOOKUP($A30 &amp; G$1,BIB.OUV[[CONCATENER]:[Total]],3,FALSE)*GETPIVOTDATA("Somme de Qté",$A$2,"Code Unique",$A30),"")</f>
        <v/>
      </c>
      <c r="H30" s="91" t="str">
        <f>IFERROR(VLOOKUP($A30 &amp; H$1,BIB.OUV[[CONCATENER]:[Total]],3,FALSE)*GETPIVOTDATA("Somme de Qté",$A$2,"Code Unique",$A30),"")</f>
        <v/>
      </c>
      <c r="I30" s="91" t="str">
        <f>IFERROR(VLOOKUP($A30 &amp; I$1,BIB.OUV[[CONCATENER]:[Total]],3,FALSE)*GETPIVOTDATA("Somme de Qté",$A$2,"Code Unique",$A30),"")</f>
        <v/>
      </c>
      <c r="J30" s="91" t="str">
        <f>IFERROR(VLOOKUP($A30 &amp; J$1,BIB.OUV[[CONCATENER]:[Total]],3,FALSE)*GETPIVOTDATA("Somme de Qté",$A$2,"Code Unique",$A30),"")</f>
        <v/>
      </c>
      <c r="K30" s="91" t="str">
        <f>IFERROR(VLOOKUP($A30 &amp; K$1,BIB.OUV[[CONCATENER]:[Total]],3,FALSE)*GETPIVOTDATA("Somme de Qté",$A$2,"Code Unique",$A30),"")</f>
        <v/>
      </c>
      <c r="L30" s="91" t="str">
        <f>IFERROR(VLOOKUP($A30 &amp; L$1,BIB.OUV[[CONCATENER]:[Total]],3,FALSE)*GETPIVOTDATA("Somme de Qté",$A$2,"Code Unique",$A30),"")</f>
        <v/>
      </c>
      <c r="M30" s="91" t="str">
        <f>IFERROR(VLOOKUP($A30 &amp; M$1,BIB.OUV[[CONCATENER]:[Total]],3,FALSE)*GETPIVOTDATA("Somme de Qté",$A$2,"Code Unique",$A30),"")</f>
        <v/>
      </c>
      <c r="N30" s="91" t="str">
        <f>IFERROR(VLOOKUP($A30 &amp; N$1,BIB.OUV[[CONCATENER]:[Total]],3,FALSE)*GETPIVOTDATA("Somme de Qté",$A$2,"Code Unique",$A30),"")</f>
        <v/>
      </c>
      <c r="O30" s="91" t="str">
        <f>IFERROR(VLOOKUP($A30 &amp; O$1,BIB.OUV[[CONCATENER]:[Total]],3,FALSE)*GETPIVOTDATA("Somme de Qté",$A$2,"Code Unique",$A30),"")</f>
        <v/>
      </c>
      <c r="P30" s="91" t="str">
        <f>IFERROR(VLOOKUP($A30 &amp; P$1,BIB.OUV[[CONCATENER]:[Total]],3,FALSE)*GETPIVOTDATA("Somme de Qté",$A$2,"Code Unique",$A30),"")</f>
        <v/>
      </c>
      <c r="Q30" s="91" t="str">
        <f>IFERROR(VLOOKUP($A30 &amp; Q$1,BIB.OUV[[CONCATENER]:[Total]],3,FALSE)*GETPIVOTDATA("Somme de Qté",$A$2,"Code Unique",$A30),"")</f>
        <v/>
      </c>
      <c r="R30" s="91" t="str">
        <f>IFERROR(VLOOKUP($A30 &amp; R$1,BIB.OUV[[CONCATENER]:[Total]],3,FALSE)*GETPIVOTDATA("Somme de Qté",$A$2,"Code Unique",$A30),"")</f>
        <v/>
      </c>
      <c r="S30" s="91" t="str">
        <f>IFERROR(VLOOKUP($A30 &amp; S$1,BIB.OUV[[CONCATENER]:[Total]],3,FALSE)*GETPIVOTDATA("Somme de Qté",$A$2,"Code Unique",$A30),"")</f>
        <v/>
      </c>
      <c r="T30" s="91" t="str">
        <f>IFERROR(VLOOKUP($A30 &amp; T$1,BIB.OUV[[CONCATENER]:[Total]],3,FALSE)*GETPIVOTDATA("Somme de Qté",$A$2,"Code Unique",$A30),"")</f>
        <v/>
      </c>
      <c r="U30" s="91" t="str">
        <f>IFERROR(VLOOKUP($A30 &amp; U$1,BIB.OUV[[CONCATENER]:[Total]],3,FALSE)*GETPIVOTDATA("Somme de Qté",$A$2,"Code Unique",$A30),"")</f>
        <v/>
      </c>
      <c r="V30" s="91" t="str">
        <f>IFERROR(VLOOKUP($A30 &amp; V$1,BIB.OUV[[CONCATENER]:[Total]],3,FALSE)*GETPIVOTDATA("Somme de Qté",$A$2,"Code Unique",$A30),"")</f>
        <v/>
      </c>
    </row>
    <row r="31" spans="4:22" x14ac:dyDescent="0.3">
      <c r="D31" t="str">
        <f>IFERROR(VLOOKUP(A31,BIB.OUV[],1,FALSE)=LIST.RESS!A31,"")</f>
        <v/>
      </c>
      <c r="E31" s="91" t="str">
        <f>IFERROR(VLOOKUP($A31 &amp; E$1,BIB.OUV[[CONCATENER]:[Total]],3,FALSE)*GETPIVOTDATA("Somme de Qté",$A$2,"Code Unique",$A31),"")</f>
        <v/>
      </c>
      <c r="F31" s="91" t="str">
        <f>IFERROR(VLOOKUP($A31 &amp; F$1,BIB.OUV[[CONCATENER]:[Total]],3,FALSE)*GETPIVOTDATA("Somme de Qté",$A$2,"Code Unique",$A31),"")</f>
        <v/>
      </c>
      <c r="G31" s="91" t="str">
        <f>IFERROR(VLOOKUP($A31 &amp; G$1,BIB.OUV[[CONCATENER]:[Total]],3,FALSE)*GETPIVOTDATA("Somme de Qté",$A$2,"Code Unique",$A31),"")</f>
        <v/>
      </c>
      <c r="H31" s="91" t="str">
        <f>IFERROR(VLOOKUP($A31 &amp; H$1,BIB.OUV[[CONCATENER]:[Total]],3,FALSE)*GETPIVOTDATA("Somme de Qté",$A$2,"Code Unique",$A31),"")</f>
        <v/>
      </c>
      <c r="I31" s="91" t="str">
        <f>IFERROR(VLOOKUP($A31 &amp; I$1,BIB.OUV[[CONCATENER]:[Total]],3,FALSE)*GETPIVOTDATA("Somme de Qté",$A$2,"Code Unique",$A31),"")</f>
        <v/>
      </c>
      <c r="J31" s="91" t="str">
        <f>IFERROR(VLOOKUP($A31 &amp; J$1,BIB.OUV[[CONCATENER]:[Total]],3,FALSE)*GETPIVOTDATA("Somme de Qté",$A$2,"Code Unique",$A31),"")</f>
        <v/>
      </c>
      <c r="K31" s="91" t="str">
        <f>IFERROR(VLOOKUP($A31 &amp; K$1,BIB.OUV[[CONCATENER]:[Total]],3,FALSE)*GETPIVOTDATA("Somme de Qté",$A$2,"Code Unique",$A31),"")</f>
        <v/>
      </c>
      <c r="L31" s="91" t="str">
        <f>IFERROR(VLOOKUP($A31 &amp; L$1,BIB.OUV[[CONCATENER]:[Total]],3,FALSE)*GETPIVOTDATA("Somme de Qté",$A$2,"Code Unique",$A31),"")</f>
        <v/>
      </c>
      <c r="M31" s="91" t="str">
        <f>IFERROR(VLOOKUP($A31 &amp; M$1,BIB.OUV[[CONCATENER]:[Total]],3,FALSE)*GETPIVOTDATA("Somme de Qté",$A$2,"Code Unique",$A31),"")</f>
        <v/>
      </c>
      <c r="N31" s="91" t="str">
        <f>IFERROR(VLOOKUP($A31 &amp; N$1,BIB.OUV[[CONCATENER]:[Total]],3,FALSE)*GETPIVOTDATA("Somme de Qté",$A$2,"Code Unique",$A31),"")</f>
        <v/>
      </c>
      <c r="O31" s="91" t="str">
        <f>IFERROR(VLOOKUP($A31 &amp; O$1,BIB.OUV[[CONCATENER]:[Total]],3,FALSE)*GETPIVOTDATA("Somme de Qté",$A$2,"Code Unique",$A31),"")</f>
        <v/>
      </c>
      <c r="P31" s="91" t="str">
        <f>IFERROR(VLOOKUP($A31 &amp; P$1,BIB.OUV[[CONCATENER]:[Total]],3,FALSE)*GETPIVOTDATA("Somme de Qté",$A$2,"Code Unique",$A31),"")</f>
        <v/>
      </c>
      <c r="Q31" s="91" t="str">
        <f>IFERROR(VLOOKUP($A31 &amp; Q$1,BIB.OUV[[CONCATENER]:[Total]],3,FALSE)*GETPIVOTDATA("Somme de Qté",$A$2,"Code Unique",$A31),"")</f>
        <v/>
      </c>
      <c r="R31" s="91" t="str">
        <f>IFERROR(VLOOKUP($A31 &amp; R$1,BIB.OUV[[CONCATENER]:[Total]],3,FALSE)*GETPIVOTDATA("Somme de Qté",$A$2,"Code Unique",$A31),"")</f>
        <v/>
      </c>
      <c r="S31" s="91" t="str">
        <f>IFERROR(VLOOKUP($A31 &amp; S$1,BIB.OUV[[CONCATENER]:[Total]],3,FALSE)*GETPIVOTDATA("Somme de Qté",$A$2,"Code Unique",$A31),"")</f>
        <v/>
      </c>
      <c r="T31" s="91" t="str">
        <f>IFERROR(VLOOKUP($A31 &amp; T$1,BIB.OUV[[CONCATENER]:[Total]],3,FALSE)*GETPIVOTDATA("Somme de Qté",$A$2,"Code Unique",$A31),"")</f>
        <v/>
      </c>
      <c r="U31" s="91" t="str">
        <f>IFERROR(VLOOKUP($A31 &amp; U$1,BIB.OUV[[CONCATENER]:[Total]],3,FALSE)*GETPIVOTDATA("Somme de Qté",$A$2,"Code Unique",$A31),"")</f>
        <v/>
      </c>
      <c r="V31" s="91" t="str">
        <f>IFERROR(VLOOKUP($A31 &amp; V$1,BIB.OUV[[CONCATENER]:[Total]],3,FALSE)*GETPIVOTDATA("Somme de Qté",$A$2,"Code Unique",$A31),"")</f>
        <v/>
      </c>
    </row>
    <row r="32" spans="4:22" x14ac:dyDescent="0.3">
      <c r="D32" t="str">
        <f>IFERROR(VLOOKUP(A32,BIB.OUV[],1,FALSE)=LIST.RESS!A32,"")</f>
        <v/>
      </c>
      <c r="E32" s="91" t="str">
        <f>IFERROR(VLOOKUP($A32 &amp; E$1,BIB.OUV[[CONCATENER]:[Total]],3,FALSE)*GETPIVOTDATA("Somme de Qté",$A$2,"Code Unique",$A32),"")</f>
        <v/>
      </c>
      <c r="F32" s="91" t="str">
        <f>IFERROR(VLOOKUP($A32 &amp; F$1,BIB.OUV[[CONCATENER]:[Total]],3,FALSE)*GETPIVOTDATA("Somme de Qté",$A$2,"Code Unique",$A32),"")</f>
        <v/>
      </c>
      <c r="G32" s="91" t="str">
        <f>IFERROR(VLOOKUP($A32 &amp; G$1,BIB.OUV[[CONCATENER]:[Total]],3,FALSE)*GETPIVOTDATA("Somme de Qté",$A$2,"Code Unique",$A32),"")</f>
        <v/>
      </c>
      <c r="H32" s="91" t="str">
        <f>IFERROR(VLOOKUP($A32 &amp; H$1,BIB.OUV[[CONCATENER]:[Total]],3,FALSE)*GETPIVOTDATA("Somme de Qté",$A$2,"Code Unique",$A32),"")</f>
        <v/>
      </c>
      <c r="I32" s="91" t="str">
        <f>IFERROR(VLOOKUP($A32 &amp; I$1,BIB.OUV[[CONCATENER]:[Total]],3,FALSE)*GETPIVOTDATA("Somme de Qté",$A$2,"Code Unique",$A32),"")</f>
        <v/>
      </c>
      <c r="J32" s="91" t="str">
        <f>IFERROR(VLOOKUP($A32 &amp; J$1,BIB.OUV[[CONCATENER]:[Total]],3,FALSE)*GETPIVOTDATA("Somme de Qté",$A$2,"Code Unique",$A32),"")</f>
        <v/>
      </c>
      <c r="K32" s="91" t="str">
        <f>IFERROR(VLOOKUP($A32 &amp; K$1,BIB.OUV[[CONCATENER]:[Total]],3,FALSE)*GETPIVOTDATA("Somme de Qté",$A$2,"Code Unique",$A32),"")</f>
        <v/>
      </c>
      <c r="L32" s="91" t="str">
        <f>IFERROR(VLOOKUP($A32 &amp; L$1,BIB.OUV[[CONCATENER]:[Total]],3,FALSE)*GETPIVOTDATA("Somme de Qté",$A$2,"Code Unique",$A32),"")</f>
        <v/>
      </c>
      <c r="M32" s="91" t="str">
        <f>IFERROR(VLOOKUP($A32 &amp; M$1,BIB.OUV[[CONCATENER]:[Total]],3,FALSE)*GETPIVOTDATA("Somme de Qté",$A$2,"Code Unique",$A32),"")</f>
        <v/>
      </c>
      <c r="N32" s="91" t="str">
        <f>IFERROR(VLOOKUP($A32 &amp; N$1,BIB.OUV[[CONCATENER]:[Total]],3,FALSE)*GETPIVOTDATA("Somme de Qté",$A$2,"Code Unique",$A32),"")</f>
        <v/>
      </c>
      <c r="O32" s="91" t="str">
        <f>IFERROR(VLOOKUP($A32 &amp; O$1,BIB.OUV[[CONCATENER]:[Total]],3,FALSE)*GETPIVOTDATA("Somme de Qté",$A$2,"Code Unique",$A32),"")</f>
        <v/>
      </c>
      <c r="P32" s="91" t="str">
        <f>IFERROR(VLOOKUP($A32 &amp; P$1,BIB.OUV[[CONCATENER]:[Total]],3,FALSE)*GETPIVOTDATA("Somme de Qté",$A$2,"Code Unique",$A32),"")</f>
        <v/>
      </c>
      <c r="Q32" s="91" t="str">
        <f>IFERROR(VLOOKUP($A32 &amp; Q$1,BIB.OUV[[CONCATENER]:[Total]],3,FALSE)*GETPIVOTDATA("Somme de Qté",$A$2,"Code Unique",$A32),"")</f>
        <v/>
      </c>
      <c r="R32" s="91" t="str">
        <f>IFERROR(VLOOKUP($A32 &amp; R$1,BIB.OUV[[CONCATENER]:[Total]],3,FALSE)*GETPIVOTDATA("Somme de Qté",$A$2,"Code Unique",$A32),"")</f>
        <v/>
      </c>
      <c r="S32" s="91" t="str">
        <f>IFERROR(VLOOKUP($A32 &amp; S$1,BIB.OUV[[CONCATENER]:[Total]],3,FALSE)*GETPIVOTDATA("Somme de Qté",$A$2,"Code Unique",$A32),"")</f>
        <v/>
      </c>
      <c r="T32" s="91" t="str">
        <f>IFERROR(VLOOKUP($A32 &amp; T$1,BIB.OUV[[CONCATENER]:[Total]],3,FALSE)*GETPIVOTDATA("Somme de Qté",$A$2,"Code Unique",$A32),"")</f>
        <v/>
      </c>
      <c r="U32" s="91" t="str">
        <f>IFERROR(VLOOKUP($A32 &amp; U$1,BIB.OUV[[CONCATENER]:[Total]],3,FALSE)*GETPIVOTDATA("Somme de Qté",$A$2,"Code Unique",$A32),"")</f>
        <v/>
      </c>
      <c r="V32" s="91" t="str">
        <f>IFERROR(VLOOKUP($A32 &amp; V$1,BIB.OUV[[CONCATENER]:[Total]],3,FALSE)*GETPIVOTDATA("Somme de Qté",$A$2,"Code Unique",$A32),"")</f>
        <v/>
      </c>
    </row>
    <row r="33" spans="4:22" x14ac:dyDescent="0.3">
      <c r="D33" t="str">
        <f>IFERROR(VLOOKUP(A33,BIB.OUV[],1,FALSE)=LIST.RESS!A33,"")</f>
        <v/>
      </c>
      <c r="E33" s="91" t="str">
        <f>IFERROR(VLOOKUP($A33 &amp; E$1,BIB.OUV[[CONCATENER]:[Total]],3,FALSE)*GETPIVOTDATA("Somme de Qté",$A$2,"Code Unique",$A33),"")</f>
        <v/>
      </c>
      <c r="F33" s="91" t="str">
        <f>IFERROR(VLOOKUP($A33 &amp; F$1,BIB.OUV[[CONCATENER]:[Total]],3,FALSE)*GETPIVOTDATA("Somme de Qté",$A$2,"Code Unique",$A33),"")</f>
        <v/>
      </c>
      <c r="G33" s="91" t="str">
        <f>IFERROR(VLOOKUP($A33 &amp; G$1,BIB.OUV[[CONCATENER]:[Total]],3,FALSE)*GETPIVOTDATA("Somme de Qté",$A$2,"Code Unique",$A33),"")</f>
        <v/>
      </c>
      <c r="H33" s="91" t="str">
        <f>IFERROR(VLOOKUP($A33 &amp; H$1,BIB.OUV[[CONCATENER]:[Total]],3,FALSE)*GETPIVOTDATA("Somme de Qté",$A$2,"Code Unique",$A33),"")</f>
        <v/>
      </c>
      <c r="I33" s="91" t="str">
        <f>IFERROR(VLOOKUP($A33 &amp; I$1,BIB.OUV[[CONCATENER]:[Total]],3,FALSE)*GETPIVOTDATA("Somme de Qté",$A$2,"Code Unique",$A33),"")</f>
        <v/>
      </c>
      <c r="J33" s="91" t="str">
        <f>IFERROR(VLOOKUP($A33 &amp; J$1,BIB.OUV[[CONCATENER]:[Total]],3,FALSE)*GETPIVOTDATA("Somme de Qté",$A$2,"Code Unique",$A33),"")</f>
        <v/>
      </c>
      <c r="K33" s="91" t="str">
        <f>IFERROR(VLOOKUP($A33 &amp; K$1,BIB.OUV[[CONCATENER]:[Total]],3,FALSE)*GETPIVOTDATA("Somme de Qté",$A$2,"Code Unique",$A33),"")</f>
        <v/>
      </c>
      <c r="L33" s="91" t="str">
        <f>IFERROR(VLOOKUP($A33 &amp; L$1,BIB.OUV[[CONCATENER]:[Total]],3,FALSE)*GETPIVOTDATA("Somme de Qté",$A$2,"Code Unique",$A33),"")</f>
        <v/>
      </c>
      <c r="M33" s="91" t="str">
        <f>IFERROR(VLOOKUP($A33 &amp; M$1,BIB.OUV[[CONCATENER]:[Total]],3,FALSE)*GETPIVOTDATA("Somme de Qté",$A$2,"Code Unique",$A33),"")</f>
        <v/>
      </c>
      <c r="N33" s="91" t="str">
        <f>IFERROR(VLOOKUP($A33 &amp; N$1,BIB.OUV[[CONCATENER]:[Total]],3,FALSE)*GETPIVOTDATA("Somme de Qté",$A$2,"Code Unique",$A33),"")</f>
        <v/>
      </c>
      <c r="O33" s="91" t="str">
        <f>IFERROR(VLOOKUP($A33 &amp; O$1,BIB.OUV[[CONCATENER]:[Total]],3,FALSE)*GETPIVOTDATA("Somme de Qté",$A$2,"Code Unique",$A33),"")</f>
        <v/>
      </c>
      <c r="P33" s="91" t="str">
        <f>IFERROR(VLOOKUP($A33 &amp; P$1,BIB.OUV[[CONCATENER]:[Total]],3,FALSE)*GETPIVOTDATA("Somme de Qté",$A$2,"Code Unique",$A33),"")</f>
        <v/>
      </c>
      <c r="Q33" s="91" t="str">
        <f>IFERROR(VLOOKUP($A33 &amp; Q$1,BIB.OUV[[CONCATENER]:[Total]],3,FALSE)*GETPIVOTDATA("Somme de Qté",$A$2,"Code Unique",$A33),"")</f>
        <v/>
      </c>
      <c r="R33" s="91" t="str">
        <f>IFERROR(VLOOKUP($A33 &amp; R$1,BIB.OUV[[CONCATENER]:[Total]],3,FALSE)*GETPIVOTDATA("Somme de Qté",$A$2,"Code Unique",$A33),"")</f>
        <v/>
      </c>
      <c r="S33" s="91" t="str">
        <f>IFERROR(VLOOKUP($A33 &amp; S$1,BIB.OUV[[CONCATENER]:[Total]],3,FALSE)*GETPIVOTDATA("Somme de Qté",$A$2,"Code Unique",$A33),"")</f>
        <v/>
      </c>
      <c r="T33" s="91" t="str">
        <f>IFERROR(VLOOKUP($A33 &amp; T$1,BIB.OUV[[CONCATENER]:[Total]],3,FALSE)*GETPIVOTDATA("Somme de Qté",$A$2,"Code Unique",$A33),"")</f>
        <v/>
      </c>
      <c r="U33" s="91" t="str">
        <f>IFERROR(VLOOKUP($A33 &amp; U$1,BIB.OUV[[CONCATENER]:[Total]],3,FALSE)*GETPIVOTDATA("Somme de Qté",$A$2,"Code Unique",$A33),"")</f>
        <v/>
      </c>
      <c r="V33" s="91" t="str">
        <f>IFERROR(VLOOKUP($A33 &amp; V$1,BIB.OUV[[CONCATENER]:[Total]],3,FALSE)*GETPIVOTDATA("Somme de Qté",$A$2,"Code Unique",$A33),"")</f>
        <v/>
      </c>
    </row>
    <row r="34" spans="4:22" x14ac:dyDescent="0.3">
      <c r="D34" t="str">
        <f>IFERROR(VLOOKUP(A34,BIB.OUV[],1,FALSE)=LIST.RESS!A34,"")</f>
        <v/>
      </c>
      <c r="E34" s="91" t="str">
        <f>IFERROR(VLOOKUP($A34 &amp; E$1,BIB.OUV[[CONCATENER]:[Total]],3,FALSE)*GETPIVOTDATA("Somme de Qté",$A$2,"Code Unique",$A34),"")</f>
        <v/>
      </c>
      <c r="F34" s="91" t="str">
        <f>IFERROR(VLOOKUP($A34 &amp; F$1,BIB.OUV[[CONCATENER]:[Total]],3,FALSE)*GETPIVOTDATA("Somme de Qté",$A$2,"Code Unique",$A34),"")</f>
        <v/>
      </c>
      <c r="G34" s="91" t="str">
        <f>IFERROR(VLOOKUP($A34 &amp; G$1,BIB.OUV[[CONCATENER]:[Total]],3,FALSE)*GETPIVOTDATA("Somme de Qté",$A$2,"Code Unique",$A34),"")</f>
        <v/>
      </c>
      <c r="H34" s="91" t="str">
        <f>IFERROR(VLOOKUP($A34 &amp; H$1,BIB.OUV[[CONCATENER]:[Total]],3,FALSE)*GETPIVOTDATA("Somme de Qté",$A$2,"Code Unique",$A34),"")</f>
        <v/>
      </c>
      <c r="I34" s="91" t="str">
        <f>IFERROR(VLOOKUP($A34 &amp; I$1,BIB.OUV[[CONCATENER]:[Total]],3,FALSE)*GETPIVOTDATA("Somme de Qté",$A$2,"Code Unique",$A34),"")</f>
        <v/>
      </c>
      <c r="J34" s="91" t="str">
        <f>IFERROR(VLOOKUP($A34 &amp; J$1,BIB.OUV[[CONCATENER]:[Total]],3,FALSE)*GETPIVOTDATA("Somme de Qté",$A$2,"Code Unique",$A34),"")</f>
        <v/>
      </c>
      <c r="K34" s="91" t="str">
        <f>IFERROR(VLOOKUP($A34 &amp; K$1,BIB.OUV[[CONCATENER]:[Total]],3,FALSE)*GETPIVOTDATA("Somme de Qté",$A$2,"Code Unique",$A34),"")</f>
        <v/>
      </c>
      <c r="L34" s="91" t="str">
        <f>IFERROR(VLOOKUP($A34 &amp; L$1,BIB.OUV[[CONCATENER]:[Total]],3,FALSE)*GETPIVOTDATA("Somme de Qté",$A$2,"Code Unique",$A34),"")</f>
        <v/>
      </c>
      <c r="M34" s="91" t="str">
        <f>IFERROR(VLOOKUP($A34 &amp; M$1,BIB.OUV[[CONCATENER]:[Total]],3,FALSE)*GETPIVOTDATA("Somme de Qté",$A$2,"Code Unique",$A34),"")</f>
        <v/>
      </c>
      <c r="N34" s="91" t="str">
        <f>IFERROR(VLOOKUP($A34 &amp; N$1,BIB.OUV[[CONCATENER]:[Total]],3,FALSE)*GETPIVOTDATA("Somme de Qté",$A$2,"Code Unique",$A34),"")</f>
        <v/>
      </c>
      <c r="O34" s="91" t="str">
        <f>IFERROR(VLOOKUP($A34 &amp; O$1,BIB.OUV[[CONCATENER]:[Total]],3,FALSE)*GETPIVOTDATA("Somme de Qté",$A$2,"Code Unique",$A34),"")</f>
        <v/>
      </c>
      <c r="P34" s="91" t="str">
        <f>IFERROR(VLOOKUP($A34 &amp; P$1,BIB.OUV[[CONCATENER]:[Total]],3,FALSE)*GETPIVOTDATA("Somme de Qté",$A$2,"Code Unique",$A34),"")</f>
        <v/>
      </c>
      <c r="Q34" s="91" t="str">
        <f>IFERROR(VLOOKUP($A34 &amp; Q$1,BIB.OUV[[CONCATENER]:[Total]],3,FALSE)*GETPIVOTDATA("Somme de Qté",$A$2,"Code Unique",$A34),"")</f>
        <v/>
      </c>
      <c r="R34" s="91" t="str">
        <f>IFERROR(VLOOKUP($A34 &amp; R$1,BIB.OUV[[CONCATENER]:[Total]],3,FALSE)*GETPIVOTDATA("Somme de Qté",$A$2,"Code Unique",$A34),"")</f>
        <v/>
      </c>
      <c r="S34" s="91" t="str">
        <f>IFERROR(VLOOKUP($A34 &amp; S$1,BIB.OUV[[CONCATENER]:[Total]],3,FALSE)*GETPIVOTDATA("Somme de Qté",$A$2,"Code Unique",$A34),"")</f>
        <v/>
      </c>
      <c r="T34" s="91" t="str">
        <f>IFERROR(VLOOKUP($A34 &amp; T$1,BIB.OUV[[CONCATENER]:[Total]],3,FALSE)*GETPIVOTDATA("Somme de Qté",$A$2,"Code Unique",$A34),"")</f>
        <v/>
      </c>
      <c r="U34" s="91" t="str">
        <f>IFERROR(VLOOKUP($A34 &amp; U$1,BIB.OUV[[CONCATENER]:[Total]],3,FALSE)*GETPIVOTDATA("Somme de Qté",$A$2,"Code Unique",$A34),"")</f>
        <v/>
      </c>
      <c r="V34" s="91" t="str">
        <f>IFERROR(VLOOKUP($A34 &amp; V$1,BIB.OUV[[CONCATENER]:[Total]],3,FALSE)*GETPIVOTDATA("Somme de Qté",$A$2,"Code Unique",$A34),"")</f>
        <v/>
      </c>
    </row>
    <row r="35" spans="4:22" x14ac:dyDescent="0.3">
      <c r="D35" t="str">
        <f>IFERROR(VLOOKUP(A35,BIB.OUV[],1,FALSE)=LIST.RESS!A35,"")</f>
        <v/>
      </c>
      <c r="E35" s="91" t="str">
        <f>IFERROR(VLOOKUP($A35 &amp; E$1,BIB.OUV[[CONCATENER]:[Total]],3,FALSE)*GETPIVOTDATA("Somme de Qté",$A$2,"Code Unique",$A35),"")</f>
        <v/>
      </c>
      <c r="F35" s="91" t="str">
        <f>IFERROR(VLOOKUP($A35 &amp; F$1,BIB.OUV[[CONCATENER]:[Total]],3,FALSE)*GETPIVOTDATA("Somme de Qté",$A$2,"Code Unique",$A35),"")</f>
        <v/>
      </c>
      <c r="G35" s="91" t="str">
        <f>IFERROR(VLOOKUP($A35 &amp; G$1,BIB.OUV[[CONCATENER]:[Total]],3,FALSE)*GETPIVOTDATA("Somme de Qté",$A$2,"Code Unique",$A35),"")</f>
        <v/>
      </c>
      <c r="H35" s="91" t="str">
        <f>IFERROR(VLOOKUP($A35 &amp; H$1,BIB.OUV[[CONCATENER]:[Total]],3,FALSE)*GETPIVOTDATA("Somme de Qté",$A$2,"Code Unique",$A35),"")</f>
        <v/>
      </c>
      <c r="I35" s="91" t="str">
        <f>IFERROR(VLOOKUP($A35 &amp; I$1,BIB.OUV[[CONCATENER]:[Total]],3,FALSE)*GETPIVOTDATA("Somme de Qté",$A$2,"Code Unique",$A35),"")</f>
        <v/>
      </c>
      <c r="J35" s="91" t="str">
        <f>IFERROR(VLOOKUP($A35 &amp; J$1,BIB.OUV[[CONCATENER]:[Total]],3,FALSE)*GETPIVOTDATA("Somme de Qté",$A$2,"Code Unique",$A35),"")</f>
        <v/>
      </c>
      <c r="K35" s="91" t="str">
        <f>IFERROR(VLOOKUP($A35 &amp; K$1,BIB.OUV[[CONCATENER]:[Total]],3,FALSE)*GETPIVOTDATA("Somme de Qté",$A$2,"Code Unique",$A35),"")</f>
        <v/>
      </c>
      <c r="L35" s="91" t="str">
        <f>IFERROR(VLOOKUP($A35 &amp; L$1,BIB.OUV[[CONCATENER]:[Total]],3,FALSE)*GETPIVOTDATA("Somme de Qté",$A$2,"Code Unique",$A35),"")</f>
        <v/>
      </c>
      <c r="M35" s="91" t="str">
        <f>IFERROR(VLOOKUP($A35 &amp; M$1,BIB.OUV[[CONCATENER]:[Total]],3,FALSE)*GETPIVOTDATA("Somme de Qté",$A$2,"Code Unique",$A35),"")</f>
        <v/>
      </c>
      <c r="N35" s="91" t="str">
        <f>IFERROR(VLOOKUP($A35 &amp; N$1,BIB.OUV[[CONCATENER]:[Total]],3,FALSE)*GETPIVOTDATA("Somme de Qté",$A$2,"Code Unique",$A35),"")</f>
        <v/>
      </c>
      <c r="O35" s="91" t="str">
        <f>IFERROR(VLOOKUP($A35 &amp; O$1,BIB.OUV[[CONCATENER]:[Total]],3,FALSE)*GETPIVOTDATA("Somme de Qté",$A$2,"Code Unique",$A35),"")</f>
        <v/>
      </c>
      <c r="P35" s="91" t="str">
        <f>IFERROR(VLOOKUP($A35 &amp; P$1,BIB.OUV[[CONCATENER]:[Total]],3,FALSE)*GETPIVOTDATA("Somme de Qté",$A$2,"Code Unique",$A35),"")</f>
        <v/>
      </c>
      <c r="Q35" s="91" t="str">
        <f>IFERROR(VLOOKUP($A35 &amp; Q$1,BIB.OUV[[CONCATENER]:[Total]],3,FALSE)*GETPIVOTDATA("Somme de Qté",$A$2,"Code Unique",$A35),"")</f>
        <v/>
      </c>
      <c r="R35" s="91" t="str">
        <f>IFERROR(VLOOKUP($A35 &amp; R$1,BIB.OUV[[CONCATENER]:[Total]],3,FALSE)*GETPIVOTDATA("Somme de Qté",$A$2,"Code Unique",$A35),"")</f>
        <v/>
      </c>
      <c r="S35" s="91" t="str">
        <f>IFERROR(VLOOKUP($A35 &amp; S$1,BIB.OUV[[CONCATENER]:[Total]],3,FALSE)*GETPIVOTDATA("Somme de Qté",$A$2,"Code Unique",$A35),"")</f>
        <v/>
      </c>
      <c r="T35" s="91" t="str">
        <f>IFERROR(VLOOKUP($A35 &amp; T$1,BIB.OUV[[CONCATENER]:[Total]],3,FALSE)*GETPIVOTDATA("Somme de Qté",$A$2,"Code Unique",$A35),"")</f>
        <v/>
      </c>
      <c r="U35" s="91" t="str">
        <f>IFERROR(VLOOKUP($A35 &amp; U$1,BIB.OUV[[CONCATENER]:[Total]],3,FALSE)*GETPIVOTDATA("Somme de Qté",$A$2,"Code Unique",$A35),"")</f>
        <v/>
      </c>
      <c r="V35" s="91" t="str">
        <f>IFERROR(VLOOKUP($A35 &amp; V$1,BIB.OUV[[CONCATENER]:[Total]],3,FALSE)*GETPIVOTDATA("Somme de Qté",$A$2,"Code Unique",$A35),"")</f>
        <v/>
      </c>
    </row>
    <row r="36" spans="4:22" x14ac:dyDescent="0.3">
      <c r="D36" t="str">
        <f>IFERROR(VLOOKUP(A36,BIB.OUV[],1,FALSE)=LIST.RESS!A36,"")</f>
        <v/>
      </c>
      <c r="E36" s="91" t="str">
        <f>IFERROR(VLOOKUP($A36 &amp; E$1,BIB.OUV[[CONCATENER]:[Total]],3,FALSE)*GETPIVOTDATA("Somme de Qté",$A$2,"Code Unique",$A36),"")</f>
        <v/>
      </c>
      <c r="F36" s="91" t="str">
        <f>IFERROR(VLOOKUP($A36 &amp; F$1,BIB.OUV[[CONCATENER]:[Total]],3,FALSE)*GETPIVOTDATA("Somme de Qté",$A$2,"Code Unique",$A36),"")</f>
        <v/>
      </c>
      <c r="G36" s="91" t="str">
        <f>IFERROR(VLOOKUP($A36 &amp; G$1,BIB.OUV[[CONCATENER]:[Total]],3,FALSE)*GETPIVOTDATA("Somme de Qté",$A$2,"Code Unique",$A36),"")</f>
        <v/>
      </c>
      <c r="H36" s="91" t="str">
        <f>IFERROR(VLOOKUP($A36 &amp; H$1,BIB.OUV[[CONCATENER]:[Total]],3,FALSE)*GETPIVOTDATA("Somme de Qté",$A$2,"Code Unique",$A36),"")</f>
        <v/>
      </c>
      <c r="I36" s="91" t="str">
        <f>IFERROR(VLOOKUP($A36 &amp; I$1,BIB.OUV[[CONCATENER]:[Total]],3,FALSE)*GETPIVOTDATA("Somme de Qté",$A$2,"Code Unique",$A36),"")</f>
        <v/>
      </c>
      <c r="J36" s="91" t="str">
        <f>IFERROR(VLOOKUP($A36 &amp; J$1,BIB.OUV[[CONCATENER]:[Total]],3,FALSE)*GETPIVOTDATA("Somme de Qté",$A$2,"Code Unique",$A36),"")</f>
        <v/>
      </c>
      <c r="K36" s="91" t="str">
        <f>IFERROR(VLOOKUP($A36 &amp; K$1,BIB.OUV[[CONCATENER]:[Total]],3,FALSE)*GETPIVOTDATA("Somme de Qté",$A$2,"Code Unique",$A36),"")</f>
        <v/>
      </c>
      <c r="L36" s="91" t="str">
        <f>IFERROR(VLOOKUP($A36 &amp; L$1,BIB.OUV[[CONCATENER]:[Total]],3,FALSE)*GETPIVOTDATA("Somme de Qté",$A$2,"Code Unique",$A36),"")</f>
        <v/>
      </c>
      <c r="M36" s="91" t="str">
        <f>IFERROR(VLOOKUP($A36 &amp; M$1,BIB.OUV[[CONCATENER]:[Total]],3,FALSE)*GETPIVOTDATA("Somme de Qté",$A$2,"Code Unique",$A36),"")</f>
        <v/>
      </c>
      <c r="N36" s="91" t="str">
        <f>IFERROR(VLOOKUP($A36 &amp; N$1,BIB.OUV[[CONCATENER]:[Total]],3,FALSE)*GETPIVOTDATA("Somme de Qté",$A$2,"Code Unique",$A36),"")</f>
        <v/>
      </c>
      <c r="O36" s="91" t="str">
        <f>IFERROR(VLOOKUP($A36 &amp; O$1,BIB.OUV[[CONCATENER]:[Total]],3,FALSE)*GETPIVOTDATA("Somme de Qté",$A$2,"Code Unique",$A36),"")</f>
        <v/>
      </c>
      <c r="P36" s="91" t="str">
        <f>IFERROR(VLOOKUP($A36 &amp; P$1,BIB.OUV[[CONCATENER]:[Total]],3,FALSE)*GETPIVOTDATA("Somme de Qté",$A$2,"Code Unique",$A36),"")</f>
        <v/>
      </c>
      <c r="Q36" s="91" t="str">
        <f>IFERROR(VLOOKUP($A36 &amp; Q$1,BIB.OUV[[CONCATENER]:[Total]],3,FALSE)*GETPIVOTDATA("Somme de Qté",$A$2,"Code Unique",$A36),"")</f>
        <v/>
      </c>
      <c r="R36" s="91" t="str">
        <f>IFERROR(VLOOKUP($A36 &amp; R$1,BIB.OUV[[CONCATENER]:[Total]],3,FALSE)*GETPIVOTDATA("Somme de Qté",$A$2,"Code Unique",$A36),"")</f>
        <v/>
      </c>
      <c r="S36" s="91" t="str">
        <f>IFERROR(VLOOKUP($A36 &amp; S$1,BIB.OUV[[CONCATENER]:[Total]],3,FALSE)*GETPIVOTDATA("Somme de Qté",$A$2,"Code Unique",$A36),"")</f>
        <v/>
      </c>
      <c r="T36" s="91" t="str">
        <f>IFERROR(VLOOKUP($A36 &amp; T$1,BIB.OUV[[CONCATENER]:[Total]],3,FALSE)*GETPIVOTDATA("Somme de Qté",$A$2,"Code Unique",$A36),"")</f>
        <v/>
      </c>
      <c r="U36" s="91" t="str">
        <f>IFERROR(VLOOKUP($A36 &amp; U$1,BIB.OUV[[CONCATENER]:[Total]],3,FALSE)*GETPIVOTDATA("Somme de Qté",$A$2,"Code Unique",$A36),"")</f>
        <v/>
      </c>
      <c r="V36" s="91" t="str">
        <f>IFERROR(VLOOKUP($A36 &amp; V$1,BIB.OUV[[CONCATENER]:[Total]],3,FALSE)*GETPIVOTDATA("Somme de Qté",$A$2,"Code Unique",$A36),"")</f>
        <v/>
      </c>
    </row>
    <row r="37" spans="4:22" x14ac:dyDescent="0.3">
      <c r="D37" t="str">
        <f>IFERROR(VLOOKUP(A37,BIB.OUV[],1,FALSE)=LIST.RESS!A37,"")</f>
        <v/>
      </c>
      <c r="E37" s="91" t="str">
        <f>IFERROR(VLOOKUP($A37 &amp; E$1,BIB.OUV[[CONCATENER]:[Total]],3,FALSE)*GETPIVOTDATA("Somme de Qté",$A$2,"Code Unique",$A37),"")</f>
        <v/>
      </c>
      <c r="F37" s="91" t="str">
        <f>IFERROR(VLOOKUP($A37 &amp; F$1,BIB.OUV[[CONCATENER]:[Total]],3,FALSE)*GETPIVOTDATA("Somme de Qté",$A$2,"Code Unique",$A37),"")</f>
        <v/>
      </c>
      <c r="G37" s="91" t="str">
        <f>IFERROR(VLOOKUP($A37 &amp; G$1,BIB.OUV[[CONCATENER]:[Total]],3,FALSE)*GETPIVOTDATA("Somme de Qté",$A$2,"Code Unique",$A37),"")</f>
        <v/>
      </c>
      <c r="H37" s="91" t="str">
        <f>IFERROR(VLOOKUP($A37 &amp; H$1,BIB.OUV[[CONCATENER]:[Total]],3,FALSE)*GETPIVOTDATA("Somme de Qté",$A$2,"Code Unique",$A37),"")</f>
        <v/>
      </c>
      <c r="I37" s="91" t="str">
        <f>IFERROR(VLOOKUP($A37 &amp; I$1,BIB.OUV[[CONCATENER]:[Total]],3,FALSE)*GETPIVOTDATA("Somme de Qté",$A$2,"Code Unique",$A37),"")</f>
        <v/>
      </c>
      <c r="J37" s="91" t="str">
        <f>IFERROR(VLOOKUP($A37 &amp; J$1,BIB.OUV[[CONCATENER]:[Total]],3,FALSE)*GETPIVOTDATA("Somme de Qté",$A$2,"Code Unique",$A37),"")</f>
        <v/>
      </c>
      <c r="K37" s="91" t="str">
        <f>IFERROR(VLOOKUP($A37 &amp; K$1,BIB.OUV[[CONCATENER]:[Total]],3,FALSE)*GETPIVOTDATA("Somme de Qté",$A$2,"Code Unique",$A37),"")</f>
        <v/>
      </c>
      <c r="L37" s="91" t="str">
        <f>IFERROR(VLOOKUP($A37 &amp; L$1,BIB.OUV[[CONCATENER]:[Total]],3,FALSE)*GETPIVOTDATA("Somme de Qté",$A$2,"Code Unique",$A37),"")</f>
        <v/>
      </c>
      <c r="M37" s="91" t="str">
        <f>IFERROR(VLOOKUP($A37 &amp; M$1,BIB.OUV[[CONCATENER]:[Total]],3,FALSE)*GETPIVOTDATA("Somme de Qté",$A$2,"Code Unique",$A37),"")</f>
        <v/>
      </c>
      <c r="N37" s="91" t="str">
        <f>IFERROR(VLOOKUP($A37 &amp; N$1,BIB.OUV[[CONCATENER]:[Total]],3,FALSE)*GETPIVOTDATA("Somme de Qté",$A$2,"Code Unique",$A37),"")</f>
        <v/>
      </c>
      <c r="O37" s="91" t="str">
        <f>IFERROR(VLOOKUP($A37 &amp; O$1,BIB.OUV[[CONCATENER]:[Total]],3,FALSE)*GETPIVOTDATA("Somme de Qté",$A$2,"Code Unique",$A37),"")</f>
        <v/>
      </c>
      <c r="P37" s="91" t="str">
        <f>IFERROR(VLOOKUP($A37 &amp; P$1,BIB.OUV[[CONCATENER]:[Total]],3,FALSE)*GETPIVOTDATA("Somme de Qté",$A$2,"Code Unique",$A37),"")</f>
        <v/>
      </c>
      <c r="Q37" s="91" t="str">
        <f>IFERROR(VLOOKUP($A37 &amp; Q$1,BIB.OUV[[CONCATENER]:[Total]],3,FALSE)*GETPIVOTDATA("Somme de Qté",$A$2,"Code Unique",$A37),"")</f>
        <v/>
      </c>
      <c r="R37" s="91" t="str">
        <f>IFERROR(VLOOKUP($A37 &amp; R$1,BIB.OUV[[CONCATENER]:[Total]],3,FALSE)*GETPIVOTDATA("Somme de Qté",$A$2,"Code Unique",$A37),"")</f>
        <v/>
      </c>
      <c r="S37" s="91" t="str">
        <f>IFERROR(VLOOKUP($A37 &amp; S$1,BIB.OUV[[CONCATENER]:[Total]],3,FALSE)*GETPIVOTDATA("Somme de Qté",$A$2,"Code Unique",$A37),"")</f>
        <v/>
      </c>
      <c r="T37" s="91" t="str">
        <f>IFERROR(VLOOKUP($A37 &amp; T$1,BIB.OUV[[CONCATENER]:[Total]],3,FALSE)*GETPIVOTDATA("Somme de Qté",$A$2,"Code Unique",$A37),"")</f>
        <v/>
      </c>
      <c r="U37" s="91" t="str">
        <f>IFERROR(VLOOKUP($A37 &amp; U$1,BIB.OUV[[CONCATENER]:[Total]],3,FALSE)*GETPIVOTDATA("Somme de Qté",$A$2,"Code Unique",$A37),"")</f>
        <v/>
      </c>
      <c r="V37" s="91" t="str">
        <f>IFERROR(VLOOKUP($A37 &amp; V$1,BIB.OUV[[CONCATENER]:[Total]],3,FALSE)*GETPIVOTDATA("Somme de Qté",$A$2,"Code Unique",$A37),"")</f>
        <v/>
      </c>
    </row>
    <row r="38" spans="4:22" x14ac:dyDescent="0.3">
      <c r="D38" t="str">
        <f>IFERROR(VLOOKUP(A38,BIB.OUV[],1,FALSE)=LIST.RESS!A38,"")</f>
        <v/>
      </c>
      <c r="E38" s="91" t="str">
        <f>IFERROR(VLOOKUP($A38 &amp; E$1,BIB.OUV[[CONCATENER]:[Total]],3,FALSE)*GETPIVOTDATA("Somme de Qté",$A$2,"Code Unique",$A38),"")</f>
        <v/>
      </c>
      <c r="F38" s="91" t="str">
        <f>IFERROR(VLOOKUP($A38 &amp; F$1,BIB.OUV[[CONCATENER]:[Total]],3,FALSE)*GETPIVOTDATA("Somme de Qté",$A$2,"Code Unique",$A38),"")</f>
        <v/>
      </c>
      <c r="G38" s="91" t="str">
        <f>IFERROR(VLOOKUP($A38 &amp; G$1,BIB.OUV[[CONCATENER]:[Total]],3,FALSE)*GETPIVOTDATA("Somme de Qté",$A$2,"Code Unique",$A38),"")</f>
        <v/>
      </c>
      <c r="H38" s="91" t="str">
        <f>IFERROR(VLOOKUP($A38 &amp; H$1,BIB.OUV[[CONCATENER]:[Total]],3,FALSE)*GETPIVOTDATA("Somme de Qté",$A$2,"Code Unique",$A38),"")</f>
        <v/>
      </c>
      <c r="I38" s="91" t="str">
        <f>IFERROR(VLOOKUP($A38 &amp; I$1,BIB.OUV[[CONCATENER]:[Total]],3,FALSE)*GETPIVOTDATA("Somme de Qté",$A$2,"Code Unique",$A38),"")</f>
        <v/>
      </c>
      <c r="J38" s="91" t="str">
        <f>IFERROR(VLOOKUP($A38 &amp; J$1,BIB.OUV[[CONCATENER]:[Total]],3,FALSE)*GETPIVOTDATA("Somme de Qté",$A$2,"Code Unique",$A38),"")</f>
        <v/>
      </c>
      <c r="K38" s="91" t="str">
        <f>IFERROR(VLOOKUP($A38 &amp; K$1,BIB.OUV[[CONCATENER]:[Total]],3,FALSE)*GETPIVOTDATA("Somme de Qté",$A$2,"Code Unique",$A38),"")</f>
        <v/>
      </c>
      <c r="L38" s="91" t="str">
        <f>IFERROR(VLOOKUP($A38 &amp; L$1,BIB.OUV[[CONCATENER]:[Total]],3,FALSE)*GETPIVOTDATA("Somme de Qté",$A$2,"Code Unique",$A38),"")</f>
        <v/>
      </c>
      <c r="M38" s="91" t="str">
        <f>IFERROR(VLOOKUP($A38 &amp; M$1,BIB.OUV[[CONCATENER]:[Total]],3,FALSE)*GETPIVOTDATA("Somme de Qté",$A$2,"Code Unique",$A38),"")</f>
        <v/>
      </c>
      <c r="N38" s="91" t="str">
        <f>IFERROR(VLOOKUP($A38 &amp; N$1,BIB.OUV[[CONCATENER]:[Total]],3,FALSE)*GETPIVOTDATA("Somme de Qté",$A$2,"Code Unique",$A38),"")</f>
        <v/>
      </c>
      <c r="O38" s="91" t="str">
        <f>IFERROR(VLOOKUP($A38 &amp; O$1,BIB.OUV[[CONCATENER]:[Total]],3,FALSE)*GETPIVOTDATA("Somme de Qté",$A$2,"Code Unique",$A38),"")</f>
        <v/>
      </c>
      <c r="P38" s="91" t="str">
        <f>IFERROR(VLOOKUP($A38 &amp; P$1,BIB.OUV[[CONCATENER]:[Total]],3,FALSE)*GETPIVOTDATA("Somme de Qté",$A$2,"Code Unique",$A38),"")</f>
        <v/>
      </c>
      <c r="Q38" s="91" t="str">
        <f>IFERROR(VLOOKUP($A38 &amp; Q$1,BIB.OUV[[CONCATENER]:[Total]],3,FALSE)*GETPIVOTDATA("Somme de Qté",$A$2,"Code Unique",$A38),"")</f>
        <v/>
      </c>
      <c r="R38" s="91" t="str">
        <f>IFERROR(VLOOKUP($A38 &amp; R$1,BIB.OUV[[CONCATENER]:[Total]],3,FALSE)*GETPIVOTDATA("Somme de Qté",$A$2,"Code Unique",$A38),"")</f>
        <v/>
      </c>
      <c r="S38" s="91" t="str">
        <f>IFERROR(VLOOKUP($A38 &amp; S$1,BIB.OUV[[CONCATENER]:[Total]],3,FALSE)*GETPIVOTDATA("Somme de Qté",$A$2,"Code Unique",$A38),"")</f>
        <v/>
      </c>
      <c r="T38" s="91" t="str">
        <f>IFERROR(VLOOKUP($A38 &amp; T$1,BIB.OUV[[CONCATENER]:[Total]],3,FALSE)*GETPIVOTDATA("Somme de Qté",$A$2,"Code Unique",$A38),"")</f>
        <v/>
      </c>
      <c r="U38" s="91" t="str">
        <f>IFERROR(VLOOKUP($A38 &amp; U$1,BIB.OUV[[CONCATENER]:[Total]],3,FALSE)*GETPIVOTDATA("Somme de Qté",$A$2,"Code Unique",$A38),"")</f>
        <v/>
      </c>
      <c r="V38" s="91" t="str">
        <f>IFERROR(VLOOKUP($A38 &amp; V$1,BIB.OUV[[CONCATENER]:[Total]],3,FALSE)*GETPIVOTDATA("Somme de Qté",$A$2,"Code Unique",$A38),"")</f>
        <v/>
      </c>
    </row>
    <row r="39" spans="4:22" x14ac:dyDescent="0.3">
      <c r="D39" t="str">
        <f>IFERROR(VLOOKUP(A39,BIB.OUV[],1,FALSE)=LIST.RESS!A39,"")</f>
        <v/>
      </c>
      <c r="E39" s="91" t="str">
        <f>IFERROR(VLOOKUP($A39 &amp; E$1,BIB.OUV[[CONCATENER]:[Total]],3,FALSE)*GETPIVOTDATA("Somme de Qté",$A$2,"Code Unique",$A39),"")</f>
        <v/>
      </c>
      <c r="F39" s="91" t="str">
        <f>IFERROR(VLOOKUP($A39 &amp; F$1,BIB.OUV[[CONCATENER]:[Total]],3,FALSE)*GETPIVOTDATA("Somme de Qté",$A$2,"Code Unique",$A39),"")</f>
        <v/>
      </c>
      <c r="G39" s="91" t="str">
        <f>IFERROR(VLOOKUP($A39 &amp; G$1,BIB.OUV[[CONCATENER]:[Total]],3,FALSE)*GETPIVOTDATA("Somme de Qté",$A$2,"Code Unique",$A39),"")</f>
        <v/>
      </c>
      <c r="H39" s="91" t="str">
        <f>IFERROR(VLOOKUP($A39 &amp; H$1,BIB.OUV[[CONCATENER]:[Total]],3,FALSE)*GETPIVOTDATA("Somme de Qté",$A$2,"Code Unique",$A39),"")</f>
        <v/>
      </c>
      <c r="I39" s="91" t="str">
        <f>IFERROR(VLOOKUP($A39 &amp; I$1,BIB.OUV[[CONCATENER]:[Total]],3,FALSE)*GETPIVOTDATA("Somme de Qté",$A$2,"Code Unique",$A39),"")</f>
        <v/>
      </c>
      <c r="J39" s="91" t="str">
        <f>IFERROR(VLOOKUP($A39 &amp; J$1,BIB.OUV[[CONCATENER]:[Total]],3,FALSE)*GETPIVOTDATA("Somme de Qté",$A$2,"Code Unique",$A39),"")</f>
        <v/>
      </c>
      <c r="K39" s="91" t="str">
        <f>IFERROR(VLOOKUP($A39 &amp; K$1,BIB.OUV[[CONCATENER]:[Total]],3,FALSE)*GETPIVOTDATA("Somme de Qté",$A$2,"Code Unique",$A39),"")</f>
        <v/>
      </c>
      <c r="L39" s="91" t="str">
        <f>IFERROR(VLOOKUP($A39 &amp; L$1,BIB.OUV[[CONCATENER]:[Total]],3,FALSE)*GETPIVOTDATA("Somme de Qté",$A$2,"Code Unique",$A39),"")</f>
        <v/>
      </c>
      <c r="M39" s="91" t="str">
        <f>IFERROR(VLOOKUP($A39 &amp; M$1,BIB.OUV[[CONCATENER]:[Total]],3,FALSE)*GETPIVOTDATA("Somme de Qté",$A$2,"Code Unique",$A39),"")</f>
        <v/>
      </c>
      <c r="N39" s="91" t="str">
        <f>IFERROR(VLOOKUP($A39 &amp; N$1,BIB.OUV[[CONCATENER]:[Total]],3,FALSE)*GETPIVOTDATA("Somme de Qté",$A$2,"Code Unique",$A39),"")</f>
        <v/>
      </c>
      <c r="O39" s="91" t="str">
        <f>IFERROR(VLOOKUP($A39 &amp; O$1,BIB.OUV[[CONCATENER]:[Total]],3,FALSE)*GETPIVOTDATA("Somme de Qté",$A$2,"Code Unique",$A39),"")</f>
        <v/>
      </c>
      <c r="P39" s="91" t="str">
        <f>IFERROR(VLOOKUP($A39 &amp; P$1,BIB.OUV[[CONCATENER]:[Total]],3,FALSE)*GETPIVOTDATA("Somme de Qté",$A$2,"Code Unique",$A39),"")</f>
        <v/>
      </c>
      <c r="Q39" s="91" t="str">
        <f>IFERROR(VLOOKUP($A39 &amp; Q$1,BIB.OUV[[CONCATENER]:[Total]],3,FALSE)*GETPIVOTDATA("Somme de Qté",$A$2,"Code Unique",$A39),"")</f>
        <v/>
      </c>
      <c r="R39" s="91" t="str">
        <f>IFERROR(VLOOKUP($A39 &amp; R$1,BIB.OUV[[CONCATENER]:[Total]],3,FALSE)*GETPIVOTDATA("Somme de Qté",$A$2,"Code Unique",$A39),"")</f>
        <v/>
      </c>
      <c r="S39" s="91" t="str">
        <f>IFERROR(VLOOKUP($A39 &amp; S$1,BIB.OUV[[CONCATENER]:[Total]],3,FALSE)*GETPIVOTDATA("Somme de Qté",$A$2,"Code Unique",$A39),"")</f>
        <v/>
      </c>
      <c r="T39" s="91" t="str">
        <f>IFERROR(VLOOKUP($A39 &amp; T$1,BIB.OUV[[CONCATENER]:[Total]],3,FALSE)*GETPIVOTDATA("Somme de Qté",$A$2,"Code Unique",$A39),"")</f>
        <v/>
      </c>
      <c r="U39" s="91" t="str">
        <f>IFERROR(VLOOKUP($A39 &amp; U$1,BIB.OUV[[CONCATENER]:[Total]],3,FALSE)*GETPIVOTDATA("Somme de Qté",$A$2,"Code Unique",$A39),"")</f>
        <v/>
      </c>
      <c r="V39" s="91" t="str">
        <f>IFERROR(VLOOKUP($A39 &amp; V$1,BIB.OUV[[CONCATENER]:[Total]],3,FALSE)*GETPIVOTDATA("Somme de Qté",$A$2,"Code Unique",$A39),"")</f>
        <v/>
      </c>
    </row>
    <row r="40" spans="4:22" x14ac:dyDescent="0.3">
      <c r="D40" t="str">
        <f>IFERROR(VLOOKUP(A40,BIB.OUV[],1,FALSE)=LIST.RESS!A40,"")</f>
        <v/>
      </c>
      <c r="E40" s="91" t="str">
        <f>IFERROR(VLOOKUP($A40 &amp; E$1,BIB.OUV[[CONCATENER]:[Total]],3,FALSE)*GETPIVOTDATA("Somme de Qté",$A$2,"Code Unique",$A40),"")</f>
        <v/>
      </c>
      <c r="F40" s="91" t="str">
        <f>IFERROR(VLOOKUP($A40 &amp; F$1,BIB.OUV[[CONCATENER]:[Total]],3,FALSE)*GETPIVOTDATA("Somme de Qté",$A$2,"Code Unique",$A40),"")</f>
        <v/>
      </c>
      <c r="G40" s="91" t="str">
        <f>IFERROR(VLOOKUP($A40 &amp; G$1,BIB.OUV[[CONCATENER]:[Total]],3,FALSE)*GETPIVOTDATA("Somme de Qté",$A$2,"Code Unique",$A40),"")</f>
        <v/>
      </c>
      <c r="H40" s="91" t="str">
        <f>IFERROR(VLOOKUP($A40 &amp; H$1,BIB.OUV[[CONCATENER]:[Total]],3,FALSE)*GETPIVOTDATA("Somme de Qté",$A$2,"Code Unique",$A40),"")</f>
        <v/>
      </c>
      <c r="I40" s="91" t="str">
        <f>IFERROR(VLOOKUP($A40 &amp; I$1,BIB.OUV[[CONCATENER]:[Total]],3,FALSE)*GETPIVOTDATA("Somme de Qté",$A$2,"Code Unique",$A40),"")</f>
        <v/>
      </c>
      <c r="J40" s="91" t="str">
        <f>IFERROR(VLOOKUP($A40 &amp; J$1,BIB.OUV[[CONCATENER]:[Total]],3,FALSE)*GETPIVOTDATA("Somme de Qté",$A$2,"Code Unique",$A40),"")</f>
        <v/>
      </c>
      <c r="K40" s="91" t="str">
        <f>IFERROR(VLOOKUP($A40 &amp; K$1,BIB.OUV[[CONCATENER]:[Total]],3,FALSE)*GETPIVOTDATA("Somme de Qté",$A$2,"Code Unique",$A40),"")</f>
        <v/>
      </c>
      <c r="L40" s="91" t="str">
        <f>IFERROR(VLOOKUP($A40 &amp; L$1,BIB.OUV[[CONCATENER]:[Total]],3,FALSE)*GETPIVOTDATA("Somme de Qté",$A$2,"Code Unique",$A40),"")</f>
        <v/>
      </c>
      <c r="M40" s="91" t="str">
        <f>IFERROR(VLOOKUP($A40 &amp; M$1,BIB.OUV[[CONCATENER]:[Total]],3,FALSE)*GETPIVOTDATA("Somme de Qté",$A$2,"Code Unique",$A40),"")</f>
        <v/>
      </c>
      <c r="N40" s="91" t="str">
        <f>IFERROR(VLOOKUP($A40 &amp; N$1,BIB.OUV[[CONCATENER]:[Total]],3,FALSE)*GETPIVOTDATA("Somme de Qté",$A$2,"Code Unique",$A40),"")</f>
        <v/>
      </c>
      <c r="O40" s="91" t="str">
        <f>IFERROR(VLOOKUP($A40 &amp; O$1,BIB.OUV[[CONCATENER]:[Total]],3,FALSE)*GETPIVOTDATA("Somme de Qté",$A$2,"Code Unique",$A40),"")</f>
        <v/>
      </c>
      <c r="P40" s="91" t="str">
        <f>IFERROR(VLOOKUP($A40 &amp; P$1,BIB.OUV[[CONCATENER]:[Total]],3,FALSE)*GETPIVOTDATA("Somme de Qté",$A$2,"Code Unique",$A40),"")</f>
        <v/>
      </c>
      <c r="Q40" s="91" t="str">
        <f>IFERROR(VLOOKUP($A40 &amp; Q$1,BIB.OUV[[CONCATENER]:[Total]],3,FALSE)*GETPIVOTDATA("Somme de Qté",$A$2,"Code Unique",$A40),"")</f>
        <v/>
      </c>
      <c r="R40" s="91" t="str">
        <f>IFERROR(VLOOKUP($A40 &amp; R$1,BIB.OUV[[CONCATENER]:[Total]],3,FALSE)*GETPIVOTDATA("Somme de Qté",$A$2,"Code Unique",$A40),"")</f>
        <v/>
      </c>
      <c r="S40" s="91" t="str">
        <f>IFERROR(VLOOKUP($A40 &amp; S$1,BIB.OUV[[CONCATENER]:[Total]],3,FALSE)*GETPIVOTDATA("Somme de Qté",$A$2,"Code Unique",$A40),"")</f>
        <v/>
      </c>
      <c r="T40" s="91" t="str">
        <f>IFERROR(VLOOKUP($A40 &amp; T$1,BIB.OUV[[CONCATENER]:[Total]],3,FALSE)*GETPIVOTDATA("Somme de Qté",$A$2,"Code Unique",$A40),"")</f>
        <v/>
      </c>
      <c r="U40" s="91" t="str">
        <f>IFERROR(VLOOKUP($A40 &amp; U$1,BIB.OUV[[CONCATENER]:[Total]],3,FALSE)*GETPIVOTDATA("Somme de Qté",$A$2,"Code Unique",$A40),"")</f>
        <v/>
      </c>
      <c r="V40" s="91" t="str">
        <f>IFERROR(VLOOKUP($A40 &amp; V$1,BIB.OUV[[CONCATENER]:[Total]],3,FALSE)*GETPIVOTDATA("Somme de Qté",$A$2,"Code Unique",$A40),"")</f>
        <v/>
      </c>
    </row>
    <row r="41" spans="4:22" x14ac:dyDescent="0.3">
      <c r="D41" t="str">
        <f>IFERROR(VLOOKUP(A41,BIB.OUV[],1,FALSE)=LIST.RESS!A41,"")</f>
        <v/>
      </c>
      <c r="E41" s="91" t="str">
        <f>IFERROR(VLOOKUP($A41 &amp; E$1,BIB.OUV[[CONCATENER]:[Total]],3,FALSE)*GETPIVOTDATA("Somme de Qté",$A$2,"Code Unique",$A41),"")</f>
        <v/>
      </c>
      <c r="F41" s="91" t="str">
        <f>IFERROR(VLOOKUP($A41 &amp; F$1,BIB.OUV[[CONCATENER]:[Total]],3,FALSE)*GETPIVOTDATA("Somme de Qté",$A$2,"Code Unique",$A41),"")</f>
        <v/>
      </c>
      <c r="G41" s="91" t="str">
        <f>IFERROR(VLOOKUP($A41 &amp; G$1,BIB.OUV[[CONCATENER]:[Total]],3,FALSE)*GETPIVOTDATA("Somme de Qté",$A$2,"Code Unique",$A41),"")</f>
        <v/>
      </c>
      <c r="H41" s="91" t="str">
        <f>IFERROR(VLOOKUP($A41 &amp; H$1,BIB.OUV[[CONCATENER]:[Total]],3,FALSE)*GETPIVOTDATA("Somme de Qté",$A$2,"Code Unique",$A41),"")</f>
        <v/>
      </c>
      <c r="I41" s="91" t="str">
        <f>IFERROR(VLOOKUP($A41 &amp; I$1,BIB.OUV[[CONCATENER]:[Total]],3,FALSE)*GETPIVOTDATA("Somme de Qté",$A$2,"Code Unique",$A41),"")</f>
        <v/>
      </c>
      <c r="J41" s="91" t="str">
        <f>IFERROR(VLOOKUP($A41 &amp; J$1,BIB.OUV[[CONCATENER]:[Total]],3,FALSE)*GETPIVOTDATA("Somme de Qté",$A$2,"Code Unique",$A41),"")</f>
        <v/>
      </c>
      <c r="K41" s="91" t="str">
        <f>IFERROR(VLOOKUP($A41 &amp; K$1,BIB.OUV[[CONCATENER]:[Total]],3,FALSE)*GETPIVOTDATA("Somme de Qté",$A$2,"Code Unique",$A41),"")</f>
        <v/>
      </c>
      <c r="L41" s="91" t="str">
        <f>IFERROR(VLOOKUP($A41 &amp; L$1,BIB.OUV[[CONCATENER]:[Total]],3,FALSE)*GETPIVOTDATA("Somme de Qté",$A$2,"Code Unique",$A41),"")</f>
        <v/>
      </c>
      <c r="M41" s="91" t="str">
        <f>IFERROR(VLOOKUP($A41 &amp; M$1,BIB.OUV[[CONCATENER]:[Total]],3,FALSE)*GETPIVOTDATA("Somme de Qté",$A$2,"Code Unique",$A41),"")</f>
        <v/>
      </c>
      <c r="N41" s="91" t="str">
        <f>IFERROR(VLOOKUP($A41 &amp; N$1,BIB.OUV[[CONCATENER]:[Total]],3,FALSE)*GETPIVOTDATA("Somme de Qté",$A$2,"Code Unique",$A41),"")</f>
        <v/>
      </c>
      <c r="O41" s="91" t="str">
        <f>IFERROR(VLOOKUP($A41 &amp; O$1,BIB.OUV[[CONCATENER]:[Total]],3,FALSE)*GETPIVOTDATA("Somme de Qté",$A$2,"Code Unique",$A41),"")</f>
        <v/>
      </c>
      <c r="P41" s="91" t="str">
        <f>IFERROR(VLOOKUP($A41 &amp; P$1,BIB.OUV[[CONCATENER]:[Total]],3,FALSE)*GETPIVOTDATA("Somme de Qté",$A$2,"Code Unique",$A41),"")</f>
        <v/>
      </c>
      <c r="Q41" s="91" t="str">
        <f>IFERROR(VLOOKUP($A41 &amp; Q$1,BIB.OUV[[CONCATENER]:[Total]],3,FALSE)*GETPIVOTDATA("Somme de Qté",$A$2,"Code Unique",$A41),"")</f>
        <v/>
      </c>
      <c r="R41" s="91" t="str">
        <f>IFERROR(VLOOKUP($A41 &amp; R$1,BIB.OUV[[CONCATENER]:[Total]],3,FALSE)*GETPIVOTDATA("Somme de Qté",$A$2,"Code Unique",$A41),"")</f>
        <v/>
      </c>
      <c r="S41" s="91" t="str">
        <f>IFERROR(VLOOKUP($A41 &amp; S$1,BIB.OUV[[CONCATENER]:[Total]],3,FALSE)*GETPIVOTDATA("Somme de Qté",$A$2,"Code Unique",$A41),"")</f>
        <v/>
      </c>
      <c r="T41" s="91" t="str">
        <f>IFERROR(VLOOKUP($A41 &amp; T$1,BIB.OUV[[CONCATENER]:[Total]],3,FALSE)*GETPIVOTDATA("Somme de Qté",$A$2,"Code Unique",$A41),"")</f>
        <v/>
      </c>
      <c r="U41" s="91" t="str">
        <f>IFERROR(VLOOKUP($A41 &amp; U$1,BIB.OUV[[CONCATENER]:[Total]],3,FALSE)*GETPIVOTDATA("Somme de Qté",$A$2,"Code Unique",$A41),"")</f>
        <v/>
      </c>
      <c r="V41" s="91" t="str">
        <f>IFERROR(VLOOKUP($A41 &amp; V$1,BIB.OUV[[CONCATENER]:[Total]],3,FALSE)*GETPIVOTDATA("Somme de Qté",$A$2,"Code Unique",$A41),"")</f>
        <v/>
      </c>
    </row>
    <row r="42" spans="4:22" x14ac:dyDescent="0.3">
      <c r="D42" t="str">
        <f>IFERROR(VLOOKUP(A42,BIB.OUV[],1,FALSE)=LIST.RESS!A42,"")</f>
        <v/>
      </c>
      <c r="E42" s="91" t="str">
        <f>IFERROR(VLOOKUP($A42 &amp; E$1,BIB.OUV[[CONCATENER]:[Total]],3,FALSE)*GETPIVOTDATA("Somme de Qté",$A$2,"Code Unique",$A42),"")</f>
        <v/>
      </c>
      <c r="F42" s="91" t="str">
        <f>IFERROR(VLOOKUP($A42 &amp; F$1,BIB.OUV[[CONCATENER]:[Total]],3,FALSE)*GETPIVOTDATA("Somme de Qté",$A$2,"Code Unique",$A42),"")</f>
        <v/>
      </c>
      <c r="G42" s="91" t="str">
        <f>IFERROR(VLOOKUP($A42 &amp; G$1,BIB.OUV[[CONCATENER]:[Total]],3,FALSE)*GETPIVOTDATA("Somme de Qté",$A$2,"Code Unique",$A42),"")</f>
        <v/>
      </c>
      <c r="H42" s="91" t="str">
        <f>IFERROR(VLOOKUP($A42 &amp; H$1,BIB.OUV[[CONCATENER]:[Total]],3,FALSE)*GETPIVOTDATA("Somme de Qté",$A$2,"Code Unique",$A42),"")</f>
        <v/>
      </c>
      <c r="I42" s="91" t="str">
        <f>IFERROR(VLOOKUP($A42 &amp; I$1,BIB.OUV[[CONCATENER]:[Total]],3,FALSE)*GETPIVOTDATA("Somme de Qté",$A$2,"Code Unique",$A42),"")</f>
        <v/>
      </c>
      <c r="J42" s="91" t="str">
        <f>IFERROR(VLOOKUP($A42 &amp; J$1,BIB.OUV[[CONCATENER]:[Total]],3,FALSE)*GETPIVOTDATA("Somme de Qté",$A$2,"Code Unique",$A42),"")</f>
        <v/>
      </c>
      <c r="K42" s="91" t="str">
        <f>IFERROR(VLOOKUP($A42 &amp; K$1,BIB.OUV[[CONCATENER]:[Total]],3,FALSE)*GETPIVOTDATA("Somme de Qté",$A$2,"Code Unique",$A42),"")</f>
        <v/>
      </c>
      <c r="L42" s="91" t="str">
        <f>IFERROR(VLOOKUP($A42 &amp; L$1,BIB.OUV[[CONCATENER]:[Total]],3,FALSE)*GETPIVOTDATA("Somme de Qté",$A$2,"Code Unique",$A42),"")</f>
        <v/>
      </c>
      <c r="M42" s="91" t="str">
        <f>IFERROR(VLOOKUP($A42 &amp; M$1,BIB.OUV[[CONCATENER]:[Total]],3,FALSE)*GETPIVOTDATA("Somme de Qté",$A$2,"Code Unique",$A42),"")</f>
        <v/>
      </c>
      <c r="N42" s="91" t="str">
        <f>IFERROR(VLOOKUP($A42 &amp; N$1,BIB.OUV[[CONCATENER]:[Total]],3,FALSE)*GETPIVOTDATA("Somme de Qté",$A$2,"Code Unique",$A42),"")</f>
        <v/>
      </c>
      <c r="O42" s="91" t="str">
        <f>IFERROR(VLOOKUP($A42 &amp; O$1,BIB.OUV[[CONCATENER]:[Total]],3,FALSE)*GETPIVOTDATA("Somme de Qté",$A$2,"Code Unique",$A42),"")</f>
        <v/>
      </c>
      <c r="P42" s="91" t="str">
        <f>IFERROR(VLOOKUP($A42 &amp; P$1,BIB.OUV[[CONCATENER]:[Total]],3,FALSE)*GETPIVOTDATA("Somme de Qté",$A$2,"Code Unique",$A42),"")</f>
        <v/>
      </c>
      <c r="Q42" s="91" t="str">
        <f>IFERROR(VLOOKUP($A42 &amp; Q$1,BIB.OUV[[CONCATENER]:[Total]],3,FALSE)*GETPIVOTDATA("Somme de Qté",$A$2,"Code Unique",$A42),"")</f>
        <v/>
      </c>
      <c r="R42" s="91" t="str">
        <f>IFERROR(VLOOKUP($A42 &amp; R$1,BIB.OUV[[CONCATENER]:[Total]],3,FALSE)*GETPIVOTDATA("Somme de Qté",$A$2,"Code Unique",$A42),"")</f>
        <v/>
      </c>
      <c r="S42" s="91" t="str">
        <f>IFERROR(VLOOKUP($A42 &amp; S$1,BIB.OUV[[CONCATENER]:[Total]],3,FALSE)*GETPIVOTDATA("Somme de Qté",$A$2,"Code Unique",$A42),"")</f>
        <v/>
      </c>
      <c r="T42" s="91" t="str">
        <f>IFERROR(VLOOKUP($A42 &amp; T$1,BIB.OUV[[CONCATENER]:[Total]],3,FALSE)*GETPIVOTDATA("Somme de Qté",$A$2,"Code Unique",$A42),"")</f>
        <v/>
      </c>
      <c r="U42" s="91" t="str">
        <f>IFERROR(VLOOKUP($A42 &amp; U$1,BIB.OUV[[CONCATENER]:[Total]],3,FALSE)*GETPIVOTDATA("Somme de Qté",$A$2,"Code Unique",$A42),"")</f>
        <v/>
      </c>
      <c r="V42" s="91" t="str">
        <f>IFERROR(VLOOKUP($A42 &amp; V$1,BIB.OUV[[CONCATENER]:[Total]],3,FALSE)*GETPIVOTDATA("Somme de Qté",$A$2,"Code Unique",$A42),"")</f>
        <v/>
      </c>
    </row>
    <row r="43" spans="4:22" x14ac:dyDescent="0.3">
      <c r="D43" t="str">
        <f>IFERROR(VLOOKUP(A43,BIB.OUV[],1,FALSE)=LIST.RESS!A43,"")</f>
        <v/>
      </c>
      <c r="E43" s="91" t="str">
        <f>IFERROR(VLOOKUP($A43 &amp; E$1,BIB.OUV[[CONCATENER]:[Total]],3,FALSE)*GETPIVOTDATA("Somme de Qté",$A$2,"Code Unique",$A43),"")</f>
        <v/>
      </c>
      <c r="F43" s="91" t="str">
        <f>IFERROR(VLOOKUP($A43 &amp; F$1,BIB.OUV[[CONCATENER]:[Total]],3,FALSE)*GETPIVOTDATA("Somme de Qté",$A$2,"Code Unique",$A43),"")</f>
        <v/>
      </c>
      <c r="G43" s="91" t="str">
        <f>IFERROR(VLOOKUP($A43 &amp; G$1,BIB.OUV[[CONCATENER]:[Total]],3,FALSE)*GETPIVOTDATA("Somme de Qté",$A$2,"Code Unique",$A43),"")</f>
        <v/>
      </c>
      <c r="H43" s="91" t="str">
        <f>IFERROR(VLOOKUP($A43 &amp; H$1,BIB.OUV[[CONCATENER]:[Total]],3,FALSE)*GETPIVOTDATA("Somme de Qté",$A$2,"Code Unique",$A43),"")</f>
        <v/>
      </c>
      <c r="I43" s="91" t="str">
        <f>IFERROR(VLOOKUP($A43 &amp; I$1,BIB.OUV[[CONCATENER]:[Total]],3,FALSE)*GETPIVOTDATA("Somme de Qté",$A$2,"Code Unique",$A43),"")</f>
        <v/>
      </c>
      <c r="J43" s="91" t="str">
        <f>IFERROR(VLOOKUP($A43 &amp; J$1,BIB.OUV[[CONCATENER]:[Total]],3,FALSE)*GETPIVOTDATA("Somme de Qté",$A$2,"Code Unique",$A43),"")</f>
        <v/>
      </c>
      <c r="K43" s="91" t="str">
        <f>IFERROR(VLOOKUP($A43 &amp; K$1,BIB.OUV[[CONCATENER]:[Total]],3,FALSE)*GETPIVOTDATA("Somme de Qté",$A$2,"Code Unique",$A43),"")</f>
        <v/>
      </c>
      <c r="L43" s="91" t="str">
        <f>IFERROR(VLOOKUP($A43 &amp; L$1,BIB.OUV[[CONCATENER]:[Total]],3,FALSE)*GETPIVOTDATA("Somme de Qté",$A$2,"Code Unique",$A43),"")</f>
        <v/>
      </c>
      <c r="M43" s="91" t="str">
        <f>IFERROR(VLOOKUP($A43 &amp; M$1,BIB.OUV[[CONCATENER]:[Total]],3,FALSE)*GETPIVOTDATA("Somme de Qté",$A$2,"Code Unique",$A43),"")</f>
        <v/>
      </c>
      <c r="N43" s="91" t="str">
        <f>IFERROR(VLOOKUP($A43 &amp; N$1,BIB.OUV[[CONCATENER]:[Total]],3,FALSE)*GETPIVOTDATA("Somme de Qté",$A$2,"Code Unique",$A43),"")</f>
        <v/>
      </c>
      <c r="O43" s="91" t="str">
        <f>IFERROR(VLOOKUP($A43 &amp; O$1,BIB.OUV[[CONCATENER]:[Total]],3,FALSE)*GETPIVOTDATA("Somme de Qté",$A$2,"Code Unique",$A43),"")</f>
        <v/>
      </c>
      <c r="P43" s="91" t="str">
        <f>IFERROR(VLOOKUP($A43 &amp; P$1,BIB.OUV[[CONCATENER]:[Total]],3,FALSE)*GETPIVOTDATA("Somme de Qté",$A$2,"Code Unique",$A43),"")</f>
        <v/>
      </c>
      <c r="Q43" s="91" t="str">
        <f>IFERROR(VLOOKUP($A43 &amp; Q$1,BIB.OUV[[CONCATENER]:[Total]],3,FALSE)*GETPIVOTDATA("Somme de Qté",$A$2,"Code Unique",$A43),"")</f>
        <v/>
      </c>
      <c r="R43" s="91" t="str">
        <f>IFERROR(VLOOKUP($A43 &amp; R$1,BIB.OUV[[CONCATENER]:[Total]],3,FALSE)*GETPIVOTDATA("Somme de Qté",$A$2,"Code Unique",$A43),"")</f>
        <v/>
      </c>
      <c r="S43" s="91" t="str">
        <f>IFERROR(VLOOKUP($A43 &amp; S$1,BIB.OUV[[CONCATENER]:[Total]],3,FALSE)*GETPIVOTDATA("Somme de Qté",$A$2,"Code Unique",$A43),"")</f>
        <v/>
      </c>
      <c r="T43" s="91" t="str">
        <f>IFERROR(VLOOKUP($A43 &amp; T$1,BIB.OUV[[CONCATENER]:[Total]],3,FALSE)*GETPIVOTDATA("Somme de Qté",$A$2,"Code Unique",$A43),"")</f>
        <v/>
      </c>
      <c r="U43" s="91" t="str">
        <f>IFERROR(VLOOKUP($A43 &amp; U$1,BIB.OUV[[CONCATENER]:[Total]],3,FALSE)*GETPIVOTDATA("Somme de Qté",$A$2,"Code Unique",$A43),"")</f>
        <v/>
      </c>
      <c r="V43" s="91" t="str">
        <f>IFERROR(VLOOKUP($A43 &amp; V$1,BIB.OUV[[CONCATENER]:[Total]],3,FALSE)*GETPIVOTDATA("Somme de Qté",$A$2,"Code Unique",$A43),"")</f>
        <v/>
      </c>
    </row>
    <row r="44" spans="4:22" x14ac:dyDescent="0.3">
      <c r="D44" t="str">
        <f>IFERROR(VLOOKUP(A44,BIB.OUV[],1,FALSE)=LIST.RESS!A44,"")</f>
        <v/>
      </c>
      <c r="G44" s="91" t="str">
        <f>IFERROR(VLOOKUP($A44 &amp; G$1,BIB.OUV[[CONCATENER]:[Total]],6,FALSE)*GETPIVOTDATA("Somme de Qté",$A$2,"Code Unique",$A44),"")</f>
        <v/>
      </c>
      <c r="I44" s="91" t="str">
        <f>IFERROR(VLOOKUP($A44 &amp; I$1,BIB.OUV[[CONCATENER]:[Total]],6,FALSE)*GETPIVOTDATA("Somme de Qté",$A$2,"Code Unique",$A44),"")</f>
        <v/>
      </c>
      <c r="J44" s="91" t="str">
        <f>IFERROR(VLOOKUP($A44 &amp; J$1,BIB.OUV[[CONCATENER]:[Total]],6,FALSE)*GETPIVOTDATA("Somme de Qté",$A$2,"Code Unique",$A44),"")</f>
        <v/>
      </c>
      <c r="K44" s="91" t="str">
        <f>IFERROR(VLOOKUP($A44 &amp; K$1,BIB.OUV[[CONCATENER]:[Total]],6,FALSE)*GETPIVOTDATA("Somme de Qté",$A$2,"Code Unique",$A44),"")</f>
        <v/>
      </c>
      <c r="L44" s="91" t="str">
        <f>IFERROR(VLOOKUP($A44 &amp; L$1,BIB.OUV[[CONCATENER]:[Total]],6,FALSE)*GETPIVOTDATA("Somme de Qté",$A$2,"Code Unique",$A44),"")</f>
        <v/>
      </c>
      <c r="M44" s="91" t="str">
        <f>IFERROR(VLOOKUP($A44 &amp; M$1,BIB.OUV[[CONCATENER]:[Total]],6,FALSE)*GETPIVOTDATA("Somme de Qté",$A$2,"Code Unique",$A44),"")</f>
        <v/>
      </c>
      <c r="N44" s="91" t="str">
        <f>IFERROR(VLOOKUP($A44 &amp; N$1,BIB.OUV[[CONCATENER]:[Total]],6,FALSE)*GETPIVOTDATA("Somme de Qté",$A$2,"Code Unique",$A44),"")</f>
        <v/>
      </c>
      <c r="O44" s="91" t="str">
        <f>IFERROR(VLOOKUP($A44 &amp; O$1,BIB.OUV[[CONCATENER]:[Total]],6,FALSE)*GETPIVOTDATA("Somme de Qté",$A$2,"Code Unique",$A44),"")</f>
        <v/>
      </c>
      <c r="P44" s="91" t="str">
        <f>IFERROR(VLOOKUP($A44 &amp; P$1,BIB.OUV[[CONCATENER]:[Total]],6,FALSE)*GETPIVOTDATA("Somme de Qté",$A$2,"Code Unique",$A44),"")</f>
        <v/>
      </c>
      <c r="Q44" s="91" t="str">
        <f>IFERROR(VLOOKUP($A44 &amp; Q$1,BIB.OUV[[CONCATENER]:[Total]],6,FALSE)*GETPIVOTDATA("Somme de Qté",$A$2,"Code Unique",$A44),"")</f>
        <v/>
      </c>
    </row>
  </sheetData>
  <pageMargins left="0.7" right="0.7" top="0.75" bottom="0.75" header="0.3" footer="0.3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3A8E8-58FA-4B37-A38C-FAA1AEED2CCD}">
  <sheetPr codeName="Feuil4">
    <tabColor theme="5" tint="0.39997558519241921"/>
  </sheetPr>
  <dimension ref="A1:F26"/>
  <sheetViews>
    <sheetView workbookViewId="0">
      <selection activeCell="C26" sqref="C26"/>
    </sheetView>
  </sheetViews>
  <sheetFormatPr baseColWidth="10" defaultRowHeight="14.4" x14ac:dyDescent="0.3"/>
  <cols>
    <col min="1" max="1" width="17.33203125" bestFit="1" customWidth="1"/>
    <col min="2" max="2" width="25.33203125" style="91" bestFit="1" customWidth="1"/>
    <col min="3" max="3" width="36.109375" style="91" bestFit="1" customWidth="1"/>
    <col min="6" max="6" width="12.44140625" style="91" customWidth="1"/>
  </cols>
  <sheetData>
    <row r="1" spans="1:6" s="2" customFormat="1" x14ac:dyDescent="0.3">
      <c r="A1" s="89"/>
      <c r="B1" s="91"/>
      <c r="C1" s="103"/>
      <c r="F1" s="103"/>
    </row>
    <row r="2" spans="1:6" s="2" customFormat="1" x14ac:dyDescent="0.3">
      <c r="A2" s="104" t="s">
        <v>115</v>
      </c>
      <c r="B2" s="105" t="s">
        <v>112</v>
      </c>
      <c r="C2" s="105" t="s">
        <v>111</v>
      </c>
      <c r="D2" s="105" t="s">
        <v>113</v>
      </c>
      <c r="E2" s="105" t="s">
        <v>114</v>
      </c>
      <c r="F2" s="105" t="s">
        <v>80</v>
      </c>
    </row>
    <row r="3" spans="1:6" s="2" customFormat="1" x14ac:dyDescent="0.3">
      <c r="A3" s="19" t="s">
        <v>26</v>
      </c>
      <c r="B3" s="103">
        <f>IFERROR(VLOOKUP(A3,LIST.RESS!$A$2:$C$583,2,FALSE),0)</f>
        <v>20</v>
      </c>
      <c r="C3" s="103">
        <f>IFERROR(HLOOKUP(A3,LIST.RESS!$E$1:$BR$47,2,FALSE),0)</f>
        <v>53.000426737789631</v>
      </c>
      <c r="F3" s="103">
        <f t="shared" ref="F3:F18" si="0">C3+B3</f>
        <v>73.000426737789638</v>
      </c>
    </row>
    <row r="4" spans="1:6" x14ac:dyDescent="0.3">
      <c r="A4" t="s">
        <v>24</v>
      </c>
      <c r="B4" s="103">
        <f>IFERROR(VLOOKUP(A4,LIST.RESS!$A$2:$C$583,2,FALSE),0)</f>
        <v>0</v>
      </c>
      <c r="C4" s="103">
        <f>IFERROR(HLOOKUP(A4,LIST.RESS!$E$1:$BR$47,2,FALSE),0)</f>
        <v>40</v>
      </c>
      <c r="F4" s="103">
        <f t="shared" si="0"/>
        <v>40</v>
      </c>
    </row>
    <row r="5" spans="1:6" x14ac:dyDescent="0.3">
      <c r="A5" t="s">
        <v>27</v>
      </c>
      <c r="B5" s="103">
        <f>IFERROR(VLOOKUP(A5,LIST.RESS!$A$2:$C$583,2,FALSE),0)</f>
        <v>0</v>
      </c>
      <c r="C5" s="103">
        <f>IFERROR(HLOOKUP(A5,LIST.RESS!$E$1:$BR$47,2,FALSE),0)</f>
        <v>1.6</v>
      </c>
      <c r="F5" s="103">
        <f t="shared" si="0"/>
        <v>1.6</v>
      </c>
    </row>
    <row r="6" spans="1:6" x14ac:dyDescent="0.3">
      <c r="A6" t="s">
        <v>43</v>
      </c>
      <c r="B6" s="103">
        <f>IFERROR(VLOOKUP(A6,LIST.RESS!$A$2:$C$583,2,FALSE),0)</f>
        <v>0</v>
      </c>
      <c r="C6" s="103">
        <f>IFERROR(HLOOKUP(A6,LIST.RESS!$E$1:$BR$47,2,FALSE),0)</f>
        <v>0</v>
      </c>
      <c r="F6" s="103">
        <f t="shared" si="0"/>
        <v>0</v>
      </c>
    </row>
    <row r="7" spans="1:6" x14ac:dyDescent="0.3">
      <c r="A7" t="s">
        <v>48</v>
      </c>
      <c r="B7" s="103">
        <f>IFERROR(VLOOKUP(A7,LIST.RESS!$A$2:$C$583,2,FALSE),0)</f>
        <v>0</v>
      </c>
      <c r="C7" s="103">
        <f>IFERROR(HLOOKUP(A7,LIST.RESS!$E$1:$BR$47,2,FALSE),0)</f>
        <v>0</v>
      </c>
      <c r="F7" s="103">
        <f t="shared" si="0"/>
        <v>0</v>
      </c>
    </row>
    <row r="8" spans="1:6" x14ac:dyDescent="0.3">
      <c r="A8" t="s">
        <v>46</v>
      </c>
      <c r="B8" s="103">
        <f>IFERROR(VLOOKUP(A8,LIST.RESS!$A$2:$C$583,2,FALSE),0)</f>
        <v>0</v>
      </c>
      <c r="C8" s="103">
        <f>IFERROR(HLOOKUP(A8,LIST.RESS!$E$1:$BR$47,2,FALSE),0)</f>
        <v>0</v>
      </c>
      <c r="F8" s="103">
        <f t="shared" si="0"/>
        <v>0</v>
      </c>
    </row>
    <row r="9" spans="1:6" x14ac:dyDescent="0.3">
      <c r="A9" t="s">
        <v>37</v>
      </c>
      <c r="B9" s="103">
        <f>IFERROR(VLOOKUP(A9,LIST.RESS!$A$2:$C$583,2,FALSE),0)</f>
        <v>0</v>
      </c>
      <c r="C9" s="103">
        <f>IFERROR(HLOOKUP(A9,LIST.RESS!$E$1:$BR$47,2,FALSE),0)</f>
        <v>0</v>
      </c>
      <c r="F9" s="103">
        <f t="shared" si="0"/>
        <v>0</v>
      </c>
    </row>
    <row r="10" spans="1:6" x14ac:dyDescent="0.3">
      <c r="A10" t="s">
        <v>30</v>
      </c>
      <c r="B10" s="103">
        <f>IFERROR(VLOOKUP(A10,LIST.RESS!$A$2:$C$583,2,FALSE),0)</f>
        <v>0</v>
      </c>
      <c r="C10" s="103">
        <f>IFERROR(HLOOKUP(A10,LIST.RESS!$E$1:$BR$47,2,FALSE),0)</f>
        <v>0</v>
      </c>
      <c r="F10" s="103">
        <f t="shared" si="0"/>
        <v>0</v>
      </c>
    </row>
    <row r="11" spans="1:6" x14ac:dyDescent="0.3">
      <c r="A11" t="s">
        <v>30</v>
      </c>
      <c r="B11" s="103">
        <f>IFERROR(VLOOKUP(A11,LIST.RESS!$A$2:$C$583,2,FALSE),0)</f>
        <v>0</v>
      </c>
      <c r="C11" s="103">
        <f>IFERROR(HLOOKUP(A11,LIST.RESS!$E$1:$BR$47,2,FALSE),0)</f>
        <v>0</v>
      </c>
      <c r="F11" s="103">
        <f t="shared" si="0"/>
        <v>0</v>
      </c>
    </row>
    <row r="12" spans="1:6" x14ac:dyDescent="0.3">
      <c r="A12" t="s">
        <v>17</v>
      </c>
      <c r="B12" s="103">
        <f>IFERROR(VLOOKUP(A12,LIST.RESS!$A$2:$C$583,2,FALSE),0)</f>
        <v>0</v>
      </c>
      <c r="C12" s="103">
        <f>IFERROR(HLOOKUP(A12,LIST.RESS!$E$1:$BR$47,2,FALSE),0)</f>
        <v>30</v>
      </c>
      <c r="F12" s="103">
        <f t="shared" si="0"/>
        <v>30</v>
      </c>
    </row>
    <row r="13" spans="1:6" x14ac:dyDescent="0.3">
      <c r="A13" t="s">
        <v>19</v>
      </c>
      <c r="B13" s="103">
        <f>IFERROR(VLOOKUP(A13,LIST.RESS!$A$2:$C$583,2,FALSE),0)</f>
        <v>0</v>
      </c>
      <c r="C13" s="103">
        <f>IFERROR(HLOOKUP(A13,LIST.RESS!$E$1:$BR$47,2,FALSE),0)</f>
        <v>0</v>
      </c>
      <c r="F13" s="103">
        <f t="shared" si="0"/>
        <v>0</v>
      </c>
    </row>
    <row r="14" spans="1:6" x14ac:dyDescent="0.3">
      <c r="A14" t="s">
        <v>49</v>
      </c>
      <c r="B14" s="103">
        <f>IFERROR(VLOOKUP(A14,LIST.RESS!$A$2:$C$583,2,FALSE),0)</f>
        <v>0</v>
      </c>
      <c r="C14" s="103">
        <f>IFERROR(HLOOKUP(A14,LIST.RESS!$E$1:$BR$47,2,FALSE),0)</f>
        <v>0</v>
      </c>
      <c r="F14" s="103">
        <f t="shared" si="0"/>
        <v>0</v>
      </c>
    </row>
    <row r="15" spans="1:6" x14ac:dyDescent="0.3">
      <c r="A15" t="s">
        <v>29</v>
      </c>
      <c r="B15" s="103">
        <f>IFERROR(VLOOKUP(A15,LIST.RESS!$A$2:$C$583,2,FALSE),0)</f>
        <v>8</v>
      </c>
      <c r="C15" s="103">
        <f>IFERROR(HLOOKUP(A15,LIST.RESS!$E$1:$BR$47,2,FALSE),0)</f>
        <v>0</v>
      </c>
      <c r="F15" s="103">
        <f t="shared" si="0"/>
        <v>8</v>
      </c>
    </row>
    <row r="16" spans="1:6" x14ac:dyDescent="0.3">
      <c r="A16" t="s">
        <v>79</v>
      </c>
      <c r="B16" s="103">
        <f>IFERROR(VLOOKUP(A16,LIST.RESS!$A$2:$C$583,2,FALSE),0)</f>
        <v>0</v>
      </c>
      <c r="C16" s="103">
        <f>IFERROR(HLOOKUP(A16,LIST.RESS!$E$1:$BR$47,2,FALSE),0)</f>
        <v>0</v>
      </c>
      <c r="F16" s="103">
        <f t="shared" si="0"/>
        <v>0</v>
      </c>
    </row>
    <row r="17" spans="1:6" x14ac:dyDescent="0.3">
      <c r="A17" t="s">
        <v>42</v>
      </c>
      <c r="B17" s="103">
        <f>IFERROR(VLOOKUP(A17,LIST.RESS!$A$2:$C$583,2,FALSE),0)</f>
        <v>0</v>
      </c>
      <c r="C17" s="103">
        <f>IFERROR(HLOOKUP(A17,LIST.RESS!$E$1:$BR$47,2,FALSE),0)</f>
        <v>0</v>
      </c>
      <c r="F17" s="103">
        <f t="shared" si="0"/>
        <v>0</v>
      </c>
    </row>
    <row r="18" spans="1:6" x14ac:dyDescent="0.3">
      <c r="A18" t="s">
        <v>35</v>
      </c>
      <c r="B18" s="103">
        <f>IFERROR(VLOOKUP(A18,LIST.RESS!$A$2:$C$583,2,FALSE),0)</f>
        <v>0</v>
      </c>
      <c r="C18" s="103">
        <f>IFERROR(HLOOKUP(A18,LIST.RESS!$E$1:$BR$47,2,FALSE),0)</f>
        <v>0</v>
      </c>
      <c r="F18" s="103">
        <f t="shared" si="0"/>
        <v>0</v>
      </c>
    </row>
    <row r="26" spans="1:6" x14ac:dyDescent="0.3">
      <c r="F26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A552B4B-B602-4B15-9CB7-C484A9874A7F}">
            <xm:f>BIB!$B3=PARAM!$B$12</xm:f>
            <x14:dxf>
              <font>
                <color rgb="FFFF9B00"/>
              </font>
            </x14:dxf>
          </x14:cfRule>
          <x14:cfRule type="expression" priority="2" id="{409DE203-CC61-40D5-8F99-568BCE649CA0}">
            <xm:f>BIB!$B3=PARAM!$B$11</xm:f>
            <x14:dxf>
              <font>
                <color rgb="FF002060"/>
              </font>
            </x14:dxf>
          </x14:cfRule>
          <x14:cfRule type="expression" priority="3" id="{37BF7584-E550-4B66-A220-98132DBCFC70}">
            <xm:f>BIB!$B3=PARAM!$B$7</xm:f>
            <x14:dxf>
              <font>
                <color rgb="FFC00000"/>
              </font>
            </x14:dxf>
          </x14:cfRule>
          <x14:cfRule type="expression" priority="4" id="{051AA93C-7188-45F9-B9A8-BF657F15DFE4}">
            <xm:f>BIB!$B3=PARAM!$B$6</xm:f>
            <x14:dxf>
              <font>
                <color rgb="FF7030A0"/>
              </font>
            </x14:dxf>
          </x14:cfRule>
          <x14:cfRule type="expression" priority="5" id="{6EC2DEC1-3876-4C76-962E-9CACC3FC768B}">
            <xm:f>BIB!$B3=PARAM!$B$5</xm:f>
            <x14:dxf>
              <font>
                <color rgb="FF00B0F0"/>
              </font>
            </x14:dxf>
          </x14:cfRule>
          <x14:cfRule type="expression" priority="6" id="{DFA8729C-0666-4C80-BB3C-A3FB5497AE86}">
            <xm:f>BIB!$B3=PARAM!$B$4</xm:f>
            <x14:dxf>
              <font>
                <color rgb="FF00B050"/>
              </font>
            </x14:dxf>
          </x14:cfRule>
          <xm:sqref>A3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E82B9-3C45-43CA-B6DB-1C9B33A11B71}">
  <sheetPr codeName="Feuil3"/>
  <dimension ref="B3:H18"/>
  <sheetViews>
    <sheetView workbookViewId="0">
      <selection activeCell="G22" sqref="G22"/>
    </sheetView>
  </sheetViews>
  <sheetFormatPr baseColWidth="10" defaultRowHeight="14.4" x14ac:dyDescent="0.3"/>
  <cols>
    <col min="2" max="2" width="11.44140625" style="1"/>
    <col min="3" max="3" width="11.44140625" style="86"/>
  </cols>
  <sheetData>
    <row r="3" spans="2:8" x14ac:dyDescent="0.3">
      <c r="B3" s="87" t="s">
        <v>50</v>
      </c>
      <c r="E3" s="88" t="s">
        <v>59</v>
      </c>
      <c r="H3" t="s">
        <v>75</v>
      </c>
    </row>
    <row r="4" spans="2:8" x14ac:dyDescent="0.3">
      <c r="B4" s="25" t="s">
        <v>14</v>
      </c>
      <c r="E4" s="83" t="s">
        <v>44</v>
      </c>
    </row>
    <row r="5" spans="2:8" x14ac:dyDescent="0.3">
      <c r="B5" s="27" t="s">
        <v>18</v>
      </c>
      <c r="E5" s="83" t="s">
        <v>51</v>
      </c>
    </row>
    <row r="6" spans="2:8" ht="16.2" x14ac:dyDescent="0.3">
      <c r="B6" s="26" t="s">
        <v>16</v>
      </c>
      <c r="E6" s="83" t="s">
        <v>58</v>
      </c>
    </row>
    <row r="7" spans="2:8" x14ac:dyDescent="0.3">
      <c r="B7" s="28" t="s">
        <v>41</v>
      </c>
      <c r="E7" s="83" t="s">
        <v>61</v>
      </c>
    </row>
    <row r="8" spans="2:8" x14ac:dyDescent="0.3">
      <c r="B8" s="1" t="s">
        <v>72</v>
      </c>
      <c r="E8" s="83" t="s">
        <v>25</v>
      </c>
    </row>
    <row r="9" spans="2:8" x14ac:dyDescent="0.3">
      <c r="B9" s="1" t="s">
        <v>73</v>
      </c>
      <c r="E9" s="83" t="s">
        <v>60</v>
      </c>
    </row>
    <row r="10" spans="2:8" x14ac:dyDescent="0.3">
      <c r="E10" s="83" t="s">
        <v>12</v>
      </c>
    </row>
    <row r="11" spans="2:8" x14ac:dyDescent="0.3">
      <c r="B11" s="84" t="s">
        <v>38</v>
      </c>
      <c r="E11" s="83" t="s">
        <v>10</v>
      </c>
    </row>
    <row r="12" spans="2:8" x14ac:dyDescent="0.3">
      <c r="B12" s="85" t="s">
        <v>33</v>
      </c>
      <c r="E12" s="83" t="s">
        <v>31</v>
      </c>
    </row>
    <row r="13" spans="2:8" x14ac:dyDescent="0.3">
      <c r="B13" s="1" t="s">
        <v>74</v>
      </c>
      <c r="C13" s="83"/>
      <c r="E13" s="1" t="s">
        <v>62</v>
      </c>
    </row>
    <row r="14" spans="2:8" x14ac:dyDescent="0.3">
      <c r="E14" s="1" t="s">
        <v>63</v>
      </c>
    </row>
    <row r="15" spans="2:8" x14ac:dyDescent="0.3">
      <c r="E15" s="1" t="s">
        <v>64</v>
      </c>
    </row>
    <row r="16" spans="2:8" x14ac:dyDescent="0.3">
      <c r="E16" s="1" t="s">
        <v>65</v>
      </c>
    </row>
    <row r="17" spans="5:5" x14ac:dyDescent="0.3">
      <c r="E17" s="1" t="s">
        <v>67</v>
      </c>
    </row>
    <row r="18" spans="5:5" x14ac:dyDescent="0.3">
      <c r="E18" s="1" t="s">
        <v>66</v>
      </c>
    </row>
  </sheetData>
  <dataValidations count="2">
    <dataValidation type="list" allowBlank="1" showInputMessage="1" showErrorMessage="1" sqref="E10" xr:uid="{06167B4B-8BC0-48F8-91B7-363754C13888}">
      <formula1>$E$4:$E$10</formula1>
    </dataValidation>
    <dataValidation type="list" allowBlank="1" showInputMessage="1" showErrorMessage="1" sqref="B10" xr:uid="{AD211774-3A57-427C-9D8C-E5344CC8018E}">
      <formula1>$B$4:$B$10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DEV</vt:lpstr>
      <vt:lpstr>BIB</vt:lpstr>
      <vt:lpstr>BIB.OUV</vt:lpstr>
      <vt:lpstr>CONSO RESSOURCES</vt:lpstr>
      <vt:lpstr>LIST.RESS</vt:lpstr>
      <vt:lpstr>Compil BIB DEV</vt:lpstr>
      <vt:lpstr>PARAM</vt:lpstr>
      <vt:lpstr>DEV!Impression_des_titres</vt:lpstr>
      <vt:lpstr>LIST.RESS</vt:lpstr>
      <vt:lpstr>BIB!Zone_d_impression</vt:lpstr>
      <vt:lpstr>'CONSO RESSOURCES'!Zone_d_impression</vt:lpstr>
      <vt:lpstr>DEV!Zone_d_impression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DUMAS</dc:creator>
  <cp:lastModifiedBy>Anthony DELCASSE</cp:lastModifiedBy>
  <cp:lastPrinted>2018-04-18T06:50:11Z</cp:lastPrinted>
  <dcterms:created xsi:type="dcterms:W3CDTF">2018-03-07T07:14:04Z</dcterms:created>
  <dcterms:modified xsi:type="dcterms:W3CDTF">2018-04-18T14:54:32Z</dcterms:modified>
</cp:coreProperties>
</file>