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SAAS TRANSFERT\SP\"/>
    </mc:Choice>
  </mc:AlternateContent>
  <bookViews>
    <workbookView xWindow="0" yWindow="0" windowWidth="21600" windowHeight="9510" firstSheet="5" activeTab="5"/>
  </bookViews>
  <sheets>
    <sheet name="janvier 2017" sheetId="6" r:id="rId1"/>
    <sheet name="février 2017" sheetId="5" r:id="rId2"/>
    <sheet name="mars 2017" sheetId="4" r:id="rId3"/>
    <sheet name="avril 2017" sheetId="3" r:id="rId4"/>
    <sheet name="mai 2017" sheetId="2" r:id="rId5"/>
    <sheet name="juin 2017" sheetId="1" r:id="rId6"/>
  </sheets>
  <calcPr calcId="171026" concurrentCalc="0"/>
</workbook>
</file>

<file path=xl/calcChain.xml><?xml version="1.0" encoding="utf-8"?>
<calcChain xmlns="http://schemas.openxmlformats.org/spreadsheetml/2006/main">
  <c r="D9" i="1" l="1"/>
  <c r="C33" i="1"/>
  <c r="D33" i="1"/>
  <c r="E33" i="1"/>
  <c r="F33" i="1"/>
  <c r="G3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G3" i="1"/>
  <c r="F3" i="1"/>
  <c r="C4" i="1"/>
  <c r="D4" i="1"/>
  <c r="C5" i="1"/>
  <c r="D5" i="1"/>
  <c r="C6" i="1"/>
  <c r="D6" i="1"/>
  <c r="C7" i="1"/>
  <c r="D7" i="1"/>
  <c r="C8" i="1"/>
  <c r="D8" i="1"/>
  <c r="C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D3" i="1"/>
  <c r="C3" i="1"/>
  <c r="I33" i="1"/>
  <c r="J33" i="1"/>
  <c r="K33" i="1"/>
  <c r="L33" i="1"/>
  <c r="M33" i="1"/>
  <c r="N33" i="1"/>
  <c r="B33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B34" i="1"/>
  <c r="E34" i="1"/>
  <c r="H34" i="1"/>
  <c r="B35" i="1"/>
  <c r="E35" i="1"/>
  <c r="H35" i="1"/>
  <c r="I34" i="2"/>
  <c r="J34" i="2"/>
  <c r="K34" i="2"/>
  <c r="L34" i="2"/>
  <c r="M34" i="2"/>
  <c r="N34" i="2"/>
  <c r="C34" i="2"/>
  <c r="D34" i="2"/>
  <c r="E34" i="2"/>
  <c r="F34" i="2"/>
  <c r="G34" i="2"/>
  <c r="H34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E35" i="2"/>
  <c r="E36" i="2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C24" i="2"/>
  <c r="D24" i="2"/>
  <c r="C25" i="2"/>
  <c r="D25" i="2"/>
  <c r="C26" i="2"/>
  <c r="D26" i="2"/>
  <c r="C27" i="2"/>
  <c r="D27" i="2"/>
  <c r="C28" i="2"/>
  <c r="D28" i="2"/>
  <c r="C29" i="2"/>
  <c r="D29" i="2"/>
  <c r="C30" i="2"/>
  <c r="D30" i="2"/>
  <c r="C31" i="2"/>
  <c r="D31" i="2"/>
  <c r="C32" i="2"/>
  <c r="D32" i="2"/>
  <c r="C33" i="2"/>
  <c r="D33" i="2"/>
  <c r="E35" i="3"/>
  <c r="B35" i="3"/>
  <c r="C33" i="3"/>
  <c r="D33" i="3"/>
  <c r="E33" i="3"/>
  <c r="F33" i="3"/>
  <c r="G33" i="3"/>
  <c r="H3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E34" i="3"/>
  <c r="H34" i="3"/>
  <c r="H35" i="3"/>
  <c r="H3" i="3"/>
  <c r="F4" i="3"/>
  <c r="G4" i="3"/>
  <c r="F5" i="3"/>
  <c r="G5" i="3"/>
  <c r="F6" i="3"/>
  <c r="G6" i="3"/>
  <c r="F7" i="3"/>
  <c r="G7" i="3"/>
  <c r="F8" i="3"/>
  <c r="G8" i="3"/>
  <c r="F9" i="3"/>
  <c r="G9" i="3"/>
  <c r="F10" i="3"/>
  <c r="G10" i="3"/>
  <c r="F11" i="3"/>
  <c r="G11" i="3"/>
  <c r="F12" i="3"/>
  <c r="G12" i="3"/>
  <c r="F13" i="3"/>
  <c r="G13" i="3"/>
  <c r="F14" i="3"/>
  <c r="G14" i="3"/>
  <c r="F15" i="3"/>
  <c r="G15" i="3"/>
  <c r="F16" i="3"/>
  <c r="G16" i="3"/>
  <c r="F17" i="3"/>
  <c r="G17" i="3"/>
  <c r="F18" i="3"/>
  <c r="G18" i="3"/>
  <c r="F19" i="3"/>
  <c r="G19" i="3"/>
  <c r="F20" i="3"/>
  <c r="G20" i="3"/>
  <c r="F21" i="3"/>
  <c r="G21" i="3"/>
  <c r="F22" i="3"/>
  <c r="G22" i="3"/>
  <c r="F23" i="3"/>
  <c r="G23" i="3"/>
  <c r="F24" i="3"/>
  <c r="G24" i="3"/>
  <c r="F25" i="3"/>
  <c r="G25" i="3"/>
  <c r="F26" i="3"/>
  <c r="G26" i="3"/>
  <c r="F27" i="3"/>
  <c r="G27" i="3"/>
  <c r="F28" i="3"/>
  <c r="G28" i="3"/>
  <c r="F29" i="3"/>
  <c r="G29" i="3"/>
  <c r="F30" i="3"/>
  <c r="G30" i="3"/>
  <c r="F31" i="3"/>
  <c r="G31" i="3"/>
  <c r="F32" i="3"/>
  <c r="G32" i="3"/>
  <c r="C4" i="3"/>
  <c r="D4" i="3"/>
  <c r="C5" i="3"/>
  <c r="D5" i="3"/>
  <c r="C6" i="3"/>
  <c r="D6" i="3"/>
  <c r="C7" i="3"/>
  <c r="D7" i="3"/>
  <c r="C8" i="3"/>
  <c r="D8" i="3"/>
  <c r="C9" i="3"/>
  <c r="D9" i="3"/>
  <c r="C10" i="3"/>
  <c r="D10" i="3"/>
  <c r="C11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  <c r="C21" i="3"/>
  <c r="D21" i="3"/>
  <c r="C22" i="3"/>
  <c r="D22" i="3"/>
  <c r="C23" i="3"/>
  <c r="D23" i="3"/>
  <c r="C24" i="3"/>
  <c r="D24" i="3"/>
  <c r="C25" i="3"/>
  <c r="D25" i="3"/>
  <c r="C26" i="3"/>
  <c r="D26" i="3"/>
  <c r="C27" i="3"/>
  <c r="D27" i="3"/>
  <c r="C28" i="3"/>
  <c r="D28" i="3"/>
  <c r="C29" i="3"/>
  <c r="D29" i="3"/>
  <c r="C30" i="3"/>
  <c r="D30" i="3"/>
  <c r="C31" i="3"/>
  <c r="D31" i="3"/>
  <c r="C32" i="3"/>
  <c r="D32" i="3"/>
  <c r="H36" i="4"/>
  <c r="H35" i="4"/>
  <c r="F3" i="2"/>
  <c r="G3" i="2"/>
  <c r="F3" i="3"/>
  <c r="G3" i="3"/>
  <c r="C3" i="2"/>
  <c r="D3" i="2"/>
  <c r="C3" i="3"/>
  <c r="D3" i="3"/>
  <c r="C34" i="4"/>
  <c r="D34" i="4"/>
  <c r="E34" i="4"/>
  <c r="F34" i="4"/>
  <c r="G34" i="4"/>
  <c r="H34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E35" i="4"/>
  <c r="E36" i="4"/>
  <c r="H3" i="4"/>
  <c r="F4" i="4"/>
  <c r="G4" i="4"/>
  <c r="F5" i="4"/>
  <c r="G5" i="4"/>
  <c r="F6" i="4"/>
  <c r="G6" i="4"/>
  <c r="F7" i="4"/>
  <c r="G7" i="4"/>
  <c r="F8" i="4"/>
  <c r="G8" i="4"/>
  <c r="F9" i="4"/>
  <c r="G9" i="4"/>
  <c r="F10" i="4"/>
  <c r="G10" i="4"/>
  <c r="F11" i="4"/>
  <c r="G11" i="4"/>
  <c r="F12" i="4"/>
  <c r="G12" i="4"/>
  <c r="F13" i="4"/>
  <c r="G13" i="4"/>
  <c r="F14" i="4"/>
  <c r="G14" i="4"/>
  <c r="F15" i="4"/>
  <c r="G15" i="4"/>
  <c r="F16" i="4"/>
  <c r="G16" i="4"/>
  <c r="F17" i="4"/>
  <c r="G17" i="4"/>
  <c r="F18" i="4"/>
  <c r="G18" i="4"/>
  <c r="F19" i="4"/>
  <c r="G19" i="4"/>
  <c r="F20" i="4"/>
  <c r="G20" i="4"/>
  <c r="F21" i="4"/>
  <c r="G21" i="4"/>
  <c r="F22" i="4"/>
  <c r="G22" i="4"/>
  <c r="F23" i="4"/>
  <c r="G23" i="4"/>
  <c r="F24" i="4"/>
  <c r="G24" i="4"/>
  <c r="F25" i="4"/>
  <c r="G25" i="4"/>
  <c r="F26" i="4"/>
  <c r="G26" i="4"/>
  <c r="F27" i="4"/>
  <c r="G27" i="4"/>
  <c r="F28" i="4"/>
  <c r="G28" i="4"/>
  <c r="F29" i="4"/>
  <c r="G29" i="4"/>
  <c r="F30" i="4"/>
  <c r="G30" i="4"/>
  <c r="F31" i="4"/>
  <c r="G31" i="4"/>
  <c r="F32" i="4"/>
  <c r="G32" i="4"/>
  <c r="F33" i="4"/>
  <c r="G33" i="4"/>
  <c r="C4" i="4"/>
  <c r="D4" i="4"/>
  <c r="C5" i="4"/>
  <c r="D5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F3" i="4"/>
  <c r="G3" i="4"/>
  <c r="C3" i="4"/>
  <c r="D3" i="4"/>
  <c r="H31" i="5"/>
  <c r="G31" i="5"/>
  <c r="F31" i="5"/>
  <c r="E31" i="5"/>
  <c r="D31" i="5"/>
  <c r="C31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E32" i="5"/>
  <c r="H32" i="5"/>
  <c r="E33" i="5"/>
  <c r="H33" i="5"/>
  <c r="H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F3" i="5"/>
  <c r="G3" i="5"/>
  <c r="C3" i="5"/>
  <c r="D3" i="5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" i="6"/>
  <c r="F34" i="6"/>
  <c r="B34" i="6"/>
  <c r="G34" i="6"/>
  <c r="D34" i="6"/>
  <c r="C34" i="6"/>
  <c r="F4" i="6"/>
  <c r="G4" i="6"/>
  <c r="F5" i="6"/>
  <c r="G5" i="6"/>
  <c r="F6" i="6"/>
  <c r="G6" i="6"/>
  <c r="F7" i="6"/>
  <c r="G7" i="6"/>
  <c r="F8" i="6"/>
  <c r="G8" i="6"/>
  <c r="F9" i="6"/>
  <c r="G9" i="6"/>
  <c r="F10" i="6"/>
  <c r="G10" i="6"/>
  <c r="F11" i="6"/>
  <c r="G11" i="6"/>
  <c r="F12" i="6"/>
  <c r="G12" i="6"/>
  <c r="F13" i="6"/>
  <c r="G13" i="6"/>
  <c r="F14" i="6"/>
  <c r="G14" i="6"/>
  <c r="F15" i="6"/>
  <c r="G15" i="6"/>
  <c r="F16" i="6"/>
  <c r="G16" i="6"/>
  <c r="F17" i="6"/>
  <c r="G17" i="6"/>
  <c r="F18" i="6"/>
  <c r="G18" i="6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27" i="6"/>
  <c r="G27" i="6"/>
  <c r="F28" i="6"/>
  <c r="G28" i="6"/>
  <c r="F29" i="6"/>
  <c r="G29" i="6"/>
  <c r="F30" i="6"/>
  <c r="G30" i="6"/>
  <c r="F31" i="6"/>
  <c r="G31" i="6"/>
  <c r="F32" i="6"/>
  <c r="G32" i="6"/>
  <c r="F33" i="6"/>
  <c r="G33" i="6"/>
  <c r="G3" i="6"/>
  <c r="F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5" i="6"/>
  <c r="C6" i="6"/>
  <c r="C3" i="6"/>
  <c r="C4" i="6"/>
  <c r="J34" i="6"/>
  <c r="E34" i="6"/>
  <c r="N31" i="6"/>
  <c r="O31" i="6"/>
  <c r="N32" i="6"/>
  <c r="O32" i="6"/>
  <c r="N33" i="6"/>
  <c r="O33" i="6"/>
  <c r="B35" i="6"/>
  <c r="B36" i="6"/>
  <c r="E35" i="6"/>
  <c r="E36" i="6"/>
  <c r="N3" i="6"/>
  <c r="O3" i="6"/>
  <c r="N4" i="6"/>
  <c r="O4" i="6"/>
  <c r="N5" i="6"/>
  <c r="O5" i="6"/>
  <c r="N6" i="6"/>
  <c r="O6" i="6"/>
  <c r="N7" i="6"/>
  <c r="O7" i="6"/>
  <c r="N8" i="6"/>
  <c r="O8" i="6"/>
  <c r="N9" i="6"/>
  <c r="O9" i="6"/>
  <c r="N10" i="6"/>
  <c r="O10" i="6"/>
  <c r="N11" i="6"/>
  <c r="O11" i="6"/>
  <c r="N12" i="6"/>
  <c r="O12" i="6"/>
  <c r="N13" i="6"/>
  <c r="O13" i="6"/>
  <c r="N14" i="6"/>
  <c r="O14" i="6"/>
  <c r="N15" i="6"/>
  <c r="O15" i="6"/>
  <c r="N16" i="6"/>
  <c r="O16" i="6"/>
  <c r="N17" i="6"/>
  <c r="O17" i="6"/>
  <c r="N18" i="6"/>
  <c r="O18" i="6"/>
  <c r="N19" i="6"/>
  <c r="O19" i="6"/>
  <c r="N20" i="6"/>
  <c r="O20" i="6"/>
  <c r="N21" i="6"/>
  <c r="O21" i="6"/>
  <c r="N22" i="6"/>
  <c r="O22" i="6"/>
  <c r="N23" i="6"/>
  <c r="O23" i="6"/>
  <c r="N24" i="6"/>
  <c r="O24" i="6"/>
  <c r="N25" i="6"/>
  <c r="O25" i="6"/>
  <c r="N26" i="6"/>
  <c r="O26" i="6"/>
  <c r="N27" i="6"/>
  <c r="O27" i="6"/>
  <c r="N28" i="6"/>
  <c r="O28" i="6"/>
  <c r="N29" i="6"/>
  <c r="O29" i="6"/>
  <c r="N30" i="6"/>
  <c r="O30" i="6"/>
  <c r="O34" i="6"/>
  <c r="N34" i="6"/>
  <c r="M34" i="6"/>
  <c r="L34" i="6"/>
  <c r="K34" i="6"/>
  <c r="I34" i="6"/>
  <c r="N3" i="5"/>
  <c r="O3" i="5"/>
  <c r="N4" i="5"/>
  <c r="O4" i="5"/>
  <c r="N5" i="5"/>
  <c r="O5" i="5"/>
  <c r="N6" i="5"/>
  <c r="O6" i="5"/>
  <c r="N7" i="5"/>
  <c r="O7" i="5"/>
  <c r="N8" i="5"/>
  <c r="O8" i="5"/>
  <c r="N9" i="5"/>
  <c r="O9" i="5"/>
  <c r="N10" i="5"/>
  <c r="O10" i="5"/>
  <c r="N11" i="5"/>
  <c r="O11" i="5"/>
  <c r="N12" i="5"/>
  <c r="O12" i="5"/>
  <c r="N13" i="5"/>
  <c r="O13" i="5"/>
  <c r="N14" i="5"/>
  <c r="O14" i="5"/>
  <c r="N15" i="5"/>
  <c r="O15" i="5"/>
  <c r="N16" i="5"/>
  <c r="O16" i="5"/>
  <c r="N17" i="5"/>
  <c r="O17" i="5"/>
  <c r="N18" i="5"/>
  <c r="O18" i="5"/>
  <c r="N19" i="5"/>
  <c r="O19" i="5"/>
  <c r="N20" i="5"/>
  <c r="O20" i="5"/>
  <c r="N21" i="5"/>
  <c r="O21" i="5"/>
  <c r="N22" i="5"/>
  <c r="O22" i="5"/>
  <c r="N23" i="5"/>
  <c r="O23" i="5"/>
  <c r="N24" i="5"/>
  <c r="O24" i="5"/>
  <c r="N25" i="5"/>
  <c r="O25" i="5"/>
  <c r="N26" i="5"/>
  <c r="O26" i="5"/>
  <c r="N27" i="5"/>
  <c r="O27" i="5"/>
  <c r="N28" i="5"/>
  <c r="O28" i="5"/>
  <c r="N29" i="5"/>
  <c r="O29" i="5"/>
  <c r="N30" i="5"/>
  <c r="O30" i="5"/>
  <c r="B31" i="5"/>
  <c r="B32" i="5"/>
  <c r="B33" i="5"/>
  <c r="O31" i="5"/>
  <c r="N31" i="5"/>
  <c r="M31" i="5"/>
  <c r="L31" i="5"/>
  <c r="K31" i="5"/>
  <c r="J31" i="5"/>
  <c r="I31" i="5"/>
  <c r="B34" i="4"/>
  <c r="B35" i="4"/>
  <c r="B36" i="4"/>
  <c r="B34" i="3"/>
  <c r="I34" i="4"/>
  <c r="J34" i="4"/>
  <c r="K34" i="4"/>
  <c r="L34" i="4"/>
  <c r="M34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N32" i="2"/>
  <c r="N33" i="2"/>
  <c r="N31" i="2"/>
  <c r="N6" i="2"/>
  <c r="O4" i="2"/>
  <c r="O5" i="2"/>
  <c r="O6" i="2"/>
  <c r="B36" i="2"/>
  <c r="B35" i="2"/>
  <c r="B34" i="2"/>
  <c r="I33" i="3"/>
  <c r="J33" i="3"/>
  <c r="K33" i="3"/>
  <c r="L33" i="3"/>
  <c r="M33" i="3"/>
  <c r="N33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B33" i="3"/>
  <c r="N32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4" i="3"/>
  <c r="N5" i="3"/>
  <c r="N6" i="3"/>
  <c r="N7" i="3"/>
  <c r="N3" i="3"/>
  <c r="H31" i="2"/>
  <c r="O31" i="2"/>
  <c r="H32" i="2"/>
  <c r="O32" i="2"/>
  <c r="H33" i="2"/>
  <c r="O33" i="2"/>
  <c r="H26" i="2"/>
  <c r="H27" i="2"/>
  <c r="H28" i="2"/>
  <c r="H29" i="2"/>
  <c r="H30" i="2"/>
  <c r="N30" i="2"/>
  <c r="N29" i="2"/>
  <c r="H15" i="2"/>
  <c r="H16" i="2"/>
  <c r="H14" i="2"/>
  <c r="H6" i="2"/>
  <c r="H11" i="2"/>
  <c r="H12" i="2"/>
  <c r="H13" i="2"/>
  <c r="H17" i="2"/>
  <c r="H18" i="2"/>
  <c r="H19" i="2"/>
  <c r="H20" i="2"/>
  <c r="H21" i="2"/>
  <c r="H22" i="2"/>
  <c r="H23" i="2"/>
  <c r="H24" i="2"/>
  <c r="H25" i="2"/>
  <c r="N4" i="2"/>
  <c r="H4" i="2"/>
  <c r="H5" i="2"/>
  <c r="N5" i="2"/>
  <c r="H7" i="2"/>
  <c r="N7" i="2"/>
  <c r="O7" i="2"/>
  <c r="H8" i="2"/>
  <c r="N8" i="2"/>
  <c r="O8" i="2"/>
  <c r="H9" i="2"/>
  <c r="N9" i="2"/>
  <c r="O9" i="2"/>
  <c r="H10" i="2"/>
  <c r="N10" i="2"/>
  <c r="O10" i="2"/>
  <c r="N11" i="2"/>
  <c r="O11" i="2"/>
  <c r="N12" i="2"/>
  <c r="O12" i="2"/>
  <c r="N13" i="2"/>
  <c r="O13" i="2"/>
  <c r="N14" i="2"/>
  <c r="O14" i="2"/>
  <c r="N15" i="2"/>
  <c r="O15" i="2"/>
  <c r="N16" i="2"/>
  <c r="O16" i="2"/>
  <c r="N17" i="2"/>
  <c r="O17" i="2"/>
  <c r="N18" i="2"/>
  <c r="O18" i="2"/>
  <c r="N19" i="2"/>
  <c r="O19" i="2"/>
  <c r="N20" i="2"/>
  <c r="O20" i="2"/>
  <c r="N21" i="2"/>
  <c r="O21" i="2"/>
  <c r="N22" i="2"/>
  <c r="O22" i="2"/>
  <c r="N23" i="2"/>
  <c r="O23" i="2"/>
  <c r="N24" i="2"/>
  <c r="O24" i="2"/>
  <c r="N25" i="2"/>
  <c r="O25" i="2"/>
  <c r="N26" i="2"/>
  <c r="O26" i="2"/>
  <c r="N27" i="2"/>
  <c r="O27" i="2"/>
  <c r="N28" i="2"/>
  <c r="O28" i="2"/>
  <c r="H3" i="2"/>
  <c r="N3" i="2"/>
  <c r="O3" i="2"/>
  <c r="H35" i="2"/>
  <c r="H36" i="2"/>
  <c r="O34" i="2"/>
  <c r="O30" i="2"/>
  <c r="O29" i="2"/>
  <c r="N19" i="1"/>
  <c r="N17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8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</calcChain>
</file>

<file path=xl/sharedStrings.xml><?xml version="1.0" encoding="utf-8"?>
<sst xmlns="http://schemas.openxmlformats.org/spreadsheetml/2006/main" count="108" uniqueCount="18">
  <si>
    <t>date</t>
  </si>
  <si>
    <t>TTC 20%</t>
  </si>
  <si>
    <t>HT 20%</t>
  </si>
  <si>
    <t>TVA 20%</t>
  </si>
  <si>
    <t>TTC 10%</t>
  </si>
  <si>
    <t>HT 10%</t>
  </si>
  <si>
    <t>TVA 10%</t>
  </si>
  <si>
    <t>CA JOURNALIER</t>
  </si>
  <si>
    <t>ESP</t>
  </si>
  <si>
    <t>CB</t>
  </si>
  <si>
    <t>TR</t>
  </si>
  <si>
    <t>CHQ</t>
  </si>
  <si>
    <t>Virement</t>
  </si>
  <si>
    <t>TOTAL</t>
  </si>
  <si>
    <t>contrôle (a-b)</t>
  </si>
  <si>
    <t>TOTAL CH AFF  TTC</t>
  </si>
  <si>
    <t>TOTAL CH AFF  HT</t>
  </si>
  <si>
    <t>TVA COLLECTEE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</si>
</sst>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;@"/>
    <numFmt numFmtId="165" formatCode="#,##0.00\ _€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9"/>
      <name val="Helvetica Neue"/>
    </font>
    <font>
      <sz val="9"/>
      <color theme="1"/>
      <name val="Calibri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NumberFormat="1" applyFont="1" applyAlignment="1" applyProtection="1">
      <alignment vertical="top"/>
      <protection locked="0"/>
    </xf>
    <xf numFmtId="0" fontId="1" fillId="0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65" fontId="0" fillId="0" borderId="1" xfId="0" applyNumberFormat="1" applyFill="1" applyBorder="1" applyAlignment="1"/>
    <xf numFmtId="165" fontId="1" fillId="0" borderId="1" xfId="0" applyNumberFormat="1" applyFont="1" applyFill="1" applyBorder="1" applyAlignment="1"/>
    <xf numFmtId="165" fontId="3" fillId="0" borderId="0" xfId="0" applyNumberFormat="1" applyFont="1" applyAlignment="1"/>
    <xf numFmtId="165" fontId="1" fillId="2" borderId="1" xfId="0" applyNumberFormat="1" applyFont="1" applyFill="1" applyBorder="1" applyAlignment="1"/>
    <xf numFmtId="165" fontId="1" fillId="0" borderId="0" xfId="0" applyNumberFormat="1" applyFont="1" applyBorder="1" applyAlignment="1"/>
    <xf numFmtId="165" fontId="3" fillId="0" borderId="0" xfId="0" applyNumberFormat="1" applyFont="1" applyFill="1" applyBorder="1" applyAlignment="1"/>
    <xf numFmtId="165" fontId="0" fillId="0" borderId="0" xfId="0" applyNumberFormat="1" applyAlignment="1"/>
    <xf numFmtId="165" fontId="1" fillId="0" borderId="0" xfId="0" applyNumberFormat="1" applyFont="1" applyAlignment="1"/>
    <xf numFmtId="165" fontId="4" fillId="0" borderId="1" xfId="0" applyNumberFormat="1" applyFont="1" applyFill="1" applyBorder="1" applyAlignment="1"/>
    <xf numFmtId="165" fontId="5" fillId="0" borderId="1" xfId="0" applyNumberFormat="1" applyFont="1" applyFill="1" applyBorder="1" applyAlignment="1"/>
    <xf numFmtId="165" fontId="0" fillId="2" borderId="1" xfId="0" applyNumberFormat="1" applyFill="1" applyBorder="1" applyAlignment="1"/>
    <xf numFmtId="165" fontId="3" fillId="2" borderId="0" xfId="0" applyNumberFormat="1" applyFont="1" applyFill="1" applyAlignment="1"/>
    <xf numFmtId="4" fontId="1" fillId="0" borderId="1" xfId="0" applyNumberFormat="1" applyFont="1" applyFill="1" applyBorder="1" applyAlignment="1"/>
    <xf numFmtId="165" fontId="3" fillId="0" borderId="0" xfId="0" applyNumberFormat="1" applyFont="1" applyFill="1" applyAlignment="1"/>
    <xf numFmtId="4" fontId="1" fillId="2" borderId="1" xfId="0" applyNumberFormat="1" applyFont="1" applyFill="1" applyBorder="1" applyAlignment="1"/>
    <xf numFmtId="0" fontId="6" fillId="0" borderId="0" xfId="0" applyFont="1"/>
    <xf numFmtId="165" fontId="6" fillId="0" borderId="1" xfId="0" applyNumberFormat="1" applyFont="1" applyFill="1" applyBorder="1" applyAlignment="1"/>
    <xf numFmtId="165" fontId="6" fillId="2" borderId="1" xfId="0" applyNumberFormat="1" applyFont="1" applyFill="1" applyBorder="1" applyAlignment="1"/>
    <xf numFmtId="165" fontId="6" fillId="0" borderId="0" xfId="0" applyNumberFormat="1" applyFont="1" applyAlignment="1"/>
    <xf numFmtId="164" fontId="6" fillId="0" borderId="2" xfId="0" applyNumberFormat="1" applyFont="1" applyFill="1" applyBorder="1" applyAlignment="1">
      <alignment horizontal="left"/>
    </xf>
    <xf numFmtId="16" fontId="6" fillId="0" borderId="2" xfId="0" applyNumberFormat="1" applyFont="1" applyBorder="1" applyAlignment="1"/>
    <xf numFmtId="165" fontId="1" fillId="2" borderId="3" xfId="0" applyNumberFormat="1" applyFont="1" applyFill="1" applyBorder="1" applyAlignment="1"/>
    <xf numFmtId="165" fontId="6" fillId="0" borderId="5" xfId="0" applyNumberFormat="1" applyFont="1" applyFill="1" applyBorder="1" applyAlignment="1"/>
    <xf numFmtId="165" fontId="6" fillId="2" borderId="5" xfId="0" applyNumberFormat="1" applyFont="1" applyFill="1" applyBorder="1" applyAlignment="1"/>
    <xf numFmtId="165" fontId="6" fillId="0" borderId="6" xfId="0" applyNumberFormat="1" applyFont="1" applyFill="1" applyBorder="1" applyAlignment="1"/>
    <xf numFmtId="165" fontId="6" fillId="0" borderId="3" xfId="0" applyNumberFormat="1" applyFont="1" applyFill="1" applyBorder="1" applyAlignment="1"/>
    <xf numFmtId="165" fontId="6" fillId="2" borderId="3" xfId="0" applyNumberFormat="1" applyFont="1" applyFill="1" applyBorder="1" applyAlignment="1"/>
    <xf numFmtId="165" fontId="6" fillId="0" borderId="8" xfId="0" applyNumberFormat="1" applyFont="1" applyFill="1" applyBorder="1" applyAlignment="1"/>
    <xf numFmtId="0" fontId="1" fillId="0" borderId="9" xfId="0" applyFont="1" applyFill="1" applyBorder="1" applyAlignment="1">
      <alignment horizontal="center"/>
    </xf>
    <xf numFmtId="165" fontId="1" fillId="0" borderId="10" xfId="0" applyNumberFormat="1" applyFont="1" applyFill="1" applyBorder="1" applyAlignment="1"/>
    <xf numFmtId="165" fontId="5" fillId="0" borderId="10" xfId="0" applyNumberFormat="1" applyFont="1" applyFill="1" applyBorder="1" applyAlignment="1"/>
    <xf numFmtId="165" fontId="1" fillId="2" borderId="10" xfId="0" applyNumberFormat="1" applyFont="1" applyFill="1" applyBorder="1" applyAlignment="1"/>
    <xf numFmtId="165" fontId="1" fillId="2" borderId="11" xfId="0" applyNumberFormat="1" applyFont="1" applyFill="1" applyBorder="1" applyAlignment="1"/>
    <xf numFmtId="0" fontId="1" fillId="0" borderId="2" xfId="0" applyFont="1" applyFill="1" applyBorder="1" applyAlignment="1">
      <alignment horizontal="center"/>
    </xf>
    <xf numFmtId="164" fontId="0" fillId="0" borderId="2" xfId="0" applyNumberFormat="1" applyFill="1" applyBorder="1" applyAlignment="1">
      <alignment horizontal="left"/>
    </xf>
    <xf numFmtId="16" fontId="0" fillId="0" borderId="2" xfId="0" applyNumberFormat="1" applyBorder="1" applyAlignment="1"/>
    <xf numFmtId="165" fontId="6" fillId="0" borderId="2" xfId="0" applyNumberFormat="1" applyFont="1" applyFill="1" applyBorder="1" applyAlignment="1"/>
    <xf numFmtId="165" fontId="1" fillId="2" borderId="2" xfId="0" applyNumberFormat="1" applyFont="1" applyFill="1" applyBorder="1" applyAlignment="1"/>
    <xf numFmtId="164" fontId="0" fillId="2" borderId="2" xfId="0" applyNumberFormat="1" applyFill="1" applyBorder="1" applyAlignment="1">
      <alignment horizontal="left"/>
    </xf>
    <xf numFmtId="165" fontId="6" fillId="2" borderId="2" xfId="0" applyNumberFormat="1" applyFont="1" applyFill="1" applyBorder="1" applyAlignment="1"/>
    <xf numFmtId="0" fontId="1" fillId="0" borderId="7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5" fontId="1" fillId="0" borderId="3" xfId="0" applyNumberFormat="1" applyFont="1" applyFill="1" applyBorder="1" applyAlignment="1"/>
    <xf numFmtId="0" fontId="1" fillId="0" borderId="12" xfId="0" applyFont="1" applyFill="1" applyBorder="1" applyAlignment="1">
      <alignment horizontal="center"/>
    </xf>
    <xf numFmtId="0" fontId="7" fillId="0" borderId="0" xfId="0" applyFont="1"/>
    <xf numFmtId="165" fontId="8" fillId="2" borderId="0" xfId="0" applyNumberFormat="1" applyFont="1" applyFill="1" applyAlignment="1"/>
    <xf numFmtId="164" fontId="4" fillId="2" borderId="2" xfId="0" applyNumberFormat="1" applyFont="1" applyFill="1" applyBorder="1" applyAlignment="1">
      <alignment horizontal="left"/>
    </xf>
    <xf numFmtId="165" fontId="5" fillId="2" borderId="10" xfId="0" applyNumberFormat="1" applyFont="1" applyFill="1" applyBorder="1" applyAlignment="1"/>
    <xf numFmtId="165" fontId="4" fillId="2" borderId="1" xfId="0" applyNumberFormat="1" applyFont="1" applyFill="1" applyBorder="1" applyAlignment="1"/>
    <xf numFmtId="165" fontId="5" fillId="2" borderId="1" xfId="0" applyNumberFormat="1" applyFont="1" applyFill="1" applyBorder="1" applyAlignment="1"/>
    <xf numFmtId="164" fontId="6" fillId="2" borderId="2" xfId="0" applyNumberFormat="1" applyFont="1" applyFill="1" applyBorder="1" applyAlignment="1">
      <alignment horizontal="left"/>
    </xf>
    <xf numFmtId="0" fontId="2" fillId="0" borderId="0" xfId="0" applyNumberFormat="1" applyFont="1" applyFill="1" applyAlignment="1" applyProtection="1">
      <alignment vertical="top"/>
      <protection locked="0"/>
    </xf>
    <xf numFmtId="1" fontId="2" fillId="0" borderId="0" xfId="0" applyNumberFormat="1" applyFont="1" applyBorder="1" applyAlignment="1" applyProtection="1">
      <alignment horizontal="center" vertical="top" wrapText="1"/>
      <protection locked="0"/>
    </xf>
    <xf numFmtId="1" fontId="2" fillId="0" borderId="0" xfId="0" applyNumberFormat="1" applyFont="1" applyBorder="1" applyAlignment="1" applyProtection="1">
      <alignment horizontal="center" vertical="top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10160</xdr:rowOff>
    </xdr:from>
    <xdr:to>
      <xdr:col>12</xdr:col>
      <xdr:colOff>0</xdr:colOff>
      <xdr:row>1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7727069-FFC1-4648-8959-C91288CFE549}"/>
            </a:ext>
          </a:extLst>
        </xdr:cNvPr>
        <xdr:cNvSpPr>
          <a:spLocks/>
        </xdr:cNvSpPr>
      </xdr:nvSpPr>
      <xdr:spPr bwMode="auto">
        <a:xfrm>
          <a:off x="0" y="10160"/>
          <a:ext cx="9144000" cy="732790"/>
        </a:xfrm>
        <a:prstGeom prst="rect">
          <a:avLst/>
        </a:prstGeom>
        <a:noFill/>
        <a:ln>
          <a:noFill/>
        </a:ln>
        <a:effectLst/>
        <a:extLst>
          <a:ext uri="{909E8E84-426E-40dd-AFC4-6F175D3DCCD1}"/>
          <a:ext uri="{91240B29-F687-4f45-9708-019B960494DF}"/>
          <a:ext uri="{AF507438-7753-43e0-B8FC-AC1667EBCBE1}"/>
        </a:extLst>
      </xdr:spPr>
      <xdr:txBody>
        <a:bodyPr vertOverflow="clip" wrap="square" lIns="50800" tIns="50800" rIns="50800" bIns="50800" anchor="t" upright="1"/>
        <a:lstStyle/>
        <a:p>
          <a:pPr algn="ctr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Academy Engraved LET"/>
              <a:ea typeface="Academy Engraved LET"/>
              <a:cs typeface="Academy Engraved LET"/>
            </a:rPr>
            <a:t>Comptabilité journalière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10160</xdr:rowOff>
    </xdr:from>
    <xdr:to>
      <xdr:col>12</xdr:col>
      <xdr:colOff>0</xdr:colOff>
      <xdr:row>1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50E06AA-5B11-4AFE-A450-D21AD7031162}"/>
            </a:ext>
          </a:extLst>
        </xdr:cNvPr>
        <xdr:cNvSpPr>
          <a:spLocks/>
        </xdr:cNvSpPr>
      </xdr:nvSpPr>
      <xdr:spPr bwMode="auto">
        <a:xfrm>
          <a:off x="0" y="10160"/>
          <a:ext cx="6524625" cy="437515"/>
        </a:xfrm>
        <a:prstGeom prst="rect">
          <a:avLst/>
        </a:prstGeom>
        <a:noFill/>
        <a:ln>
          <a:noFill/>
        </a:ln>
        <a:effectLst/>
        <a:extLst>
          <a:ext uri="{909E8E84-426E-40dd-AFC4-6F175D3DCCD1}"/>
          <a:ext uri="{91240B29-F687-4f45-9708-019B960494DF}"/>
          <a:ext uri="{AF507438-7753-43e0-B8FC-AC1667EBCBE1}"/>
        </a:extLst>
      </xdr:spPr>
      <xdr:txBody>
        <a:bodyPr vertOverflow="clip" wrap="square" lIns="50800" tIns="50800" rIns="50800" bIns="50800" anchor="t" upright="1"/>
        <a:lstStyle/>
        <a:p>
          <a:pPr algn="ctr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Academy Engraved LET"/>
              <a:ea typeface="Academy Engraved LET"/>
              <a:cs typeface="Academy Engraved LET"/>
            </a:rPr>
            <a:t>Comptabilité journalière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10160</xdr:rowOff>
    </xdr:from>
    <xdr:to>
      <xdr:col>12</xdr:col>
      <xdr:colOff>0</xdr:colOff>
      <xdr:row>1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11737FC-3727-46BF-A2FE-C49C609C8DFA}"/>
            </a:ext>
          </a:extLst>
        </xdr:cNvPr>
        <xdr:cNvSpPr>
          <a:spLocks/>
        </xdr:cNvSpPr>
      </xdr:nvSpPr>
      <xdr:spPr bwMode="auto">
        <a:xfrm>
          <a:off x="0" y="10160"/>
          <a:ext cx="9572625" cy="437515"/>
        </a:xfrm>
        <a:prstGeom prst="rect">
          <a:avLst/>
        </a:prstGeom>
        <a:noFill/>
        <a:ln>
          <a:noFill/>
        </a:ln>
        <a:effectLst/>
        <a:extLst>
          <a:ext uri="{909E8E84-426E-40dd-AFC4-6F175D3DCCD1}"/>
          <a:ext uri="{91240B29-F687-4f45-9708-019B960494DF}"/>
          <a:ext uri="{AF507438-7753-43e0-B8FC-AC1667EBCBE1}"/>
        </a:extLst>
      </xdr:spPr>
      <xdr:txBody>
        <a:bodyPr vertOverflow="clip" wrap="square" lIns="50800" tIns="50800" rIns="50800" bIns="50800" anchor="t" upright="1"/>
        <a:lstStyle/>
        <a:p>
          <a:pPr algn="ctr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Academy Engraved LET"/>
              <a:ea typeface="Academy Engraved LET"/>
              <a:cs typeface="Academy Engraved LET"/>
            </a:rPr>
            <a:t>Comptabilité journalière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10160</xdr:rowOff>
    </xdr:from>
    <xdr:to>
      <xdr:col>12</xdr:col>
      <xdr:colOff>333375</xdr:colOff>
      <xdr:row>1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95D9213-EDFC-4867-B3E7-F737BC26753B}"/>
            </a:ext>
          </a:extLst>
        </xdr:cNvPr>
        <xdr:cNvSpPr>
          <a:spLocks/>
        </xdr:cNvSpPr>
      </xdr:nvSpPr>
      <xdr:spPr bwMode="auto">
        <a:xfrm>
          <a:off x="333375" y="10160"/>
          <a:ext cx="6543675" cy="523240"/>
        </a:xfrm>
        <a:prstGeom prst="rect">
          <a:avLst/>
        </a:prstGeom>
        <a:noFill/>
        <a:ln>
          <a:noFill/>
        </a:ln>
        <a:effectLst/>
        <a:extLst>
          <a:ext uri="{909E8E84-426E-40dd-AFC4-6F175D3DCCD1}"/>
          <a:ext uri="{91240B29-F687-4f45-9708-019B960494DF}"/>
          <a:ext uri="{AF507438-7753-43e0-B8FC-AC1667EBCBE1}"/>
        </a:extLst>
      </xdr:spPr>
      <xdr:txBody>
        <a:bodyPr vertOverflow="clip" wrap="square" lIns="50800" tIns="50800" rIns="50800" bIns="50800" anchor="t" upright="1"/>
        <a:lstStyle/>
        <a:p>
          <a:pPr algn="ctr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Academy Engraved LET"/>
              <a:ea typeface="Academy Engraved LET"/>
              <a:cs typeface="Academy Engraved LET"/>
            </a:rPr>
            <a:t>Comptabilité journalière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10160</xdr:rowOff>
    </xdr:from>
    <xdr:to>
      <xdr:col>12</xdr:col>
      <xdr:colOff>0</xdr:colOff>
      <xdr:row>1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FED329BA-BB23-40AF-9CF1-74D4F825A16A}"/>
            </a:ext>
          </a:extLst>
        </xdr:cNvPr>
        <xdr:cNvSpPr>
          <a:spLocks/>
        </xdr:cNvSpPr>
      </xdr:nvSpPr>
      <xdr:spPr bwMode="auto">
        <a:xfrm>
          <a:off x="0" y="10160"/>
          <a:ext cx="6096000" cy="723265"/>
        </a:xfrm>
        <a:prstGeom prst="rect">
          <a:avLst/>
        </a:prstGeom>
        <a:noFill/>
        <a:ln>
          <a:noFill/>
        </a:ln>
        <a:effectLst/>
        <a:extLst>
          <a:ext uri="{909E8E84-426E-40dd-AFC4-6F175D3DCCD1}"/>
          <a:ext uri="{91240B29-F687-4f45-9708-019B960494DF}"/>
          <a:ext uri="{AF507438-7753-43e0-B8FC-AC1667EBCBE1}"/>
        </a:extLst>
      </xdr:spPr>
      <xdr:txBody>
        <a:bodyPr vertOverflow="clip" wrap="square" lIns="50800" tIns="50800" rIns="50800" bIns="50800" anchor="t" upright="1"/>
        <a:lstStyle/>
        <a:p>
          <a:pPr algn="ctr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Academy Engraved LET"/>
              <a:ea typeface="Academy Engraved LET"/>
              <a:cs typeface="Academy Engraved LET"/>
            </a:rPr>
            <a:t>Comptabilité journalière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10160</xdr:rowOff>
    </xdr:from>
    <xdr:to>
      <xdr:col>12</xdr:col>
      <xdr:colOff>0</xdr:colOff>
      <xdr:row>1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/>
        </xdr:cNvSpPr>
      </xdr:nvSpPr>
      <xdr:spPr bwMode="auto">
        <a:xfrm>
          <a:off x="9067800" y="10160"/>
          <a:ext cx="9172575" cy="751840"/>
        </a:xfrm>
        <a:prstGeom prst="rect">
          <a:avLst/>
        </a:prstGeom>
        <a:noFill/>
        <a:ln>
          <a:noFill/>
        </a:ln>
        <a:effectLst/>
        <a:extLst>
          <a:ext uri="{909E8E84-426E-40dd-AFC4-6F175D3DCCD1}"/>
          <a:ext uri="{91240B29-F687-4f45-9708-019B960494DF}"/>
          <a:ext uri="{AF507438-7753-43e0-B8FC-AC1667EBCBE1}"/>
        </a:extLst>
      </xdr:spPr>
      <xdr:txBody>
        <a:bodyPr vertOverflow="clip" wrap="square" lIns="50800" tIns="50800" rIns="50800" bIns="50800" anchor="t" upright="1"/>
        <a:lstStyle/>
        <a:p>
          <a:pPr algn="ctr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Academy Engraved LET"/>
              <a:ea typeface="Academy Engraved LET"/>
              <a:cs typeface="Academy Engraved LET"/>
            </a:rPr>
            <a:t>Comptabilité journalière </a:t>
          </a:r>
        </a:p>
      </xdr:txBody>
    </xdr:sp>
    <xdr:clientData/>
  </xdr:twoCellAnchor>
  <xdr:twoCellAnchor>
    <xdr:from>
      <xdr:col>0</xdr:col>
      <xdr:colOff>0</xdr:colOff>
      <xdr:row>0</xdr:row>
      <xdr:rowOff>400050</xdr:rowOff>
    </xdr:from>
    <xdr:to>
      <xdr:col>13</xdr:col>
      <xdr:colOff>19050</xdr:colOff>
      <xdr:row>0</xdr:row>
      <xdr:rowOff>457200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ShapeType="1"/>
        </xdr:cNvSpPr>
      </xdr:nvSpPr>
      <xdr:spPr bwMode="auto">
        <a:xfrm flipV="1">
          <a:off x="9067800" y="400050"/>
          <a:ext cx="9191625" cy="57150"/>
        </a:xfrm>
        <a:prstGeom prst="line">
          <a:avLst/>
        </a:prstGeom>
        <a:noFill/>
        <a:ln w="38100">
          <a:solidFill>
            <a:srgbClr val="92A07E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workbookViewId="0">
      <selection sqref="A1:L1"/>
    </sheetView>
  </sheetViews>
  <sheetFormatPr baseColWidth="10" defaultColWidth="11.42578125" defaultRowHeight="15"/>
  <cols>
    <col min="1" max="16384" width="11.42578125" style="19"/>
  </cols>
  <sheetData>
    <row r="1" spans="1:15" ht="58.5" customHeight="1" thickBot="1">
      <c r="A1" s="58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7"/>
      <c r="N1" s="1"/>
      <c r="O1" s="1"/>
    </row>
    <row r="2" spans="1:15">
      <c r="A2" s="37" t="s">
        <v>0</v>
      </c>
      <c r="B2" s="32" t="s">
        <v>1</v>
      </c>
      <c r="C2" s="44" t="s">
        <v>2</v>
      </c>
      <c r="D2" s="45" t="s">
        <v>3</v>
      </c>
      <c r="E2" s="32" t="s">
        <v>4</v>
      </c>
      <c r="F2" s="44" t="s">
        <v>5</v>
      </c>
      <c r="G2" s="45" t="s">
        <v>6</v>
      </c>
      <c r="H2" s="46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3" t="s">
        <v>14</v>
      </c>
    </row>
    <row r="3" spans="1:15">
      <c r="A3" s="23">
        <v>42736</v>
      </c>
      <c r="B3" s="33">
        <v>4.8</v>
      </c>
      <c r="C3" s="29">
        <f>B3/1.2</f>
        <v>4</v>
      </c>
      <c r="D3" s="26">
        <f>C3*0.2</f>
        <v>0.8</v>
      </c>
      <c r="E3" s="33">
        <v>10.4</v>
      </c>
      <c r="F3" s="29">
        <f>E3/1.1</f>
        <v>9.4545454545454533</v>
      </c>
      <c r="G3" s="26">
        <f>F3*0.1</f>
        <v>0.94545454545454533</v>
      </c>
      <c r="H3" s="47">
        <f>E3+B3</f>
        <v>15.2</v>
      </c>
      <c r="I3" s="20">
        <v>4.8</v>
      </c>
      <c r="J3" s="20">
        <v>10.4</v>
      </c>
      <c r="K3" s="20"/>
      <c r="L3" s="20"/>
      <c r="M3" s="20"/>
      <c r="N3" s="16">
        <f>SUM(I3:M3)</f>
        <v>15.2</v>
      </c>
      <c r="O3" s="17">
        <f>N3-H3</f>
        <v>0</v>
      </c>
    </row>
    <row r="4" spans="1:15">
      <c r="A4" s="23">
        <v>42737</v>
      </c>
      <c r="B4" s="33">
        <v>31.2</v>
      </c>
      <c r="C4" s="29">
        <f>B4/1.2</f>
        <v>26</v>
      </c>
      <c r="D4" s="26">
        <f t="shared" ref="D4:D33" si="0">C4*0.2</f>
        <v>5.2</v>
      </c>
      <c r="E4" s="33">
        <v>245.15</v>
      </c>
      <c r="F4" s="29">
        <f t="shared" ref="F4:F33" si="1">E4/1.1</f>
        <v>222.86363636363635</v>
      </c>
      <c r="G4" s="26">
        <f t="shared" ref="G4:G33" si="2">F4*0.1</f>
        <v>22.286363636363635</v>
      </c>
      <c r="H4" s="47">
        <f t="shared" ref="H4:H36" si="3">E4+B4</f>
        <v>276.35000000000002</v>
      </c>
      <c r="I4" s="20">
        <v>104.2</v>
      </c>
      <c r="J4" s="20">
        <v>156.15</v>
      </c>
      <c r="K4" s="20">
        <v>16</v>
      </c>
      <c r="L4" s="20"/>
      <c r="M4" s="20"/>
      <c r="N4" s="16">
        <f t="shared" ref="N4:N33" si="4">SUM(I4:M4)</f>
        <v>276.35000000000002</v>
      </c>
      <c r="O4" s="17">
        <f t="shared" ref="O4:O33" si="5">N4-H4</f>
        <v>0</v>
      </c>
    </row>
    <row r="5" spans="1:15">
      <c r="A5" s="23">
        <v>42738</v>
      </c>
      <c r="B5" s="33">
        <v>9.5</v>
      </c>
      <c r="C5" s="29">
        <f t="shared" ref="C5:C33" si="6">B5/1.2</f>
        <v>7.916666666666667</v>
      </c>
      <c r="D5" s="26">
        <f t="shared" si="0"/>
        <v>1.5833333333333335</v>
      </c>
      <c r="E5" s="33">
        <v>123.42</v>
      </c>
      <c r="F5" s="29">
        <f t="shared" si="1"/>
        <v>112.19999999999999</v>
      </c>
      <c r="G5" s="26">
        <f t="shared" si="2"/>
        <v>11.219999999999999</v>
      </c>
      <c r="H5" s="47">
        <f t="shared" si="3"/>
        <v>132.92000000000002</v>
      </c>
      <c r="I5" s="20">
        <v>14.3</v>
      </c>
      <c r="J5" s="20">
        <v>100.7</v>
      </c>
      <c r="K5" s="20"/>
      <c r="L5" s="20"/>
      <c r="M5" s="20">
        <v>17.920000000000002</v>
      </c>
      <c r="N5" s="16">
        <f t="shared" si="4"/>
        <v>132.92000000000002</v>
      </c>
      <c r="O5" s="17">
        <f t="shared" si="5"/>
        <v>0</v>
      </c>
    </row>
    <row r="6" spans="1:15">
      <c r="A6" s="23">
        <v>42739</v>
      </c>
      <c r="B6" s="33"/>
      <c r="C6" s="29">
        <f t="shared" si="6"/>
        <v>0</v>
      </c>
      <c r="D6" s="26">
        <f t="shared" si="0"/>
        <v>0</v>
      </c>
      <c r="E6" s="33">
        <v>152.32</v>
      </c>
      <c r="F6" s="29">
        <f t="shared" si="1"/>
        <v>138.47272727272727</v>
      </c>
      <c r="G6" s="26">
        <f t="shared" si="2"/>
        <v>13.847272727272728</v>
      </c>
      <c r="H6" s="47">
        <f t="shared" si="3"/>
        <v>152.32</v>
      </c>
      <c r="I6" s="20"/>
      <c r="J6" s="20">
        <v>134.4</v>
      </c>
      <c r="K6" s="20"/>
      <c r="L6" s="20"/>
      <c r="M6" s="20">
        <v>17.920000000000002</v>
      </c>
      <c r="N6" s="16">
        <f t="shared" si="4"/>
        <v>152.32</v>
      </c>
      <c r="O6" s="17">
        <f t="shared" si="5"/>
        <v>0</v>
      </c>
    </row>
    <row r="7" spans="1:15">
      <c r="A7" s="23">
        <v>42740</v>
      </c>
      <c r="B7" s="33">
        <v>209.4</v>
      </c>
      <c r="C7" s="29">
        <f t="shared" si="6"/>
        <v>174.5</v>
      </c>
      <c r="D7" s="26">
        <f t="shared" si="0"/>
        <v>34.9</v>
      </c>
      <c r="E7" s="33">
        <v>350.7</v>
      </c>
      <c r="F7" s="29">
        <f t="shared" si="1"/>
        <v>318.81818181818176</v>
      </c>
      <c r="G7" s="26">
        <f t="shared" si="2"/>
        <v>31.881818181818176</v>
      </c>
      <c r="H7" s="47">
        <f t="shared" si="3"/>
        <v>560.1</v>
      </c>
      <c r="I7" s="20">
        <v>412</v>
      </c>
      <c r="J7" s="20">
        <v>117.1</v>
      </c>
      <c r="K7" s="20">
        <v>31</v>
      </c>
      <c r="L7" s="20"/>
      <c r="M7" s="20"/>
      <c r="N7" s="16">
        <f t="shared" si="4"/>
        <v>560.1</v>
      </c>
      <c r="O7" s="17">
        <f t="shared" si="5"/>
        <v>0</v>
      </c>
    </row>
    <row r="8" spans="1:15">
      <c r="A8" s="23">
        <v>42741</v>
      </c>
      <c r="B8" s="33">
        <v>58</v>
      </c>
      <c r="C8" s="29">
        <f t="shared" si="6"/>
        <v>48.333333333333336</v>
      </c>
      <c r="D8" s="26">
        <f t="shared" si="0"/>
        <v>9.6666666666666679</v>
      </c>
      <c r="E8" s="33">
        <v>314.39999999999998</v>
      </c>
      <c r="F8" s="29">
        <f t="shared" si="1"/>
        <v>285.81818181818176</v>
      </c>
      <c r="G8" s="26">
        <f t="shared" si="2"/>
        <v>28.581818181818178</v>
      </c>
      <c r="H8" s="47">
        <f t="shared" si="3"/>
        <v>372.4</v>
      </c>
      <c r="I8" s="20">
        <v>52.2</v>
      </c>
      <c r="J8" s="20">
        <v>210.9</v>
      </c>
      <c r="K8" s="20">
        <v>109.3</v>
      </c>
      <c r="L8" s="20"/>
      <c r="M8" s="20"/>
      <c r="N8" s="16">
        <f t="shared" si="4"/>
        <v>372.40000000000003</v>
      </c>
      <c r="O8" s="17">
        <f t="shared" si="5"/>
        <v>0</v>
      </c>
    </row>
    <row r="9" spans="1:15">
      <c r="A9" s="23">
        <v>42742</v>
      </c>
      <c r="B9" s="33">
        <v>3.2</v>
      </c>
      <c r="C9" s="29">
        <f t="shared" si="6"/>
        <v>2.666666666666667</v>
      </c>
      <c r="D9" s="26">
        <f t="shared" si="0"/>
        <v>0.53333333333333344</v>
      </c>
      <c r="E9" s="33">
        <v>147.6</v>
      </c>
      <c r="F9" s="29">
        <f t="shared" si="1"/>
        <v>134.18181818181816</v>
      </c>
      <c r="G9" s="26">
        <f t="shared" si="2"/>
        <v>13.418181818181816</v>
      </c>
      <c r="H9" s="47">
        <f t="shared" si="3"/>
        <v>150.79999999999998</v>
      </c>
      <c r="I9" s="20">
        <v>36</v>
      </c>
      <c r="J9" s="20">
        <v>65.8</v>
      </c>
      <c r="K9" s="20">
        <v>49</v>
      </c>
      <c r="L9" s="20"/>
      <c r="M9" s="20"/>
      <c r="N9" s="16">
        <f t="shared" si="4"/>
        <v>150.80000000000001</v>
      </c>
      <c r="O9" s="17">
        <f t="shared" si="5"/>
        <v>0</v>
      </c>
    </row>
    <row r="10" spans="1:15">
      <c r="A10" s="23">
        <v>42743</v>
      </c>
      <c r="B10" s="34"/>
      <c r="C10" s="29">
        <f t="shared" si="6"/>
        <v>0</v>
      </c>
      <c r="D10" s="26">
        <f t="shared" si="0"/>
        <v>0</v>
      </c>
      <c r="E10" s="34"/>
      <c r="F10" s="29">
        <f t="shared" si="1"/>
        <v>0</v>
      </c>
      <c r="G10" s="26">
        <f t="shared" si="2"/>
        <v>0</v>
      </c>
      <c r="H10" s="47">
        <f t="shared" si="3"/>
        <v>0</v>
      </c>
      <c r="I10" s="12"/>
      <c r="J10" s="12"/>
      <c r="K10" s="12"/>
      <c r="L10" s="12"/>
      <c r="M10" s="12"/>
      <c r="N10" s="16">
        <f t="shared" si="4"/>
        <v>0</v>
      </c>
      <c r="O10" s="17">
        <f t="shared" si="5"/>
        <v>0</v>
      </c>
    </row>
    <row r="11" spans="1:15">
      <c r="A11" s="23">
        <v>42744</v>
      </c>
      <c r="B11" s="33">
        <v>4.7</v>
      </c>
      <c r="C11" s="29">
        <f t="shared" si="6"/>
        <v>3.916666666666667</v>
      </c>
      <c r="D11" s="26">
        <f t="shared" si="0"/>
        <v>0.78333333333333344</v>
      </c>
      <c r="E11" s="33">
        <v>64.099999999999994</v>
      </c>
      <c r="F11" s="29">
        <f t="shared" si="1"/>
        <v>58.272727272727266</v>
      </c>
      <c r="G11" s="26">
        <f t="shared" si="2"/>
        <v>5.8272727272727272</v>
      </c>
      <c r="H11" s="47">
        <f t="shared" si="3"/>
        <v>68.8</v>
      </c>
      <c r="I11" s="20">
        <v>34.299999999999997</v>
      </c>
      <c r="J11" s="20">
        <v>34.5</v>
      </c>
      <c r="K11" s="20"/>
      <c r="L11" s="20"/>
      <c r="M11" s="20"/>
      <c r="N11" s="16">
        <f t="shared" si="4"/>
        <v>68.8</v>
      </c>
      <c r="O11" s="17">
        <f t="shared" si="5"/>
        <v>0</v>
      </c>
    </row>
    <row r="12" spans="1:15">
      <c r="A12" s="23">
        <v>42745</v>
      </c>
      <c r="B12" s="33">
        <v>8.1999999999999993</v>
      </c>
      <c r="C12" s="29">
        <f t="shared" si="6"/>
        <v>6.833333333333333</v>
      </c>
      <c r="D12" s="26">
        <f t="shared" si="0"/>
        <v>1.3666666666666667</v>
      </c>
      <c r="E12" s="33">
        <v>108.55</v>
      </c>
      <c r="F12" s="29">
        <f t="shared" si="1"/>
        <v>98.681818181818173</v>
      </c>
      <c r="G12" s="26">
        <f t="shared" si="2"/>
        <v>9.8681818181818173</v>
      </c>
      <c r="H12" s="47">
        <f t="shared" si="3"/>
        <v>116.75</v>
      </c>
      <c r="I12" s="20">
        <v>28</v>
      </c>
      <c r="J12" s="20">
        <v>73.349999999999994</v>
      </c>
      <c r="K12" s="20">
        <v>15.4</v>
      </c>
      <c r="L12" s="20"/>
      <c r="M12" s="20"/>
      <c r="N12" s="16">
        <f t="shared" si="4"/>
        <v>116.75</v>
      </c>
      <c r="O12" s="17">
        <f t="shared" si="5"/>
        <v>0</v>
      </c>
    </row>
    <row r="13" spans="1:15">
      <c r="A13" s="23">
        <v>42746</v>
      </c>
      <c r="B13" s="33">
        <v>12</v>
      </c>
      <c r="C13" s="29">
        <f t="shared" si="6"/>
        <v>10</v>
      </c>
      <c r="D13" s="26">
        <f t="shared" si="0"/>
        <v>2</v>
      </c>
      <c r="E13" s="33">
        <v>58.71</v>
      </c>
      <c r="F13" s="29">
        <f t="shared" si="1"/>
        <v>53.372727272727268</v>
      </c>
      <c r="G13" s="26">
        <f t="shared" si="2"/>
        <v>5.3372727272727269</v>
      </c>
      <c r="H13" s="47">
        <f t="shared" si="3"/>
        <v>70.710000000000008</v>
      </c>
      <c r="I13" s="20">
        <v>55.35</v>
      </c>
      <c r="J13" s="20"/>
      <c r="K13" s="20"/>
      <c r="L13" s="20"/>
      <c r="M13" s="20">
        <v>15.36</v>
      </c>
      <c r="N13" s="16">
        <f t="shared" si="4"/>
        <v>70.710000000000008</v>
      </c>
      <c r="O13" s="17">
        <f t="shared" si="5"/>
        <v>0</v>
      </c>
    </row>
    <row r="14" spans="1:15">
      <c r="A14" s="23">
        <v>42747</v>
      </c>
      <c r="B14" s="33">
        <v>19.600000000000001</v>
      </c>
      <c r="C14" s="29">
        <f t="shared" si="6"/>
        <v>16.333333333333336</v>
      </c>
      <c r="D14" s="26">
        <f t="shared" si="0"/>
        <v>3.2666666666666675</v>
      </c>
      <c r="E14" s="33">
        <v>392.1</v>
      </c>
      <c r="F14" s="29">
        <f t="shared" si="1"/>
        <v>356.45454545454544</v>
      </c>
      <c r="G14" s="26">
        <f t="shared" si="2"/>
        <v>35.645454545454548</v>
      </c>
      <c r="H14" s="47">
        <f t="shared" si="3"/>
        <v>411.70000000000005</v>
      </c>
      <c r="I14" s="20">
        <v>54.4</v>
      </c>
      <c r="J14" s="20">
        <v>232.6</v>
      </c>
      <c r="K14" s="20">
        <v>44</v>
      </c>
      <c r="L14" s="20">
        <v>80.7</v>
      </c>
      <c r="M14" s="20"/>
      <c r="N14" s="16">
        <f t="shared" si="4"/>
        <v>411.7</v>
      </c>
      <c r="O14" s="17">
        <f t="shared" si="5"/>
        <v>0</v>
      </c>
    </row>
    <row r="15" spans="1:15">
      <c r="A15" s="23">
        <v>42748</v>
      </c>
      <c r="B15" s="33">
        <v>21.8</v>
      </c>
      <c r="C15" s="29">
        <f t="shared" si="6"/>
        <v>18.166666666666668</v>
      </c>
      <c r="D15" s="26">
        <f t="shared" si="0"/>
        <v>3.6333333333333337</v>
      </c>
      <c r="E15" s="33">
        <v>447.15</v>
      </c>
      <c r="F15" s="29">
        <f t="shared" si="1"/>
        <v>406.49999999999994</v>
      </c>
      <c r="G15" s="26">
        <f t="shared" si="2"/>
        <v>40.65</v>
      </c>
      <c r="H15" s="47">
        <f t="shared" si="3"/>
        <v>468.95</v>
      </c>
      <c r="I15" s="20">
        <v>30.45</v>
      </c>
      <c r="J15" s="20">
        <v>369.4</v>
      </c>
      <c r="K15" s="20">
        <v>40.9</v>
      </c>
      <c r="L15" s="20">
        <v>28.2</v>
      </c>
      <c r="M15" s="20"/>
      <c r="N15" s="16">
        <f t="shared" si="4"/>
        <v>468.94999999999993</v>
      </c>
      <c r="O15" s="17">
        <f t="shared" si="5"/>
        <v>0</v>
      </c>
    </row>
    <row r="16" spans="1:15">
      <c r="A16" s="23">
        <v>42749</v>
      </c>
      <c r="B16" s="33">
        <v>94.9</v>
      </c>
      <c r="C16" s="29">
        <f t="shared" si="6"/>
        <v>79.083333333333343</v>
      </c>
      <c r="D16" s="26">
        <f t="shared" si="0"/>
        <v>15.81666666666667</v>
      </c>
      <c r="E16" s="33">
        <v>335.75</v>
      </c>
      <c r="F16" s="29">
        <f t="shared" si="1"/>
        <v>305.22727272727269</v>
      </c>
      <c r="G16" s="26">
        <f t="shared" si="2"/>
        <v>30.52272727272727</v>
      </c>
      <c r="H16" s="47">
        <f t="shared" si="3"/>
        <v>430.65</v>
      </c>
      <c r="I16" s="20">
        <v>20</v>
      </c>
      <c r="J16" s="20">
        <v>410.65</v>
      </c>
      <c r="K16" s="20"/>
      <c r="L16" s="20"/>
      <c r="M16" s="20"/>
      <c r="N16" s="16">
        <f t="shared" si="4"/>
        <v>430.65</v>
      </c>
      <c r="O16" s="17">
        <f t="shared" si="5"/>
        <v>0</v>
      </c>
    </row>
    <row r="17" spans="1:15">
      <c r="A17" s="23">
        <v>42750</v>
      </c>
      <c r="B17" s="33"/>
      <c r="C17" s="29">
        <f t="shared" si="6"/>
        <v>0</v>
      </c>
      <c r="D17" s="26">
        <f t="shared" si="0"/>
        <v>0</v>
      </c>
      <c r="E17" s="33"/>
      <c r="F17" s="29">
        <f t="shared" si="1"/>
        <v>0</v>
      </c>
      <c r="G17" s="26">
        <f t="shared" si="2"/>
        <v>0</v>
      </c>
      <c r="H17" s="47">
        <f t="shared" si="3"/>
        <v>0</v>
      </c>
      <c r="I17" s="20"/>
      <c r="J17" s="20"/>
      <c r="K17" s="20"/>
      <c r="L17" s="20"/>
      <c r="M17" s="20"/>
      <c r="N17" s="16">
        <f t="shared" si="4"/>
        <v>0</v>
      </c>
      <c r="O17" s="17">
        <f t="shared" si="5"/>
        <v>0</v>
      </c>
    </row>
    <row r="18" spans="1:15">
      <c r="A18" s="23">
        <v>42751</v>
      </c>
      <c r="B18" s="33">
        <v>25.3</v>
      </c>
      <c r="C18" s="29">
        <f t="shared" si="6"/>
        <v>21.083333333333336</v>
      </c>
      <c r="D18" s="26">
        <f t="shared" si="0"/>
        <v>4.2166666666666677</v>
      </c>
      <c r="E18" s="33">
        <v>109.8</v>
      </c>
      <c r="F18" s="29">
        <f t="shared" si="1"/>
        <v>99.818181818181813</v>
      </c>
      <c r="G18" s="26">
        <f t="shared" si="2"/>
        <v>9.9818181818181824</v>
      </c>
      <c r="H18" s="47">
        <f t="shared" si="3"/>
        <v>135.1</v>
      </c>
      <c r="I18" s="20"/>
      <c r="J18" s="20"/>
      <c r="K18" s="20"/>
      <c r="L18" s="20"/>
      <c r="M18" s="20">
        <v>135.1</v>
      </c>
      <c r="N18" s="16">
        <f t="shared" si="4"/>
        <v>135.1</v>
      </c>
      <c r="O18" s="17">
        <f t="shared" si="5"/>
        <v>0</v>
      </c>
    </row>
    <row r="19" spans="1:15">
      <c r="A19" s="23">
        <v>42752</v>
      </c>
      <c r="B19" s="33">
        <v>55.1</v>
      </c>
      <c r="C19" s="29">
        <f t="shared" si="6"/>
        <v>45.916666666666671</v>
      </c>
      <c r="D19" s="26">
        <f t="shared" si="0"/>
        <v>9.1833333333333353</v>
      </c>
      <c r="E19" s="33">
        <v>228</v>
      </c>
      <c r="F19" s="29">
        <f t="shared" si="1"/>
        <v>207.27272727272725</v>
      </c>
      <c r="G19" s="26">
        <f t="shared" si="2"/>
        <v>20.727272727272727</v>
      </c>
      <c r="H19" s="47">
        <f t="shared" si="3"/>
        <v>283.10000000000002</v>
      </c>
      <c r="I19" s="20">
        <v>46.1</v>
      </c>
      <c r="J19" s="20">
        <v>226</v>
      </c>
      <c r="K19" s="20">
        <v>11</v>
      </c>
      <c r="L19" s="20"/>
      <c r="M19" s="20"/>
      <c r="N19" s="16">
        <f t="shared" si="4"/>
        <v>283.10000000000002</v>
      </c>
      <c r="O19" s="17">
        <f t="shared" si="5"/>
        <v>0</v>
      </c>
    </row>
    <row r="20" spans="1:15">
      <c r="A20" s="23">
        <v>42753</v>
      </c>
      <c r="B20" s="33"/>
      <c r="C20" s="29">
        <f t="shared" si="6"/>
        <v>0</v>
      </c>
      <c r="D20" s="26">
        <f t="shared" si="0"/>
        <v>0</v>
      </c>
      <c r="E20" s="33">
        <v>131.4</v>
      </c>
      <c r="F20" s="29">
        <f t="shared" si="1"/>
        <v>119.45454545454545</v>
      </c>
      <c r="G20" s="26">
        <f t="shared" si="2"/>
        <v>11.945454545454545</v>
      </c>
      <c r="H20" s="47">
        <f t="shared" si="3"/>
        <v>131.4</v>
      </c>
      <c r="I20" s="20"/>
      <c r="J20" s="20">
        <v>113.8</v>
      </c>
      <c r="K20" s="20">
        <v>17.600000000000001</v>
      </c>
      <c r="L20" s="20"/>
      <c r="M20" s="20"/>
      <c r="N20" s="16">
        <f t="shared" si="4"/>
        <v>131.4</v>
      </c>
      <c r="O20" s="17">
        <f t="shared" si="5"/>
        <v>0</v>
      </c>
    </row>
    <row r="21" spans="1:15">
      <c r="A21" s="23">
        <v>42754</v>
      </c>
      <c r="B21" s="35">
        <v>4.8</v>
      </c>
      <c r="C21" s="30">
        <f t="shared" si="6"/>
        <v>4</v>
      </c>
      <c r="D21" s="27">
        <f t="shared" si="0"/>
        <v>0.8</v>
      </c>
      <c r="E21" s="35">
        <v>152.58000000000001</v>
      </c>
      <c r="F21" s="30">
        <f t="shared" si="1"/>
        <v>138.70909090909092</v>
      </c>
      <c r="G21" s="27">
        <f t="shared" si="2"/>
        <v>13.870909090909093</v>
      </c>
      <c r="H21" s="25">
        <f t="shared" si="3"/>
        <v>157.38000000000002</v>
      </c>
      <c r="I21" s="21">
        <v>47.4</v>
      </c>
      <c r="J21" s="21">
        <v>110</v>
      </c>
      <c r="K21" s="21"/>
      <c r="L21" s="21"/>
      <c r="M21" s="21"/>
      <c r="N21" s="18">
        <f t="shared" si="4"/>
        <v>157.4</v>
      </c>
      <c r="O21" s="15">
        <f t="shared" si="5"/>
        <v>1.999999999998181E-2</v>
      </c>
    </row>
    <row r="22" spans="1:15">
      <c r="A22" s="23">
        <v>42755</v>
      </c>
      <c r="B22" s="33">
        <v>76</v>
      </c>
      <c r="C22" s="29">
        <f t="shared" si="6"/>
        <v>63.333333333333336</v>
      </c>
      <c r="D22" s="26">
        <f t="shared" si="0"/>
        <v>12.666666666666668</v>
      </c>
      <c r="E22" s="33">
        <v>305.10000000000002</v>
      </c>
      <c r="F22" s="29">
        <f t="shared" si="1"/>
        <v>277.36363636363637</v>
      </c>
      <c r="G22" s="26">
        <f t="shared" si="2"/>
        <v>27.736363636363638</v>
      </c>
      <c r="H22" s="47">
        <f t="shared" si="3"/>
        <v>381.1</v>
      </c>
      <c r="I22" s="20">
        <v>75.150000000000006</v>
      </c>
      <c r="J22" s="20">
        <v>281.95</v>
      </c>
      <c r="K22" s="20">
        <v>24</v>
      </c>
      <c r="L22" s="20"/>
      <c r="M22" s="20"/>
      <c r="N22" s="16">
        <f t="shared" si="4"/>
        <v>381.1</v>
      </c>
      <c r="O22" s="17">
        <f t="shared" si="5"/>
        <v>0</v>
      </c>
    </row>
    <row r="23" spans="1:15">
      <c r="A23" s="23">
        <v>42756</v>
      </c>
      <c r="B23" s="33">
        <v>93.4</v>
      </c>
      <c r="C23" s="29">
        <f t="shared" si="6"/>
        <v>77.833333333333343</v>
      </c>
      <c r="D23" s="26">
        <f t="shared" si="0"/>
        <v>15.56666666666667</v>
      </c>
      <c r="E23" s="33">
        <v>1108.3</v>
      </c>
      <c r="F23" s="29">
        <f t="shared" si="1"/>
        <v>1007.5454545454544</v>
      </c>
      <c r="G23" s="26">
        <f t="shared" si="2"/>
        <v>100.75454545454545</v>
      </c>
      <c r="H23" s="47">
        <f t="shared" si="3"/>
        <v>1201.7</v>
      </c>
      <c r="I23" s="20">
        <v>97</v>
      </c>
      <c r="J23" s="20">
        <v>437.7</v>
      </c>
      <c r="K23" s="20"/>
      <c r="L23" s="20">
        <v>667</v>
      </c>
      <c r="M23" s="20"/>
      <c r="N23" s="16">
        <f t="shared" si="4"/>
        <v>1201.7</v>
      </c>
      <c r="O23" s="17">
        <f t="shared" si="5"/>
        <v>0</v>
      </c>
    </row>
    <row r="24" spans="1:15">
      <c r="A24" s="23">
        <v>42757</v>
      </c>
      <c r="B24" s="33"/>
      <c r="C24" s="29">
        <f t="shared" si="6"/>
        <v>0</v>
      </c>
      <c r="D24" s="26">
        <f t="shared" si="0"/>
        <v>0</v>
      </c>
      <c r="E24" s="33">
        <v>21.4</v>
      </c>
      <c r="F24" s="29">
        <f t="shared" si="1"/>
        <v>19.454545454545453</v>
      </c>
      <c r="G24" s="26">
        <f t="shared" si="2"/>
        <v>1.9454545454545453</v>
      </c>
      <c r="H24" s="47">
        <f t="shared" si="3"/>
        <v>21.4</v>
      </c>
      <c r="I24" s="20"/>
      <c r="J24" s="20">
        <v>21.4</v>
      </c>
      <c r="K24" s="20"/>
      <c r="L24" s="20"/>
      <c r="M24" s="20"/>
      <c r="N24" s="16">
        <f t="shared" si="4"/>
        <v>21.4</v>
      </c>
      <c r="O24" s="17">
        <f t="shared" si="5"/>
        <v>0</v>
      </c>
    </row>
    <row r="25" spans="1:15">
      <c r="A25" s="23">
        <v>42758</v>
      </c>
      <c r="B25" s="33">
        <v>8.8000000000000007</v>
      </c>
      <c r="C25" s="29">
        <f t="shared" si="6"/>
        <v>7.3333333333333339</v>
      </c>
      <c r="D25" s="26">
        <f t="shared" si="0"/>
        <v>1.4666666666666668</v>
      </c>
      <c r="E25" s="33">
        <v>79.900000000000006</v>
      </c>
      <c r="F25" s="29">
        <f t="shared" si="1"/>
        <v>72.63636363636364</v>
      </c>
      <c r="G25" s="26">
        <f t="shared" si="2"/>
        <v>7.2636363636363646</v>
      </c>
      <c r="H25" s="47">
        <f t="shared" si="3"/>
        <v>88.7</v>
      </c>
      <c r="I25" s="20">
        <v>59.8</v>
      </c>
      <c r="J25" s="20">
        <v>28.9</v>
      </c>
      <c r="K25" s="20"/>
      <c r="L25" s="20"/>
      <c r="M25" s="20"/>
      <c r="N25" s="16">
        <f t="shared" si="4"/>
        <v>88.699999999999989</v>
      </c>
      <c r="O25" s="17">
        <f t="shared" si="5"/>
        <v>0</v>
      </c>
    </row>
    <row r="26" spans="1:15">
      <c r="A26" s="23">
        <v>42759</v>
      </c>
      <c r="B26" s="33"/>
      <c r="C26" s="29">
        <f t="shared" si="6"/>
        <v>0</v>
      </c>
      <c r="D26" s="26">
        <f t="shared" si="0"/>
        <v>0</v>
      </c>
      <c r="E26" s="33">
        <v>70.2</v>
      </c>
      <c r="F26" s="29">
        <f t="shared" si="1"/>
        <v>63.818181818181813</v>
      </c>
      <c r="G26" s="26">
        <f t="shared" si="2"/>
        <v>6.3818181818181818</v>
      </c>
      <c r="H26" s="47">
        <f t="shared" si="3"/>
        <v>70.2</v>
      </c>
      <c r="I26" s="20"/>
      <c r="J26" s="20">
        <v>70.2</v>
      </c>
      <c r="K26" s="20"/>
      <c r="L26" s="20"/>
      <c r="M26" s="20"/>
      <c r="N26" s="16">
        <f t="shared" si="4"/>
        <v>70.2</v>
      </c>
      <c r="O26" s="17">
        <f>N26-H26</f>
        <v>0</v>
      </c>
    </row>
    <row r="27" spans="1:15">
      <c r="A27" s="23">
        <v>42760</v>
      </c>
      <c r="B27" s="33">
        <v>16.600000000000001</v>
      </c>
      <c r="C27" s="29">
        <f t="shared" si="6"/>
        <v>13.833333333333336</v>
      </c>
      <c r="D27" s="26">
        <f t="shared" si="0"/>
        <v>2.7666666666666675</v>
      </c>
      <c r="E27" s="33">
        <v>147.69999999999999</v>
      </c>
      <c r="F27" s="29">
        <f t="shared" si="1"/>
        <v>134.27272727272725</v>
      </c>
      <c r="G27" s="26">
        <f t="shared" si="2"/>
        <v>13.427272727272726</v>
      </c>
      <c r="H27" s="47">
        <f t="shared" si="3"/>
        <v>164.29999999999998</v>
      </c>
      <c r="I27" s="20"/>
      <c r="J27" s="20">
        <v>164.3</v>
      </c>
      <c r="K27" s="20"/>
      <c r="L27" s="20"/>
      <c r="M27" s="20"/>
      <c r="N27" s="16">
        <f t="shared" si="4"/>
        <v>164.3</v>
      </c>
      <c r="O27" s="17">
        <f>N27-H27</f>
        <v>0</v>
      </c>
    </row>
    <row r="28" spans="1:15">
      <c r="A28" s="23">
        <v>42761</v>
      </c>
      <c r="B28" s="33"/>
      <c r="C28" s="29">
        <f t="shared" si="6"/>
        <v>0</v>
      </c>
      <c r="D28" s="26">
        <f t="shared" si="0"/>
        <v>0</v>
      </c>
      <c r="E28" s="33">
        <v>76.099999999999994</v>
      </c>
      <c r="F28" s="29">
        <f t="shared" si="1"/>
        <v>69.181818181818173</v>
      </c>
      <c r="G28" s="26">
        <f t="shared" si="2"/>
        <v>6.918181818181818</v>
      </c>
      <c r="H28" s="47">
        <f t="shared" si="3"/>
        <v>76.099999999999994</v>
      </c>
      <c r="I28" s="20"/>
      <c r="J28" s="20">
        <v>76.099999999999994</v>
      </c>
      <c r="K28" s="20"/>
      <c r="L28" s="20"/>
      <c r="M28" s="20"/>
      <c r="N28" s="16">
        <f t="shared" si="4"/>
        <v>76.099999999999994</v>
      </c>
      <c r="O28" s="17">
        <f t="shared" si="5"/>
        <v>0</v>
      </c>
    </row>
    <row r="29" spans="1:15">
      <c r="A29" s="23">
        <v>42762</v>
      </c>
      <c r="B29" s="33">
        <v>51.3</v>
      </c>
      <c r="C29" s="29">
        <f t="shared" si="6"/>
        <v>42.75</v>
      </c>
      <c r="D29" s="26">
        <f t="shared" si="0"/>
        <v>8.5500000000000007</v>
      </c>
      <c r="E29" s="33">
        <v>396.15</v>
      </c>
      <c r="F29" s="29">
        <f t="shared" si="1"/>
        <v>360.13636363636357</v>
      </c>
      <c r="G29" s="26">
        <f t="shared" si="2"/>
        <v>36.013636363636358</v>
      </c>
      <c r="H29" s="47">
        <f t="shared" si="3"/>
        <v>447.45</v>
      </c>
      <c r="I29" s="20">
        <v>22.6</v>
      </c>
      <c r="J29" s="20">
        <v>354.75</v>
      </c>
      <c r="K29" s="20">
        <v>70.099999999999994</v>
      </c>
      <c r="L29" s="20"/>
      <c r="M29" s="20"/>
      <c r="N29" s="16">
        <f t="shared" si="4"/>
        <v>447.45000000000005</v>
      </c>
      <c r="O29" s="17">
        <f t="shared" si="5"/>
        <v>0</v>
      </c>
    </row>
    <row r="30" spans="1:15">
      <c r="A30" s="23">
        <v>42763</v>
      </c>
      <c r="B30" s="33"/>
      <c r="C30" s="29">
        <f t="shared" si="6"/>
        <v>0</v>
      </c>
      <c r="D30" s="26">
        <f t="shared" si="0"/>
        <v>0</v>
      </c>
      <c r="E30" s="33">
        <v>472.3</v>
      </c>
      <c r="F30" s="29">
        <f t="shared" si="1"/>
        <v>429.36363636363632</v>
      </c>
      <c r="G30" s="26">
        <f t="shared" si="2"/>
        <v>42.936363636363637</v>
      </c>
      <c r="H30" s="47">
        <f t="shared" si="3"/>
        <v>472.3</v>
      </c>
      <c r="I30" s="20">
        <v>10.3</v>
      </c>
      <c r="J30" s="20">
        <v>462</v>
      </c>
      <c r="K30" s="20"/>
      <c r="L30" s="20"/>
      <c r="M30" s="20"/>
      <c r="N30" s="16">
        <f t="shared" si="4"/>
        <v>472.3</v>
      </c>
      <c r="O30" s="17">
        <f t="shared" si="5"/>
        <v>0</v>
      </c>
    </row>
    <row r="31" spans="1:15">
      <c r="A31" s="23">
        <v>42764</v>
      </c>
      <c r="B31" s="33"/>
      <c r="C31" s="29">
        <f t="shared" si="6"/>
        <v>0</v>
      </c>
      <c r="D31" s="26">
        <f t="shared" si="0"/>
        <v>0</v>
      </c>
      <c r="E31" s="33">
        <v>58.9</v>
      </c>
      <c r="F31" s="29">
        <f t="shared" si="1"/>
        <v>53.54545454545454</v>
      </c>
      <c r="G31" s="26">
        <f t="shared" si="2"/>
        <v>5.3545454545454545</v>
      </c>
      <c r="H31" s="47">
        <f t="shared" si="3"/>
        <v>58.9</v>
      </c>
      <c r="I31" s="20"/>
      <c r="J31" s="20">
        <v>58.9</v>
      </c>
      <c r="K31" s="20"/>
      <c r="L31" s="20"/>
      <c r="M31" s="20"/>
      <c r="N31" s="16">
        <f t="shared" si="4"/>
        <v>58.9</v>
      </c>
      <c r="O31" s="17">
        <f t="shared" si="5"/>
        <v>0</v>
      </c>
    </row>
    <row r="32" spans="1:15">
      <c r="A32" s="23">
        <v>42765</v>
      </c>
      <c r="B32" s="33">
        <v>13</v>
      </c>
      <c r="C32" s="29">
        <f t="shared" si="6"/>
        <v>10.833333333333334</v>
      </c>
      <c r="D32" s="26">
        <f t="shared" si="0"/>
        <v>2.166666666666667</v>
      </c>
      <c r="E32" s="33">
        <v>92.45</v>
      </c>
      <c r="F32" s="29">
        <f t="shared" si="1"/>
        <v>84.045454545454547</v>
      </c>
      <c r="G32" s="26">
        <f t="shared" si="2"/>
        <v>8.4045454545454543</v>
      </c>
      <c r="H32" s="47">
        <f t="shared" si="3"/>
        <v>105.45</v>
      </c>
      <c r="I32" s="20">
        <v>33</v>
      </c>
      <c r="J32" s="20">
        <v>72.45</v>
      </c>
      <c r="K32" s="20"/>
      <c r="L32" s="20"/>
      <c r="M32" s="20"/>
      <c r="N32" s="16">
        <f t="shared" si="4"/>
        <v>105.45</v>
      </c>
      <c r="O32" s="17">
        <f t="shared" si="5"/>
        <v>0</v>
      </c>
    </row>
    <row r="33" spans="1:15">
      <c r="A33" s="23">
        <v>42766</v>
      </c>
      <c r="B33" s="33">
        <v>45.6</v>
      </c>
      <c r="C33" s="29">
        <f t="shared" si="6"/>
        <v>38</v>
      </c>
      <c r="D33" s="26">
        <f t="shared" si="0"/>
        <v>7.6000000000000005</v>
      </c>
      <c r="E33" s="33">
        <v>251.02</v>
      </c>
      <c r="F33" s="29">
        <f t="shared" si="1"/>
        <v>228.2</v>
      </c>
      <c r="G33" s="26">
        <f t="shared" si="2"/>
        <v>22.82</v>
      </c>
      <c r="H33" s="47">
        <f t="shared" si="3"/>
        <v>296.62</v>
      </c>
      <c r="I33" s="20">
        <v>42</v>
      </c>
      <c r="J33" s="20">
        <v>236.7</v>
      </c>
      <c r="K33" s="20"/>
      <c r="L33" s="20"/>
      <c r="M33" s="20">
        <v>17.920000000000002</v>
      </c>
      <c r="N33" s="16">
        <f t="shared" si="4"/>
        <v>296.62</v>
      </c>
      <c r="O33" s="17">
        <f t="shared" si="5"/>
        <v>0</v>
      </c>
    </row>
    <row r="34" spans="1:15">
      <c r="A34" s="24" t="s">
        <v>15</v>
      </c>
      <c r="B34" s="35">
        <f t="shared" ref="B34:G34" si="7">SUM(B3:B33)</f>
        <v>867.19999999999982</v>
      </c>
      <c r="C34" s="30">
        <f t="shared" si="7"/>
        <v>722.66666666666686</v>
      </c>
      <c r="D34" s="27">
        <f t="shared" si="7"/>
        <v>144.53333333333333</v>
      </c>
      <c r="E34" s="35">
        <f t="shared" si="7"/>
        <v>6451.6499999999987</v>
      </c>
      <c r="F34" s="30">
        <f t="shared" si="7"/>
        <v>5865.136363636364</v>
      </c>
      <c r="G34" s="27">
        <f t="shared" si="7"/>
        <v>586.51363636363646</v>
      </c>
      <c r="H34" s="25">
        <f t="shared" si="3"/>
        <v>7318.8499999999985</v>
      </c>
      <c r="I34" s="7">
        <f>SUM(I3:I30)</f>
        <v>1204.3499999999999</v>
      </c>
      <c r="J34" s="7">
        <f>SUM(J3:J33)</f>
        <v>4631.0999999999985</v>
      </c>
      <c r="K34" s="7">
        <f>SUM(K3:K30)</f>
        <v>428.30000000000007</v>
      </c>
      <c r="L34" s="7">
        <f>SUM(L3:L30)</f>
        <v>775.9</v>
      </c>
      <c r="M34" s="7">
        <f>SUM(M3:M30)</f>
        <v>186.3</v>
      </c>
      <c r="N34" s="7">
        <f>SUM(N3:N30)</f>
        <v>6857.9</v>
      </c>
      <c r="O34" s="7">
        <f>SUM(O3:O30)</f>
        <v>1.999999999998181E-2</v>
      </c>
    </row>
    <row r="35" spans="1:15">
      <c r="A35" s="24" t="s">
        <v>16</v>
      </c>
      <c r="B35" s="35">
        <f>+B34/1.2</f>
        <v>722.66666666666652</v>
      </c>
      <c r="C35" s="29"/>
      <c r="D35" s="26"/>
      <c r="E35" s="35">
        <f>+E34/1.1</f>
        <v>5865.1363636363621</v>
      </c>
      <c r="F35" s="29"/>
      <c r="G35" s="26"/>
      <c r="H35" s="47">
        <f t="shared" si="3"/>
        <v>6587.8030303030282</v>
      </c>
      <c r="I35" s="8"/>
      <c r="J35" s="8"/>
      <c r="K35" s="9"/>
    </row>
    <row r="36" spans="1:15" ht="15.75" thickBot="1">
      <c r="A36" s="24" t="s">
        <v>17</v>
      </c>
      <c r="B36" s="36">
        <f>+B35*20/100</f>
        <v>144.5333333333333</v>
      </c>
      <c r="C36" s="31"/>
      <c r="D36" s="28"/>
      <c r="E36" s="36">
        <f>+E35*10/100</f>
        <v>586.51363636363612</v>
      </c>
      <c r="F36" s="31"/>
      <c r="G36" s="28"/>
      <c r="H36" s="47">
        <f t="shared" si="3"/>
        <v>731.04696969696943</v>
      </c>
      <c r="I36" s="22"/>
      <c r="J36" s="11"/>
      <c r="K36" s="6"/>
    </row>
  </sheetData>
  <mergeCells count="1">
    <mergeCell ref="A1:L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"/>
  <sheetViews>
    <sheetView workbookViewId="0">
      <selection sqref="A1:L1"/>
    </sheetView>
  </sheetViews>
  <sheetFormatPr baseColWidth="10" defaultColWidth="11.42578125" defaultRowHeight="15"/>
  <cols>
    <col min="1" max="1" width="17.28515625" bestFit="1" customWidth="1"/>
  </cols>
  <sheetData>
    <row r="1" spans="1:15" ht="52.5" customHeight="1" thickBot="1">
      <c r="A1" s="58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7"/>
      <c r="N1" s="1"/>
      <c r="O1" s="1"/>
    </row>
    <row r="2" spans="1:15">
      <c r="A2" s="37" t="s">
        <v>0</v>
      </c>
      <c r="B2" s="32" t="s">
        <v>1</v>
      </c>
      <c r="C2" s="44" t="s">
        <v>2</v>
      </c>
      <c r="D2" s="45" t="s">
        <v>3</v>
      </c>
      <c r="E2" s="32" t="s">
        <v>4</v>
      </c>
      <c r="F2" s="44" t="s">
        <v>5</v>
      </c>
      <c r="G2" s="45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3" t="s">
        <v>14</v>
      </c>
    </row>
    <row r="3" spans="1:15">
      <c r="A3" s="38">
        <v>42767</v>
      </c>
      <c r="B3" s="33">
        <v>17.100000000000001</v>
      </c>
      <c r="C3" s="29">
        <f>B3/1.2</f>
        <v>14.250000000000002</v>
      </c>
      <c r="D3" s="26">
        <f>C3*0.2</f>
        <v>2.8500000000000005</v>
      </c>
      <c r="E3" s="33">
        <v>129</v>
      </c>
      <c r="F3" s="29">
        <f>E3/1.1</f>
        <v>117.27272727272727</v>
      </c>
      <c r="G3" s="26">
        <f>F3*0.1</f>
        <v>11.727272727272727</v>
      </c>
      <c r="H3" s="5">
        <f>E3+B3</f>
        <v>146.1</v>
      </c>
      <c r="I3" s="4">
        <v>77.099999999999994</v>
      </c>
      <c r="J3" s="4">
        <v>69</v>
      </c>
      <c r="K3" s="4"/>
      <c r="L3" s="4"/>
      <c r="M3" s="4"/>
      <c r="N3" s="16">
        <f>SUM(I3:M3)</f>
        <v>146.1</v>
      </c>
      <c r="O3" s="17">
        <f>N3-H3</f>
        <v>0</v>
      </c>
    </row>
    <row r="4" spans="1:15">
      <c r="A4" s="38">
        <v>42768</v>
      </c>
      <c r="B4" s="33">
        <v>6.8</v>
      </c>
      <c r="C4" s="29">
        <f t="shared" ref="C4:C30" si="0">B4/1.2</f>
        <v>5.666666666666667</v>
      </c>
      <c r="D4" s="26">
        <f t="shared" ref="D4:D30" si="1">C4*0.2</f>
        <v>1.1333333333333335</v>
      </c>
      <c r="E4" s="33">
        <v>25</v>
      </c>
      <c r="F4" s="29">
        <f t="shared" ref="F4:F30" si="2">E4/1.1</f>
        <v>22.727272727272727</v>
      </c>
      <c r="G4" s="26">
        <f t="shared" ref="G4:G30" si="3">F4*0.1</f>
        <v>2.2727272727272729</v>
      </c>
      <c r="H4" s="5">
        <f t="shared" ref="H4:H33" si="4">E4+B4</f>
        <v>31.8</v>
      </c>
      <c r="I4" s="4"/>
      <c r="J4" s="4">
        <v>31.8</v>
      </c>
      <c r="K4" s="4"/>
      <c r="L4" s="4"/>
      <c r="M4" s="4"/>
      <c r="N4" s="16">
        <f t="shared" ref="N4:N30" si="5">SUM(I4:M4)</f>
        <v>31.8</v>
      </c>
      <c r="O4" s="17">
        <f t="shared" ref="O4:O30" si="6">N4-H4</f>
        <v>0</v>
      </c>
    </row>
    <row r="5" spans="1:15">
      <c r="A5" s="38">
        <v>42769</v>
      </c>
      <c r="B5" s="33">
        <v>22.4</v>
      </c>
      <c r="C5" s="29">
        <f t="shared" si="0"/>
        <v>18.666666666666668</v>
      </c>
      <c r="D5" s="26">
        <f t="shared" si="1"/>
        <v>3.7333333333333338</v>
      </c>
      <c r="E5" s="33">
        <v>111.05</v>
      </c>
      <c r="F5" s="29">
        <f t="shared" si="2"/>
        <v>100.95454545454544</v>
      </c>
      <c r="G5" s="26">
        <f t="shared" si="3"/>
        <v>10.095454545454544</v>
      </c>
      <c r="H5" s="5">
        <f t="shared" si="4"/>
        <v>133.44999999999999</v>
      </c>
      <c r="I5" s="4">
        <v>62.2</v>
      </c>
      <c r="J5" s="4">
        <v>71.25</v>
      </c>
      <c r="K5" s="4"/>
      <c r="L5" s="4"/>
      <c r="M5" s="4"/>
      <c r="N5" s="16">
        <f t="shared" si="5"/>
        <v>133.44999999999999</v>
      </c>
      <c r="O5" s="17">
        <f t="shared" si="6"/>
        <v>0</v>
      </c>
    </row>
    <row r="6" spans="1:15">
      <c r="A6" s="38">
        <v>42770</v>
      </c>
      <c r="B6" s="33">
        <v>8.8000000000000007</v>
      </c>
      <c r="C6" s="29">
        <f t="shared" si="0"/>
        <v>7.3333333333333339</v>
      </c>
      <c r="D6" s="26">
        <f t="shared" si="1"/>
        <v>1.4666666666666668</v>
      </c>
      <c r="E6" s="33">
        <v>112.1</v>
      </c>
      <c r="F6" s="29">
        <f t="shared" si="2"/>
        <v>101.90909090909089</v>
      </c>
      <c r="G6" s="26">
        <f t="shared" si="3"/>
        <v>10.19090909090909</v>
      </c>
      <c r="H6" s="5">
        <f t="shared" si="4"/>
        <v>120.89999999999999</v>
      </c>
      <c r="I6" s="4">
        <v>10.1</v>
      </c>
      <c r="J6" s="4">
        <v>110.8</v>
      </c>
      <c r="K6" s="4"/>
      <c r="L6" s="4"/>
      <c r="M6" s="4"/>
      <c r="N6" s="16">
        <f t="shared" si="5"/>
        <v>120.89999999999999</v>
      </c>
      <c r="O6" s="17">
        <f t="shared" si="6"/>
        <v>0</v>
      </c>
    </row>
    <row r="7" spans="1:15">
      <c r="A7" s="38">
        <v>42771</v>
      </c>
      <c r="B7" s="33"/>
      <c r="C7" s="29">
        <f t="shared" si="0"/>
        <v>0</v>
      </c>
      <c r="D7" s="26">
        <f t="shared" si="1"/>
        <v>0</v>
      </c>
      <c r="E7" s="33">
        <v>17.100000000000001</v>
      </c>
      <c r="F7" s="29">
        <f t="shared" si="2"/>
        <v>15.545454545454545</v>
      </c>
      <c r="G7" s="26">
        <f t="shared" si="3"/>
        <v>1.5545454545454547</v>
      </c>
      <c r="H7" s="5">
        <f t="shared" si="4"/>
        <v>17.100000000000001</v>
      </c>
      <c r="I7" s="4"/>
      <c r="J7" s="4">
        <v>17.100000000000001</v>
      </c>
      <c r="K7" s="4"/>
      <c r="L7" s="4"/>
      <c r="M7" s="4"/>
      <c r="N7" s="16">
        <f t="shared" si="5"/>
        <v>17.100000000000001</v>
      </c>
      <c r="O7" s="17">
        <f t="shared" si="6"/>
        <v>0</v>
      </c>
    </row>
    <row r="8" spans="1:15">
      <c r="A8" s="38">
        <v>42772</v>
      </c>
      <c r="B8" s="33"/>
      <c r="C8" s="29">
        <f t="shared" si="0"/>
        <v>0</v>
      </c>
      <c r="D8" s="26">
        <f t="shared" si="1"/>
        <v>0</v>
      </c>
      <c r="E8" s="33">
        <v>15.6</v>
      </c>
      <c r="F8" s="29">
        <f t="shared" si="2"/>
        <v>14.18181818181818</v>
      </c>
      <c r="G8" s="26">
        <f t="shared" si="3"/>
        <v>1.418181818181818</v>
      </c>
      <c r="H8" s="5">
        <f t="shared" si="4"/>
        <v>15.6</v>
      </c>
      <c r="I8" s="4"/>
      <c r="J8" s="4">
        <v>15.6</v>
      </c>
      <c r="K8" s="4"/>
      <c r="L8" s="4"/>
      <c r="M8" s="4"/>
      <c r="N8" s="16">
        <f t="shared" si="5"/>
        <v>15.6</v>
      </c>
      <c r="O8" s="17">
        <f t="shared" si="6"/>
        <v>0</v>
      </c>
    </row>
    <row r="9" spans="1:15">
      <c r="A9" s="38">
        <v>42773</v>
      </c>
      <c r="B9" s="33"/>
      <c r="C9" s="29">
        <f t="shared" si="0"/>
        <v>0</v>
      </c>
      <c r="D9" s="26">
        <f t="shared" si="1"/>
        <v>0</v>
      </c>
      <c r="E9" s="33">
        <v>126.1</v>
      </c>
      <c r="F9" s="29">
        <f t="shared" si="2"/>
        <v>114.63636363636363</v>
      </c>
      <c r="G9" s="26">
        <f t="shared" si="3"/>
        <v>11.463636363636363</v>
      </c>
      <c r="H9" s="5">
        <f t="shared" si="4"/>
        <v>126.1</v>
      </c>
      <c r="I9" s="4">
        <v>43.5</v>
      </c>
      <c r="J9" s="4">
        <v>82.6</v>
      </c>
      <c r="K9" s="4"/>
      <c r="L9" s="4"/>
      <c r="M9" s="4"/>
      <c r="N9" s="16">
        <f t="shared" si="5"/>
        <v>126.1</v>
      </c>
      <c r="O9" s="17">
        <f t="shared" si="6"/>
        <v>0</v>
      </c>
    </row>
    <row r="10" spans="1:15">
      <c r="A10" s="38">
        <v>42774</v>
      </c>
      <c r="B10" s="34">
        <v>8</v>
      </c>
      <c r="C10" s="29">
        <f t="shared" si="0"/>
        <v>6.666666666666667</v>
      </c>
      <c r="D10" s="26">
        <f t="shared" si="1"/>
        <v>1.3333333333333335</v>
      </c>
      <c r="E10" s="34">
        <v>83.8</v>
      </c>
      <c r="F10" s="29">
        <f t="shared" si="2"/>
        <v>76.181818181818173</v>
      </c>
      <c r="G10" s="26">
        <f t="shared" si="3"/>
        <v>7.6181818181818173</v>
      </c>
      <c r="H10" s="5">
        <f t="shared" si="4"/>
        <v>91.8</v>
      </c>
      <c r="I10" s="12">
        <v>42.4</v>
      </c>
      <c r="J10" s="12">
        <v>49.4</v>
      </c>
      <c r="K10" s="12"/>
      <c r="L10" s="12"/>
      <c r="M10" s="12"/>
      <c r="N10" s="16">
        <f t="shared" si="5"/>
        <v>91.8</v>
      </c>
      <c r="O10" s="17">
        <f t="shared" si="6"/>
        <v>0</v>
      </c>
    </row>
    <row r="11" spans="1:15">
      <c r="A11" s="38">
        <v>42775</v>
      </c>
      <c r="B11" s="33">
        <v>13</v>
      </c>
      <c r="C11" s="29">
        <f t="shared" si="0"/>
        <v>10.833333333333334</v>
      </c>
      <c r="D11" s="26">
        <f t="shared" si="1"/>
        <v>2.166666666666667</v>
      </c>
      <c r="E11" s="33">
        <v>200.55</v>
      </c>
      <c r="F11" s="29">
        <f t="shared" si="2"/>
        <v>182.31818181818181</v>
      </c>
      <c r="G11" s="26">
        <f t="shared" si="3"/>
        <v>18.231818181818181</v>
      </c>
      <c r="H11" s="5">
        <f t="shared" si="4"/>
        <v>213.55</v>
      </c>
      <c r="I11" s="4">
        <v>74.099999999999994</v>
      </c>
      <c r="J11" s="4">
        <v>71.45</v>
      </c>
      <c r="K11" s="4">
        <v>68</v>
      </c>
      <c r="L11" s="4"/>
      <c r="M11" s="4"/>
      <c r="N11" s="16">
        <f t="shared" si="5"/>
        <v>213.55</v>
      </c>
      <c r="O11" s="17">
        <f t="shared" si="6"/>
        <v>0</v>
      </c>
    </row>
    <row r="12" spans="1:15">
      <c r="A12" s="38">
        <v>42776</v>
      </c>
      <c r="B12" s="33">
        <v>30.4</v>
      </c>
      <c r="C12" s="29">
        <f t="shared" si="0"/>
        <v>25.333333333333332</v>
      </c>
      <c r="D12" s="26">
        <f t="shared" si="1"/>
        <v>5.0666666666666664</v>
      </c>
      <c r="E12" s="33">
        <v>334.3</v>
      </c>
      <c r="F12" s="29">
        <f t="shared" si="2"/>
        <v>303.90909090909088</v>
      </c>
      <c r="G12" s="26">
        <f t="shared" si="3"/>
        <v>30.390909090909091</v>
      </c>
      <c r="H12" s="5">
        <f t="shared" si="4"/>
        <v>364.7</v>
      </c>
      <c r="I12" s="4">
        <v>73.3</v>
      </c>
      <c r="J12" s="4">
        <v>268.3</v>
      </c>
      <c r="K12" s="4">
        <v>23.1</v>
      </c>
      <c r="L12" s="4"/>
      <c r="M12" s="4"/>
      <c r="N12" s="16">
        <f t="shared" si="5"/>
        <v>364.70000000000005</v>
      </c>
      <c r="O12" s="17">
        <f t="shared" si="6"/>
        <v>0</v>
      </c>
    </row>
    <row r="13" spans="1:15">
      <c r="A13" s="38">
        <v>42777</v>
      </c>
      <c r="B13" s="33">
        <v>3</v>
      </c>
      <c r="C13" s="29">
        <f t="shared" si="0"/>
        <v>2.5</v>
      </c>
      <c r="D13" s="26">
        <f t="shared" si="1"/>
        <v>0.5</v>
      </c>
      <c r="E13" s="33">
        <v>223.32</v>
      </c>
      <c r="F13" s="29">
        <f t="shared" si="2"/>
        <v>203.0181818181818</v>
      </c>
      <c r="G13" s="26">
        <f t="shared" si="3"/>
        <v>20.301818181818181</v>
      </c>
      <c r="H13" s="5">
        <f t="shared" si="4"/>
        <v>226.32</v>
      </c>
      <c r="I13" s="4">
        <v>135.19999999999999</v>
      </c>
      <c r="J13" s="4">
        <v>73.2</v>
      </c>
      <c r="K13" s="4"/>
      <c r="L13" s="4"/>
      <c r="M13" s="4">
        <v>17.920000000000002</v>
      </c>
      <c r="N13" s="16">
        <f t="shared" si="5"/>
        <v>226.32</v>
      </c>
      <c r="O13" s="17">
        <f t="shared" si="6"/>
        <v>0</v>
      </c>
    </row>
    <row r="14" spans="1:15">
      <c r="A14" s="38">
        <v>42778</v>
      </c>
      <c r="B14" s="33">
        <v>3.2</v>
      </c>
      <c r="C14" s="29">
        <f t="shared" si="0"/>
        <v>2.666666666666667</v>
      </c>
      <c r="D14" s="26">
        <f t="shared" si="1"/>
        <v>0.53333333333333344</v>
      </c>
      <c r="E14" s="33">
        <v>75.02</v>
      </c>
      <c r="F14" s="29">
        <f t="shared" si="2"/>
        <v>68.199999999999989</v>
      </c>
      <c r="G14" s="26">
        <f t="shared" si="3"/>
        <v>6.8199999999999994</v>
      </c>
      <c r="H14" s="5">
        <f t="shared" si="4"/>
        <v>78.22</v>
      </c>
      <c r="I14" s="4">
        <v>24.6</v>
      </c>
      <c r="J14" s="4">
        <v>35.700000000000003</v>
      </c>
      <c r="K14" s="4"/>
      <c r="L14" s="4"/>
      <c r="M14" s="4">
        <v>17.920000000000002</v>
      </c>
      <c r="N14" s="16">
        <f t="shared" si="5"/>
        <v>78.22</v>
      </c>
      <c r="O14" s="17">
        <f t="shared" si="6"/>
        <v>0</v>
      </c>
    </row>
    <row r="15" spans="1:15">
      <c r="A15" s="38">
        <v>42779</v>
      </c>
      <c r="B15" s="33">
        <v>24.4</v>
      </c>
      <c r="C15" s="29">
        <f t="shared" si="0"/>
        <v>20.333333333333332</v>
      </c>
      <c r="D15" s="26">
        <f t="shared" si="1"/>
        <v>4.0666666666666664</v>
      </c>
      <c r="E15" s="33">
        <v>115.25</v>
      </c>
      <c r="F15" s="29">
        <f t="shared" si="2"/>
        <v>104.77272727272727</v>
      </c>
      <c r="G15" s="26">
        <f t="shared" si="3"/>
        <v>10.477272727272727</v>
      </c>
      <c r="H15" s="5">
        <f t="shared" si="4"/>
        <v>139.65</v>
      </c>
      <c r="I15" s="4">
        <v>13.1</v>
      </c>
      <c r="J15" s="4">
        <v>126.55</v>
      </c>
      <c r="K15" s="4"/>
      <c r="L15" s="4"/>
      <c r="M15" s="4"/>
      <c r="N15" s="16">
        <f t="shared" si="5"/>
        <v>139.65</v>
      </c>
      <c r="O15" s="17">
        <f t="shared" si="6"/>
        <v>0</v>
      </c>
    </row>
    <row r="16" spans="1:15">
      <c r="A16" s="38">
        <v>42780</v>
      </c>
      <c r="B16" s="33">
        <v>41.8</v>
      </c>
      <c r="C16" s="29">
        <f t="shared" si="0"/>
        <v>34.833333333333336</v>
      </c>
      <c r="D16" s="26">
        <f t="shared" si="1"/>
        <v>6.9666666666666677</v>
      </c>
      <c r="E16" s="33">
        <v>352.12</v>
      </c>
      <c r="F16" s="29">
        <f t="shared" si="2"/>
        <v>320.10909090909087</v>
      </c>
      <c r="G16" s="26">
        <f t="shared" si="3"/>
        <v>32.010909090909088</v>
      </c>
      <c r="H16" s="5">
        <f t="shared" si="4"/>
        <v>393.92</v>
      </c>
      <c r="I16" s="4">
        <v>20.8</v>
      </c>
      <c r="J16" s="4">
        <v>347.2</v>
      </c>
      <c r="K16" s="4">
        <v>8</v>
      </c>
      <c r="L16" s="4"/>
      <c r="M16" s="4">
        <v>17.920000000000002</v>
      </c>
      <c r="N16" s="16">
        <f t="shared" si="5"/>
        <v>393.92</v>
      </c>
      <c r="O16" s="17">
        <f t="shared" si="6"/>
        <v>0</v>
      </c>
    </row>
    <row r="17" spans="1:15">
      <c r="A17" s="38">
        <v>42781</v>
      </c>
      <c r="B17" s="33">
        <v>9.6</v>
      </c>
      <c r="C17" s="29">
        <f t="shared" si="0"/>
        <v>8</v>
      </c>
      <c r="D17" s="26">
        <f t="shared" si="1"/>
        <v>1.6</v>
      </c>
      <c r="E17" s="33">
        <v>32.9</v>
      </c>
      <c r="F17" s="29">
        <f t="shared" si="2"/>
        <v>29.909090909090907</v>
      </c>
      <c r="G17" s="26">
        <f t="shared" si="3"/>
        <v>2.9909090909090907</v>
      </c>
      <c r="H17" s="5">
        <f t="shared" si="4"/>
        <v>42.5</v>
      </c>
      <c r="I17" s="4"/>
      <c r="J17" s="4">
        <v>42.5</v>
      </c>
      <c r="K17" s="4"/>
      <c r="L17" s="4"/>
      <c r="M17" s="4"/>
      <c r="N17" s="16">
        <f t="shared" si="5"/>
        <v>42.5</v>
      </c>
      <c r="O17" s="17">
        <f t="shared" si="6"/>
        <v>0</v>
      </c>
    </row>
    <row r="18" spans="1:15">
      <c r="A18" s="38">
        <v>42782</v>
      </c>
      <c r="B18" s="33">
        <v>46.4</v>
      </c>
      <c r="C18" s="29">
        <f t="shared" si="0"/>
        <v>38.666666666666664</v>
      </c>
      <c r="D18" s="26">
        <f t="shared" si="1"/>
        <v>7.7333333333333334</v>
      </c>
      <c r="E18" s="33">
        <v>288.14999999999998</v>
      </c>
      <c r="F18" s="29">
        <f t="shared" si="2"/>
        <v>261.95454545454544</v>
      </c>
      <c r="G18" s="26">
        <f t="shared" si="3"/>
        <v>26.195454545454545</v>
      </c>
      <c r="H18" s="5">
        <f t="shared" si="4"/>
        <v>334.54999999999995</v>
      </c>
      <c r="I18" s="4">
        <v>113.8</v>
      </c>
      <c r="J18" s="4">
        <v>188.75</v>
      </c>
      <c r="K18" s="4">
        <v>32</v>
      </c>
      <c r="L18" s="4"/>
      <c r="M18" s="4"/>
      <c r="N18" s="16">
        <f t="shared" si="5"/>
        <v>334.55</v>
      </c>
      <c r="O18" s="17">
        <f t="shared" si="6"/>
        <v>0</v>
      </c>
    </row>
    <row r="19" spans="1:15">
      <c r="A19" s="38">
        <v>42783</v>
      </c>
      <c r="B19" s="33">
        <v>21.4</v>
      </c>
      <c r="C19" s="29">
        <f t="shared" si="0"/>
        <v>17.833333333333332</v>
      </c>
      <c r="D19" s="26">
        <f t="shared" si="1"/>
        <v>3.5666666666666664</v>
      </c>
      <c r="E19" s="33">
        <v>205.1</v>
      </c>
      <c r="F19" s="29">
        <f t="shared" si="2"/>
        <v>186.45454545454544</v>
      </c>
      <c r="G19" s="26">
        <f t="shared" si="3"/>
        <v>18.645454545454545</v>
      </c>
      <c r="H19" s="5">
        <f t="shared" si="4"/>
        <v>226.5</v>
      </c>
      <c r="I19" s="4">
        <v>11.8</v>
      </c>
      <c r="J19" s="4">
        <v>169.2</v>
      </c>
      <c r="K19" s="4">
        <v>45.5</v>
      </c>
      <c r="L19" s="4"/>
      <c r="M19" s="4"/>
      <c r="N19" s="16">
        <f t="shared" si="5"/>
        <v>226.5</v>
      </c>
      <c r="O19" s="17">
        <f t="shared" si="6"/>
        <v>0</v>
      </c>
    </row>
    <row r="20" spans="1:15">
      <c r="A20" s="38">
        <v>42784</v>
      </c>
      <c r="B20" s="33">
        <v>29.6</v>
      </c>
      <c r="C20" s="29">
        <f t="shared" si="0"/>
        <v>24.666666666666668</v>
      </c>
      <c r="D20" s="26">
        <f t="shared" si="1"/>
        <v>4.9333333333333336</v>
      </c>
      <c r="E20" s="33">
        <v>331.35</v>
      </c>
      <c r="F20" s="29">
        <f t="shared" si="2"/>
        <v>301.22727272727275</v>
      </c>
      <c r="G20" s="26">
        <f t="shared" si="3"/>
        <v>30.122727272727275</v>
      </c>
      <c r="H20" s="5">
        <f t="shared" si="4"/>
        <v>360.95000000000005</v>
      </c>
      <c r="I20" s="4">
        <v>131.65</v>
      </c>
      <c r="J20" s="4">
        <v>198.3</v>
      </c>
      <c r="K20" s="4">
        <v>31</v>
      </c>
      <c r="L20" s="4"/>
      <c r="M20" s="4"/>
      <c r="N20" s="16">
        <f t="shared" si="5"/>
        <v>360.95000000000005</v>
      </c>
      <c r="O20" s="17">
        <f t="shared" si="6"/>
        <v>0</v>
      </c>
    </row>
    <row r="21" spans="1:15">
      <c r="A21" s="38">
        <v>42785</v>
      </c>
      <c r="B21" s="33"/>
      <c r="C21" s="29">
        <f t="shared" si="0"/>
        <v>0</v>
      </c>
      <c r="D21" s="26">
        <f t="shared" si="1"/>
        <v>0</v>
      </c>
      <c r="E21" s="33"/>
      <c r="F21" s="29">
        <f t="shared" si="2"/>
        <v>0</v>
      </c>
      <c r="G21" s="26">
        <f t="shared" si="3"/>
        <v>0</v>
      </c>
      <c r="H21" s="5">
        <f t="shared" si="4"/>
        <v>0</v>
      </c>
      <c r="I21" s="4"/>
      <c r="J21" s="4"/>
      <c r="K21" s="4"/>
      <c r="L21" s="4"/>
      <c r="M21" s="4"/>
      <c r="N21" s="16">
        <f t="shared" si="5"/>
        <v>0</v>
      </c>
      <c r="O21" s="17">
        <f t="shared" si="6"/>
        <v>0</v>
      </c>
    </row>
    <row r="22" spans="1:15">
      <c r="A22" s="38">
        <v>42786</v>
      </c>
      <c r="B22" s="33">
        <v>12.2</v>
      </c>
      <c r="C22" s="29">
        <f t="shared" si="0"/>
        <v>10.166666666666666</v>
      </c>
      <c r="D22" s="26">
        <f t="shared" si="1"/>
        <v>2.0333333333333332</v>
      </c>
      <c r="E22" s="33">
        <v>110.55</v>
      </c>
      <c r="F22" s="29">
        <f t="shared" si="2"/>
        <v>100.49999999999999</v>
      </c>
      <c r="G22" s="26">
        <f t="shared" si="3"/>
        <v>10.049999999999999</v>
      </c>
      <c r="H22" s="5">
        <f t="shared" si="4"/>
        <v>122.75</v>
      </c>
      <c r="I22" s="4">
        <v>34.1</v>
      </c>
      <c r="J22" s="4">
        <v>88.65</v>
      </c>
      <c r="K22" s="4"/>
      <c r="L22" s="4"/>
      <c r="M22" s="4"/>
      <c r="N22" s="16">
        <f t="shared" si="5"/>
        <v>122.75</v>
      </c>
      <c r="O22" s="17">
        <f t="shared" si="6"/>
        <v>0</v>
      </c>
    </row>
    <row r="23" spans="1:15">
      <c r="A23" s="38">
        <v>42787</v>
      </c>
      <c r="B23" s="33">
        <v>58</v>
      </c>
      <c r="C23" s="29">
        <f t="shared" si="0"/>
        <v>48.333333333333336</v>
      </c>
      <c r="D23" s="26">
        <f t="shared" si="1"/>
        <v>9.6666666666666679</v>
      </c>
      <c r="E23" s="33">
        <v>106.1</v>
      </c>
      <c r="F23" s="29">
        <f t="shared" si="2"/>
        <v>96.454545454545439</v>
      </c>
      <c r="G23" s="26">
        <f t="shared" si="3"/>
        <v>9.6454545454545446</v>
      </c>
      <c r="H23" s="5">
        <f t="shared" si="4"/>
        <v>164.1</v>
      </c>
      <c r="I23" s="4">
        <v>6</v>
      </c>
      <c r="J23" s="4">
        <v>158.1</v>
      </c>
      <c r="K23" s="4"/>
      <c r="L23" s="4"/>
      <c r="M23" s="4"/>
      <c r="N23" s="16">
        <f t="shared" si="5"/>
        <v>164.1</v>
      </c>
      <c r="O23" s="17">
        <f t="shared" si="6"/>
        <v>0</v>
      </c>
    </row>
    <row r="24" spans="1:15">
      <c r="A24" s="38">
        <v>42788</v>
      </c>
      <c r="B24" s="33">
        <v>11.2</v>
      </c>
      <c r="C24" s="29">
        <f t="shared" si="0"/>
        <v>9.3333333333333339</v>
      </c>
      <c r="D24" s="26">
        <f t="shared" si="1"/>
        <v>1.8666666666666669</v>
      </c>
      <c r="E24" s="33">
        <v>207.42</v>
      </c>
      <c r="F24" s="29">
        <f t="shared" si="2"/>
        <v>188.56363636363633</v>
      </c>
      <c r="G24" s="26">
        <f t="shared" si="3"/>
        <v>18.856363636363636</v>
      </c>
      <c r="H24" s="5">
        <f t="shared" si="4"/>
        <v>218.61999999999998</v>
      </c>
      <c r="I24" s="4">
        <v>89.55</v>
      </c>
      <c r="J24" s="4">
        <v>74.099999999999994</v>
      </c>
      <c r="K24" s="4">
        <v>37.049999999999997</v>
      </c>
      <c r="L24" s="4"/>
      <c r="M24" s="4"/>
      <c r="N24" s="16">
        <f t="shared" si="5"/>
        <v>200.7</v>
      </c>
      <c r="O24" s="17">
        <f t="shared" si="6"/>
        <v>-17.919999999999987</v>
      </c>
    </row>
    <row r="25" spans="1:15">
      <c r="A25" s="38">
        <v>42789</v>
      </c>
      <c r="B25" s="33"/>
      <c r="C25" s="29">
        <f t="shared" si="0"/>
        <v>0</v>
      </c>
      <c r="D25" s="26">
        <f t="shared" si="1"/>
        <v>0</v>
      </c>
      <c r="E25" s="33">
        <v>83.3</v>
      </c>
      <c r="F25" s="29">
        <f t="shared" si="2"/>
        <v>75.72727272727272</v>
      </c>
      <c r="G25" s="26">
        <f t="shared" si="3"/>
        <v>7.5727272727272723</v>
      </c>
      <c r="H25" s="5">
        <f t="shared" si="4"/>
        <v>83.3</v>
      </c>
      <c r="I25" s="4"/>
      <c r="J25" s="4">
        <v>73.3</v>
      </c>
      <c r="K25" s="4">
        <v>10</v>
      </c>
      <c r="L25" s="4"/>
      <c r="M25" s="4"/>
      <c r="N25" s="16">
        <f t="shared" si="5"/>
        <v>83.3</v>
      </c>
      <c r="O25" s="17">
        <f t="shared" si="6"/>
        <v>0</v>
      </c>
    </row>
    <row r="26" spans="1:15">
      <c r="A26" s="38">
        <v>42790</v>
      </c>
      <c r="B26" s="33">
        <v>88.9</v>
      </c>
      <c r="C26" s="29">
        <f t="shared" si="0"/>
        <v>74.083333333333343</v>
      </c>
      <c r="D26" s="26">
        <f t="shared" si="1"/>
        <v>14.81666666666667</v>
      </c>
      <c r="E26" s="33">
        <v>368.5</v>
      </c>
      <c r="F26" s="29">
        <f t="shared" si="2"/>
        <v>335</v>
      </c>
      <c r="G26" s="26">
        <f t="shared" si="3"/>
        <v>33.5</v>
      </c>
      <c r="H26" s="5">
        <f t="shared" si="4"/>
        <v>457.4</v>
      </c>
      <c r="I26" s="4">
        <v>49.15</v>
      </c>
      <c r="J26" s="4">
        <v>399.2</v>
      </c>
      <c r="K26" s="4">
        <v>9.0500000000000007</v>
      </c>
      <c r="L26" s="4"/>
      <c r="M26" s="4"/>
      <c r="N26" s="16">
        <f t="shared" si="5"/>
        <v>457.4</v>
      </c>
      <c r="O26" s="17">
        <f>N26-H26</f>
        <v>0</v>
      </c>
    </row>
    <row r="27" spans="1:15">
      <c r="A27" s="38">
        <v>42791</v>
      </c>
      <c r="B27" s="33">
        <v>19</v>
      </c>
      <c r="C27" s="29">
        <f t="shared" si="0"/>
        <v>15.833333333333334</v>
      </c>
      <c r="D27" s="26">
        <f t="shared" si="1"/>
        <v>3.166666666666667</v>
      </c>
      <c r="E27" s="33">
        <v>223.4</v>
      </c>
      <c r="F27" s="29">
        <f t="shared" si="2"/>
        <v>203.09090909090909</v>
      </c>
      <c r="G27" s="26">
        <f t="shared" si="3"/>
        <v>20.309090909090912</v>
      </c>
      <c r="H27" s="5">
        <f t="shared" si="4"/>
        <v>242.4</v>
      </c>
      <c r="I27" s="4">
        <v>22.1</v>
      </c>
      <c r="J27" s="4">
        <v>220.3</v>
      </c>
      <c r="K27" s="4"/>
      <c r="L27" s="4"/>
      <c r="M27" s="4"/>
      <c r="N27" s="16">
        <f t="shared" si="5"/>
        <v>242.4</v>
      </c>
      <c r="O27" s="17">
        <f>N27-H27</f>
        <v>0</v>
      </c>
    </row>
    <row r="28" spans="1:15">
      <c r="A28" s="38">
        <v>42792</v>
      </c>
      <c r="B28" s="33"/>
      <c r="C28" s="29">
        <f t="shared" si="0"/>
        <v>0</v>
      </c>
      <c r="D28" s="26">
        <f t="shared" si="1"/>
        <v>0</v>
      </c>
      <c r="E28" s="33">
        <v>115.1</v>
      </c>
      <c r="F28" s="29">
        <f t="shared" si="2"/>
        <v>104.63636363636363</v>
      </c>
      <c r="G28" s="26">
        <f t="shared" si="3"/>
        <v>10.463636363636363</v>
      </c>
      <c r="H28" s="5">
        <f t="shared" si="4"/>
        <v>115.1</v>
      </c>
      <c r="I28" s="4"/>
      <c r="J28" s="4">
        <v>95.1</v>
      </c>
      <c r="K28" s="4">
        <v>20</v>
      </c>
      <c r="L28" s="4"/>
      <c r="M28" s="4"/>
      <c r="N28" s="16">
        <f t="shared" si="5"/>
        <v>115.1</v>
      </c>
      <c r="O28" s="17">
        <f t="shared" si="6"/>
        <v>0</v>
      </c>
    </row>
    <row r="29" spans="1:15">
      <c r="A29" s="38">
        <v>42793</v>
      </c>
      <c r="B29" s="33">
        <v>48.7</v>
      </c>
      <c r="C29" s="29">
        <f t="shared" si="0"/>
        <v>40.583333333333336</v>
      </c>
      <c r="D29" s="26">
        <f t="shared" si="1"/>
        <v>8.1166666666666671</v>
      </c>
      <c r="E29" s="33">
        <v>342.75</v>
      </c>
      <c r="F29" s="29">
        <f t="shared" si="2"/>
        <v>311.59090909090907</v>
      </c>
      <c r="G29" s="26">
        <f t="shared" si="3"/>
        <v>31.159090909090907</v>
      </c>
      <c r="H29" s="5">
        <f t="shared" si="4"/>
        <v>391.45</v>
      </c>
      <c r="I29" s="4">
        <v>117</v>
      </c>
      <c r="J29" s="4">
        <v>235.45</v>
      </c>
      <c r="K29" s="4">
        <v>39</v>
      </c>
      <c r="L29" s="4"/>
      <c r="M29" s="4"/>
      <c r="N29" s="16">
        <f t="shared" si="5"/>
        <v>391.45</v>
      </c>
      <c r="O29" s="17">
        <f t="shared" si="6"/>
        <v>0</v>
      </c>
    </row>
    <row r="30" spans="1:15">
      <c r="A30" s="38">
        <v>42794</v>
      </c>
      <c r="B30" s="33">
        <v>19.399999999999999</v>
      </c>
      <c r="C30" s="29">
        <f t="shared" si="0"/>
        <v>16.166666666666668</v>
      </c>
      <c r="D30" s="26">
        <f t="shared" si="1"/>
        <v>3.2333333333333338</v>
      </c>
      <c r="E30" s="33">
        <v>150.25</v>
      </c>
      <c r="F30" s="29">
        <f t="shared" si="2"/>
        <v>136.59090909090909</v>
      </c>
      <c r="G30" s="26">
        <f t="shared" si="3"/>
        <v>13.65909090909091</v>
      </c>
      <c r="H30" s="5">
        <f t="shared" si="4"/>
        <v>169.65</v>
      </c>
      <c r="I30" s="4">
        <v>68.599999999999994</v>
      </c>
      <c r="J30" s="4">
        <v>101.05</v>
      </c>
      <c r="K30" s="4"/>
      <c r="L30" s="4"/>
      <c r="M30" s="4"/>
      <c r="N30" s="16">
        <f t="shared" si="5"/>
        <v>169.64999999999998</v>
      </c>
      <c r="O30" s="17">
        <f t="shared" si="6"/>
        <v>0</v>
      </c>
    </row>
    <row r="31" spans="1:15">
      <c r="A31" s="39" t="s">
        <v>15</v>
      </c>
      <c r="B31" s="35">
        <f t="shared" ref="B31:O31" si="7">SUM(B3:B30)</f>
        <v>543.29999999999995</v>
      </c>
      <c r="C31" s="35">
        <f t="shared" si="7"/>
        <v>452.74999999999994</v>
      </c>
      <c r="D31" s="35">
        <f t="shared" si="7"/>
        <v>90.550000000000026</v>
      </c>
      <c r="E31" s="35">
        <f t="shared" si="7"/>
        <v>4485.18</v>
      </c>
      <c r="F31" s="35">
        <f t="shared" si="7"/>
        <v>4077.4363636363632</v>
      </c>
      <c r="G31" s="35">
        <f t="shared" si="7"/>
        <v>407.74363636363631</v>
      </c>
      <c r="H31" s="35">
        <f t="shared" si="7"/>
        <v>5028.4799999999996</v>
      </c>
      <c r="I31" s="7">
        <f t="shared" si="7"/>
        <v>1220.1499999999996</v>
      </c>
      <c r="J31" s="7">
        <f t="shared" si="7"/>
        <v>3413.9500000000003</v>
      </c>
      <c r="K31" s="7">
        <f t="shared" si="7"/>
        <v>322.7</v>
      </c>
      <c r="L31" s="7">
        <f t="shared" si="7"/>
        <v>0</v>
      </c>
      <c r="M31" s="7">
        <f t="shared" si="7"/>
        <v>53.760000000000005</v>
      </c>
      <c r="N31" s="7">
        <f t="shared" si="7"/>
        <v>5010.5599999999995</v>
      </c>
      <c r="O31" s="7">
        <f t="shared" si="7"/>
        <v>-17.919999999999987</v>
      </c>
    </row>
    <row r="32" spans="1:15">
      <c r="A32" s="39" t="s">
        <v>16</v>
      </c>
      <c r="B32" s="35">
        <f>+B31/1.2</f>
        <v>452.75</v>
      </c>
      <c r="C32" s="29"/>
      <c r="D32" s="26"/>
      <c r="E32" s="35">
        <f>+E31/1.1</f>
        <v>4077.4363636363637</v>
      </c>
      <c r="F32" s="29"/>
      <c r="G32" s="26"/>
      <c r="H32" s="5">
        <f t="shared" si="4"/>
        <v>4530.1863636363632</v>
      </c>
      <c r="I32" s="8"/>
      <c r="J32" s="8"/>
      <c r="K32" s="9"/>
    </row>
    <row r="33" spans="1:11" ht="15.75" thickBot="1">
      <c r="A33" s="39" t="s">
        <v>17</v>
      </c>
      <c r="B33" s="36">
        <f>+B32*20/100</f>
        <v>90.55</v>
      </c>
      <c r="C33" s="29"/>
      <c r="D33" s="26"/>
      <c r="E33" s="36">
        <f>+E32*10/100</f>
        <v>407.74363636363637</v>
      </c>
      <c r="F33" s="29"/>
      <c r="G33" s="26"/>
      <c r="H33" s="5">
        <f t="shared" si="4"/>
        <v>498.29363636363638</v>
      </c>
      <c r="I33" s="10"/>
      <c r="J33" s="11"/>
      <c r="K33" s="6"/>
    </row>
  </sheetData>
  <mergeCells count="1">
    <mergeCell ref="A1:L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workbookViewId="0"/>
  </sheetViews>
  <sheetFormatPr baseColWidth="10" defaultColWidth="11.42578125" defaultRowHeight="15"/>
  <cols>
    <col min="1" max="1" width="17.85546875" customWidth="1"/>
  </cols>
  <sheetData>
    <row r="1" spans="1:15" ht="35.25" customHeight="1" thickBot="1">
      <c r="A1" s="57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1"/>
      <c r="O1" s="1"/>
    </row>
    <row r="2" spans="1:15">
      <c r="A2" s="37" t="s">
        <v>0</v>
      </c>
      <c r="B2" s="32" t="s">
        <v>1</v>
      </c>
      <c r="C2" s="44" t="s">
        <v>2</v>
      </c>
      <c r="D2" s="48" t="s">
        <v>3</v>
      </c>
      <c r="E2" s="32" t="s">
        <v>4</v>
      </c>
      <c r="F2" s="44" t="s">
        <v>5</v>
      </c>
      <c r="G2" s="45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3" t="s">
        <v>14</v>
      </c>
    </row>
    <row r="3" spans="1:15">
      <c r="A3" s="42">
        <v>42795</v>
      </c>
      <c r="B3" s="35">
        <v>8.8000000000000007</v>
      </c>
      <c r="C3" s="30">
        <f>B3/1.2</f>
        <v>7.3333333333333339</v>
      </c>
      <c r="D3" s="43">
        <f>C3*0.2</f>
        <v>1.4666666666666668</v>
      </c>
      <c r="E3" s="35">
        <v>184.2</v>
      </c>
      <c r="F3" s="30">
        <f>E3/1.1</f>
        <v>167.45454545454544</v>
      </c>
      <c r="G3" s="27">
        <f>F3*0.1</f>
        <v>16.745454545454546</v>
      </c>
      <c r="H3" s="7">
        <f>E3+B3</f>
        <v>193</v>
      </c>
      <c r="I3" s="14">
        <v>36.700000000000003</v>
      </c>
      <c r="J3" s="14">
        <v>157.30000000000001</v>
      </c>
      <c r="K3" s="14"/>
      <c r="L3" s="14"/>
      <c r="M3" s="14"/>
      <c r="N3" s="18">
        <f>SUM(I3:M3)</f>
        <v>194</v>
      </c>
      <c r="O3" s="15">
        <f>N3-H3</f>
        <v>1</v>
      </c>
    </row>
    <row r="4" spans="1:15">
      <c r="A4" s="38">
        <v>42796</v>
      </c>
      <c r="B4" s="33">
        <v>39.9</v>
      </c>
      <c r="C4" s="29">
        <f t="shared" ref="C4:C33" si="0">B4/1.2</f>
        <v>33.25</v>
      </c>
      <c r="D4" s="40">
        <f t="shared" ref="D4:D33" si="1">C4*0.2</f>
        <v>6.65</v>
      </c>
      <c r="E4" s="33">
        <v>292.10000000000002</v>
      </c>
      <c r="F4" s="29">
        <f t="shared" ref="F4:F33" si="2">E4/1.1</f>
        <v>265.54545454545456</v>
      </c>
      <c r="G4" s="26">
        <f t="shared" ref="G4:G33" si="3">F4*0.1</f>
        <v>26.554545454545458</v>
      </c>
      <c r="H4" s="7">
        <f t="shared" ref="H4:H33" si="4">E4+B4</f>
        <v>332</v>
      </c>
      <c r="I4" s="4">
        <v>108.4</v>
      </c>
      <c r="J4" s="4">
        <v>193.6</v>
      </c>
      <c r="K4" s="4"/>
      <c r="L4" s="4">
        <v>30</v>
      </c>
      <c r="M4" s="4"/>
      <c r="N4" s="16">
        <f t="shared" ref="N4:N33" si="5">SUM(I4:M4)</f>
        <v>332</v>
      </c>
      <c r="O4" s="17">
        <f t="shared" ref="O4:O33" si="6">N4-H4</f>
        <v>0</v>
      </c>
    </row>
    <row r="5" spans="1:15">
      <c r="A5" s="38">
        <v>42797</v>
      </c>
      <c r="B5" s="33">
        <v>26.4</v>
      </c>
      <c r="C5" s="29">
        <f t="shared" si="0"/>
        <v>22</v>
      </c>
      <c r="D5" s="40">
        <f t="shared" si="1"/>
        <v>4.4000000000000004</v>
      </c>
      <c r="E5" s="33">
        <v>366.25</v>
      </c>
      <c r="F5" s="29">
        <f t="shared" si="2"/>
        <v>332.95454545454544</v>
      </c>
      <c r="G5" s="26">
        <f t="shared" si="3"/>
        <v>33.295454545454547</v>
      </c>
      <c r="H5" s="7">
        <f t="shared" si="4"/>
        <v>392.65</v>
      </c>
      <c r="I5" s="4">
        <v>175.8</v>
      </c>
      <c r="J5" s="4">
        <v>106.85</v>
      </c>
      <c r="K5" s="4">
        <v>32</v>
      </c>
      <c r="L5" s="4">
        <v>78</v>
      </c>
      <c r="M5" s="4"/>
      <c r="N5" s="16">
        <f t="shared" si="5"/>
        <v>392.65</v>
      </c>
      <c r="O5" s="17">
        <f t="shared" si="6"/>
        <v>0</v>
      </c>
    </row>
    <row r="6" spans="1:15">
      <c r="A6" s="38">
        <v>42798</v>
      </c>
      <c r="B6" s="33">
        <v>28.4</v>
      </c>
      <c r="C6" s="29">
        <f t="shared" si="0"/>
        <v>23.666666666666668</v>
      </c>
      <c r="D6" s="40">
        <f t="shared" si="1"/>
        <v>4.7333333333333334</v>
      </c>
      <c r="E6" s="33">
        <v>350.8</v>
      </c>
      <c r="F6" s="29">
        <f t="shared" si="2"/>
        <v>318.90909090909088</v>
      </c>
      <c r="G6" s="26">
        <f t="shared" si="3"/>
        <v>31.890909090909091</v>
      </c>
      <c r="H6" s="7">
        <f t="shared" si="4"/>
        <v>379.2</v>
      </c>
      <c r="I6" s="4">
        <v>39.799999999999997</v>
      </c>
      <c r="J6" s="4">
        <v>298.89999999999998</v>
      </c>
      <c r="K6" s="4">
        <v>40.5</v>
      </c>
      <c r="L6" s="4"/>
      <c r="M6" s="4"/>
      <c r="N6" s="16">
        <f t="shared" si="5"/>
        <v>379.2</v>
      </c>
      <c r="O6" s="17">
        <f t="shared" si="6"/>
        <v>0</v>
      </c>
    </row>
    <row r="7" spans="1:15">
      <c r="A7" s="38">
        <v>42799</v>
      </c>
      <c r="B7" s="33"/>
      <c r="C7" s="29">
        <f t="shared" si="0"/>
        <v>0</v>
      </c>
      <c r="D7" s="40">
        <f t="shared" si="1"/>
        <v>0</v>
      </c>
      <c r="E7" s="33">
        <v>40</v>
      </c>
      <c r="F7" s="29">
        <f t="shared" si="2"/>
        <v>36.36363636363636</v>
      </c>
      <c r="G7" s="26">
        <f t="shared" si="3"/>
        <v>3.6363636363636362</v>
      </c>
      <c r="H7" s="7">
        <f t="shared" si="4"/>
        <v>40</v>
      </c>
      <c r="I7" s="4"/>
      <c r="J7" s="4">
        <v>20</v>
      </c>
      <c r="K7" s="4">
        <v>20</v>
      </c>
      <c r="L7" s="4"/>
      <c r="M7" s="4"/>
      <c r="N7" s="16">
        <f t="shared" si="5"/>
        <v>40</v>
      </c>
      <c r="O7" s="17">
        <f t="shared" si="6"/>
        <v>0</v>
      </c>
    </row>
    <row r="8" spans="1:15">
      <c r="A8" s="38">
        <v>42800</v>
      </c>
      <c r="B8" s="33">
        <v>9.6</v>
      </c>
      <c r="C8" s="29">
        <f t="shared" si="0"/>
        <v>8</v>
      </c>
      <c r="D8" s="40">
        <f t="shared" si="1"/>
        <v>1.6</v>
      </c>
      <c r="E8" s="33">
        <v>671.3</v>
      </c>
      <c r="F8" s="29">
        <f t="shared" si="2"/>
        <v>610.27272727272714</v>
      </c>
      <c r="G8" s="26">
        <f t="shared" si="3"/>
        <v>61.027272727272717</v>
      </c>
      <c r="H8" s="7">
        <f t="shared" si="4"/>
        <v>680.9</v>
      </c>
      <c r="I8" s="4"/>
      <c r="J8" s="4">
        <v>280.89999999999998</v>
      </c>
      <c r="K8" s="4"/>
      <c r="L8" s="4"/>
      <c r="M8" s="4">
        <v>400</v>
      </c>
      <c r="N8" s="16">
        <f t="shared" si="5"/>
        <v>680.9</v>
      </c>
      <c r="O8" s="17">
        <f t="shared" si="6"/>
        <v>0</v>
      </c>
    </row>
    <row r="9" spans="1:15">
      <c r="A9" s="38">
        <v>42801</v>
      </c>
      <c r="B9" s="33">
        <v>7.9</v>
      </c>
      <c r="C9" s="29">
        <f t="shared" si="0"/>
        <v>6.5833333333333339</v>
      </c>
      <c r="D9" s="40">
        <f t="shared" si="1"/>
        <v>1.3166666666666669</v>
      </c>
      <c r="E9" s="33">
        <v>262.10000000000002</v>
      </c>
      <c r="F9" s="29">
        <f t="shared" si="2"/>
        <v>238.27272727272728</v>
      </c>
      <c r="G9" s="26">
        <f t="shared" si="3"/>
        <v>23.827272727272728</v>
      </c>
      <c r="H9" s="7">
        <f t="shared" si="4"/>
        <v>270</v>
      </c>
      <c r="I9" s="4">
        <v>80</v>
      </c>
      <c r="J9" s="4">
        <v>190</v>
      </c>
      <c r="K9" s="4"/>
      <c r="L9" s="4"/>
      <c r="M9" s="4"/>
      <c r="N9" s="16">
        <f t="shared" si="5"/>
        <v>270</v>
      </c>
      <c r="O9" s="17">
        <f t="shared" si="6"/>
        <v>0</v>
      </c>
    </row>
    <row r="10" spans="1:15">
      <c r="A10" s="38">
        <v>42802</v>
      </c>
      <c r="B10" s="34">
        <v>29.4</v>
      </c>
      <c r="C10" s="29">
        <f t="shared" si="0"/>
        <v>24.5</v>
      </c>
      <c r="D10" s="40">
        <f t="shared" si="1"/>
        <v>4.9000000000000004</v>
      </c>
      <c r="E10" s="34">
        <v>123.8</v>
      </c>
      <c r="F10" s="29">
        <f t="shared" si="2"/>
        <v>112.54545454545453</v>
      </c>
      <c r="G10" s="26">
        <f t="shared" si="3"/>
        <v>11.254545454545454</v>
      </c>
      <c r="H10" s="7">
        <f t="shared" si="4"/>
        <v>153.19999999999999</v>
      </c>
      <c r="I10" s="12">
        <v>17.25</v>
      </c>
      <c r="J10" s="12">
        <v>135.94999999999999</v>
      </c>
      <c r="K10" s="12"/>
      <c r="L10" s="12"/>
      <c r="M10" s="12"/>
      <c r="N10" s="16">
        <f t="shared" si="5"/>
        <v>153.19999999999999</v>
      </c>
      <c r="O10" s="17">
        <f t="shared" si="6"/>
        <v>0</v>
      </c>
    </row>
    <row r="11" spans="1:15">
      <c r="A11" s="38">
        <v>42803</v>
      </c>
      <c r="B11" s="33">
        <v>12</v>
      </c>
      <c r="C11" s="29">
        <f t="shared" si="0"/>
        <v>10</v>
      </c>
      <c r="D11" s="40">
        <f t="shared" si="1"/>
        <v>2</v>
      </c>
      <c r="E11" s="33">
        <v>176.8</v>
      </c>
      <c r="F11" s="29">
        <f t="shared" si="2"/>
        <v>160.72727272727272</v>
      </c>
      <c r="G11" s="26">
        <f t="shared" si="3"/>
        <v>16.072727272727274</v>
      </c>
      <c r="H11" s="7">
        <f t="shared" si="4"/>
        <v>188.8</v>
      </c>
      <c r="I11" s="4"/>
      <c r="J11" s="4">
        <v>188.8</v>
      </c>
      <c r="K11" s="4"/>
      <c r="L11" s="4"/>
      <c r="M11" s="4"/>
      <c r="N11" s="16">
        <f t="shared" si="5"/>
        <v>188.8</v>
      </c>
      <c r="O11" s="17">
        <f t="shared" si="6"/>
        <v>0</v>
      </c>
    </row>
    <row r="12" spans="1:15">
      <c r="A12" s="38">
        <v>42804</v>
      </c>
      <c r="B12" s="33">
        <v>23.6</v>
      </c>
      <c r="C12" s="29">
        <f t="shared" si="0"/>
        <v>19.666666666666668</v>
      </c>
      <c r="D12" s="40">
        <f t="shared" si="1"/>
        <v>3.9333333333333336</v>
      </c>
      <c r="E12" s="33">
        <v>286.89999999999998</v>
      </c>
      <c r="F12" s="29">
        <f t="shared" si="2"/>
        <v>260.81818181818176</v>
      </c>
      <c r="G12" s="26">
        <f t="shared" si="3"/>
        <v>26.081818181818178</v>
      </c>
      <c r="H12" s="7">
        <f t="shared" si="4"/>
        <v>310.5</v>
      </c>
      <c r="I12" s="4">
        <v>13.9</v>
      </c>
      <c r="J12" s="4">
        <v>263.10000000000002</v>
      </c>
      <c r="K12" s="4"/>
      <c r="L12" s="4">
        <v>33.5</v>
      </c>
      <c r="M12" s="4"/>
      <c r="N12" s="16">
        <f t="shared" si="5"/>
        <v>310.5</v>
      </c>
      <c r="O12" s="17">
        <f t="shared" si="6"/>
        <v>0</v>
      </c>
    </row>
    <row r="13" spans="1:15">
      <c r="A13" s="38">
        <v>42805</v>
      </c>
      <c r="B13" s="33">
        <v>38.4</v>
      </c>
      <c r="C13" s="29">
        <f t="shared" si="0"/>
        <v>32</v>
      </c>
      <c r="D13" s="40">
        <f t="shared" si="1"/>
        <v>6.4</v>
      </c>
      <c r="E13" s="33">
        <v>328.15</v>
      </c>
      <c r="F13" s="29">
        <f t="shared" si="2"/>
        <v>298.31818181818176</v>
      </c>
      <c r="G13" s="26">
        <f t="shared" si="3"/>
        <v>29.831818181818178</v>
      </c>
      <c r="H13" s="7">
        <f t="shared" si="4"/>
        <v>366.54999999999995</v>
      </c>
      <c r="I13" s="4">
        <v>59.85</v>
      </c>
      <c r="J13" s="4">
        <v>167.1</v>
      </c>
      <c r="K13" s="4"/>
      <c r="L13" s="4">
        <v>139.6</v>
      </c>
      <c r="M13" s="4"/>
      <c r="N13" s="16">
        <f t="shared" si="5"/>
        <v>366.54999999999995</v>
      </c>
      <c r="O13" s="17">
        <f t="shared" si="6"/>
        <v>0</v>
      </c>
    </row>
    <row r="14" spans="1:15">
      <c r="A14" s="38">
        <v>42806</v>
      </c>
      <c r="B14" s="33">
        <v>11.3</v>
      </c>
      <c r="C14" s="29">
        <f t="shared" si="0"/>
        <v>9.4166666666666679</v>
      </c>
      <c r="D14" s="40">
        <f t="shared" si="1"/>
        <v>1.8833333333333337</v>
      </c>
      <c r="E14" s="33">
        <v>101.1</v>
      </c>
      <c r="F14" s="29">
        <f t="shared" si="2"/>
        <v>91.909090909090892</v>
      </c>
      <c r="G14" s="26">
        <f t="shared" si="3"/>
        <v>9.1909090909090896</v>
      </c>
      <c r="H14" s="7">
        <f t="shared" si="4"/>
        <v>112.39999999999999</v>
      </c>
      <c r="I14" s="4">
        <v>53.4</v>
      </c>
      <c r="J14" s="4">
        <v>35</v>
      </c>
      <c r="K14" s="4">
        <v>24</v>
      </c>
      <c r="L14" s="4"/>
      <c r="M14" s="4"/>
      <c r="N14" s="16">
        <f t="shared" si="5"/>
        <v>112.4</v>
      </c>
      <c r="O14" s="17">
        <f t="shared" si="6"/>
        <v>0</v>
      </c>
    </row>
    <row r="15" spans="1:15">
      <c r="A15" s="38">
        <v>42807</v>
      </c>
      <c r="B15" s="33"/>
      <c r="C15" s="29">
        <f t="shared" si="0"/>
        <v>0</v>
      </c>
      <c r="D15" s="40">
        <f t="shared" si="1"/>
        <v>0</v>
      </c>
      <c r="E15" s="33">
        <v>105.8</v>
      </c>
      <c r="F15" s="29">
        <f t="shared" si="2"/>
        <v>96.181818181818173</v>
      </c>
      <c r="G15" s="26">
        <f t="shared" si="3"/>
        <v>9.6181818181818173</v>
      </c>
      <c r="H15" s="7">
        <f t="shared" si="4"/>
        <v>105.8</v>
      </c>
      <c r="I15" s="4"/>
      <c r="J15" s="4">
        <v>105.8</v>
      </c>
      <c r="K15" s="4"/>
      <c r="L15" s="4"/>
      <c r="M15" s="4"/>
      <c r="N15" s="16">
        <f t="shared" si="5"/>
        <v>105.8</v>
      </c>
      <c r="O15" s="17">
        <f t="shared" si="6"/>
        <v>0</v>
      </c>
    </row>
    <row r="16" spans="1:15">
      <c r="A16" s="38">
        <v>42808</v>
      </c>
      <c r="B16" s="33">
        <v>19.3</v>
      </c>
      <c r="C16" s="29">
        <f t="shared" si="0"/>
        <v>16.083333333333336</v>
      </c>
      <c r="D16" s="40">
        <f t="shared" si="1"/>
        <v>3.2166666666666672</v>
      </c>
      <c r="E16" s="33">
        <v>192.05</v>
      </c>
      <c r="F16" s="29">
        <f t="shared" si="2"/>
        <v>174.59090909090909</v>
      </c>
      <c r="G16" s="26">
        <f t="shared" si="3"/>
        <v>17.459090909090911</v>
      </c>
      <c r="H16" s="7">
        <f t="shared" si="4"/>
        <v>211.35000000000002</v>
      </c>
      <c r="I16" s="4">
        <v>25.2</v>
      </c>
      <c r="J16" s="4">
        <v>186.15</v>
      </c>
      <c r="K16" s="4"/>
      <c r="L16" s="4"/>
      <c r="M16" s="4"/>
      <c r="N16" s="16">
        <f t="shared" si="5"/>
        <v>211.35</v>
      </c>
      <c r="O16" s="17">
        <f t="shared" si="6"/>
        <v>0</v>
      </c>
    </row>
    <row r="17" spans="1:15">
      <c r="A17" s="38">
        <v>42809</v>
      </c>
      <c r="B17" s="33">
        <v>13.6</v>
      </c>
      <c r="C17" s="29">
        <f t="shared" si="0"/>
        <v>11.333333333333334</v>
      </c>
      <c r="D17" s="40">
        <f t="shared" si="1"/>
        <v>2.2666666666666671</v>
      </c>
      <c r="E17" s="33">
        <v>159.44999999999999</v>
      </c>
      <c r="F17" s="29">
        <f t="shared" si="2"/>
        <v>144.95454545454544</v>
      </c>
      <c r="G17" s="26">
        <f t="shared" si="3"/>
        <v>14.495454545454544</v>
      </c>
      <c r="H17" s="7">
        <f t="shared" si="4"/>
        <v>173.04999999999998</v>
      </c>
      <c r="I17" s="4">
        <v>21.6</v>
      </c>
      <c r="J17" s="4">
        <v>151.44999999999999</v>
      </c>
      <c r="K17" s="4"/>
      <c r="L17" s="4"/>
      <c r="M17" s="4"/>
      <c r="N17" s="16">
        <f t="shared" si="5"/>
        <v>173.04999999999998</v>
      </c>
      <c r="O17" s="17">
        <f t="shared" si="6"/>
        <v>0</v>
      </c>
    </row>
    <row r="18" spans="1:15">
      <c r="A18" s="38">
        <v>42810</v>
      </c>
      <c r="B18" s="33">
        <v>20.5</v>
      </c>
      <c r="C18" s="29">
        <f t="shared" si="0"/>
        <v>17.083333333333336</v>
      </c>
      <c r="D18" s="40">
        <f t="shared" si="1"/>
        <v>3.4166666666666674</v>
      </c>
      <c r="E18" s="33">
        <v>327.9</v>
      </c>
      <c r="F18" s="29">
        <f t="shared" si="2"/>
        <v>298.09090909090907</v>
      </c>
      <c r="G18" s="26">
        <f t="shared" si="3"/>
        <v>29.809090909090909</v>
      </c>
      <c r="H18" s="7">
        <f t="shared" si="4"/>
        <v>348.4</v>
      </c>
      <c r="I18" s="4">
        <v>29.45</v>
      </c>
      <c r="J18" s="4">
        <v>216.2</v>
      </c>
      <c r="K18" s="4">
        <v>42.85</v>
      </c>
      <c r="L18" s="4">
        <v>59.9</v>
      </c>
      <c r="M18" s="4"/>
      <c r="N18" s="16">
        <f t="shared" si="5"/>
        <v>348.4</v>
      </c>
      <c r="O18" s="17">
        <f t="shared" si="6"/>
        <v>0</v>
      </c>
    </row>
    <row r="19" spans="1:15">
      <c r="A19" s="38">
        <v>42811</v>
      </c>
      <c r="B19" s="33">
        <v>20.8</v>
      </c>
      <c r="C19" s="29">
        <f t="shared" si="0"/>
        <v>17.333333333333336</v>
      </c>
      <c r="D19" s="40">
        <f t="shared" si="1"/>
        <v>3.4666666666666672</v>
      </c>
      <c r="E19" s="33">
        <v>494.15</v>
      </c>
      <c r="F19" s="29">
        <f t="shared" si="2"/>
        <v>449.22727272727269</v>
      </c>
      <c r="G19" s="26">
        <f t="shared" si="3"/>
        <v>44.922727272727272</v>
      </c>
      <c r="H19" s="7">
        <f t="shared" si="4"/>
        <v>514.94999999999993</v>
      </c>
      <c r="I19" s="4">
        <v>77.3</v>
      </c>
      <c r="J19" s="4">
        <v>331.85</v>
      </c>
      <c r="K19" s="4">
        <v>105.8</v>
      </c>
      <c r="L19" s="4"/>
      <c r="M19" s="4"/>
      <c r="N19" s="16">
        <f t="shared" si="5"/>
        <v>514.95000000000005</v>
      </c>
      <c r="O19" s="17">
        <f t="shared" si="6"/>
        <v>0</v>
      </c>
    </row>
    <row r="20" spans="1:15">
      <c r="A20" s="38">
        <v>42812</v>
      </c>
      <c r="B20" s="33">
        <v>19.8</v>
      </c>
      <c r="C20" s="29">
        <f t="shared" si="0"/>
        <v>16.5</v>
      </c>
      <c r="D20" s="40">
        <f t="shared" si="1"/>
        <v>3.3000000000000003</v>
      </c>
      <c r="E20" s="33">
        <v>227.65</v>
      </c>
      <c r="F20" s="29">
        <f t="shared" si="2"/>
        <v>206.95454545454544</v>
      </c>
      <c r="G20" s="26">
        <f t="shared" si="3"/>
        <v>20.695454545454545</v>
      </c>
      <c r="H20" s="7">
        <f t="shared" si="4"/>
        <v>247.45000000000002</v>
      </c>
      <c r="I20" s="4">
        <v>12.6</v>
      </c>
      <c r="J20" s="4">
        <v>191.55</v>
      </c>
      <c r="K20" s="4">
        <v>43.3</v>
      </c>
      <c r="L20" s="4"/>
      <c r="M20" s="4"/>
      <c r="N20" s="16">
        <f t="shared" si="5"/>
        <v>247.45</v>
      </c>
      <c r="O20" s="17">
        <f t="shared" si="6"/>
        <v>0</v>
      </c>
    </row>
    <row r="21" spans="1:15">
      <c r="A21" s="38">
        <v>42813</v>
      </c>
      <c r="B21" s="33"/>
      <c r="C21" s="29">
        <f t="shared" si="0"/>
        <v>0</v>
      </c>
      <c r="D21" s="40">
        <f t="shared" si="1"/>
        <v>0</v>
      </c>
      <c r="E21" s="33">
        <v>24.2</v>
      </c>
      <c r="F21" s="29">
        <f t="shared" si="2"/>
        <v>21.999999999999996</v>
      </c>
      <c r="G21" s="26">
        <f t="shared" si="3"/>
        <v>2.1999999999999997</v>
      </c>
      <c r="H21" s="7">
        <f t="shared" si="4"/>
        <v>24.2</v>
      </c>
      <c r="I21" s="4"/>
      <c r="J21" s="4">
        <v>24.2</v>
      </c>
      <c r="K21" s="4"/>
      <c r="L21" s="4"/>
      <c r="M21" s="4"/>
      <c r="N21" s="16">
        <f t="shared" si="5"/>
        <v>24.2</v>
      </c>
      <c r="O21" s="17">
        <f t="shared" si="6"/>
        <v>0</v>
      </c>
    </row>
    <row r="22" spans="1:15">
      <c r="A22" s="38">
        <v>42814</v>
      </c>
      <c r="B22" s="33"/>
      <c r="C22" s="29">
        <f t="shared" si="0"/>
        <v>0</v>
      </c>
      <c r="D22" s="40">
        <f t="shared" si="1"/>
        <v>0</v>
      </c>
      <c r="E22" s="33">
        <v>62.5</v>
      </c>
      <c r="F22" s="29">
        <f t="shared" si="2"/>
        <v>56.818181818181813</v>
      </c>
      <c r="G22" s="26">
        <f t="shared" si="3"/>
        <v>5.6818181818181817</v>
      </c>
      <c r="H22" s="7">
        <f t="shared" si="4"/>
        <v>62.5</v>
      </c>
      <c r="I22" s="4">
        <v>7.9</v>
      </c>
      <c r="J22" s="4">
        <v>38.299999999999997</v>
      </c>
      <c r="K22" s="4">
        <v>16.3</v>
      </c>
      <c r="L22" s="4"/>
      <c r="M22" s="4"/>
      <c r="N22" s="16">
        <f t="shared" si="5"/>
        <v>62.5</v>
      </c>
      <c r="O22" s="17">
        <f t="shared" si="6"/>
        <v>0</v>
      </c>
    </row>
    <row r="23" spans="1:15">
      <c r="A23" s="38">
        <v>42815</v>
      </c>
      <c r="B23" s="33">
        <v>4.8</v>
      </c>
      <c r="C23" s="29">
        <f t="shared" si="0"/>
        <v>4</v>
      </c>
      <c r="D23" s="40">
        <f t="shared" si="1"/>
        <v>0.8</v>
      </c>
      <c r="E23" s="33">
        <v>209.3</v>
      </c>
      <c r="F23" s="29">
        <f t="shared" si="2"/>
        <v>190.27272727272728</v>
      </c>
      <c r="G23" s="26">
        <f t="shared" si="3"/>
        <v>19.027272727272727</v>
      </c>
      <c r="H23" s="7">
        <f t="shared" si="4"/>
        <v>214.10000000000002</v>
      </c>
      <c r="I23" s="4">
        <v>68.8</v>
      </c>
      <c r="J23" s="4">
        <v>145.30000000000001</v>
      </c>
      <c r="K23" s="4"/>
      <c r="L23" s="4"/>
      <c r="M23" s="4"/>
      <c r="N23" s="16">
        <f t="shared" si="5"/>
        <v>214.10000000000002</v>
      </c>
      <c r="O23" s="17">
        <f t="shared" si="6"/>
        <v>0</v>
      </c>
    </row>
    <row r="24" spans="1:15">
      <c r="A24" s="38">
        <v>42816</v>
      </c>
      <c r="B24" s="33"/>
      <c r="C24" s="29">
        <f t="shared" si="0"/>
        <v>0</v>
      </c>
      <c r="D24" s="40">
        <f t="shared" si="1"/>
        <v>0</v>
      </c>
      <c r="E24" s="33">
        <v>586.29999999999995</v>
      </c>
      <c r="F24" s="29">
        <f t="shared" si="2"/>
        <v>532.99999999999989</v>
      </c>
      <c r="G24" s="26">
        <f t="shared" si="3"/>
        <v>53.29999999999999</v>
      </c>
      <c r="H24" s="7">
        <f t="shared" si="4"/>
        <v>586.29999999999995</v>
      </c>
      <c r="I24" s="4"/>
      <c r="J24" s="4">
        <v>59.5</v>
      </c>
      <c r="K24" s="4"/>
      <c r="L24" s="4">
        <v>526.79999999999995</v>
      </c>
      <c r="M24" s="4"/>
      <c r="N24" s="16">
        <f t="shared" si="5"/>
        <v>586.29999999999995</v>
      </c>
      <c r="O24" s="17">
        <f t="shared" si="6"/>
        <v>0</v>
      </c>
    </row>
    <row r="25" spans="1:15">
      <c r="A25" s="38">
        <v>42817</v>
      </c>
      <c r="B25" s="33"/>
      <c r="C25" s="29">
        <f t="shared" si="0"/>
        <v>0</v>
      </c>
      <c r="D25" s="40">
        <f t="shared" si="1"/>
        <v>0</v>
      </c>
      <c r="E25" s="33">
        <v>277.75</v>
      </c>
      <c r="F25" s="29">
        <f t="shared" si="2"/>
        <v>252.49999999999997</v>
      </c>
      <c r="G25" s="26">
        <f t="shared" si="3"/>
        <v>25.25</v>
      </c>
      <c r="H25" s="7">
        <f t="shared" si="4"/>
        <v>277.75</v>
      </c>
      <c r="I25" s="4">
        <v>31.3</v>
      </c>
      <c r="J25" s="4">
        <v>209.95</v>
      </c>
      <c r="K25" s="4">
        <v>15.4</v>
      </c>
      <c r="L25" s="4">
        <v>21.1</v>
      </c>
      <c r="M25" s="4"/>
      <c r="N25" s="16">
        <f t="shared" si="5"/>
        <v>277.75</v>
      </c>
      <c r="O25" s="17">
        <f t="shared" si="6"/>
        <v>0</v>
      </c>
    </row>
    <row r="26" spans="1:15">
      <c r="A26" s="38">
        <v>42818</v>
      </c>
      <c r="B26" s="33">
        <v>46.7</v>
      </c>
      <c r="C26" s="29">
        <f t="shared" si="0"/>
        <v>38.916666666666671</v>
      </c>
      <c r="D26" s="40">
        <f t="shared" si="1"/>
        <v>7.783333333333335</v>
      </c>
      <c r="E26" s="33">
        <v>321.2</v>
      </c>
      <c r="F26" s="29">
        <f t="shared" si="2"/>
        <v>291.99999999999994</v>
      </c>
      <c r="G26" s="26">
        <f t="shared" si="3"/>
        <v>29.199999999999996</v>
      </c>
      <c r="H26" s="7">
        <f t="shared" si="4"/>
        <v>367.9</v>
      </c>
      <c r="I26" s="4">
        <v>81.099999999999994</v>
      </c>
      <c r="J26" s="4">
        <v>253</v>
      </c>
      <c r="K26" s="4">
        <v>33.799999999999997</v>
      </c>
      <c r="L26" s="4"/>
      <c r="M26" s="4"/>
      <c r="N26" s="16">
        <f t="shared" si="5"/>
        <v>367.90000000000003</v>
      </c>
      <c r="O26" s="17">
        <f>N26-H26</f>
        <v>0</v>
      </c>
    </row>
    <row r="27" spans="1:15">
      <c r="A27" s="38">
        <v>42819</v>
      </c>
      <c r="B27" s="33">
        <v>4</v>
      </c>
      <c r="C27" s="29">
        <f t="shared" si="0"/>
        <v>3.3333333333333335</v>
      </c>
      <c r="D27" s="40">
        <f t="shared" si="1"/>
        <v>0.66666666666666674</v>
      </c>
      <c r="E27" s="33">
        <v>142.5</v>
      </c>
      <c r="F27" s="29">
        <f t="shared" si="2"/>
        <v>129.54545454545453</v>
      </c>
      <c r="G27" s="26">
        <f t="shared" si="3"/>
        <v>12.954545454545453</v>
      </c>
      <c r="H27" s="7">
        <f t="shared" si="4"/>
        <v>146.5</v>
      </c>
      <c r="I27" s="4">
        <v>27.9</v>
      </c>
      <c r="J27" s="4">
        <v>100.72</v>
      </c>
      <c r="K27" s="4">
        <v>17.88</v>
      </c>
      <c r="L27" s="4"/>
      <c r="M27" s="4"/>
      <c r="N27" s="16">
        <f t="shared" si="5"/>
        <v>146.5</v>
      </c>
      <c r="O27" s="17">
        <f>N27-H27</f>
        <v>0</v>
      </c>
    </row>
    <row r="28" spans="1:15">
      <c r="A28" s="38">
        <v>42820</v>
      </c>
      <c r="B28" s="33">
        <v>8.8000000000000007</v>
      </c>
      <c r="C28" s="29">
        <f t="shared" si="0"/>
        <v>7.3333333333333339</v>
      </c>
      <c r="D28" s="40">
        <f t="shared" si="1"/>
        <v>1.4666666666666668</v>
      </c>
      <c r="E28" s="33">
        <v>72.400000000000006</v>
      </c>
      <c r="F28" s="29">
        <f t="shared" si="2"/>
        <v>65.818181818181813</v>
      </c>
      <c r="G28" s="26">
        <f t="shared" si="3"/>
        <v>6.581818181818182</v>
      </c>
      <c r="H28" s="7">
        <f t="shared" si="4"/>
        <v>81.2</v>
      </c>
      <c r="I28" s="4"/>
      <c r="J28" s="4">
        <v>81.2</v>
      </c>
      <c r="K28" s="4"/>
      <c r="L28" s="4"/>
      <c r="M28" s="4"/>
      <c r="N28" s="16">
        <f t="shared" si="5"/>
        <v>81.2</v>
      </c>
      <c r="O28" s="17">
        <f t="shared" si="6"/>
        <v>0</v>
      </c>
    </row>
    <row r="29" spans="1:15">
      <c r="A29" s="38">
        <v>42821</v>
      </c>
      <c r="B29" s="33">
        <v>19.2</v>
      </c>
      <c r="C29" s="29">
        <f t="shared" si="0"/>
        <v>16</v>
      </c>
      <c r="D29" s="40">
        <f t="shared" si="1"/>
        <v>3.2</v>
      </c>
      <c r="E29" s="33">
        <v>158.6</v>
      </c>
      <c r="F29" s="29">
        <f t="shared" si="2"/>
        <v>144.18181818181816</v>
      </c>
      <c r="G29" s="26">
        <f t="shared" si="3"/>
        <v>14.418181818181816</v>
      </c>
      <c r="H29" s="7">
        <f t="shared" si="4"/>
        <v>177.79999999999998</v>
      </c>
      <c r="I29" s="4">
        <v>10.3</v>
      </c>
      <c r="J29" s="4">
        <v>158.5</v>
      </c>
      <c r="K29" s="4">
        <v>9</v>
      </c>
      <c r="L29" s="4"/>
      <c r="M29" s="4"/>
      <c r="N29" s="16">
        <f t="shared" si="5"/>
        <v>177.8</v>
      </c>
      <c r="O29" s="17">
        <f t="shared" si="6"/>
        <v>0</v>
      </c>
    </row>
    <row r="30" spans="1:15">
      <c r="A30" s="38">
        <v>42822</v>
      </c>
      <c r="B30" s="33">
        <v>17.600000000000001</v>
      </c>
      <c r="C30" s="29">
        <f t="shared" si="0"/>
        <v>14.666666666666668</v>
      </c>
      <c r="D30" s="40">
        <f t="shared" si="1"/>
        <v>2.9333333333333336</v>
      </c>
      <c r="E30" s="33">
        <v>68.400000000000006</v>
      </c>
      <c r="F30" s="29">
        <f t="shared" si="2"/>
        <v>62.18181818181818</v>
      </c>
      <c r="G30" s="26">
        <f t="shared" si="3"/>
        <v>6.2181818181818187</v>
      </c>
      <c r="H30" s="7">
        <f t="shared" si="4"/>
        <v>86</v>
      </c>
      <c r="I30" s="4"/>
      <c r="J30" s="4">
        <v>86</v>
      </c>
      <c r="K30" s="4"/>
      <c r="L30" s="4"/>
      <c r="M30" s="4"/>
      <c r="N30" s="16">
        <f t="shared" si="5"/>
        <v>86</v>
      </c>
      <c r="O30" s="17">
        <f t="shared" si="6"/>
        <v>0</v>
      </c>
    </row>
    <row r="31" spans="1:15">
      <c r="A31" s="38">
        <v>42823</v>
      </c>
      <c r="B31" s="33">
        <v>6.4</v>
      </c>
      <c r="C31" s="29">
        <f t="shared" si="0"/>
        <v>5.3333333333333339</v>
      </c>
      <c r="D31" s="40">
        <f t="shared" si="1"/>
        <v>1.0666666666666669</v>
      </c>
      <c r="E31" s="33">
        <v>265.7</v>
      </c>
      <c r="F31" s="29">
        <f t="shared" si="2"/>
        <v>241.5454545454545</v>
      </c>
      <c r="G31" s="26">
        <f t="shared" si="3"/>
        <v>24.154545454545453</v>
      </c>
      <c r="H31" s="7">
        <f t="shared" si="4"/>
        <v>272.09999999999997</v>
      </c>
      <c r="I31" s="4"/>
      <c r="J31" s="4">
        <v>272.10000000000002</v>
      </c>
      <c r="K31" s="4"/>
      <c r="L31" s="4"/>
      <c r="M31" s="4"/>
      <c r="N31" s="16">
        <f t="shared" si="5"/>
        <v>272.10000000000002</v>
      </c>
      <c r="O31" s="17">
        <f t="shared" si="6"/>
        <v>0</v>
      </c>
    </row>
    <row r="32" spans="1:15">
      <c r="A32" s="38">
        <v>42824</v>
      </c>
      <c r="B32" s="33"/>
      <c r="C32" s="29">
        <f t="shared" si="0"/>
        <v>0</v>
      </c>
      <c r="D32" s="40">
        <f t="shared" si="1"/>
        <v>0</v>
      </c>
      <c r="E32" s="33">
        <v>58</v>
      </c>
      <c r="F32" s="29">
        <f t="shared" si="2"/>
        <v>52.72727272727272</v>
      </c>
      <c r="G32" s="26">
        <f t="shared" si="3"/>
        <v>5.2727272727272725</v>
      </c>
      <c r="H32" s="7">
        <f t="shared" si="4"/>
        <v>58</v>
      </c>
      <c r="I32" s="4">
        <v>9.4</v>
      </c>
      <c r="J32" s="4">
        <v>33.200000000000003</v>
      </c>
      <c r="K32" s="4">
        <v>15.4</v>
      </c>
      <c r="L32" s="4"/>
      <c r="M32" s="4"/>
      <c r="N32" s="16">
        <f t="shared" si="5"/>
        <v>58</v>
      </c>
      <c r="O32" s="17">
        <f t="shared" si="6"/>
        <v>0</v>
      </c>
    </row>
    <row r="33" spans="1:15">
      <c r="A33" s="38">
        <v>42825</v>
      </c>
      <c r="B33" s="33">
        <v>48.6</v>
      </c>
      <c r="C33" s="29">
        <f t="shared" si="0"/>
        <v>40.5</v>
      </c>
      <c r="D33" s="40">
        <f t="shared" si="1"/>
        <v>8.1</v>
      </c>
      <c r="E33" s="33">
        <v>532.85</v>
      </c>
      <c r="F33" s="29">
        <f t="shared" si="2"/>
        <v>484.40909090909088</v>
      </c>
      <c r="G33" s="26">
        <f t="shared" si="3"/>
        <v>48.440909090909088</v>
      </c>
      <c r="H33" s="7">
        <f t="shared" si="4"/>
        <v>581.45000000000005</v>
      </c>
      <c r="I33" s="4">
        <v>110</v>
      </c>
      <c r="J33" s="4">
        <v>417.05</v>
      </c>
      <c r="K33" s="4">
        <v>54.4</v>
      </c>
      <c r="L33" s="4"/>
      <c r="M33" s="4"/>
      <c r="N33" s="16">
        <f t="shared" si="5"/>
        <v>581.44999999999993</v>
      </c>
      <c r="O33" s="17">
        <f t="shared" si="6"/>
        <v>0</v>
      </c>
    </row>
    <row r="34" spans="1:15">
      <c r="A34" s="39" t="s">
        <v>15</v>
      </c>
      <c r="B34" s="35">
        <f>SUM(B3:B33)</f>
        <v>485.80000000000007</v>
      </c>
      <c r="C34" s="25">
        <f t="shared" ref="C34:H34" si="7">SUM(C3:C33)</f>
        <v>404.83333333333331</v>
      </c>
      <c r="D34" s="41">
        <f t="shared" si="7"/>
        <v>80.966666666666669</v>
      </c>
      <c r="E34" s="35">
        <f t="shared" si="7"/>
        <v>7470.2</v>
      </c>
      <c r="F34" s="25">
        <f t="shared" si="7"/>
        <v>6791.0909090909081</v>
      </c>
      <c r="G34" s="7">
        <f t="shared" si="7"/>
        <v>679.10909090909081</v>
      </c>
      <c r="H34" s="7">
        <f t="shared" si="7"/>
        <v>7956</v>
      </c>
      <c r="I34" s="7">
        <f t="shared" ref="I34:O34" si="8">SUM(I3:I33)</f>
        <v>1097.9499999999998</v>
      </c>
      <c r="J34" s="7">
        <f t="shared" si="8"/>
        <v>5099.5200000000004</v>
      </c>
      <c r="K34" s="7">
        <f t="shared" si="8"/>
        <v>470.62999999999994</v>
      </c>
      <c r="L34" s="7">
        <f t="shared" si="8"/>
        <v>888.9</v>
      </c>
      <c r="M34" s="7">
        <f t="shared" si="8"/>
        <v>400</v>
      </c>
      <c r="N34" s="7">
        <f t="shared" si="8"/>
        <v>7957</v>
      </c>
      <c r="O34" s="7">
        <f t="shared" si="8"/>
        <v>1</v>
      </c>
    </row>
    <row r="35" spans="1:15">
      <c r="A35" s="39" t="s">
        <v>16</v>
      </c>
      <c r="B35" s="35">
        <f>+B34/1.2</f>
        <v>404.83333333333343</v>
      </c>
      <c r="C35" s="29"/>
      <c r="D35" s="40"/>
      <c r="E35" s="35">
        <f>+E34/1.1</f>
        <v>6791.0909090909081</v>
      </c>
      <c r="F35" s="29"/>
      <c r="G35" s="26"/>
      <c r="H35" s="7">
        <f>E35+B35</f>
        <v>7195.9242424242411</v>
      </c>
      <c r="I35" s="8"/>
      <c r="J35" s="8"/>
      <c r="K35" s="9"/>
    </row>
    <row r="36" spans="1:15" ht="15.75" thickBot="1">
      <c r="A36" s="39" t="s">
        <v>17</v>
      </c>
      <c r="B36" s="36">
        <f>+B35*20/100</f>
        <v>80.966666666666683</v>
      </c>
      <c r="C36" s="29"/>
      <c r="D36" s="40"/>
      <c r="E36" s="36">
        <f>+E35*10/100</f>
        <v>679.10909090909092</v>
      </c>
      <c r="F36" s="29"/>
      <c r="G36" s="26"/>
      <c r="H36" s="7">
        <f>E36+B36</f>
        <v>760.07575757575762</v>
      </c>
      <c r="I36" s="10"/>
      <c r="J36" s="11"/>
      <c r="K36" s="6"/>
    </row>
  </sheetData>
  <pageMargins left="0.7" right="0.7" top="0.75" bottom="0.75" header="0.3" footer="0.3"/>
  <ignoredErrors>
    <ignoredError sqref="N19" formulaRang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workbookViewId="0"/>
  </sheetViews>
  <sheetFormatPr baseColWidth="10" defaultColWidth="11.42578125" defaultRowHeight="15"/>
  <cols>
    <col min="1" max="1" width="18.140625" customWidth="1"/>
  </cols>
  <sheetData>
    <row r="1" spans="1:15" ht="42" customHeight="1" thickBot="1">
      <c r="A1" s="58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7"/>
      <c r="N1" s="1"/>
      <c r="O1" s="1"/>
    </row>
    <row r="2" spans="1:15">
      <c r="A2" s="37" t="s">
        <v>0</v>
      </c>
      <c r="B2" s="32" t="s">
        <v>1</v>
      </c>
      <c r="C2" s="44" t="s">
        <v>2</v>
      </c>
      <c r="D2" s="48" t="s">
        <v>3</v>
      </c>
      <c r="E2" s="32" t="s">
        <v>4</v>
      </c>
      <c r="F2" s="44" t="s">
        <v>5</v>
      </c>
      <c r="G2" s="45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3" t="s">
        <v>14</v>
      </c>
    </row>
    <row r="3" spans="1:15">
      <c r="A3" s="38">
        <v>42826</v>
      </c>
      <c r="B3" s="33">
        <v>3</v>
      </c>
      <c r="C3" s="29">
        <f>B3/1.2</f>
        <v>2.5</v>
      </c>
      <c r="D3" s="40">
        <f>C3*0.2</f>
        <v>0.5</v>
      </c>
      <c r="E3" s="33">
        <v>351</v>
      </c>
      <c r="F3" s="29">
        <f>E3/1.1</f>
        <v>319.09090909090907</v>
      </c>
      <c r="G3" s="26">
        <f>F3*0.1</f>
        <v>31.909090909090907</v>
      </c>
      <c r="H3" s="5">
        <f>E3+B3</f>
        <v>354</v>
      </c>
      <c r="I3" s="4">
        <v>4.8</v>
      </c>
      <c r="J3" s="4">
        <v>340.8</v>
      </c>
      <c r="K3" s="4">
        <v>8.4</v>
      </c>
      <c r="L3" s="4"/>
      <c r="M3" s="4"/>
      <c r="N3" s="16">
        <f>SUM(I3:M3)</f>
        <v>354</v>
      </c>
      <c r="O3" s="17">
        <f>N3-H3</f>
        <v>0</v>
      </c>
    </row>
    <row r="4" spans="1:15">
      <c r="A4" s="38">
        <v>42827</v>
      </c>
      <c r="B4" s="33">
        <v>0</v>
      </c>
      <c r="C4" s="29">
        <f t="shared" ref="C4:C32" si="0">B4/1.2</f>
        <v>0</v>
      </c>
      <c r="D4" s="40">
        <f t="shared" ref="D4:D32" si="1">C4*0.2</f>
        <v>0</v>
      </c>
      <c r="E4" s="33">
        <v>557.6</v>
      </c>
      <c r="F4" s="29">
        <f t="shared" ref="F4:F32" si="2">E4/1.1</f>
        <v>506.90909090909088</v>
      </c>
      <c r="G4" s="26">
        <f t="shared" ref="G4:G32" si="3">F4*0.1</f>
        <v>50.690909090909088</v>
      </c>
      <c r="H4" s="5">
        <f t="shared" ref="H4:H35" si="4">E4+B4</f>
        <v>557.6</v>
      </c>
      <c r="I4" s="4">
        <v>0</v>
      </c>
      <c r="J4" s="4">
        <v>557.6</v>
      </c>
      <c r="K4" s="4">
        <v>0</v>
      </c>
      <c r="L4" s="4"/>
      <c r="M4" s="4"/>
      <c r="N4" s="16">
        <f t="shared" ref="N4:N32" si="5">SUM(I4:M4)</f>
        <v>557.6</v>
      </c>
      <c r="O4" s="17">
        <f t="shared" ref="O4:O32" si="6">N4-H4</f>
        <v>0</v>
      </c>
    </row>
    <row r="5" spans="1:15">
      <c r="A5" s="38">
        <v>42828</v>
      </c>
      <c r="B5" s="33">
        <v>30.6</v>
      </c>
      <c r="C5" s="29">
        <f t="shared" si="0"/>
        <v>25.500000000000004</v>
      </c>
      <c r="D5" s="40">
        <f t="shared" si="1"/>
        <v>5.1000000000000014</v>
      </c>
      <c r="E5" s="33">
        <v>253.45</v>
      </c>
      <c r="F5" s="29">
        <f t="shared" si="2"/>
        <v>230.40909090909088</v>
      </c>
      <c r="G5" s="26">
        <f t="shared" si="3"/>
        <v>23.040909090909089</v>
      </c>
      <c r="H5" s="5">
        <f t="shared" si="4"/>
        <v>284.05</v>
      </c>
      <c r="I5" s="4">
        <v>105.25</v>
      </c>
      <c r="J5" s="4">
        <v>170.3</v>
      </c>
      <c r="K5" s="4">
        <v>8.5</v>
      </c>
      <c r="L5" s="4"/>
      <c r="M5" s="4"/>
      <c r="N5" s="16">
        <f t="shared" si="5"/>
        <v>284.05</v>
      </c>
      <c r="O5" s="17">
        <f t="shared" si="6"/>
        <v>0</v>
      </c>
    </row>
    <row r="6" spans="1:15">
      <c r="A6" s="38">
        <v>42829</v>
      </c>
      <c r="B6" s="33">
        <v>7.6</v>
      </c>
      <c r="C6" s="29">
        <f t="shared" si="0"/>
        <v>6.333333333333333</v>
      </c>
      <c r="D6" s="40">
        <f t="shared" si="1"/>
        <v>1.2666666666666666</v>
      </c>
      <c r="E6" s="33">
        <v>50.7</v>
      </c>
      <c r="F6" s="29">
        <f t="shared" si="2"/>
        <v>46.090909090909086</v>
      </c>
      <c r="G6" s="26">
        <f t="shared" si="3"/>
        <v>4.6090909090909085</v>
      </c>
      <c r="H6" s="5">
        <f t="shared" si="4"/>
        <v>58.300000000000004</v>
      </c>
      <c r="I6" s="4">
        <v>12.2</v>
      </c>
      <c r="J6" s="4">
        <v>46.1</v>
      </c>
      <c r="K6" s="4"/>
      <c r="L6" s="4"/>
      <c r="M6" s="4"/>
      <c r="N6" s="16">
        <f t="shared" si="5"/>
        <v>58.3</v>
      </c>
      <c r="O6" s="17">
        <f t="shared" si="6"/>
        <v>0</v>
      </c>
    </row>
    <row r="7" spans="1:15">
      <c r="A7" s="38">
        <v>42830</v>
      </c>
      <c r="B7" s="33">
        <v>18.399999999999999</v>
      </c>
      <c r="C7" s="29">
        <f t="shared" si="0"/>
        <v>15.333333333333332</v>
      </c>
      <c r="D7" s="40">
        <f t="shared" si="1"/>
        <v>3.0666666666666664</v>
      </c>
      <c r="E7" s="33">
        <v>172.5</v>
      </c>
      <c r="F7" s="29">
        <f t="shared" si="2"/>
        <v>156.81818181818181</v>
      </c>
      <c r="G7" s="26">
        <f t="shared" si="3"/>
        <v>15.681818181818182</v>
      </c>
      <c r="H7" s="5">
        <f t="shared" si="4"/>
        <v>190.9</v>
      </c>
      <c r="I7" s="4"/>
      <c r="J7" s="4">
        <v>190.9</v>
      </c>
      <c r="K7" s="4"/>
      <c r="L7" s="4"/>
      <c r="M7" s="4"/>
      <c r="N7" s="16">
        <f t="shared" si="5"/>
        <v>190.9</v>
      </c>
      <c r="O7" s="17">
        <f t="shared" si="6"/>
        <v>0</v>
      </c>
    </row>
    <row r="8" spans="1:15">
      <c r="A8" s="38">
        <v>42831</v>
      </c>
      <c r="B8" s="33">
        <v>13.5</v>
      </c>
      <c r="C8" s="29">
        <f t="shared" si="0"/>
        <v>11.25</v>
      </c>
      <c r="D8" s="40">
        <f t="shared" si="1"/>
        <v>2.25</v>
      </c>
      <c r="E8" s="33">
        <v>277.85000000000002</v>
      </c>
      <c r="F8" s="29">
        <f t="shared" si="2"/>
        <v>252.59090909090909</v>
      </c>
      <c r="G8" s="26">
        <f t="shared" si="3"/>
        <v>25.259090909090911</v>
      </c>
      <c r="H8" s="5">
        <f t="shared" si="4"/>
        <v>291.35000000000002</v>
      </c>
      <c r="I8" s="4">
        <v>96.95</v>
      </c>
      <c r="J8" s="4">
        <v>178.4</v>
      </c>
      <c r="K8" s="4">
        <v>16</v>
      </c>
      <c r="L8" s="4"/>
      <c r="M8" s="4"/>
      <c r="N8" s="16">
        <f t="shared" si="5"/>
        <v>291.35000000000002</v>
      </c>
      <c r="O8" s="17">
        <f t="shared" si="6"/>
        <v>0</v>
      </c>
    </row>
    <row r="9" spans="1:15">
      <c r="A9" s="38">
        <v>42832</v>
      </c>
      <c r="B9" s="33">
        <v>10.8</v>
      </c>
      <c r="C9" s="29">
        <f t="shared" si="0"/>
        <v>9.0000000000000018</v>
      </c>
      <c r="D9" s="40">
        <f t="shared" si="1"/>
        <v>1.8000000000000005</v>
      </c>
      <c r="E9" s="33">
        <v>225.25</v>
      </c>
      <c r="F9" s="29">
        <f t="shared" si="2"/>
        <v>204.77272727272725</v>
      </c>
      <c r="G9" s="26">
        <f t="shared" si="3"/>
        <v>20.477272727272727</v>
      </c>
      <c r="H9" s="5">
        <f t="shared" si="4"/>
        <v>236.05</v>
      </c>
      <c r="I9" s="4">
        <v>52.9</v>
      </c>
      <c r="J9" s="4">
        <v>174.15</v>
      </c>
      <c r="K9" s="4">
        <v>9</v>
      </c>
      <c r="L9" s="4"/>
      <c r="M9" s="4"/>
      <c r="N9" s="16">
        <f t="shared" si="5"/>
        <v>236.05</v>
      </c>
      <c r="O9" s="17">
        <f t="shared" si="6"/>
        <v>0</v>
      </c>
    </row>
    <row r="10" spans="1:15">
      <c r="A10" s="38">
        <v>42833</v>
      </c>
      <c r="B10" s="34">
        <v>8.1</v>
      </c>
      <c r="C10" s="29">
        <f t="shared" si="0"/>
        <v>6.75</v>
      </c>
      <c r="D10" s="40">
        <f t="shared" si="1"/>
        <v>1.35</v>
      </c>
      <c r="E10" s="34">
        <v>306.35000000000002</v>
      </c>
      <c r="F10" s="29">
        <f t="shared" si="2"/>
        <v>278.5</v>
      </c>
      <c r="G10" s="26">
        <f t="shared" si="3"/>
        <v>27.85</v>
      </c>
      <c r="H10" s="5">
        <f t="shared" si="4"/>
        <v>314.45000000000005</v>
      </c>
      <c r="I10" s="12">
        <v>58.3</v>
      </c>
      <c r="J10" s="12">
        <v>224.15</v>
      </c>
      <c r="K10" s="12">
        <v>32</v>
      </c>
      <c r="L10" s="12"/>
      <c r="M10" s="12"/>
      <c r="N10" s="16">
        <f t="shared" si="5"/>
        <v>314.45</v>
      </c>
      <c r="O10" s="17">
        <f t="shared" si="6"/>
        <v>0</v>
      </c>
    </row>
    <row r="11" spans="1:15">
      <c r="A11" s="38">
        <v>42834</v>
      </c>
      <c r="B11" s="33">
        <v>22.4</v>
      </c>
      <c r="C11" s="29">
        <f t="shared" si="0"/>
        <v>18.666666666666668</v>
      </c>
      <c r="D11" s="40">
        <f t="shared" si="1"/>
        <v>3.7333333333333338</v>
      </c>
      <c r="E11" s="33">
        <v>222.95</v>
      </c>
      <c r="F11" s="29">
        <f t="shared" si="2"/>
        <v>202.68181818181816</v>
      </c>
      <c r="G11" s="26">
        <f t="shared" si="3"/>
        <v>20.268181818181816</v>
      </c>
      <c r="H11" s="5">
        <f t="shared" si="4"/>
        <v>245.35</v>
      </c>
      <c r="I11" s="4">
        <v>76.8</v>
      </c>
      <c r="J11" s="4">
        <v>101.25</v>
      </c>
      <c r="K11" s="4">
        <v>67.3</v>
      </c>
      <c r="L11" s="4"/>
      <c r="M11" s="4"/>
      <c r="N11" s="16">
        <f t="shared" si="5"/>
        <v>245.35000000000002</v>
      </c>
      <c r="O11" s="17">
        <f t="shared" si="6"/>
        <v>0</v>
      </c>
    </row>
    <row r="12" spans="1:15">
      <c r="A12" s="38">
        <v>42835</v>
      </c>
      <c r="B12" s="33">
        <v>4.8</v>
      </c>
      <c r="C12" s="29">
        <f t="shared" si="0"/>
        <v>4</v>
      </c>
      <c r="D12" s="40">
        <f t="shared" si="1"/>
        <v>0.8</v>
      </c>
      <c r="E12" s="33">
        <v>138.44999999999999</v>
      </c>
      <c r="F12" s="29">
        <f t="shared" si="2"/>
        <v>125.86363636363635</v>
      </c>
      <c r="G12" s="26">
        <f t="shared" si="3"/>
        <v>12.586363636363636</v>
      </c>
      <c r="H12" s="5">
        <f t="shared" si="4"/>
        <v>143.25</v>
      </c>
      <c r="I12" s="4"/>
      <c r="J12" s="4">
        <v>126.25</v>
      </c>
      <c r="K12" s="4">
        <v>17</v>
      </c>
      <c r="L12" s="4"/>
      <c r="M12" s="4"/>
      <c r="N12" s="16">
        <f t="shared" si="5"/>
        <v>143.25</v>
      </c>
      <c r="O12" s="17">
        <f t="shared" si="6"/>
        <v>0</v>
      </c>
    </row>
    <row r="13" spans="1:15">
      <c r="A13" s="38">
        <v>42836</v>
      </c>
      <c r="B13" s="33">
        <v>17.3</v>
      </c>
      <c r="C13" s="29">
        <f t="shared" si="0"/>
        <v>14.416666666666668</v>
      </c>
      <c r="D13" s="40">
        <f t="shared" si="1"/>
        <v>2.8833333333333337</v>
      </c>
      <c r="E13" s="33">
        <v>149.44999999999999</v>
      </c>
      <c r="F13" s="29">
        <f t="shared" si="2"/>
        <v>135.86363636363635</v>
      </c>
      <c r="G13" s="26">
        <f t="shared" si="3"/>
        <v>13.586363636363636</v>
      </c>
      <c r="H13" s="5">
        <f t="shared" si="4"/>
        <v>166.75</v>
      </c>
      <c r="I13" s="4">
        <v>42.1</v>
      </c>
      <c r="J13" s="4">
        <v>105.65</v>
      </c>
      <c r="K13" s="4">
        <v>19</v>
      </c>
      <c r="L13" s="4"/>
      <c r="M13" s="4"/>
      <c r="N13" s="16">
        <f t="shared" si="5"/>
        <v>166.75</v>
      </c>
      <c r="O13" s="17">
        <f t="shared" si="6"/>
        <v>0</v>
      </c>
    </row>
    <row r="14" spans="1:15">
      <c r="A14" s="38">
        <v>42837</v>
      </c>
      <c r="B14" s="33">
        <v>37.700000000000003</v>
      </c>
      <c r="C14" s="29">
        <f t="shared" si="0"/>
        <v>31.416666666666671</v>
      </c>
      <c r="D14" s="40">
        <f t="shared" si="1"/>
        <v>6.283333333333335</v>
      </c>
      <c r="E14" s="33">
        <v>181.15</v>
      </c>
      <c r="F14" s="29">
        <f t="shared" si="2"/>
        <v>164.68181818181819</v>
      </c>
      <c r="G14" s="26">
        <f t="shared" si="3"/>
        <v>16.468181818181819</v>
      </c>
      <c r="H14" s="5">
        <f t="shared" si="4"/>
        <v>218.85000000000002</v>
      </c>
      <c r="I14" s="4">
        <v>150.9</v>
      </c>
      <c r="J14" s="4">
        <v>67.95</v>
      </c>
      <c r="K14" s="4"/>
      <c r="L14" s="4"/>
      <c r="M14" s="4"/>
      <c r="N14" s="16">
        <f t="shared" si="5"/>
        <v>218.85000000000002</v>
      </c>
      <c r="O14" s="17">
        <f t="shared" si="6"/>
        <v>0</v>
      </c>
    </row>
    <row r="15" spans="1:15">
      <c r="A15" s="38">
        <v>42838</v>
      </c>
      <c r="B15" s="33">
        <v>14.4</v>
      </c>
      <c r="C15" s="29">
        <f t="shared" si="0"/>
        <v>12</v>
      </c>
      <c r="D15" s="40">
        <f t="shared" si="1"/>
        <v>2.4000000000000004</v>
      </c>
      <c r="E15" s="33">
        <v>268.14999999999998</v>
      </c>
      <c r="F15" s="29">
        <f t="shared" si="2"/>
        <v>243.77272727272722</v>
      </c>
      <c r="G15" s="26">
        <f t="shared" si="3"/>
        <v>24.377272727272725</v>
      </c>
      <c r="H15" s="5">
        <f t="shared" si="4"/>
        <v>282.54999999999995</v>
      </c>
      <c r="I15" s="4">
        <v>72.7</v>
      </c>
      <c r="J15" s="4">
        <v>114.35</v>
      </c>
      <c r="K15" s="4">
        <v>95.5</v>
      </c>
      <c r="L15" s="4"/>
      <c r="M15" s="4"/>
      <c r="N15" s="16">
        <f t="shared" si="5"/>
        <v>282.55</v>
      </c>
      <c r="O15" s="17">
        <f t="shared" si="6"/>
        <v>0</v>
      </c>
    </row>
    <row r="16" spans="1:15">
      <c r="A16" s="38">
        <v>42839</v>
      </c>
      <c r="B16" s="33">
        <v>13.5</v>
      </c>
      <c r="C16" s="29">
        <f t="shared" si="0"/>
        <v>11.25</v>
      </c>
      <c r="D16" s="40">
        <f t="shared" si="1"/>
        <v>2.25</v>
      </c>
      <c r="E16" s="33">
        <v>210.6</v>
      </c>
      <c r="F16" s="29">
        <f t="shared" si="2"/>
        <v>191.45454545454544</v>
      </c>
      <c r="G16" s="26">
        <f t="shared" si="3"/>
        <v>19.145454545454545</v>
      </c>
      <c r="H16" s="5">
        <f t="shared" si="4"/>
        <v>224.1</v>
      </c>
      <c r="I16" s="4">
        <v>13.2</v>
      </c>
      <c r="J16" s="4">
        <v>202.4</v>
      </c>
      <c r="K16" s="4">
        <v>8.5</v>
      </c>
      <c r="L16" s="4"/>
      <c r="M16" s="4"/>
      <c r="N16" s="16">
        <f t="shared" si="5"/>
        <v>224.1</v>
      </c>
      <c r="O16" s="17">
        <f t="shared" si="6"/>
        <v>0</v>
      </c>
    </row>
    <row r="17" spans="1:15">
      <c r="A17" s="38">
        <v>42840</v>
      </c>
      <c r="B17" s="33">
        <v>13.5</v>
      </c>
      <c r="C17" s="29">
        <f t="shared" si="0"/>
        <v>11.25</v>
      </c>
      <c r="D17" s="40">
        <f t="shared" si="1"/>
        <v>2.25</v>
      </c>
      <c r="E17" s="33">
        <v>344</v>
      </c>
      <c r="F17" s="29">
        <f t="shared" si="2"/>
        <v>312.72727272727269</v>
      </c>
      <c r="G17" s="26">
        <f t="shared" si="3"/>
        <v>31.27272727272727</v>
      </c>
      <c r="H17" s="5">
        <f t="shared" si="4"/>
        <v>357.5</v>
      </c>
      <c r="I17" s="4">
        <v>33.6</v>
      </c>
      <c r="J17" s="4">
        <v>323.89999999999998</v>
      </c>
      <c r="K17" s="4"/>
      <c r="L17" s="4"/>
      <c r="M17" s="4"/>
      <c r="N17" s="16">
        <f t="shared" si="5"/>
        <v>357.5</v>
      </c>
      <c r="O17" s="17">
        <f t="shared" si="6"/>
        <v>0</v>
      </c>
    </row>
    <row r="18" spans="1:15">
      <c r="A18" s="38">
        <v>42841</v>
      </c>
      <c r="B18" s="33">
        <v>48.3</v>
      </c>
      <c r="C18" s="29">
        <f t="shared" si="0"/>
        <v>40.25</v>
      </c>
      <c r="D18" s="40">
        <f t="shared" si="1"/>
        <v>8.0500000000000007</v>
      </c>
      <c r="E18" s="33">
        <v>380.35</v>
      </c>
      <c r="F18" s="29">
        <f t="shared" si="2"/>
        <v>345.77272727272725</v>
      </c>
      <c r="G18" s="26">
        <f t="shared" si="3"/>
        <v>34.577272727272728</v>
      </c>
      <c r="H18" s="5">
        <f t="shared" si="4"/>
        <v>428.65000000000003</v>
      </c>
      <c r="I18" s="4">
        <v>52.5</v>
      </c>
      <c r="J18" s="4">
        <v>288.95</v>
      </c>
      <c r="K18" s="4">
        <v>87.2</v>
      </c>
      <c r="L18" s="4"/>
      <c r="M18" s="4"/>
      <c r="N18" s="16">
        <f t="shared" si="5"/>
        <v>428.65</v>
      </c>
      <c r="O18" s="17">
        <f t="shared" si="6"/>
        <v>0</v>
      </c>
    </row>
    <row r="19" spans="1:15">
      <c r="A19" s="38">
        <v>42842</v>
      </c>
      <c r="B19" s="33">
        <v>107.1</v>
      </c>
      <c r="C19" s="29">
        <f t="shared" si="0"/>
        <v>89.25</v>
      </c>
      <c r="D19" s="40">
        <f t="shared" si="1"/>
        <v>17.850000000000001</v>
      </c>
      <c r="E19" s="33">
        <v>460.4</v>
      </c>
      <c r="F19" s="29">
        <f t="shared" si="2"/>
        <v>418.5454545454545</v>
      </c>
      <c r="G19" s="26">
        <f t="shared" si="3"/>
        <v>41.854545454545452</v>
      </c>
      <c r="H19" s="5">
        <f t="shared" si="4"/>
        <v>567.5</v>
      </c>
      <c r="I19" s="4">
        <v>152.25</v>
      </c>
      <c r="J19" s="4">
        <v>397.25</v>
      </c>
      <c r="K19" s="4">
        <v>18</v>
      </c>
      <c r="L19" s="4"/>
      <c r="M19" s="4"/>
      <c r="N19" s="16">
        <f t="shared" si="5"/>
        <v>567.5</v>
      </c>
      <c r="O19" s="17">
        <f t="shared" si="6"/>
        <v>0</v>
      </c>
    </row>
    <row r="20" spans="1:15">
      <c r="A20" s="38">
        <v>42843</v>
      </c>
      <c r="B20" s="33">
        <v>3.2</v>
      </c>
      <c r="C20" s="29">
        <f t="shared" si="0"/>
        <v>2.666666666666667</v>
      </c>
      <c r="D20" s="40">
        <f t="shared" si="1"/>
        <v>0.53333333333333344</v>
      </c>
      <c r="E20" s="33">
        <v>66.900000000000006</v>
      </c>
      <c r="F20" s="29">
        <f t="shared" si="2"/>
        <v>60.81818181818182</v>
      </c>
      <c r="G20" s="26">
        <f t="shared" si="3"/>
        <v>6.081818181818182</v>
      </c>
      <c r="H20" s="5">
        <f t="shared" si="4"/>
        <v>70.100000000000009</v>
      </c>
      <c r="I20" s="4"/>
      <c r="J20" s="4">
        <v>14.3</v>
      </c>
      <c r="K20" s="4">
        <v>16</v>
      </c>
      <c r="L20" s="4">
        <v>39.799999999999997</v>
      </c>
      <c r="M20" s="4"/>
      <c r="N20" s="16">
        <f t="shared" si="5"/>
        <v>70.099999999999994</v>
      </c>
      <c r="O20" s="17">
        <f t="shared" si="6"/>
        <v>0</v>
      </c>
    </row>
    <row r="21" spans="1:15">
      <c r="A21" s="38">
        <v>42844</v>
      </c>
      <c r="B21" s="33">
        <v>37.700000000000003</v>
      </c>
      <c r="C21" s="29">
        <f t="shared" si="0"/>
        <v>31.416666666666671</v>
      </c>
      <c r="D21" s="40">
        <f t="shared" si="1"/>
        <v>6.283333333333335</v>
      </c>
      <c r="E21" s="33">
        <v>183.3</v>
      </c>
      <c r="F21" s="29">
        <f t="shared" si="2"/>
        <v>166.63636363636363</v>
      </c>
      <c r="G21" s="26">
        <f t="shared" si="3"/>
        <v>16.663636363636364</v>
      </c>
      <c r="H21" s="5">
        <f t="shared" si="4"/>
        <v>221</v>
      </c>
      <c r="I21" s="4">
        <v>131.69999999999999</v>
      </c>
      <c r="J21" s="4">
        <v>89.3</v>
      </c>
      <c r="K21" s="4"/>
      <c r="L21" s="4"/>
      <c r="M21" s="4"/>
      <c r="N21" s="16">
        <f t="shared" si="5"/>
        <v>221</v>
      </c>
      <c r="O21" s="17">
        <f t="shared" si="6"/>
        <v>0</v>
      </c>
    </row>
    <row r="22" spans="1:15">
      <c r="A22" s="38">
        <v>42845</v>
      </c>
      <c r="B22" s="33">
        <v>30.5</v>
      </c>
      <c r="C22" s="29">
        <f t="shared" si="0"/>
        <v>25.416666666666668</v>
      </c>
      <c r="D22" s="40">
        <f t="shared" si="1"/>
        <v>5.0833333333333339</v>
      </c>
      <c r="E22" s="33">
        <v>294.05</v>
      </c>
      <c r="F22" s="29">
        <f t="shared" si="2"/>
        <v>267.31818181818181</v>
      </c>
      <c r="G22" s="26">
        <f t="shared" si="3"/>
        <v>26.731818181818184</v>
      </c>
      <c r="H22" s="5">
        <f t="shared" si="4"/>
        <v>324.55</v>
      </c>
      <c r="I22" s="4">
        <v>48.1</v>
      </c>
      <c r="J22" s="4">
        <v>266.45</v>
      </c>
      <c r="K22" s="4">
        <v>10</v>
      </c>
      <c r="L22" s="4"/>
      <c r="M22" s="4"/>
      <c r="N22" s="16">
        <f t="shared" si="5"/>
        <v>324.55</v>
      </c>
      <c r="O22" s="17">
        <f t="shared" si="6"/>
        <v>0</v>
      </c>
    </row>
    <row r="23" spans="1:15">
      <c r="A23" s="38">
        <v>42846</v>
      </c>
      <c r="B23" s="33">
        <v>73</v>
      </c>
      <c r="C23" s="29">
        <f t="shared" si="0"/>
        <v>60.833333333333336</v>
      </c>
      <c r="D23" s="40">
        <f t="shared" si="1"/>
        <v>12.166666666666668</v>
      </c>
      <c r="E23" s="33">
        <v>379.7</v>
      </c>
      <c r="F23" s="29">
        <f t="shared" si="2"/>
        <v>345.18181818181813</v>
      </c>
      <c r="G23" s="26">
        <f t="shared" si="3"/>
        <v>34.518181818181816</v>
      </c>
      <c r="H23" s="5">
        <f t="shared" si="4"/>
        <v>452.7</v>
      </c>
      <c r="I23" s="4">
        <v>44</v>
      </c>
      <c r="J23" s="4">
        <v>397.7</v>
      </c>
      <c r="K23" s="4">
        <v>11</v>
      </c>
      <c r="L23" s="4"/>
      <c r="M23" s="4"/>
      <c r="N23" s="16">
        <f t="shared" si="5"/>
        <v>452.7</v>
      </c>
      <c r="O23" s="17">
        <f t="shared" si="6"/>
        <v>0</v>
      </c>
    </row>
    <row r="24" spans="1:15">
      <c r="A24" s="38">
        <v>42847</v>
      </c>
      <c r="B24" s="33">
        <v>7.6</v>
      </c>
      <c r="C24" s="29">
        <f t="shared" si="0"/>
        <v>6.333333333333333</v>
      </c>
      <c r="D24" s="40">
        <f t="shared" si="1"/>
        <v>1.2666666666666666</v>
      </c>
      <c r="E24" s="33">
        <v>281.10000000000002</v>
      </c>
      <c r="F24" s="29">
        <f t="shared" si="2"/>
        <v>255.54545454545453</v>
      </c>
      <c r="G24" s="26">
        <f t="shared" si="3"/>
        <v>25.554545454545455</v>
      </c>
      <c r="H24" s="5">
        <f t="shared" si="4"/>
        <v>288.70000000000005</v>
      </c>
      <c r="I24" s="4">
        <v>137.88</v>
      </c>
      <c r="J24" s="4">
        <v>94.5</v>
      </c>
      <c r="K24" s="4">
        <v>56.32</v>
      </c>
      <c r="L24" s="4"/>
      <c r="M24" s="4"/>
      <c r="N24" s="16">
        <f t="shared" si="5"/>
        <v>288.7</v>
      </c>
      <c r="O24" s="17">
        <f t="shared" si="6"/>
        <v>0</v>
      </c>
    </row>
    <row r="25" spans="1:15">
      <c r="A25" s="38">
        <v>42848</v>
      </c>
      <c r="B25" s="33"/>
      <c r="C25" s="29">
        <f t="shared" si="0"/>
        <v>0</v>
      </c>
      <c r="D25" s="40">
        <f t="shared" si="1"/>
        <v>0</v>
      </c>
      <c r="E25" s="33">
        <v>283.5</v>
      </c>
      <c r="F25" s="29">
        <f t="shared" si="2"/>
        <v>257.72727272727269</v>
      </c>
      <c r="G25" s="26">
        <f t="shared" si="3"/>
        <v>25.77272727272727</v>
      </c>
      <c r="H25" s="5">
        <f t="shared" si="4"/>
        <v>283.5</v>
      </c>
      <c r="I25" s="4">
        <v>54.3</v>
      </c>
      <c r="J25" s="4">
        <v>120.5</v>
      </c>
      <c r="K25" s="4">
        <v>108.7</v>
      </c>
      <c r="L25" s="4"/>
      <c r="M25" s="4"/>
      <c r="N25" s="16">
        <f t="shared" si="5"/>
        <v>283.5</v>
      </c>
      <c r="O25" s="17">
        <f t="shared" si="6"/>
        <v>0</v>
      </c>
    </row>
    <row r="26" spans="1:15">
      <c r="A26" s="38">
        <v>42849</v>
      </c>
      <c r="B26" s="33">
        <v>7.9</v>
      </c>
      <c r="C26" s="29">
        <f t="shared" si="0"/>
        <v>6.5833333333333339</v>
      </c>
      <c r="D26" s="40">
        <f t="shared" si="1"/>
        <v>1.3166666666666669</v>
      </c>
      <c r="E26" s="33">
        <v>149.9</v>
      </c>
      <c r="F26" s="29">
        <f t="shared" si="2"/>
        <v>136.27272727272728</v>
      </c>
      <c r="G26" s="26">
        <f t="shared" si="3"/>
        <v>13.627272727272729</v>
      </c>
      <c r="H26" s="5">
        <f t="shared" si="4"/>
        <v>157.80000000000001</v>
      </c>
      <c r="I26" s="4">
        <v>64.2</v>
      </c>
      <c r="J26" s="4">
        <v>68.7</v>
      </c>
      <c r="K26" s="4">
        <v>24.9</v>
      </c>
      <c r="L26" s="4"/>
      <c r="M26" s="4"/>
      <c r="N26" s="16">
        <f t="shared" si="5"/>
        <v>157.80000000000001</v>
      </c>
      <c r="O26" s="17">
        <f t="shared" si="6"/>
        <v>0</v>
      </c>
    </row>
    <row r="27" spans="1:15">
      <c r="A27" s="38">
        <v>42850</v>
      </c>
      <c r="B27" s="33">
        <v>4.8</v>
      </c>
      <c r="C27" s="29">
        <f t="shared" si="0"/>
        <v>4</v>
      </c>
      <c r="D27" s="40">
        <f t="shared" si="1"/>
        <v>0.8</v>
      </c>
      <c r="E27" s="33">
        <v>228.2</v>
      </c>
      <c r="F27" s="29">
        <f t="shared" si="2"/>
        <v>207.45454545454544</v>
      </c>
      <c r="G27" s="26">
        <f t="shared" si="3"/>
        <v>20.745454545454546</v>
      </c>
      <c r="H27" s="5">
        <f t="shared" si="4"/>
        <v>233</v>
      </c>
      <c r="I27" s="4">
        <v>21.1</v>
      </c>
      <c r="J27" s="4">
        <v>211.9</v>
      </c>
      <c r="K27" s="4"/>
      <c r="L27" s="4"/>
      <c r="M27" s="4"/>
      <c r="N27" s="16">
        <f t="shared" si="5"/>
        <v>233</v>
      </c>
      <c r="O27" s="17">
        <f t="shared" si="6"/>
        <v>0</v>
      </c>
    </row>
    <row r="28" spans="1:15">
      <c r="A28" s="38">
        <v>42851</v>
      </c>
      <c r="B28" s="33">
        <v>18.399999999999999</v>
      </c>
      <c r="C28" s="29">
        <f t="shared" si="0"/>
        <v>15.333333333333332</v>
      </c>
      <c r="D28" s="40">
        <f t="shared" si="1"/>
        <v>3.0666666666666664</v>
      </c>
      <c r="E28" s="33">
        <v>110.1</v>
      </c>
      <c r="F28" s="29">
        <f t="shared" si="2"/>
        <v>100.09090909090908</v>
      </c>
      <c r="G28" s="26">
        <f t="shared" si="3"/>
        <v>10.009090909090908</v>
      </c>
      <c r="H28" s="5">
        <f t="shared" si="4"/>
        <v>128.5</v>
      </c>
      <c r="I28" s="4">
        <v>10.94</v>
      </c>
      <c r="J28" s="4">
        <v>99.7</v>
      </c>
      <c r="K28" s="4">
        <v>17.86</v>
      </c>
      <c r="L28" s="4"/>
      <c r="M28" s="4"/>
      <c r="N28" s="16">
        <f t="shared" si="5"/>
        <v>128.5</v>
      </c>
      <c r="O28" s="17">
        <f t="shared" si="6"/>
        <v>0</v>
      </c>
    </row>
    <row r="29" spans="1:15">
      <c r="A29" s="38">
        <v>42852</v>
      </c>
      <c r="B29" s="33">
        <v>28.9</v>
      </c>
      <c r="C29" s="29">
        <f t="shared" si="0"/>
        <v>24.083333333333332</v>
      </c>
      <c r="D29" s="40">
        <f t="shared" si="1"/>
        <v>4.8166666666666664</v>
      </c>
      <c r="E29" s="33">
        <v>264.8</v>
      </c>
      <c r="F29" s="29">
        <f t="shared" si="2"/>
        <v>240.72727272727272</v>
      </c>
      <c r="G29" s="26">
        <f t="shared" si="3"/>
        <v>24.072727272727274</v>
      </c>
      <c r="H29" s="5">
        <f t="shared" si="4"/>
        <v>293.7</v>
      </c>
      <c r="I29" s="4">
        <v>3.55</v>
      </c>
      <c r="J29" s="4">
        <v>247.15</v>
      </c>
      <c r="K29" s="4">
        <v>43</v>
      </c>
      <c r="L29" s="4"/>
      <c r="M29" s="4"/>
      <c r="N29" s="16">
        <f t="shared" si="5"/>
        <v>293.70000000000005</v>
      </c>
      <c r="O29" s="17">
        <f t="shared" si="6"/>
        <v>0</v>
      </c>
    </row>
    <row r="30" spans="1:15">
      <c r="A30" s="38">
        <v>42853</v>
      </c>
      <c r="B30" s="33">
        <v>25.6</v>
      </c>
      <c r="C30" s="29">
        <f t="shared" si="0"/>
        <v>21.333333333333336</v>
      </c>
      <c r="D30" s="40">
        <f t="shared" si="1"/>
        <v>4.2666666666666675</v>
      </c>
      <c r="E30" s="33">
        <v>194.2</v>
      </c>
      <c r="F30" s="29">
        <f t="shared" si="2"/>
        <v>176.54545454545453</v>
      </c>
      <c r="G30" s="26">
        <f t="shared" si="3"/>
        <v>17.654545454545453</v>
      </c>
      <c r="H30" s="5">
        <f t="shared" si="4"/>
        <v>219.79999999999998</v>
      </c>
      <c r="I30" s="4">
        <v>22.2</v>
      </c>
      <c r="J30" s="4">
        <v>163.6</v>
      </c>
      <c r="K30" s="4">
        <v>34</v>
      </c>
      <c r="L30" s="4"/>
      <c r="M30" s="4"/>
      <c r="N30" s="16">
        <f t="shared" si="5"/>
        <v>219.79999999999998</v>
      </c>
      <c r="O30" s="17">
        <f t="shared" si="6"/>
        <v>0</v>
      </c>
    </row>
    <row r="31" spans="1:15">
      <c r="A31" s="38">
        <v>42854</v>
      </c>
      <c r="B31" s="33">
        <v>39.1</v>
      </c>
      <c r="C31" s="29">
        <f t="shared" si="0"/>
        <v>32.583333333333336</v>
      </c>
      <c r="D31" s="40">
        <f t="shared" si="1"/>
        <v>6.5166666666666675</v>
      </c>
      <c r="E31" s="33">
        <v>488.9</v>
      </c>
      <c r="F31" s="29">
        <f t="shared" si="2"/>
        <v>444.45454545454538</v>
      </c>
      <c r="G31" s="26">
        <f t="shared" si="3"/>
        <v>44.445454545454538</v>
      </c>
      <c r="H31" s="5">
        <f t="shared" si="4"/>
        <v>528</v>
      </c>
      <c r="I31" s="4">
        <v>195.25</v>
      </c>
      <c r="J31" s="4">
        <v>242.15</v>
      </c>
      <c r="K31" s="4">
        <v>27</v>
      </c>
      <c r="L31" s="4">
        <v>63.6</v>
      </c>
      <c r="M31" s="4"/>
      <c r="N31" s="16">
        <f t="shared" si="5"/>
        <v>528</v>
      </c>
      <c r="O31" s="17">
        <f t="shared" si="6"/>
        <v>0</v>
      </c>
    </row>
    <row r="32" spans="1:15">
      <c r="A32" s="38">
        <v>42855</v>
      </c>
      <c r="B32" s="33">
        <v>31</v>
      </c>
      <c r="C32" s="29">
        <f t="shared" si="0"/>
        <v>25.833333333333336</v>
      </c>
      <c r="D32" s="40">
        <f t="shared" si="1"/>
        <v>5.1666666666666679</v>
      </c>
      <c r="E32" s="33">
        <v>203.9</v>
      </c>
      <c r="F32" s="29">
        <f t="shared" si="2"/>
        <v>185.36363636363635</v>
      </c>
      <c r="G32" s="26">
        <f t="shared" si="3"/>
        <v>18.536363636363635</v>
      </c>
      <c r="H32" s="5">
        <f t="shared" si="4"/>
        <v>234.9</v>
      </c>
      <c r="I32" s="4">
        <v>49.3</v>
      </c>
      <c r="J32" s="4">
        <v>185.6</v>
      </c>
      <c r="K32" s="4"/>
      <c r="L32" s="4"/>
      <c r="M32" s="4"/>
      <c r="N32" s="16">
        <f t="shared" si="5"/>
        <v>234.89999999999998</v>
      </c>
      <c r="O32" s="17">
        <f t="shared" si="6"/>
        <v>0</v>
      </c>
    </row>
    <row r="33" spans="1:15">
      <c r="A33" s="39" t="s">
        <v>15</v>
      </c>
      <c r="B33" s="35">
        <f>SUM(B3:B32)</f>
        <v>678.69999999999993</v>
      </c>
      <c r="C33" s="35">
        <f t="shared" ref="C33:H33" si="7">SUM(C3:C32)</f>
        <v>565.58333333333337</v>
      </c>
      <c r="D33" s="35">
        <f t="shared" si="7"/>
        <v>113.11666666666666</v>
      </c>
      <c r="E33" s="35">
        <f t="shared" si="7"/>
        <v>7678.7499999999982</v>
      </c>
      <c r="F33" s="35">
        <f t="shared" si="7"/>
        <v>6980.681818181818</v>
      </c>
      <c r="G33" s="35">
        <f t="shared" si="7"/>
        <v>698.06818181818176</v>
      </c>
      <c r="H33" s="35">
        <f t="shared" si="7"/>
        <v>8357.4500000000007</v>
      </c>
      <c r="I33" s="7">
        <f t="shared" ref="I33:O33" si="8">SUM(I3:I32)</f>
        <v>1706.97</v>
      </c>
      <c r="J33" s="7">
        <f t="shared" si="8"/>
        <v>5811.9</v>
      </c>
      <c r="K33" s="7">
        <f t="shared" si="8"/>
        <v>735.18</v>
      </c>
      <c r="L33" s="7">
        <f t="shared" si="8"/>
        <v>103.4</v>
      </c>
      <c r="M33" s="7">
        <f t="shared" si="8"/>
        <v>0</v>
      </c>
      <c r="N33" s="7">
        <f t="shared" si="8"/>
        <v>8357.4500000000007</v>
      </c>
      <c r="O33" s="7">
        <f t="shared" si="8"/>
        <v>0</v>
      </c>
    </row>
    <row r="34" spans="1:15">
      <c r="A34" s="39" t="s">
        <v>16</v>
      </c>
      <c r="B34" s="35">
        <f>+B33/1.2</f>
        <v>565.58333333333326</v>
      </c>
      <c r="C34" s="29"/>
      <c r="D34" s="40"/>
      <c r="E34" s="35">
        <f>+E33/1.1</f>
        <v>6980.6818181818162</v>
      </c>
      <c r="F34" s="29"/>
      <c r="G34" s="26"/>
      <c r="H34" s="5">
        <f t="shared" si="4"/>
        <v>7546.2651515151492</v>
      </c>
      <c r="I34" s="8"/>
      <c r="J34" s="8"/>
      <c r="K34" s="9"/>
    </row>
    <row r="35" spans="1:15" ht="15.75" thickBot="1">
      <c r="A35" s="39" t="s">
        <v>17</v>
      </c>
      <c r="B35" s="36">
        <f>B34*0.2</f>
        <v>113.11666666666666</v>
      </c>
      <c r="C35" s="29"/>
      <c r="D35" s="40"/>
      <c r="E35" s="36">
        <f>E34*0.1</f>
        <v>698.06818181818164</v>
      </c>
      <c r="F35" s="29"/>
      <c r="G35" s="26"/>
      <c r="H35" s="5">
        <f t="shared" si="4"/>
        <v>811.18484848484832</v>
      </c>
      <c r="I35" s="10"/>
      <c r="J35" s="11"/>
      <c r="K35" s="6"/>
    </row>
  </sheetData>
  <mergeCells count="1">
    <mergeCell ref="A1:L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workbookViewId="0">
      <selection activeCell="F10" sqref="F10"/>
    </sheetView>
  </sheetViews>
  <sheetFormatPr baseColWidth="10" defaultColWidth="11.42578125" defaultRowHeight="15"/>
  <cols>
    <col min="1" max="1" width="19.5703125" customWidth="1"/>
  </cols>
  <sheetData>
    <row r="1" spans="1:15" ht="39" customHeight="1" thickBot="1">
      <c r="A1" s="58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7"/>
      <c r="N1" s="1"/>
      <c r="O1" s="1"/>
    </row>
    <row r="2" spans="1:15">
      <c r="A2" s="37" t="s">
        <v>0</v>
      </c>
      <c r="B2" s="32" t="s">
        <v>1</v>
      </c>
      <c r="C2" s="44" t="s">
        <v>2</v>
      </c>
      <c r="D2" s="48" t="s">
        <v>3</v>
      </c>
      <c r="E2" s="32" t="s">
        <v>4</v>
      </c>
      <c r="F2" s="44" t="s">
        <v>5</v>
      </c>
      <c r="G2" s="45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3" t="s">
        <v>14</v>
      </c>
    </row>
    <row r="3" spans="1:15">
      <c r="A3" s="38">
        <v>42856</v>
      </c>
      <c r="B3" s="33"/>
      <c r="C3" s="29">
        <f>B3/1.2</f>
        <v>0</v>
      </c>
      <c r="D3" s="40">
        <f>C3*0.2</f>
        <v>0</v>
      </c>
      <c r="E3" s="33">
        <v>132.9</v>
      </c>
      <c r="F3" s="29">
        <f>E3/1.1</f>
        <v>120.81818181818181</v>
      </c>
      <c r="G3" s="26">
        <f>F3*0.1</f>
        <v>12.081818181818182</v>
      </c>
      <c r="H3" s="5">
        <f t="shared" ref="H3:H10" si="0">B3+E3</f>
        <v>132.9</v>
      </c>
      <c r="I3" s="4">
        <v>9.1</v>
      </c>
      <c r="J3" s="4">
        <v>96.8</v>
      </c>
      <c r="K3" s="4">
        <v>27</v>
      </c>
      <c r="L3" s="4"/>
      <c r="M3" s="4"/>
      <c r="N3" s="16">
        <f>SUM(I3:M3)</f>
        <v>132.89999999999998</v>
      </c>
      <c r="O3" s="17">
        <f>N3-H3</f>
        <v>0</v>
      </c>
    </row>
    <row r="4" spans="1:15">
      <c r="A4" s="38">
        <v>42857</v>
      </c>
      <c r="B4" s="33">
        <v>20.9</v>
      </c>
      <c r="C4" s="29">
        <f t="shared" ref="C4:C33" si="1">B4/1.2</f>
        <v>17.416666666666668</v>
      </c>
      <c r="D4" s="40">
        <f t="shared" ref="D4:D33" si="2">C4*0.2</f>
        <v>3.4833333333333338</v>
      </c>
      <c r="E4" s="33">
        <v>256.45</v>
      </c>
      <c r="F4" s="29">
        <f t="shared" ref="F4:F33" si="3">E4/1.1</f>
        <v>233.1363636363636</v>
      </c>
      <c r="G4" s="26">
        <f t="shared" ref="G4:G33" si="4">F4*0.1</f>
        <v>23.313636363636363</v>
      </c>
      <c r="H4" s="5">
        <f t="shared" si="0"/>
        <v>277.34999999999997</v>
      </c>
      <c r="I4" s="4">
        <v>43.5</v>
      </c>
      <c r="J4" s="4">
        <v>233.85</v>
      </c>
      <c r="K4" s="4"/>
      <c r="L4" s="4"/>
      <c r="M4" s="4"/>
      <c r="N4" s="16">
        <f t="shared" ref="N4:N33" si="5">SUM(I4:M4)</f>
        <v>277.35000000000002</v>
      </c>
      <c r="O4" s="17">
        <f t="shared" ref="O4:O6" si="6">N4-H4</f>
        <v>0</v>
      </c>
    </row>
    <row r="5" spans="1:15">
      <c r="A5" s="38">
        <v>42858</v>
      </c>
      <c r="B5" s="33">
        <v>28.7</v>
      </c>
      <c r="C5" s="29">
        <f t="shared" si="1"/>
        <v>23.916666666666668</v>
      </c>
      <c r="D5" s="40">
        <f t="shared" si="2"/>
        <v>4.7833333333333341</v>
      </c>
      <c r="E5" s="33">
        <v>283.60000000000002</v>
      </c>
      <c r="F5" s="29">
        <f t="shared" si="3"/>
        <v>257.81818181818181</v>
      </c>
      <c r="G5" s="26">
        <f t="shared" si="4"/>
        <v>25.781818181818181</v>
      </c>
      <c r="H5" s="5">
        <f t="shared" si="0"/>
        <v>312.3</v>
      </c>
      <c r="I5" s="4">
        <v>12.6</v>
      </c>
      <c r="J5" s="4">
        <v>299.7</v>
      </c>
      <c r="K5" s="4"/>
      <c r="L5" s="4"/>
      <c r="M5" s="4"/>
      <c r="N5" s="16">
        <f t="shared" si="5"/>
        <v>312.3</v>
      </c>
      <c r="O5" s="17">
        <f t="shared" si="6"/>
        <v>0</v>
      </c>
    </row>
    <row r="6" spans="1:15">
      <c r="A6" s="38">
        <v>42859</v>
      </c>
      <c r="B6" s="33">
        <v>127.5</v>
      </c>
      <c r="C6" s="29">
        <f t="shared" si="1"/>
        <v>106.25</v>
      </c>
      <c r="D6" s="40">
        <f t="shared" si="2"/>
        <v>21.25</v>
      </c>
      <c r="E6" s="33">
        <v>317.85000000000002</v>
      </c>
      <c r="F6" s="29">
        <f t="shared" si="3"/>
        <v>288.95454545454544</v>
      </c>
      <c r="G6" s="26">
        <f t="shared" si="4"/>
        <v>28.895454545454545</v>
      </c>
      <c r="H6" s="5">
        <f t="shared" si="0"/>
        <v>445.35</v>
      </c>
      <c r="I6" s="4">
        <v>205.7</v>
      </c>
      <c r="J6" s="4">
        <v>199.65</v>
      </c>
      <c r="K6" s="4">
        <v>40</v>
      </c>
      <c r="L6" s="4"/>
      <c r="M6" s="4"/>
      <c r="N6" s="16">
        <f t="shared" si="5"/>
        <v>445.35</v>
      </c>
      <c r="O6" s="17">
        <f t="shared" si="6"/>
        <v>0</v>
      </c>
    </row>
    <row r="7" spans="1:15">
      <c r="A7" s="38">
        <v>42860</v>
      </c>
      <c r="B7" s="33">
        <v>89.5</v>
      </c>
      <c r="C7" s="29">
        <f t="shared" si="1"/>
        <v>74.583333333333343</v>
      </c>
      <c r="D7" s="40">
        <f t="shared" si="2"/>
        <v>14.91666666666667</v>
      </c>
      <c r="E7" s="33">
        <v>417.55</v>
      </c>
      <c r="F7" s="29">
        <f t="shared" si="3"/>
        <v>379.59090909090907</v>
      </c>
      <c r="G7" s="26">
        <f t="shared" si="4"/>
        <v>37.959090909090911</v>
      </c>
      <c r="H7" s="5">
        <f t="shared" si="0"/>
        <v>507.05</v>
      </c>
      <c r="I7" s="4">
        <v>109.05</v>
      </c>
      <c r="J7" s="4">
        <v>329.15</v>
      </c>
      <c r="K7" s="4">
        <v>16.8</v>
      </c>
      <c r="L7" s="4">
        <v>52.05</v>
      </c>
      <c r="M7" s="4"/>
      <c r="N7" s="16">
        <f t="shared" si="5"/>
        <v>507.05</v>
      </c>
      <c r="O7" s="17">
        <f t="shared" ref="O7:O28" si="7">N7-H7</f>
        <v>0</v>
      </c>
    </row>
    <row r="8" spans="1:15">
      <c r="A8" s="38">
        <v>42861</v>
      </c>
      <c r="B8" s="33">
        <v>4.8</v>
      </c>
      <c r="C8" s="29">
        <f t="shared" si="1"/>
        <v>4</v>
      </c>
      <c r="D8" s="40">
        <f t="shared" si="2"/>
        <v>0.8</v>
      </c>
      <c r="E8" s="33">
        <v>55.1</v>
      </c>
      <c r="F8" s="29">
        <f t="shared" si="3"/>
        <v>50.090909090909086</v>
      </c>
      <c r="G8" s="26">
        <f t="shared" si="4"/>
        <v>5.0090909090909088</v>
      </c>
      <c r="H8" s="5">
        <f t="shared" si="0"/>
        <v>59.9</v>
      </c>
      <c r="I8" s="4">
        <v>4.8</v>
      </c>
      <c r="J8" s="4">
        <v>55.1</v>
      </c>
      <c r="K8" s="4"/>
      <c r="L8" s="4"/>
      <c r="M8" s="4"/>
      <c r="N8" s="16">
        <f t="shared" si="5"/>
        <v>59.9</v>
      </c>
      <c r="O8" s="17">
        <f t="shared" si="7"/>
        <v>0</v>
      </c>
    </row>
    <row r="9" spans="1:15">
      <c r="A9" s="38">
        <v>42862</v>
      </c>
      <c r="B9" s="33">
        <v>8.8000000000000007</v>
      </c>
      <c r="C9" s="29">
        <f t="shared" si="1"/>
        <v>7.3333333333333339</v>
      </c>
      <c r="D9" s="40">
        <f t="shared" si="2"/>
        <v>1.4666666666666668</v>
      </c>
      <c r="E9" s="33">
        <v>239.2</v>
      </c>
      <c r="F9" s="29">
        <f t="shared" si="3"/>
        <v>217.45454545454544</v>
      </c>
      <c r="G9" s="26">
        <f t="shared" si="4"/>
        <v>21.745454545454546</v>
      </c>
      <c r="H9" s="5">
        <f t="shared" si="0"/>
        <v>248</v>
      </c>
      <c r="I9" s="4">
        <v>40.799999999999997</v>
      </c>
      <c r="J9" s="4">
        <v>170.9</v>
      </c>
      <c r="K9" s="4">
        <v>36.299999999999997</v>
      </c>
      <c r="L9" s="4"/>
      <c r="M9" s="4"/>
      <c r="N9" s="16">
        <f t="shared" si="5"/>
        <v>248</v>
      </c>
      <c r="O9" s="17">
        <f t="shared" si="7"/>
        <v>0</v>
      </c>
    </row>
    <row r="10" spans="1:15">
      <c r="A10" s="38">
        <v>42863</v>
      </c>
      <c r="B10" s="34">
        <v>81.7</v>
      </c>
      <c r="C10" s="29">
        <f t="shared" si="1"/>
        <v>68.083333333333343</v>
      </c>
      <c r="D10" s="40">
        <f t="shared" si="2"/>
        <v>13.616666666666669</v>
      </c>
      <c r="E10" s="34">
        <v>680.4</v>
      </c>
      <c r="F10" s="29">
        <f t="shared" si="3"/>
        <v>618.5454545454545</v>
      </c>
      <c r="G10" s="26">
        <f t="shared" si="4"/>
        <v>61.854545454545452</v>
      </c>
      <c r="H10" s="13">
        <f t="shared" si="0"/>
        <v>762.1</v>
      </c>
      <c r="I10" s="12">
        <v>253.05</v>
      </c>
      <c r="J10" s="12">
        <v>304.45</v>
      </c>
      <c r="K10" s="12">
        <v>7</v>
      </c>
      <c r="L10" s="12">
        <v>197.6</v>
      </c>
      <c r="M10" s="12"/>
      <c r="N10" s="16">
        <f t="shared" si="5"/>
        <v>762.1</v>
      </c>
      <c r="O10" s="17">
        <f t="shared" si="7"/>
        <v>0</v>
      </c>
    </row>
    <row r="11" spans="1:15">
      <c r="A11" s="38">
        <v>42864</v>
      </c>
      <c r="B11" s="33">
        <v>4.7</v>
      </c>
      <c r="C11" s="29">
        <f t="shared" si="1"/>
        <v>3.916666666666667</v>
      </c>
      <c r="D11" s="40">
        <f t="shared" si="2"/>
        <v>0.78333333333333344</v>
      </c>
      <c r="E11" s="33">
        <v>96.1</v>
      </c>
      <c r="F11" s="29">
        <f t="shared" si="3"/>
        <v>87.363636363636346</v>
      </c>
      <c r="G11" s="26">
        <f t="shared" si="4"/>
        <v>8.7363636363636346</v>
      </c>
      <c r="H11" s="13">
        <f t="shared" ref="H11:H33" si="8">B11+E11</f>
        <v>100.8</v>
      </c>
      <c r="I11" s="4">
        <v>58.95</v>
      </c>
      <c r="J11" s="4">
        <v>41.85</v>
      </c>
      <c r="K11" s="4"/>
      <c r="L11" s="4"/>
      <c r="M11" s="4"/>
      <c r="N11" s="16">
        <f t="shared" si="5"/>
        <v>100.80000000000001</v>
      </c>
      <c r="O11" s="17">
        <f t="shared" si="7"/>
        <v>0</v>
      </c>
    </row>
    <row r="12" spans="1:15">
      <c r="A12" s="38">
        <v>42865</v>
      </c>
      <c r="B12" s="33">
        <v>7.9</v>
      </c>
      <c r="C12" s="29">
        <f t="shared" si="1"/>
        <v>6.5833333333333339</v>
      </c>
      <c r="D12" s="40">
        <f t="shared" si="2"/>
        <v>1.3166666666666669</v>
      </c>
      <c r="E12" s="33">
        <v>135.55000000000001</v>
      </c>
      <c r="F12" s="29">
        <f t="shared" si="3"/>
        <v>123.22727272727273</v>
      </c>
      <c r="G12" s="26">
        <f t="shared" si="4"/>
        <v>12.322727272727274</v>
      </c>
      <c r="H12" s="13">
        <f t="shared" si="8"/>
        <v>143.45000000000002</v>
      </c>
      <c r="I12" s="4">
        <v>41.75</v>
      </c>
      <c r="J12" s="4">
        <v>101.7</v>
      </c>
      <c r="K12" s="4"/>
      <c r="L12" s="4"/>
      <c r="M12" s="4"/>
      <c r="N12" s="16">
        <f t="shared" si="5"/>
        <v>143.44999999999999</v>
      </c>
      <c r="O12" s="17">
        <f t="shared" si="7"/>
        <v>0</v>
      </c>
    </row>
    <row r="13" spans="1:15">
      <c r="A13" s="38">
        <v>42866</v>
      </c>
      <c r="B13" s="33">
        <v>51.6</v>
      </c>
      <c r="C13" s="29">
        <f t="shared" si="1"/>
        <v>43</v>
      </c>
      <c r="D13" s="40">
        <f t="shared" si="2"/>
        <v>8.6</v>
      </c>
      <c r="E13" s="33">
        <v>340.4</v>
      </c>
      <c r="F13" s="29">
        <f t="shared" si="3"/>
        <v>309.45454545454538</v>
      </c>
      <c r="G13" s="26">
        <f t="shared" si="4"/>
        <v>30.945454545454538</v>
      </c>
      <c r="H13" s="13">
        <f t="shared" si="8"/>
        <v>392</v>
      </c>
      <c r="I13" s="4">
        <v>93.4</v>
      </c>
      <c r="J13" s="4">
        <v>182</v>
      </c>
      <c r="K13" s="4">
        <v>16</v>
      </c>
      <c r="L13" s="4">
        <v>100.6</v>
      </c>
      <c r="M13" s="4"/>
      <c r="N13" s="16">
        <f t="shared" si="5"/>
        <v>392</v>
      </c>
      <c r="O13" s="17">
        <f t="shared" si="7"/>
        <v>0</v>
      </c>
    </row>
    <row r="14" spans="1:15">
      <c r="A14" s="38">
        <v>42867</v>
      </c>
      <c r="B14" s="33">
        <v>73.7</v>
      </c>
      <c r="C14" s="29">
        <f t="shared" si="1"/>
        <v>61.416666666666671</v>
      </c>
      <c r="D14" s="40">
        <f t="shared" si="2"/>
        <v>12.283333333333335</v>
      </c>
      <c r="E14" s="33">
        <v>412.6</v>
      </c>
      <c r="F14" s="29">
        <f t="shared" si="3"/>
        <v>375.09090909090907</v>
      </c>
      <c r="G14" s="26">
        <f t="shared" si="4"/>
        <v>37.509090909090908</v>
      </c>
      <c r="H14" s="13">
        <f t="shared" si="8"/>
        <v>486.3</v>
      </c>
      <c r="I14" s="4">
        <v>112.3</v>
      </c>
      <c r="J14" s="4">
        <v>278</v>
      </c>
      <c r="K14" s="4">
        <v>96</v>
      </c>
      <c r="L14" s="4"/>
      <c r="M14" s="4"/>
      <c r="N14" s="16">
        <f t="shared" si="5"/>
        <v>486.3</v>
      </c>
      <c r="O14" s="17">
        <f t="shared" si="7"/>
        <v>0</v>
      </c>
    </row>
    <row r="15" spans="1:15">
      <c r="A15" s="38">
        <v>42868</v>
      </c>
      <c r="B15" s="33">
        <v>44.8</v>
      </c>
      <c r="C15" s="29">
        <f t="shared" si="1"/>
        <v>37.333333333333336</v>
      </c>
      <c r="D15" s="40">
        <f t="shared" si="2"/>
        <v>7.4666666666666677</v>
      </c>
      <c r="E15" s="33">
        <v>250.5</v>
      </c>
      <c r="F15" s="29">
        <f t="shared" si="3"/>
        <v>227.72727272727272</v>
      </c>
      <c r="G15" s="26">
        <f t="shared" si="4"/>
        <v>22.772727272727273</v>
      </c>
      <c r="H15" s="13">
        <f t="shared" si="8"/>
        <v>295.3</v>
      </c>
      <c r="I15" s="4">
        <v>201.3</v>
      </c>
      <c r="J15" s="4">
        <v>56.3</v>
      </c>
      <c r="K15" s="4">
        <v>37.700000000000003</v>
      </c>
      <c r="L15" s="4"/>
      <c r="M15" s="4"/>
      <c r="N15" s="16">
        <f t="shared" si="5"/>
        <v>295.3</v>
      </c>
      <c r="O15" s="17">
        <f t="shared" si="7"/>
        <v>0</v>
      </c>
    </row>
    <row r="16" spans="1:15">
      <c r="A16" s="38">
        <v>42869</v>
      </c>
      <c r="B16" s="33"/>
      <c r="C16" s="29">
        <f t="shared" si="1"/>
        <v>0</v>
      </c>
      <c r="D16" s="40">
        <f t="shared" si="2"/>
        <v>0</v>
      </c>
      <c r="E16" s="33">
        <v>114.9</v>
      </c>
      <c r="F16" s="29">
        <f t="shared" si="3"/>
        <v>104.45454545454545</v>
      </c>
      <c r="G16" s="26">
        <f t="shared" si="4"/>
        <v>10.445454545454545</v>
      </c>
      <c r="H16" s="13">
        <f t="shared" si="8"/>
        <v>114.9</v>
      </c>
      <c r="I16" s="4">
        <v>46.55</v>
      </c>
      <c r="J16" s="4">
        <v>68.349999999999994</v>
      </c>
      <c r="K16" s="4"/>
      <c r="L16" s="4"/>
      <c r="M16" s="4"/>
      <c r="N16" s="16">
        <f t="shared" si="5"/>
        <v>114.89999999999999</v>
      </c>
      <c r="O16" s="17">
        <f t="shared" si="7"/>
        <v>0</v>
      </c>
    </row>
    <row r="17" spans="1:15">
      <c r="A17" s="38">
        <v>42870</v>
      </c>
      <c r="B17" s="33">
        <v>39.6</v>
      </c>
      <c r="C17" s="29">
        <f t="shared" si="1"/>
        <v>33</v>
      </c>
      <c r="D17" s="40">
        <f t="shared" si="2"/>
        <v>6.6000000000000005</v>
      </c>
      <c r="E17" s="33">
        <v>154.5</v>
      </c>
      <c r="F17" s="29">
        <f t="shared" si="3"/>
        <v>140.45454545454544</v>
      </c>
      <c r="G17" s="26">
        <f t="shared" si="4"/>
        <v>14.045454545454545</v>
      </c>
      <c r="H17" s="13">
        <f t="shared" si="8"/>
        <v>194.1</v>
      </c>
      <c r="I17" s="4">
        <v>28.4</v>
      </c>
      <c r="J17" s="4">
        <v>165.7</v>
      </c>
      <c r="K17" s="4"/>
      <c r="L17" s="4"/>
      <c r="M17" s="4"/>
      <c r="N17" s="16">
        <f t="shared" si="5"/>
        <v>194.1</v>
      </c>
      <c r="O17" s="17">
        <f t="shared" si="7"/>
        <v>0</v>
      </c>
    </row>
    <row r="18" spans="1:15">
      <c r="A18" s="38">
        <v>42871</v>
      </c>
      <c r="B18" s="33">
        <v>31</v>
      </c>
      <c r="C18" s="29">
        <f t="shared" si="1"/>
        <v>25.833333333333336</v>
      </c>
      <c r="D18" s="40">
        <f t="shared" si="2"/>
        <v>5.1666666666666679</v>
      </c>
      <c r="E18" s="33">
        <v>118.1</v>
      </c>
      <c r="F18" s="29">
        <f t="shared" si="3"/>
        <v>107.36363636363635</v>
      </c>
      <c r="G18" s="26">
        <f t="shared" si="4"/>
        <v>10.736363636363635</v>
      </c>
      <c r="H18" s="13">
        <f t="shared" si="8"/>
        <v>149.1</v>
      </c>
      <c r="I18" s="4">
        <v>0.4</v>
      </c>
      <c r="J18" s="4">
        <v>132.69999999999999</v>
      </c>
      <c r="K18" s="4">
        <v>16</v>
      </c>
      <c r="L18" s="4"/>
      <c r="M18" s="4"/>
      <c r="N18" s="16">
        <f t="shared" si="5"/>
        <v>149.1</v>
      </c>
      <c r="O18" s="17">
        <f t="shared" si="7"/>
        <v>0</v>
      </c>
    </row>
    <row r="19" spans="1:15">
      <c r="A19" s="38">
        <v>42872</v>
      </c>
      <c r="B19" s="33">
        <v>45.2</v>
      </c>
      <c r="C19" s="29">
        <f t="shared" si="1"/>
        <v>37.666666666666671</v>
      </c>
      <c r="D19" s="40">
        <f t="shared" si="2"/>
        <v>7.533333333333335</v>
      </c>
      <c r="E19" s="33">
        <v>235.35</v>
      </c>
      <c r="F19" s="29">
        <f t="shared" si="3"/>
        <v>213.95454545454544</v>
      </c>
      <c r="G19" s="26">
        <f t="shared" si="4"/>
        <v>21.395454545454545</v>
      </c>
      <c r="H19" s="13">
        <f t="shared" si="8"/>
        <v>280.55</v>
      </c>
      <c r="I19" s="4">
        <v>118.2</v>
      </c>
      <c r="J19" s="4">
        <v>162.35</v>
      </c>
      <c r="K19" s="4"/>
      <c r="L19" s="4"/>
      <c r="M19" s="4"/>
      <c r="N19" s="16">
        <f t="shared" si="5"/>
        <v>280.55</v>
      </c>
      <c r="O19" s="17">
        <f t="shared" si="7"/>
        <v>0</v>
      </c>
    </row>
    <row r="20" spans="1:15">
      <c r="A20" s="38">
        <v>42873</v>
      </c>
      <c r="B20" s="33">
        <v>27.6</v>
      </c>
      <c r="C20" s="29">
        <f t="shared" si="1"/>
        <v>23.000000000000004</v>
      </c>
      <c r="D20" s="40">
        <f t="shared" si="2"/>
        <v>4.6000000000000005</v>
      </c>
      <c r="E20" s="33">
        <v>173.35</v>
      </c>
      <c r="F20" s="29">
        <f t="shared" si="3"/>
        <v>157.59090909090907</v>
      </c>
      <c r="G20" s="26">
        <f t="shared" si="4"/>
        <v>15.759090909090908</v>
      </c>
      <c r="H20" s="13">
        <f t="shared" si="8"/>
        <v>200.95</v>
      </c>
      <c r="I20" s="4">
        <v>37.700000000000003</v>
      </c>
      <c r="J20" s="4">
        <v>163.25</v>
      </c>
      <c r="K20" s="4"/>
      <c r="L20" s="4"/>
      <c r="M20" s="4"/>
      <c r="N20" s="16">
        <f t="shared" si="5"/>
        <v>200.95</v>
      </c>
      <c r="O20" s="17">
        <f t="shared" si="7"/>
        <v>0</v>
      </c>
    </row>
    <row r="21" spans="1:15">
      <c r="A21" s="38">
        <v>42874</v>
      </c>
      <c r="B21" s="33">
        <v>51.6</v>
      </c>
      <c r="C21" s="29">
        <f t="shared" si="1"/>
        <v>43</v>
      </c>
      <c r="D21" s="40">
        <f t="shared" si="2"/>
        <v>8.6</v>
      </c>
      <c r="E21" s="33">
        <v>242.25</v>
      </c>
      <c r="F21" s="29">
        <f t="shared" si="3"/>
        <v>220.22727272727272</v>
      </c>
      <c r="G21" s="26">
        <f t="shared" si="4"/>
        <v>22.022727272727273</v>
      </c>
      <c r="H21" s="13">
        <f t="shared" si="8"/>
        <v>293.85000000000002</v>
      </c>
      <c r="I21" s="4">
        <v>78.75</v>
      </c>
      <c r="J21" s="4">
        <v>154.65</v>
      </c>
      <c r="K21" s="4">
        <v>60.45</v>
      </c>
      <c r="L21" s="4"/>
      <c r="M21" s="4"/>
      <c r="N21" s="16">
        <f t="shared" si="5"/>
        <v>293.85000000000002</v>
      </c>
      <c r="O21" s="17">
        <f t="shared" si="7"/>
        <v>0</v>
      </c>
    </row>
    <row r="22" spans="1:15">
      <c r="A22" s="38">
        <v>42875</v>
      </c>
      <c r="B22" s="33">
        <v>12.2</v>
      </c>
      <c r="C22" s="29">
        <f t="shared" si="1"/>
        <v>10.166666666666666</v>
      </c>
      <c r="D22" s="40">
        <f t="shared" si="2"/>
        <v>2.0333333333333332</v>
      </c>
      <c r="E22" s="33">
        <v>264.3</v>
      </c>
      <c r="F22" s="29">
        <f t="shared" si="3"/>
        <v>240.27272727272725</v>
      </c>
      <c r="G22" s="26">
        <f t="shared" si="4"/>
        <v>24.027272727272727</v>
      </c>
      <c r="H22" s="13">
        <f t="shared" si="8"/>
        <v>276.5</v>
      </c>
      <c r="I22" s="4">
        <v>25.1</v>
      </c>
      <c r="J22" s="4">
        <v>251.4</v>
      </c>
      <c r="K22" s="4"/>
      <c r="L22" s="4"/>
      <c r="M22" s="4"/>
      <c r="N22" s="16">
        <f t="shared" si="5"/>
        <v>276.5</v>
      </c>
      <c r="O22" s="17">
        <f t="shared" si="7"/>
        <v>0</v>
      </c>
    </row>
    <row r="23" spans="1:15">
      <c r="A23" s="38">
        <v>42876</v>
      </c>
      <c r="B23" s="33">
        <v>9.4</v>
      </c>
      <c r="C23" s="29">
        <f t="shared" si="1"/>
        <v>7.8333333333333339</v>
      </c>
      <c r="D23" s="40">
        <f t="shared" si="2"/>
        <v>1.5666666666666669</v>
      </c>
      <c r="E23" s="33">
        <v>378.5</v>
      </c>
      <c r="F23" s="29">
        <f t="shared" si="3"/>
        <v>344.09090909090907</v>
      </c>
      <c r="G23" s="26">
        <f t="shared" si="4"/>
        <v>34.409090909090907</v>
      </c>
      <c r="H23" s="13">
        <f t="shared" si="8"/>
        <v>387.9</v>
      </c>
      <c r="I23" s="4">
        <v>58.3</v>
      </c>
      <c r="J23" s="4">
        <v>245.6</v>
      </c>
      <c r="K23" s="4"/>
      <c r="L23" s="4">
        <v>84</v>
      </c>
      <c r="M23" s="4"/>
      <c r="N23" s="16">
        <f t="shared" si="5"/>
        <v>387.9</v>
      </c>
      <c r="O23" s="17">
        <f t="shared" si="7"/>
        <v>0</v>
      </c>
    </row>
    <row r="24" spans="1:15">
      <c r="A24" s="38">
        <v>42877</v>
      </c>
      <c r="B24" s="33">
        <v>12.7</v>
      </c>
      <c r="C24" s="29">
        <f t="shared" si="1"/>
        <v>10.583333333333334</v>
      </c>
      <c r="D24" s="40">
        <f t="shared" si="2"/>
        <v>2.1166666666666667</v>
      </c>
      <c r="E24" s="33">
        <v>88.3</v>
      </c>
      <c r="F24" s="29">
        <f t="shared" si="3"/>
        <v>80.272727272727266</v>
      </c>
      <c r="G24" s="26">
        <f t="shared" si="4"/>
        <v>8.0272727272727273</v>
      </c>
      <c r="H24" s="13">
        <f t="shared" si="8"/>
        <v>101</v>
      </c>
      <c r="I24" s="4">
        <v>2.2000000000000002</v>
      </c>
      <c r="J24" s="4">
        <v>88.1</v>
      </c>
      <c r="K24" s="4">
        <v>10.7</v>
      </c>
      <c r="L24" s="4"/>
      <c r="M24" s="4"/>
      <c r="N24" s="16">
        <f t="shared" si="5"/>
        <v>101</v>
      </c>
      <c r="O24" s="17">
        <f t="shared" si="7"/>
        <v>0</v>
      </c>
    </row>
    <row r="25" spans="1:15">
      <c r="A25" s="38">
        <v>42878</v>
      </c>
      <c r="B25" s="33">
        <v>19</v>
      </c>
      <c r="C25" s="29">
        <f t="shared" si="1"/>
        <v>15.833333333333334</v>
      </c>
      <c r="D25" s="40">
        <f t="shared" si="2"/>
        <v>3.166666666666667</v>
      </c>
      <c r="E25" s="33">
        <v>171.4</v>
      </c>
      <c r="F25" s="29">
        <f t="shared" si="3"/>
        <v>155.81818181818181</v>
      </c>
      <c r="G25" s="26">
        <f t="shared" si="4"/>
        <v>15.581818181818182</v>
      </c>
      <c r="H25" s="13">
        <f t="shared" si="8"/>
        <v>190.4</v>
      </c>
      <c r="I25" s="4">
        <v>78.099999999999994</v>
      </c>
      <c r="J25" s="4">
        <v>112.3</v>
      </c>
      <c r="K25" s="4"/>
      <c r="L25" s="4"/>
      <c r="M25" s="4"/>
      <c r="N25" s="16">
        <f t="shared" si="5"/>
        <v>190.39999999999998</v>
      </c>
      <c r="O25" s="17">
        <f t="shared" si="7"/>
        <v>0</v>
      </c>
    </row>
    <row r="26" spans="1:15">
      <c r="A26" s="38">
        <v>42879</v>
      </c>
      <c r="B26" s="33">
        <v>40.799999999999997</v>
      </c>
      <c r="C26" s="29">
        <f t="shared" si="1"/>
        <v>34</v>
      </c>
      <c r="D26" s="40">
        <f t="shared" si="2"/>
        <v>6.8000000000000007</v>
      </c>
      <c r="E26" s="33">
        <v>307.08</v>
      </c>
      <c r="F26" s="29">
        <f t="shared" si="3"/>
        <v>279.16363636363633</v>
      </c>
      <c r="G26" s="26">
        <f t="shared" si="4"/>
        <v>27.916363636363634</v>
      </c>
      <c r="H26" s="13">
        <f t="shared" si="8"/>
        <v>347.88</v>
      </c>
      <c r="I26" s="4">
        <v>26.7</v>
      </c>
      <c r="J26" s="4">
        <v>253.58</v>
      </c>
      <c r="K26" s="4">
        <v>67.599999999999994</v>
      </c>
      <c r="L26" s="4"/>
      <c r="M26" s="4"/>
      <c r="N26" s="16">
        <f t="shared" si="5"/>
        <v>347.88</v>
      </c>
      <c r="O26" s="17">
        <f t="shared" si="7"/>
        <v>0</v>
      </c>
    </row>
    <row r="27" spans="1:15">
      <c r="A27" s="38">
        <v>42880</v>
      </c>
      <c r="B27" s="33"/>
      <c r="C27" s="29">
        <f t="shared" si="1"/>
        <v>0</v>
      </c>
      <c r="D27" s="40">
        <f t="shared" si="2"/>
        <v>0</v>
      </c>
      <c r="E27" s="33"/>
      <c r="F27" s="29">
        <f t="shared" si="3"/>
        <v>0</v>
      </c>
      <c r="G27" s="26">
        <f t="shared" si="4"/>
        <v>0</v>
      </c>
      <c r="H27" s="13">
        <f t="shared" si="8"/>
        <v>0</v>
      </c>
      <c r="I27" s="4"/>
      <c r="J27" s="4"/>
      <c r="K27" s="4"/>
      <c r="L27" s="4"/>
      <c r="M27" s="4"/>
      <c r="N27" s="16">
        <f t="shared" si="5"/>
        <v>0</v>
      </c>
      <c r="O27" s="17">
        <f t="shared" si="7"/>
        <v>0</v>
      </c>
    </row>
    <row r="28" spans="1:15">
      <c r="A28" s="38">
        <v>42881</v>
      </c>
      <c r="B28" s="33">
        <v>4.8</v>
      </c>
      <c r="C28" s="29">
        <f t="shared" si="1"/>
        <v>4</v>
      </c>
      <c r="D28" s="40">
        <f t="shared" si="2"/>
        <v>0.8</v>
      </c>
      <c r="E28" s="33">
        <v>99.5</v>
      </c>
      <c r="F28" s="29">
        <f t="shared" si="3"/>
        <v>90.454545454545453</v>
      </c>
      <c r="G28" s="26">
        <f t="shared" si="4"/>
        <v>9.045454545454545</v>
      </c>
      <c r="H28" s="13">
        <f t="shared" si="8"/>
        <v>104.3</v>
      </c>
      <c r="I28" s="4">
        <v>63.8</v>
      </c>
      <c r="J28" s="4">
        <v>19.5</v>
      </c>
      <c r="K28" s="4">
        <v>21</v>
      </c>
      <c r="L28" s="4"/>
      <c r="M28" s="4"/>
      <c r="N28" s="16">
        <f t="shared" si="5"/>
        <v>104.3</v>
      </c>
      <c r="O28" s="17">
        <f t="shared" si="7"/>
        <v>0</v>
      </c>
    </row>
    <row r="29" spans="1:15">
      <c r="A29" s="38">
        <v>42882</v>
      </c>
      <c r="B29" s="33">
        <v>36.799999999999997</v>
      </c>
      <c r="C29" s="29">
        <f t="shared" si="1"/>
        <v>30.666666666666664</v>
      </c>
      <c r="D29" s="40">
        <f t="shared" si="2"/>
        <v>6.1333333333333329</v>
      </c>
      <c r="E29" s="33">
        <v>352.1</v>
      </c>
      <c r="F29" s="29">
        <f t="shared" si="3"/>
        <v>320.09090909090907</v>
      </c>
      <c r="G29" s="26">
        <f t="shared" si="4"/>
        <v>32.009090909090908</v>
      </c>
      <c r="H29" s="13">
        <f t="shared" si="8"/>
        <v>388.90000000000003</v>
      </c>
      <c r="I29" s="4">
        <v>110.65</v>
      </c>
      <c r="J29" s="4">
        <v>198.39</v>
      </c>
      <c r="K29" s="4">
        <v>79.86</v>
      </c>
      <c r="L29" s="4"/>
      <c r="M29" s="4"/>
      <c r="N29" s="5">
        <f t="shared" si="5"/>
        <v>388.9</v>
      </c>
      <c r="O29" s="17">
        <f t="shared" ref="O29:O33" si="9">+H29-N29</f>
        <v>0</v>
      </c>
    </row>
    <row r="30" spans="1:15">
      <c r="A30" s="38">
        <v>42883</v>
      </c>
      <c r="B30" s="33">
        <v>50</v>
      </c>
      <c r="C30" s="29">
        <f t="shared" si="1"/>
        <v>41.666666666666671</v>
      </c>
      <c r="D30" s="40">
        <f t="shared" si="2"/>
        <v>8.3333333333333339</v>
      </c>
      <c r="E30" s="33">
        <v>352.6</v>
      </c>
      <c r="F30" s="29">
        <f t="shared" si="3"/>
        <v>320.54545454545456</v>
      </c>
      <c r="G30" s="26">
        <f t="shared" si="4"/>
        <v>32.054545454545455</v>
      </c>
      <c r="H30" s="13">
        <f t="shared" si="8"/>
        <v>402.6</v>
      </c>
      <c r="I30" s="4">
        <v>102.45</v>
      </c>
      <c r="J30" s="4">
        <v>291.14999999999998</v>
      </c>
      <c r="K30" s="4">
        <v>9</v>
      </c>
      <c r="L30" s="4"/>
      <c r="M30" s="4"/>
      <c r="N30" s="5">
        <f t="shared" si="5"/>
        <v>402.59999999999997</v>
      </c>
      <c r="O30" s="17">
        <f t="shared" si="9"/>
        <v>0</v>
      </c>
    </row>
    <row r="31" spans="1:15">
      <c r="A31" s="38">
        <v>42884</v>
      </c>
      <c r="B31" s="33"/>
      <c r="C31" s="29">
        <f t="shared" si="1"/>
        <v>0</v>
      </c>
      <c r="D31" s="40">
        <f t="shared" si="2"/>
        <v>0</v>
      </c>
      <c r="E31" s="33"/>
      <c r="F31" s="29">
        <f t="shared" si="3"/>
        <v>0</v>
      </c>
      <c r="G31" s="26">
        <f t="shared" si="4"/>
        <v>0</v>
      </c>
      <c r="H31" s="13">
        <f t="shared" si="8"/>
        <v>0</v>
      </c>
      <c r="I31" s="4"/>
      <c r="J31" s="4"/>
      <c r="K31" s="4"/>
      <c r="L31" s="4"/>
      <c r="M31" s="4"/>
      <c r="N31" s="5">
        <f t="shared" si="5"/>
        <v>0</v>
      </c>
      <c r="O31" s="17">
        <f t="shared" si="9"/>
        <v>0</v>
      </c>
    </row>
    <row r="32" spans="1:15">
      <c r="A32" s="38">
        <v>42885</v>
      </c>
      <c r="B32" s="33">
        <v>58</v>
      </c>
      <c r="C32" s="29">
        <f t="shared" si="1"/>
        <v>48.333333333333336</v>
      </c>
      <c r="D32" s="40">
        <f t="shared" si="2"/>
        <v>9.6666666666666679</v>
      </c>
      <c r="E32" s="33">
        <v>322.60000000000002</v>
      </c>
      <c r="F32" s="29">
        <f t="shared" si="3"/>
        <v>293.27272727272725</v>
      </c>
      <c r="G32" s="26">
        <f t="shared" si="4"/>
        <v>29.327272727272728</v>
      </c>
      <c r="H32" s="13">
        <f t="shared" si="8"/>
        <v>380.6</v>
      </c>
      <c r="I32" s="4">
        <v>180.7</v>
      </c>
      <c r="J32" s="4">
        <v>182.9</v>
      </c>
      <c r="K32" s="4">
        <v>17</v>
      </c>
      <c r="L32" s="4"/>
      <c r="M32" s="4"/>
      <c r="N32" s="5">
        <f t="shared" si="5"/>
        <v>380.6</v>
      </c>
      <c r="O32" s="17">
        <f t="shared" si="9"/>
        <v>0</v>
      </c>
    </row>
    <row r="33" spans="1:15">
      <c r="A33" s="38">
        <v>42886</v>
      </c>
      <c r="B33" s="33">
        <v>4.7</v>
      </c>
      <c r="C33" s="29">
        <f t="shared" si="1"/>
        <v>3.916666666666667</v>
      </c>
      <c r="D33" s="40">
        <f t="shared" si="2"/>
        <v>0.78333333333333344</v>
      </c>
      <c r="E33" s="33">
        <v>114.3</v>
      </c>
      <c r="F33" s="29">
        <f t="shared" si="3"/>
        <v>103.90909090909089</v>
      </c>
      <c r="G33" s="26">
        <f t="shared" si="4"/>
        <v>10.390909090909091</v>
      </c>
      <c r="H33" s="13">
        <f t="shared" si="8"/>
        <v>119</v>
      </c>
      <c r="I33" s="4">
        <v>49.9</v>
      </c>
      <c r="J33" s="4">
        <v>69.099999999999994</v>
      </c>
      <c r="K33" s="4"/>
      <c r="L33" s="4"/>
      <c r="M33" s="4"/>
      <c r="N33" s="5">
        <f t="shared" si="5"/>
        <v>119</v>
      </c>
      <c r="O33" s="17">
        <f t="shared" si="9"/>
        <v>0</v>
      </c>
    </row>
    <row r="34" spans="1:15">
      <c r="A34" s="39" t="s">
        <v>15</v>
      </c>
      <c r="B34" s="35">
        <f>SUM(B3:B33)</f>
        <v>988.00000000000011</v>
      </c>
      <c r="C34" s="25">
        <f t="shared" ref="C34:H34" si="10">SUM(C3:C33)</f>
        <v>823.33333333333337</v>
      </c>
      <c r="D34" s="41">
        <f t="shared" si="10"/>
        <v>164.66666666666666</v>
      </c>
      <c r="E34" s="35">
        <f t="shared" si="10"/>
        <v>7107.3300000000017</v>
      </c>
      <c r="F34" s="25">
        <f t="shared" si="10"/>
        <v>6461.2090909090903</v>
      </c>
      <c r="G34" s="7">
        <f t="shared" si="10"/>
        <v>646.12090909090887</v>
      </c>
      <c r="H34" s="7">
        <f t="shared" si="10"/>
        <v>8095.3300000000008</v>
      </c>
      <c r="I34" s="7">
        <f>SUM(I3:I33)</f>
        <v>2194.2000000000003</v>
      </c>
      <c r="J34" s="7">
        <f t="shared" ref="J34" si="11">SUM(J3:J33)</f>
        <v>4908.4699999999993</v>
      </c>
      <c r="K34" s="7">
        <f t="shared" ref="K34" si="12">SUM(K3:K33)</f>
        <v>558.41</v>
      </c>
      <c r="L34" s="7">
        <f t="shared" ref="L34" si="13">SUM(L3:L33)</f>
        <v>434.25</v>
      </c>
      <c r="M34" s="7">
        <f t="shared" ref="M34" si="14">SUM(M3:M33)</f>
        <v>0</v>
      </c>
      <c r="N34" s="7">
        <f t="shared" ref="N34" si="15">SUM(N3:N33)</f>
        <v>8095.3300000000008</v>
      </c>
      <c r="O34" s="15">
        <f>+H34-N34</f>
        <v>0</v>
      </c>
    </row>
    <row r="35" spans="1:15">
      <c r="A35" s="39" t="s">
        <v>16</v>
      </c>
      <c r="B35" s="35">
        <f>+B34/1.2</f>
        <v>823.33333333333348</v>
      </c>
      <c r="C35" s="29"/>
      <c r="D35" s="40"/>
      <c r="E35" s="35">
        <f>+E34/1.1</f>
        <v>6461.2090909090921</v>
      </c>
      <c r="F35" s="29"/>
      <c r="G35" s="26"/>
      <c r="H35" s="7">
        <f>B35+E35</f>
        <v>7284.5424242424251</v>
      </c>
      <c r="I35" s="8"/>
      <c r="J35" s="8"/>
      <c r="K35" s="9"/>
    </row>
    <row r="36" spans="1:15" ht="15.75" thickBot="1">
      <c r="A36" s="39" t="s">
        <v>17</v>
      </c>
      <c r="B36" s="36">
        <f>+B35*20/100</f>
        <v>164.66666666666671</v>
      </c>
      <c r="C36" s="29"/>
      <c r="D36" s="40"/>
      <c r="E36" s="36">
        <f>+E35*10/100</f>
        <v>646.12090909090921</v>
      </c>
      <c r="F36" s="29"/>
      <c r="G36" s="26"/>
      <c r="H36" s="7">
        <f>H34-H35</f>
        <v>810.78757575757572</v>
      </c>
      <c r="I36" s="10"/>
      <c r="J36" s="11"/>
      <c r="K36" s="6"/>
    </row>
  </sheetData>
  <mergeCells count="1">
    <mergeCell ref="A1:L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workbookViewId="0">
      <selection activeCell="D9" sqref="D9"/>
    </sheetView>
  </sheetViews>
  <sheetFormatPr baseColWidth="10" defaultColWidth="11.42578125" defaultRowHeight="15"/>
  <cols>
    <col min="1" max="1" width="17.7109375" style="49" customWidth="1"/>
    <col min="2" max="7" width="11.42578125" style="49"/>
    <col min="8" max="8" width="12.85546875" style="49" customWidth="1"/>
    <col min="9" max="16384" width="11.42578125" style="49"/>
  </cols>
  <sheetData>
    <row r="1" spans="1:15" ht="57.75" customHeight="1" thickBot="1">
      <c r="A1" s="58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7"/>
      <c r="N1" s="1"/>
      <c r="O1" s="1"/>
    </row>
    <row r="2" spans="1:15">
      <c r="A2" s="37" t="s">
        <v>0</v>
      </c>
      <c r="B2" s="32" t="s">
        <v>1</v>
      </c>
      <c r="C2" s="44" t="s">
        <v>2</v>
      </c>
      <c r="D2" s="48" t="s">
        <v>3</v>
      </c>
      <c r="E2" s="32" t="s">
        <v>4</v>
      </c>
      <c r="F2" s="44" t="s">
        <v>5</v>
      </c>
      <c r="G2" s="45" t="s">
        <v>6</v>
      </c>
      <c r="H2" s="2" t="s">
        <v>7</v>
      </c>
      <c r="I2" s="2" t="s">
        <v>9</v>
      </c>
      <c r="J2" s="2" t="s">
        <v>8</v>
      </c>
      <c r="K2" s="2" t="s">
        <v>11</v>
      </c>
      <c r="L2" s="2" t="s">
        <v>10</v>
      </c>
      <c r="M2" s="2" t="s">
        <v>12</v>
      </c>
      <c r="N2" s="2" t="s">
        <v>13</v>
      </c>
      <c r="O2" s="3" t="s">
        <v>14</v>
      </c>
    </row>
    <row r="3" spans="1:15">
      <c r="A3" s="23">
        <v>42887</v>
      </c>
      <c r="B3" s="33"/>
      <c r="C3" s="29">
        <f>B3/1.2</f>
        <v>0</v>
      </c>
      <c r="D3" s="40">
        <f>C3*0.2</f>
        <v>0</v>
      </c>
      <c r="E3" s="33"/>
      <c r="F3" s="29">
        <f>E3/1.1</f>
        <v>0</v>
      </c>
      <c r="G3" s="26">
        <f>F3*0.1</f>
        <v>0</v>
      </c>
      <c r="H3" s="5">
        <f t="shared" ref="H3:H32" si="0">B3+E3</f>
        <v>0</v>
      </c>
      <c r="I3" s="20"/>
      <c r="J3" s="20"/>
      <c r="K3" s="20"/>
      <c r="L3" s="20"/>
      <c r="M3" s="20"/>
      <c r="N3" s="5">
        <f>SUM(I3:L3)</f>
        <v>0</v>
      </c>
      <c r="O3" s="6">
        <f>+H3-N3</f>
        <v>0</v>
      </c>
    </row>
    <row r="4" spans="1:15">
      <c r="A4" s="23">
        <v>42888</v>
      </c>
      <c r="B4" s="33">
        <v>22.4</v>
      </c>
      <c r="C4" s="29">
        <f t="shared" ref="C4:C32" si="1">B4/1.2</f>
        <v>18.666666666666668</v>
      </c>
      <c r="D4" s="40">
        <f t="shared" ref="D4:D32" si="2">C4*0.2</f>
        <v>3.7333333333333338</v>
      </c>
      <c r="E4" s="33">
        <v>316.25</v>
      </c>
      <c r="F4" s="29">
        <f t="shared" ref="F4:F32" si="3">E4/1.1</f>
        <v>287.5</v>
      </c>
      <c r="G4" s="26">
        <f t="shared" ref="G4:G32" si="4">F4*0.1</f>
        <v>28.75</v>
      </c>
      <c r="H4" s="5">
        <f t="shared" si="0"/>
        <v>338.65</v>
      </c>
      <c r="I4" s="20">
        <v>174.75</v>
      </c>
      <c r="J4" s="20">
        <v>131.9</v>
      </c>
      <c r="K4" s="20">
        <v>0</v>
      </c>
      <c r="L4" s="20">
        <v>32</v>
      </c>
      <c r="M4" s="20"/>
      <c r="N4" s="5">
        <f t="shared" ref="N4:N32" si="5">SUM(I4:L4)</f>
        <v>338.65</v>
      </c>
      <c r="O4" s="6">
        <f t="shared" ref="O4:O32" si="6">+H4-N4</f>
        <v>0</v>
      </c>
    </row>
    <row r="5" spans="1:15">
      <c r="A5" s="23">
        <v>42889</v>
      </c>
      <c r="B5" s="33">
        <v>75.5</v>
      </c>
      <c r="C5" s="29">
        <f t="shared" si="1"/>
        <v>62.916666666666671</v>
      </c>
      <c r="D5" s="40">
        <f t="shared" si="2"/>
        <v>12.583333333333336</v>
      </c>
      <c r="E5" s="33">
        <v>647.15</v>
      </c>
      <c r="F5" s="29">
        <f t="shared" si="3"/>
        <v>588.31818181818176</v>
      </c>
      <c r="G5" s="26">
        <f t="shared" si="4"/>
        <v>58.831818181818178</v>
      </c>
      <c r="H5" s="5">
        <f t="shared" si="0"/>
        <v>722.65</v>
      </c>
      <c r="I5" s="20">
        <v>605.95000000000005</v>
      </c>
      <c r="J5" s="20">
        <v>116.7</v>
      </c>
      <c r="K5" s="20"/>
      <c r="L5" s="20"/>
      <c r="M5" s="20"/>
      <c r="N5" s="5">
        <f t="shared" si="5"/>
        <v>722.65000000000009</v>
      </c>
      <c r="O5" s="6">
        <f t="shared" si="6"/>
        <v>0</v>
      </c>
    </row>
    <row r="6" spans="1:15">
      <c r="A6" s="23">
        <v>42890</v>
      </c>
      <c r="B6" s="33">
        <v>11.6</v>
      </c>
      <c r="C6" s="29">
        <f t="shared" si="1"/>
        <v>9.6666666666666661</v>
      </c>
      <c r="D6" s="40">
        <f t="shared" si="2"/>
        <v>1.9333333333333333</v>
      </c>
      <c r="E6" s="33">
        <v>468.7</v>
      </c>
      <c r="F6" s="29">
        <f t="shared" si="3"/>
        <v>426.09090909090907</v>
      </c>
      <c r="G6" s="26">
        <f t="shared" si="4"/>
        <v>42.609090909090909</v>
      </c>
      <c r="H6" s="5">
        <f t="shared" si="0"/>
        <v>480.3</v>
      </c>
      <c r="I6" s="20">
        <v>460.3</v>
      </c>
      <c r="J6" s="20">
        <v>20</v>
      </c>
      <c r="K6" s="20"/>
      <c r="L6" s="20"/>
      <c r="M6" s="20"/>
      <c r="N6" s="5">
        <f t="shared" si="5"/>
        <v>480.3</v>
      </c>
      <c r="O6" s="6">
        <f t="shared" si="6"/>
        <v>0</v>
      </c>
    </row>
    <row r="7" spans="1:15">
      <c r="A7" s="23">
        <v>42891</v>
      </c>
      <c r="B7" s="33">
        <v>34.4</v>
      </c>
      <c r="C7" s="29">
        <f t="shared" si="1"/>
        <v>28.666666666666668</v>
      </c>
      <c r="D7" s="40">
        <f t="shared" si="2"/>
        <v>5.7333333333333343</v>
      </c>
      <c r="E7" s="33">
        <v>122.65</v>
      </c>
      <c r="F7" s="29">
        <f t="shared" si="3"/>
        <v>111.5</v>
      </c>
      <c r="G7" s="26">
        <f t="shared" si="4"/>
        <v>11.15</v>
      </c>
      <c r="H7" s="5">
        <f t="shared" si="0"/>
        <v>157.05000000000001</v>
      </c>
      <c r="I7" s="20">
        <v>91.4</v>
      </c>
      <c r="J7" s="20">
        <v>65.650000000000006</v>
      </c>
      <c r="K7" s="20"/>
      <c r="L7" s="20"/>
      <c r="M7" s="20"/>
      <c r="N7" s="5">
        <f t="shared" si="5"/>
        <v>157.05000000000001</v>
      </c>
      <c r="O7" s="6">
        <f t="shared" si="6"/>
        <v>0</v>
      </c>
    </row>
    <row r="8" spans="1:15">
      <c r="A8" s="23">
        <v>42892</v>
      </c>
      <c r="B8" s="33">
        <v>8.8000000000000007</v>
      </c>
      <c r="C8" s="29">
        <f t="shared" si="1"/>
        <v>7.3333333333333339</v>
      </c>
      <c r="D8" s="40">
        <f t="shared" si="2"/>
        <v>1.4666666666666668</v>
      </c>
      <c r="E8" s="33">
        <v>46</v>
      </c>
      <c r="F8" s="29">
        <f t="shared" si="3"/>
        <v>41.818181818181813</v>
      </c>
      <c r="G8" s="26">
        <f t="shared" si="4"/>
        <v>4.1818181818181817</v>
      </c>
      <c r="H8" s="5">
        <f t="shared" si="0"/>
        <v>54.8</v>
      </c>
      <c r="I8" s="20">
        <v>54.8</v>
      </c>
      <c r="J8" s="20"/>
      <c r="K8" s="20"/>
      <c r="L8" s="20"/>
      <c r="M8" s="20"/>
      <c r="N8" s="5">
        <f t="shared" si="5"/>
        <v>54.8</v>
      </c>
      <c r="O8" s="6">
        <f t="shared" si="6"/>
        <v>0</v>
      </c>
    </row>
    <row r="9" spans="1:15">
      <c r="A9" s="51">
        <v>42893</v>
      </c>
      <c r="B9" s="52">
        <v>8</v>
      </c>
      <c r="C9" s="30">
        <f t="shared" si="1"/>
        <v>6.666666666666667</v>
      </c>
      <c r="D9" s="43">
        <f t="shared" si="2"/>
        <v>1.3333333333333335</v>
      </c>
      <c r="E9" s="52">
        <v>127.7</v>
      </c>
      <c r="F9" s="30">
        <f t="shared" si="3"/>
        <v>116.09090909090908</v>
      </c>
      <c r="G9" s="27">
        <f t="shared" si="4"/>
        <v>11.609090909090909</v>
      </c>
      <c r="H9" s="7">
        <f t="shared" si="0"/>
        <v>135.69999999999999</v>
      </c>
      <c r="I9" s="53">
        <v>109.7</v>
      </c>
      <c r="J9" s="53">
        <v>20</v>
      </c>
      <c r="K9" s="53"/>
      <c r="L9" s="53"/>
      <c r="M9" s="53"/>
      <c r="N9" s="54">
        <f t="shared" si="5"/>
        <v>129.69999999999999</v>
      </c>
      <c r="O9" s="50">
        <f t="shared" si="6"/>
        <v>6</v>
      </c>
    </row>
    <row r="10" spans="1:15">
      <c r="A10" s="23">
        <v>42894</v>
      </c>
      <c r="B10" s="33">
        <v>27.2</v>
      </c>
      <c r="C10" s="29">
        <f t="shared" si="1"/>
        <v>22.666666666666668</v>
      </c>
      <c r="D10" s="40">
        <f t="shared" si="2"/>
        <v>4.5333333333333341</v>
      </c>
      <c r="E10" s="33">
        <v>140.15</v>
      </c>
      <c r="F10" s="29">
        <f t="shared" si="3"/>
        <v>127.40909090909091</v>
      </c>
      <c r="G10" s="26">
        <f t="shared" si="4"/>
        <v>12.740909090909092</v>
      </c>
      <c r="H10" s="5">
        <f t="shared" si="0"/>
        <v>167.35</v>
      </c>
      <c r="I10" s="20">
        <v>124.05</v>
      </c>
      <c r="J10" s="20">
        <v>43.3</v>
      </c>
      <c r="K10" s="20"/>
      <c r="L10" s="20"/>
      <c r="M10" s="20"/>
      <c r="N10" s="5">
        <f t="shared" si="5"/>
        <v>167.35</v>
      </c>
      <c r="O10" s="6">
        <f t="shared" si="6"/>
        <v>0</v>
      </c>
    </row>
    <row r="11" spans="1:15">
      <c r="A11" s="23">
        <v>42895</v>
      </c>
      <c r="B11" s="33">
        <v>69.7</v>
      </c>
      <c r="C11" s="29">
        <f t="shared" si="1"/>
        <v>58.083333333333336</v>
      </c>
      <c r="D11" s="40">
        <f t="shared" si="2"/>
        <v>11.616666666666667</v>
      </c>
      <c r="E11" s="33">
        <v>542.54999999999995</v>
      </c>
      <c r="F11" s="29">
        <f t="shared" si="3"/>
        <v>493.22727272727263</v>
      </c>
      <c r="G11" s="26">
        <f t="shared" si="4"/>
        <v>49.322727272727263</v>
      </c>
      <c r="H11" s="5">
        <f t="shared" si="0"/>
        <v>612.25</v>
      </c>
      <c r="I11" s="20">
        <v>480.15</v>
      </c>
      <c r="J11" s="20">
        <v>74.5</v>
      </c>
      <c r="K11" s="20"/>
      <c r="L11" s="20">
        <v>57.6</v>
      </c>
      <c r="M11" s="20"/>
      <c r="N11" s="5">
        <f t="shared" si="5"/>
        <v>612.25</v>
      </c>
      <c r="O11" s="6">
        <f t="shared" si="6"/>
        <v>0</v>
      </c>
    </row>
    <row r="12" spans="1:15">
      <c r="A12" s="23">
        <v>42896</v>
      </c>
      <c r="B12" s="33">
        <v>35.299999999999997</v>
      </c>
      <c r="C12" s="29">
        <f t="shared" si="1"/>
        <v>29.416666666666664</v>
      </c>
      <c r="D12" s="40">
        <f t="shared" si="2"/>
        <v>5.8833333333333329</v>
      </c>
      <c r="E12" s="33">
        <v>536.20000000000005</v>
      </c>
      <c r="F12" s="29">
        <f t="shared" si="3"/>
        <v>487.45454545454544</v>
      </c>
      <c r="G12" s="26">
        <f t="shared" si="4"/>
        <v>48.74545454545455</v>
      </c>
      <c r="H12" s="5">
        <f t="shared" si="0"/>
        <v>571.5</v>
      </c>
      <c r="I12" s="20">
        <v>223.2</v>
      </c>
      <c r="J12" s="20">
        <v>111.6</v>
      </c>
      <c r="K12" s="20">
        <v>210</v>
      </c>
      <c r="L12" s="20">
        <v>26.7</v>
      </c>
      <c r="M12" s="20"/>
      <c r="N12" s="5">
        <f t="shared" si="5"/>
        <v>571.5</v>
      </c>
      <c r="O12" s="6">
        <f t="shared" si="6"/>
        <v>0</v>
      </c>
    </row>
    <row r="13" spans="1:15">
      <c r="A13" s="23">
        <v>42897</v>
      </c>
      <c r="B13" s="33">
        <v>5.6</v>
      </c>
      <c r="C13" s="29">
        <f t="shared" si="1"/>
        <v>4.666666666666667</v>
      </c>
      <c r="D13" s="40">
        <f t="shared" si="2"/>
        <v>0.93333333333333346</v>
      </c>
      <c r="E13" s="33">
        <v>110.5</v>
      </c>
      <c r="F13" s="29">
        <f t="shared" si="3"/>
        <v>100.45454545454545</v>
      </c>
      <c r="G13" s="26">
        <f t="shared" si="4"/>
        <v>10.045454545454547</v>
      </c>
      <c r="H13" s="5">
        <f t="shared" si="0"/>
        <v>116.1</v>
      </c>
      <c r="I13" s="20">
        <v>87.1</v>
      </c>
      <c r="J13" s="20">
        <v>1</v>
      </c>
      <c r="K13" s="20"/>
      <c r="L13" s="20">
        <v>28</v>
      </c>
      <c r="M13" s="20"/>
      <c r="N13" s="5">
        <f t="shared" si="5"/>
        <v>116.1</v>
      </c>
      <c r="O13" s="6">
        <f t="shared" si="6"/>
        <v>0</v>
      </c>
    </row>
    <row r="14" spans="1:15">
      <c r="A14" s="23">
        <v>42898</v>
      </c>
      <c r="B14" s="33">
        <v>44.8</v>
      </c>
      <c r="C14" s="29">
        <f t="shared" si="1"/>
        <v>37.333333333333336</v>
      </c>
      <c r="D14" s="40">
        <f t="shared" si="2"/>
        <v>7.4666666666666677</v>
      </c>
      <c r="E14" s="33">
        <v>343.55</v>
      </c>
      <c r="F14" s="29">
        <f t="shared" si="3"/>
        <v>312.31818181818181</v>
      </c>
      <c r="G14" s="26">
        <f t="shared" si="4"/>
        <v>31.231818181818184</v>
      </c>
      <c r="H14" s="5">
        <f t="shared" si="0"/>
        <v>388.35</v>
      </c>
      <c r="I14" s="20">
        <v>225.35</v>
      </c>
      <c r="J14" s="20">
        <v>154.5</v>
      </c>
      <c r="K14" s="20"/>
      <c r="L14" s="20">
        <v>8.5</v>
      </c>
      <c r="M14" s="20"/>
      <c r="N14" s="5">
        <f t="shared" si="5"/>
        <v>388.35</v>
      </c>
      <c r="O14" s="6">
        <f t="shared" si="6"/>
        <v>0</v>
      </c>
    </row>
    <row r="15" spans="1:15">
      <c r="A15" s="23">
        <v>42899</v>
      </c>
      <c r="B15" s="33">
        <v>22</v>
      </c>
      <c r="C15" s="29">
        <f t="shared" si="1"/>
        <v>18.333333333333336</v>
      </c>
      <c r="D15" s="40">
        <f t="shared" si="2"/>
        <v>3.6666666666666674</v>
      </c>
      <c r="E15" s="33">
        <v>149.15</v>
      </c>
      <c r="F15" s="29">
        <f t="shared" si="3"/>
        <v>135.59090909090909</v>
      </c>
      <c r="G15" s="26">
        <f t="shared" si="4"/>
        <v>13.55909090909091</v>
      </c>
      <c r="H15" s="5">
        <f t="shared" si="0"/>
        <v>171.15</v>
      </c>
      <c r="I15" s="20">
        <v>132.75</v>
      </c>
      <c r="J15" s="20">
        <v>38.4</v>
      </c>
      <c r="K15" s="20"/>
      <c r="L15" s="20"/>
      <c r="M15" s="20"/>
      <c r="N15" s="5">
        <f t="shared" si="5"/>
        <v>171.15</v>
      </c>
      <c r="O15" s="6">
        <f t="shared" si="6"/>
        <v>0</v>
      </c>
    </row>
    <row r="16" spans="1:15">
      <c r="A16" s="23">
        <v>42900</v>
      </c>
      <c r="B16" s="33">
        <v>18</v>
      </c>
      <c r="C16" s="29">
        <f t="shared" si="1"/>
        <v>15</v>
      </c>
      <c r="D16" s="40">
        <f t="shared" si="2"/>
        <v>3</v>
      </c>
      <c r="E16" s="33">
        <v>155.6</v>
      </c>
      <c r="F16" s="29">
        <f t="shared" si="3"/>
        <v>141.45454545454544</v>
      </c>
      <c r="G16" s="26">
        <f t="shared" si="4"/>
        <v>14.145454545454545</v>
      </c>
      <c r="H16" s="5">
        <f t="shared" si="0"/>
        <v>173.6</v>
      </c>
      <c r="I16" s="20">
        <v>153.6</v>
      </c>
      <c r="J16" s="20">
        <v>1</v>
      </c>
      <c r="K16" s="20"/>
      <c r="L16" s="20">
        <v>19</v>
      </c>
      <c r="M16" s="20"/>
      <c r="N16" s="5">
        <f t="shared" si="5"/>
        <v>173.6</v>
      </c>
      <c r="O16" s="6">
        <f t="shared" si="6"/>
        <v>0</v>
      </c>
    </row>
    <row r="17" spans="1:15">
      <c r="A17" s="23">
        <v>42901</v>
      </c>
      <c r="B17" s="33">
        <v>26.4</v>
      </c>
      <c r="C17" s="29">
        <f t="shared" si="1"/>
        <v>22</v>
      </c>
      <c r="D17" s="40">
        <f t="shared" si="2"/>
        <v>4.4000000000000004</v>
      </c>
      <c r="E17" s="33">
        <v>820.7</v>
      </c>
      <c r="F17" s="29">
        <f t="shared" si="3"/>
        <v>746.09090909090912</v>
      </c>
      <c r="G17" s="26">
        <f t="shared" si="4"/>
        <v>74.609090909090909</v>
      </c>
      <c r="H17" s="5">
        <f t="shared" si="0"/>
        <v>847.1</v>
      </c>
      <c r="I17" s="20">
        <v>141.30000000000001</v>
      </c>
      <c r="J17" s="20">
        <v>266.8</v>
      </c>
      <c r="K17" s="20"/>
      <c r="L17" s="20">
        <v>24</v>
      </c>
      <c r="M17" s="20">
        <v>415</v>
      </c>
      <c r="N17" s="5">
        <f>SUM(I17:M17)</f>
        <v>847.1</v>
      </c>
      <c r="O17" s="6">
        <f t="shared" si="6"/>
        <v>0</v>
      </c>
    </row>
    <row r="18" spans="1:15">
      <c r="A18" s="23">
        <v>42902</v>
      </c>
      <c r="B18" s="33">
        <v>49.8</v>
      </c>
      <c r="C18" s="29">
        <f t="shared" si="1"/>
        <v>41.5</v>
      </c>
      <c r="D18" s="40">
        <f t="shared" si="2"/>
        <v>8.3000000000000007</v>
      </c>
      <c r="E18" s="33">
        <v>539.95000000000005</v>
      </c>
      <c r="F18" s="29">
        <f t="shared" si="3"/>
        <v>490.86363636363637</v>
      </c>
      <c r="G18" s="26">
        <f t="shared" si="4"/>
        <v>49.086363636363643</v>
      </c>
      <c r="H18" s="5">
        <f t="shared" si="0"/>
        <v>589.75</v>
      </c>
      <c r="I18" s="20">
        <v>331.25</v>
      </c>
      <c r="J18" s="20">
        <v>233.6</v>
      </c>
      <c r="K18" s="20"/>
      <c r="L18" s="20">
        <v>24.9</v>
      </c>
      <c r="M18" s="20"/>
      <c r="N18" s="5">
        <f t="shared" si="5"/>
        <v>589.75</v>
      </c>
      <c r="O18" s="6">
        <f t="shared" si="6"/>
        <v>0</v>
      </c>
    </row>
    <row r="19" spans="1:15">
      <c r="A19" s="23">
        <v>42903</v>
      </c>
      <c r="B19" s="33">
        <v>40.799999999999997</v>
      </c>
      <c r="C19" s="29">
        <f t="shared" si="1"/>
        <v>34</v>
      </c>
      <c r="D19" s="40">
        <f t="shared" si="2"/>
        <v>6.8000000000000007</v>
      </c>
      <c r="E19" s="33">
        <v>1391.35</v>
      </c>
      <c r="F19" s="29">
        <f t="shared" si="3"/>
        <v>1264.8636363636363</v>
      </c>
      <c r="G19" s="26">
        <f t="shared" si="4"/>
        <v>126.48636363636363</v>
      </c>
      <c r="H19" s="5">
        <f t="shared" si="0"/>
        <v>1432.1499999999999</v>
      </c>
      <c r="I19" s="20">
        <v>531.95000000000005</v>
      </c>
      <c r="J19" s="20">
        <v>34.299999999999997</v>
      </c>
      <c r="K19" s="20">
        <v>782</v>
      </c>
      <c r="L19" s="20">
        <v>83.9</v>
      </c>
      <c r="M19" s="20"/>
      <c r="N19" s="5">
        <f>SUM(I19:M19)</f>
        <v>1432.15</v>
      </c>
      <c r="O19" s="6">
        <f t="shared" si="6"/>
        <v>0</v>
      </c>
    </row>
    <row r="20" spans="1:15">
      <c r="A20" s="23">
        <v>42904</v>
      </c>
      <c r="B20" s="33">
        <v>12</v>
      </c>
      <c r="C20" s="29">
        <f t="shared" si="1"/>
        <v>10</v>
      </c>
      <c r="D20" s="40">
        <f t="shared" si="2"/>
        <v>2</v>
      </c>
      <c r="E20" s="33">
        <v>54.4</v>
      </c>
      <c r="F20" s="29">
        <f t="shared" si="3"/>
        <v>49.454545454545446</v>
      </c>
      <c r="G20" s="26">
        <f t="shared" si="4"/>
        <v>4.9454545454545453</v>
      </c>
      <c r="H20" s="5">
        <f t="shared" si="0"/>
        <v>66.400000000000006</v>
      </c>
      <c r="I20" s="20">
        <v>66.400000000000006</v>
      </c>
      <c r="J20" s="20"/>
      <c r="K20" s="20"/>
      <c r="L20" s="20"/>
      <c r="M20" s="20"/>
      <c r="N20" s="5">
        <f t="shared" si="5"/>
        <v>66.400000000000006</v>
      </c>
      <c r="O20" s="6">
        <f t="shared" si="6"/>
        <v>0</v>
      </c>
    </row>
    <row r="21" spans="1:15">
      <c r="A21" s="23">
        <v>42905</v>
      </c>
      <c r="B21" s="33">
        <v>18.399999999999999</v>
      </c>
      <c r="C21" s="29">
        <f t="shared" si="1"/>
        <v>15.333333333333332</v>
      </c>
      <c r="D21" s="40">
        <f t="shared" si="2"/>
        <v>3.0666666666666664</v>
      </c>
      <c r="E21" s="33">
        <v>111.95</v>
      </c>
      <c r="F21" s="29">
        <f t="shared" si="3"/>
        <v>101.77272727272727</v>
      </c>
      <c r="G21" s="26">
        <f t="shared" si="4"/>
        <v>10.177272727272728</v>
      </c>
      <c r="H21" s="5">
        <f t="shared" si="0"/>
        <v>130.35</v>
      </c>
      <c r="I21" s="20">
        <v>85.1</v>
      </c>
      <c r="J21" s="20">
        <v>45.25</v>
      </c>
      <c r="K21" s="20"/>
      <c r="L21" s="20"/>
      <c r="M21" s="20"/>
      <c r="N21" s="5">
        <f t="shared" si="5"/>
        <v>130.35</v>
      </c>
      <c r="O21" s="6">
        <f t="shared" si="6"/>
        <v>0</v>
      </c>
    </row>
    <row r="22" spans="1:15">
      <c r="A22" s="23">
        <v>42906</v>
      </c>
      <c r="B22" s="33">
        <v>28.1</v>
      </c>
      <c r="C22" s="29">
        <f t="shared" si="1"/>
        <v>23.416666666666668</v>
      </c>
      <c r="D22" s="40">
        <f t="shared" si="2"/>
        <v>4.6833333333333336</v>
      </c>
      <c r="E22" s="33">
        <v>203.2</v>
      </c>
      <c r="F22" s="29">
        <f t="shared" si="3"/>
        <v>184.72727272727269</v>
      </c>
      <c r="G22" s="26">
        <f t="shared" si="4"/>
        <v>18.472727272727269</v>
      </c>
      <c r="H22" s="5">
        <f t="shared" si="0"/>
        <v>231.29999999999998</v>
      </c>
      <c r="I22" s="20">
        <v>214.8</v>
      </c>
      <c r="J22" s="20">
        <v>16.5</v>
      </c>
      <c r="K22" s="20"/>
      <c r="L22" s="20"/>
      <c r="M22" s="20"/>
      <c r="N22" s="5">
        <f t="shared" si="5"/>
        <v>231.3</v>
      </c>
      <c r="O22" s="6">
        <f t="shared" si="6"/>
        <v>0</v>
      </c>
    </row>
    <row r="23" spans="1:15">
      <c r="A23" s="23">
        <v>42907</v>
      </c>
      <c r="B23" s="33">
        <v>91.5</v>
      </c>
      <c r="C23" s="29">
        <f t="shared" si="1"/>
        <v>76.25</v>
      </c>
      <c r="D23" s="40">
        <f t="shared" si="2"/>
        <v>15.25</v>
      </c>
      <c r="E23" s="33">
        <v>284.45</v>
      </c>
      <c r="F23" s="29">
        <f t="shared" si="3"/>
        <v>258.59090909090907</v>
      </c>
      <c r="G23" s="26">
        <f t="shared" si="4"/>
        <v>25.859090909090909</v>
      </c>
      <c r="H23" s="5">
        <f t="shared" si="0"/>
        <v>375.95</v>
      </c>
      <c r="I23" s="20">
        <v>333.25</v>
      </c>
      <c r="J23" s="20">
        <v>42.7</v>
      </c>
      <c r="K23" s="20"/>
      <c r="L23" s="20"/>
      <c r="M23" s="20"/>
      <c r="N23" s="5">
        <f t="shared" si="5"/>
        <v>375.95</v>
      </c>
      <c r="O23" s="6">
        <f t="shared" si="6"/>
        <v>0</v>
      </c>
    </row>
    <row r="24" spans="1:15">
      <c r="A24" s="23">
        <v>42908</v>
      </c>
      <c r="B24" s="33">
        <v>6.2</v>
      </c>
      <c r="C24" s="29">
        <f t="shared" si="1"/>
        <v>5.166666666666667</v>
      </c>
      <c r="D24" s="40">
        <f t="shared" si="2"/>
        <v>1.0333333333333334</v>
      </c>
      <c r="E24" s="33">
        <v>163.5</v>
      </c>
      <c r="F24" s="29">
        <f t="shared" si="3"/>
        <v>148.63636363636363</v>
      </c>
      <c r="G24" s="26">
        <f t="shared" si="4"/>
        <v>14.863636363636363</v>
      </c>
      <c r="H24" s="5">
        <f t="shared" si="0"/>
        <v>169.7</v>
      </c>
      <c r="I24" s="20">
        <v>115.95</v>
      </c>
      <c r="J24" s="20">
        <v>53.75</v>
      </c>
      <c r="K24" s="20"/>
      <c r="L24" s="20"/>
      <c r="M24" s="20"/>
      <c r="N24" s="5">
        <f t="shared" si="5"/>
        <v>169.7</v>
      </c>
      <c r="O24" s="6">
        <f t="shared" si="6"/>
        <v>0</v>
      </c>
    </row>
    <row r="25" spans="1:15">
      <c r="A25" s="23">
        <v>42909</v>
      </c>
      <c r="B25" s="33">
        <v>22.4</v>
      </c>
      <c r="C25" s="29">
        <f t="shared" si="1"/>
        <v>18.666666666666668</v>
      </c>
      <c r="D25" s="40">
        <f t="shared" si="2"/>
        <v>3.7333333333333338</v>
      </c>
      <c r="E25" s="33">
        <v>207.75</v>
      </c>
      <c r="F25" s="29">
        <f t="shared" si="3"/>
        <v>188.86363636363635</v>
      </c>
      <c r="G25" s="26">
        <f t="shared" si="4"/>
        <v>18.886363636363637</v>
      </c>
      <c r="H25" s="5">
        <f t="shared" si="0"/>
        <v>230.15</v>
      </c>
      <c r="I25" s="20">
        <v>140.15</v>
      </c>
      <c r="J25" s="20">
        <v>39</v>
      </c>
      <c r="K25" s="20"/>
      <c r="L25" s="20">
        <v>51</v>
      </c>
      <c r="M25" s="20"/>
      <c r="N25" s="5">
        <f t="shared" si="5"/>
        <v>230.15</v>
      </c>
      <c r="O25" s="6">
        <f t="shared" si="6"/>
        <v>0</v>
      </c>
    </row>
    <row r="26" spans="1:15">
      <c r="A26" s="23">
        <v>42910</v>
      </c>
      <c r="B26" s="33">
        <v>85.2</v>
      </c>
      <c r="C26" s="29">
        <f t="shared" si="1"/>
        <v>71</v>
      </c>
      <c r="D26" s="40">
        <f t="shared" si="2"/>
        <v>14.200000000000001</v>
      </c>
      <c r="E26" s="33">
        <v>699.9</v>
      </c>
      <c r="F26" s="29">
        <f t="shared" si="3"/>
        <v>636.27272727272725</v>
      </c>
      <c r="G26" s="26">
        <f t="shared" si="4"/>
        <v>63.627272727272725</v>
      </c>
      <c r="H26" s="5">
        <f t="shared" si="0"/>
        <v>785.1</v>
      </c>
      <c r="I26" s="20">
        <v>631.70000000000005</v>
      </c>
      <c r="J26" s="20">
        <v>84.4</v>
      </c>
      <c r="K26" s="20">
        <v>69</v>
      </c>
      <c r="L26" s="20"/>
      <c r="M26" s="20"/>
      <c r="N26" s="5">
        <f t="shared" si="5"/>
        <v>785.1</v>
      </c>
      <c r="O26" s="6">
        <f t="shared" si="6"/>
        <v>0</v>
      </c>
    </row>
    <row r="27" spans="1:15">
      <c r="A27" s="23">
        <v>42911</v>
      </c>
      <c r="B27" s="33">
        <v>21.4</v>
      </c>
      <c r="C27" s="29">
        <f t="shared" si="1"/>
        <v>17.833333333333332</v>
      </c>
      <c r="D27" s="40">
        <f t="shared" si="2"/>
        <v>3.5666666666666664</v>
      </c>
      <c r="E27" s="33">
        <v>285.60000000000002</v>
      </c>
      <c r="F27" s="29">
        <f t="shared" si="3"/>
        <v>259.63636363636363</v>
      </c>
      <c r="G27" s="26">
        <f t="shared" si="4"/>
        <v>25.963636363636365</v>
      </c>
      <c r="H27" s="5">
        <f t="shared" si="0"/>
        <v>307</v>
      </c>
      <c r="I27" s="20">
        <v>193.1</v>
      </c>
      <c r="J27" s="20">
        <v>64.2</v>
      </c>
      <c r="K27" s="20">
        <v>23</v>
      </c>
      <c r="L27" s="20">
        <v>26.7</v>
      </c>
      <c r="M27" s="20"/>
      <c r="N27" s="5">
        <f t="shared" si="5"/>
        <v>307</v>
      </c>
      <c r="O27" s="6">
        <f t="shared" si="6"/>
        <v>0</v>
      </c>
    </row>
    <row r="28" spans="1:15">
      <c r="A28" s="55">
        <v>42912</v>
      </c>
      <c r="B28" s="35">
        <v>27.1</v>
      </c>
      <c r="C28" s="30">
        <f t="shared" si="1"/>
        <v>22.583333333333336</v>
      </c>
      <c r="D28" s="43">
        <f t="shared" si="2"/>
        <v>4.5166666666666675</v>
      </c>
      <c r="E28" s="35">
        <v>182.05</v>
      </c>
      <c r="F28" s="30">
        <f t="shared" si="3"/>
        <v>165.5</v>
      </c>
      <c r="G28" s="27">
        <f t="shared" si="4"/>
        <v>16.55</v>
      </c>
      <c r="H28" s="7">
        <f t="shared" si="0"/>
        <v>209.15</v>
      </c>
      <c r="I28" s="21">
        <v>66.55</v>
      </c>
      <c r="J28" s="21">
        <v>42.7</v>
      </c>
      <c r="K28" s="21">
        <v>83.8</v>
      </c>
      <c r="L28" s="21">
        <v>16</v>
      </c>
      <c r="M28" s="21"/>
      <c r="N28" s="7">
        <f t="shared" si="5"/>
        <v>209.05</v>
      </c>
      <c r="O28" s="15">
        <f t="shared" si="6"/>
        <v>9.9999999999994316E-2</v>
      </c>
    </row>
    <row r="29" spans="1:15">
      <c r="A29" s="23">
        <v>42913</v>
      </c>
      <c r="B29" s="33">
        <v>23.2</v>
      </c>
      <c r="C29" s="29">
        <f t="shared" si="1"/>
        <v>19.333333333333332</v>
      </c>
      <c r="D29" s="40">
        <f t="shared" si="2"/>
        <v>3.8666666666666667</v>
      </c>
      <c r="E29" s="33">
        <v>245.05</v>
      </c>
      <c r="F29" s="29">
        <f t="shared" si="3"/>
        <v>222.77272727272725</v>
      </c>
      <c r="G29" s="26">
        <f t="shared" si="4"/>
        <v>22.277272727272727</v>
      </c>
      <c r="H29" s="5">
        <f t="shared" si="0"/>
        <v>268.25</v>
      </c>
      <c r="I29" s="20">
        <v>249</v>
      </c>
      <c r="J29" s="20">
        <v>19.25</v>
      </c>
      <c r="K29" s="20"/>
      <c r="L29" s="20"/>
      <c r="M29" s="20"/>
      <c r="N29" s="5">
        <f t="shared" si="5"/>
        <v>268.25</v>
      </c>
      <c r="O29" s="6">
        <f t="shared" si="6"/>
        <v>0</v>
      </c>
    </row>
    <row r="30" spans="1:15">
      <c r="A30" s="23">
        <v>42914</v>
      </c>
      <c r="B30" s="33"/>
      <c r="C30" s="29">
        <f t="shared" si="1"/>
        <v>0</v>
      </c>
      <c r="D30" s="40">
        <f t="shared" si="2"/>
        <v>0</v>
      </c>
      <c r="E30" s="33">
        <v>60.5</v>
      </c>
      <c r="F30" s="29">
        <f t="shared" si="3"/>
        <v>54.999999999999993</v>
      </c>
      <c r="G30" s="26">
        <f t="shared" si="4"/>
        <v>5.5</v>
      </c>
      <c r="H30" s="5">
        <f t="shared" si="0"/>
        <v>60.5</v>
      </c>
      <c r="I30" s="20">
        <v>60.5</v>
      </c>
      <c r="J30" s="20"/>
      <c r="K30" s="20"/>
      <c r="L30" s="20"/>
      <c r="M30" s="20"/>
      <c r="N30" s="5">
        <f t="shared" si="5"/>
        <v>60.5</v>
      </c>
      <c r="O30" s="6">
        <f t="shared" si="6"/>
        <v>0</v>
      </c>
    </row>
    <row r="31" spans="1:15">
      <c r="A31" s="23">
        <v>42915</v>
      </c>
      <c r="B31" s="33">
        <v>17.399999999999999</v>
      </c>
      <c r="C31" s="29">
        <f t="shared" si="1"/>
        <v>14.5</v>
      </c>
      <c r="D31" s="40">
        <f t="shared" si="2"/>
        <v>2.9000000000000004</v>
      </c>
      <c r="E31" s="33">
        <v>197.25</v>
      </c>
      <c r="F31" s="29">
        <f t="shared" si="3"/>
        <v>179.31818181818181</v>
      </c>
      <c r="G31" s="26">
        <f t="shared" si="4"/>
        <v>17.931818181818183</v>
      </c>
      <c r="H31" s="5">
        <f t="shared" si="0"/>
        <v>214.65</v>
      </c>
      <c r="I31" s="20">
        <v>122.85</v>
      </c>
      <c r="J31" s="20">
        <v>73.8</v>
      </c>
      <c r="K31" s="20"/>
      <c r="L31" s="20">
        <v>18</v>
      </c>
      <c r="M31" s="20"/>
      <c r="N31" s="5">
        <f t="shared" si="5"/>
        <v>214.64999999999998</v>
      </c>
      <c r="O31" s="6">
        <f t="shared" si="6"/>
        <v>0</v>
      </c>
    </row>
    <row r="32" spans="1:15">
      <c r="A32" s="23">
        <v>42916</v>
      </c>
      <c r="B32" s="33">
        <v>49.2</v>
      </c>
      <c r="C32" s="29">
        <f t="shared" si="1"/>
        <v>41.000000000000007</v>
      </c>
      <c r="D32" s="40">
        <f t="shared" si="2"/>
        <v>8.2000000000000011</v>
      </c>
      <c r="E32" s="33">
        <v>485.2</v>
      </c>
      <c r="F32" s="29">
        <f t="shared" si="3"/>
        <v>441.09090909090907</v>
      </c>
      <c r="G32" s="26">
        <f t="shared" si="4"/>
        <v>44.109090909090909</v>
      </c>
      <c r="H32" s="5">
        <f t="shared" si="0"/>
        <v>534.4</v>
      </c>
      <c r="I32" s="20">
        <v>380.8</v>
      </c>
      <c r="J32" s="20">
        <v>31.06</v>
      </c>
      <c r="K32" s="20"/>
      <c r="L32" s="20">
        <v>122.54</v>
      </c>
      <c r="M32" s="20"/>
      <c r="N32" s="5">
        <f t="shared" si="5"/>
        <v>534.4</v>
      </c>
      <c r="O32" s="6">
        <f t="shared" si="6"/>
        <v>0</v>
      </c>
    </row>
    <row r="33" spans="1:15">
      <c r="A33" s="24" t="s">
        <v>15</v>
      </c>
      <c r="B33" s="35">
        <f>SUM(B3:B32)</f>
        <v>902.4000000000002</v>
      </c>
      <c r="C33" s="25">
        <f t="shared" ref="C33:G33" si="7">SUM(C3:C32)</f>
        <v>752</v>
      </c>
      <c r="D33" s="41">
        <f t="shared" si="7"/>
        <v>150.4</v>
      </c>
      <c r="E33" s="35">
        <f t="shared" si="7"/>
        <v>9638.9499999999971</v>
      </c>
      <c r="F33" s="25">
        <f t="shared" si="7"/>
        <v>8762.681818181818</v>
      </c>
      <c r="G33" s="7">
        <f t="shared" si="7"/>
        <v>876.2681818181818</v>
      </c>
      <c r="H33" s="7">
        <f t="shared" ref="H33" si="8">SUM(H3:H32)</f>
        <v>10541.349999999999</v>
      </c>
      <c r="I33" s="7">
        <f>SUM(I3:I32)</f>
        <v>6587.75</v>
      </c>
      <c r="J33" s="7">
        <f t="shared" ref="J33" si="9">SUM(J3:J32)</f>
        <v>1825.86</v>
      </c>
      <c r="K33" s="7">
        <f t="shared" ref="K33" si="10">SUM(K3:K32)</f>
        <v>1167.8</v>
      </c>
      <c r="L33" s="7">
        <f t="shared" ref="L33" si="11">SUM(L3:L32)</f>
        <v>538.84</v>
      </c>
      <c r="M33" s="7">
        <f t="shared" ref="M33" si="12">SUM(M3:M32)</f>
        <v>415</v>
      </c>
      <c r="N33" s="7">
        <f t="shared" ref="N33" si="13">SUM(N3:N32)</f>
        <v>10535.249999999998</v>
      </c>
      <c r="O33" s="15">
        <f>+H33-N33</f>
        <v>6.1000000000003638</v>
      </c>
    </row>
    <row r="34" spans="1:15">
      <c r="A34" s="24" t="s">
        <v>16</v>
      </c>
      <c r="B34" s="35">
        <f>+B33/1.2</f>
        <v>752.00000000000023</v>
      </c>
      <c r="C34" s="29"/>
      <c r="D34" s="40"/>
      <c r="E34" s="35">
        <f>+E33/1.1</f>
        <v>8762.6818181818144</v>
      </c>
      <c r="F34" s="29"/>
      <c r="G34" s="26"/>
      <c r="H34" s="5">
        <f>B34+E34</f>
        <v>9514.6818181818144</v>
      </c>
      <c r="I34" s="8"/>
      <c r="J34" s="8"/>
      <c r="K34" s="9"/>
      <c r="L34" s="19"/>
      <c r="M34" s="19"/>
      <c r="N34" s="19"/>
      <c r="O34" s="19"/>
    </row>
    <row r="35" spans="1:15" ht="15.75" thickBot="1">
      <c r="A35" s="24" t="s">
        <v>17</v>
      </c>
      <c r="B35" s="36">
        <f>+B34*20/100</f>
        <v>150.40000000000003</v>
      </c>
      <c r="C35" s="29"/>
      <c r="D35" s="40"/>
      <c r="E35" s="36">
        <f>+E34*10/100</f>
        <v>876.26818181818146</v>
      </c>
      <c r="F35" s="29"/>
      <c r="G35" s="26"/>
      <c r="H35" s="5">
        <f>B35+E35</f>
        <v>1026.6681818181814</v>
      </c>
      <c r="I35" s="22"/>
      <c r="J35" s="11"/>
      <c r="K35" s="6"/>
      <c r="L35" s="19"/>
      <c r="M35" s="19"/>
      <c r="N35" s="19"/>
      <c r="O35" s="19"/>
    </row>
    <row r="36" spans="1:15">
      <c r="A36" s="56"/>
      <c r="B36" s="56"/>
      <c r="C36" s="56"/>
      <c r="D36" s="56"/>
      <c r="E36" s="56"/>
      <c r="F36" s="56"/>
      <c r="G36" s="56"/>
      <c r="H36" s="56"/>
      <c r="I36" s="56"/>
      <c r="J36" s="1"/>
      <c r="K36" s="1"/>
      <c r="L36" s="19"/>
      <c r="M36" s="19"/>
      <c r="N36" s="19"/>
      <c r="O36" s="19"/>
    </row>
    <row r="37" spans="1:1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9"/>
      <c r="M37" s="19"/>
      <c r="N37" s="19"/>
      <c r="O37" s="19"/>
    </row>
    <row r="38" spans="1:1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9"/>
      <c r="M38" s="19"/>
      <c r="N38" s="19"/>
      <c r="O38" s="19"/>
    </row>
    <row r="39" spans="1:1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9"/>
      <c r="M39" s="19"/>
      <c r="N39" s="19"/>
      <c r="O39" s="19"/>
    </row>
    <row r="40" spans="1:1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9"/>
      <c r="M40" s="19"/>
      <c r="N40" s="19"/>
      <c r="O40" s="19"/>
    </row>
    <row r="41" spans="1:1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9"/>
      <c r="M41" s="19"/>
      <c r="N41" s="19"/>
      <c r="O41" s="19"/>
    </row>
  </sheetData>
  <mergeCells count="1">
    <mergeCell ref="A1:L1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B472D7786B104FBBC17FD0F74A457F" ma:contentTypeVersion="2" ma:contentTypeDescription="Crée un document." ma:contentTypeScope="" ma:versionID="c2adb931722f85562efbfe6c94ddb165">
  <xsd:schema xmlns:xsd="http://www.w3.org/2001/XMLSchema" xmlns:xs="http://www.w3.org/2001/XMLSchema" xmlns:p="http://schemas.microsoft.com/office/2006/metadata/properties" xmlns:ns2="9d7aee5f-c6d7-4567-bea9-00a4b0c47d6f" targetNamespace="http://schemas.microsoft.com/office/2006/metadata/properties" ma:root="true" ma:fieldsID="9442c34f89e5ce0d0986cd95835443e9" ns2:_="">
    <xsd:import namespace="9d7aee5f-c6d7-4567-bea9-00a4b0c47d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7aee5f-c6d7-4567-bea9-00a4b0c47d6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D6A3F90-037C-48F7-9D03-8608943F4A7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45B295A-7AC8-432D-B01E-64FBA34AE67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7aee5f-c6d7-4567-bea9-00a4b0c47d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885E1E0-CC70-4910-BC17-B02CFEDC36C7}">
  <ds:schemaRefs>
    <ds:schemaRef ds:uri="http://schemas.openxmlformats.org/package/2006/metadata/core-properties"/>
    <ds:schemaRef ds:uri="9d7aee5f-c6d7-4567-bea9-00a4b0c47d6f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janvier 2017</vt:lpstr>
      <vt:lpstr>février 2017</vt:lpstr>
      <vt:lpstr>mars 2017</vt:lpstr>
      <vt:lpstr>avril 2017</vt:lpstr>
      <vt:lpstr>mai 2017</vt:lpstr>
      <vt:lpstr>juin 2017</vt:lpstr>
    </vt:vector>
  </TitlesOfParts>
  <Manager/>
  <Company>Cegid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vthuaud</dc:creator>
  <cp:keywords/>
  <dc:description/>
  <cp:lastModifiedBy>Stagiaire STAGIAIRE</cp:lastModifiedBy>
  <cp:revision/>
  <dcterms:created xsi:type="dcterms:W3CDTF">2017-07-07T09:52:50Z</dcterms:created>
  <dcterms:modified xsi:type="dcterms:W3CDTF">2017-07-19T12:59:23Z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0x01010074B472D7786B104FBBC17FD0F74A457F</vt:lpwstr>
  </property>
</Properties>
</file>