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x Qosmio\Desktop\Lou-Cam\"/>
    </mc:Choice>
  </mc:AlternateContent>
  <bookViews>
    <workbookView xWindow="0" yWindow="0" windowWidth="21600" windowHeight="9885"/>
  </bookViews>
  <sheets>
    <sheet name="Bon de Travail" sheetId="1" r:id="rId1"/>
    <sheet name="Pièces Utilisées" sheetId="6" r:id="rId2"/>
    <sheet name="Détails par Machine" sheetId="4" r:id="rId3"/>
    <sheet name="Inventaire" sheetId="5" r:id="rId4"/>
    <sheet name="Mécanicien" sheetId="2" r:id="rId5"/>
  </sheets>
  <calcPr calcId="152511"/>
  <pivotCaches>
    <pivotCache cacheId="2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2" l="1"/>
  <c r="D8" i="2" s="1"/>
  <c r="F2" i="6" l="1"/>
  <c r="F3" i="6"/>
  <c r="H2" i="6"/>
  <c r="H3" i="6"/>
  <c r="I2" i="1"/>
  <c r="I3" i="1" l="1"/>
  <c r="H3" i="1"/>
  <c r="J3" i="1" l="1"/>
  <c r="C6" i="2"/>
  <c r="D6" i="2" s="1"/>
  <c r="H2" i="1" s="1"/>
  <c r="J2" i="1" s="1"/>
  <c r="C5" i="2"/>
  <c r="D5" i="2" s="1"/>
  <c r="C2" i="2"/>
  <c r="D2" i="2" s="1"/>
  <c r="C7" i="2"/>
  <c r="D7" i="2" s="1"/>
  <c r="C4" i="2"/>
  <c r="D4" i="2" s="1"/>
  <c r="C3" i="2"/>
  <c r="D3" i="2" s="1"/>
</calcChain>
</file>

<file path=xl/sharedStrings.xml><?xml version="1.0" encoding="utf-8"?>
<sst xmlns="http://schemas.openxmlformats.org/spreadsheetml/2006/main" count="44" uniqueCount="32">
  <si>
    <t>Date</t>
  </si>
  <si>
    <t>Unité</t>
  </si>
  <si>
    <t>Réparation</t>
  </si>
  <si>
    <t>Mécanicien</t>
  </si>
  <si>
    <t>Temps</t>
  </si>
  <si>
    <t>No Pièces</t>
  </si>
  <si>
    <t>$Temps</t>
  </si>
  <si>
    <t>$Pièces</t>
  </si>
  <si>
    <t>Coût</t>
  </si>
  <si>
    <t>Stéphane</t>
  </si>
  <si>
    <t>Emile</t>
  </si>
  <si>
    <t>Nom</t>
  </si>
  <si>
    <t>Salaire</t>
  </si>
  <si>
    <t>Coût/h</t>
  </si>
  <si>
    <t>Bénéfice</t>
  </si>
  <si>
    <t>Eric</t>
  </si>
  <si>
    <t>Maxime</t>
  </si>
  <si>
    <t>David</t>
  </si>
  <si>
    <t>Bon de Travail</t>
  </si>
  <si>
    <t>28/06/2017</t>
  </si>
  <si>
    <t>Sous-Traitant</t>
  </si>
  <si>
    <t>PO</t>
  </si>
  <si>
    <t>Étiquettes de lignes</t>
  </si>
  <si>
    <t>Total général</t>
  </si>
  <si>
    <t>Somme de Coût</t>
  </si>
  <si>
    <t>Étiquettes de colonnes</t>
  </si>
  <si>
    <t>11/07/2017</t>
  </si>
  <si>
    <t>Quantité</t>
  </si>
  <si>
    <t>Description</t>
  </si>
  <si>
    <t>Filtre</t>
  </si>
  <si>
    <t>Moteur</t>
  </si>
  <si>
    <t>Richard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</si>
</sst>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/>
    <xf numFmtId="2" fontId="0" fillId="0" borderId="0" xfId="0" applyNumberFormat="1"/>
    <xf numFmtId="0" fontId="0" fillId="0" borderId="0" xfId="0" applyAlignment="1">
      <alignment wrapText="1"/>
    </xf>
    <xf numFmtId="0" fontId="0" fillId="0" borderId="0" xfId="0" pivotButton="1"/>
    <xf numFmtId="0" fontId="0" fillId="0" borderId="0" xfId="0" applyAlignment="1">
      <alignment horizontal="left"/>
    </xf>
    <xf numFmtId="0" fontId="1" fillId="0" borderId="1" xfId="0" applyFont="1" applyBorder="1"/>
  </cellXfs>
  <cellStyles count="1">
    <cellStyle name="Normal" xfId="0" builtinId="0"/>
  </cellStyles>
  <dxfs count="13">
    <dxf>
      <numFmt numFmtId="0" formatCode="General"/>
    </dxf>
    <dxf>
      <numFmt numFmtId="0" formatCode="General"/>
    </dxf>
    <dxf>
      <numFmt numFmtId="0" formatCode="General"/>
    </dxf>
    <dxf>
      <border outline="0">
        <top style="thin">
          <color theme="1"/>
        </top>
      </border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numFmt numFmtId="0" formatCode="General"/>
    </dxf>
    <dxf>
      <numFmt numFmtId="0" formatCode="General"/>
    </dxf>
    <dxf>
      <border outline="0">
        <top style="thin">
          <color theme="1"/>
        </top>
      </border>
    </dxf>
    <dxf>
      <border outline="0">
        <bottom style="medium">
          <color theme="1"/>
        </bottom>
      </border>
    </dxf>
    <dxf>
      <numFmt numFmtId="2" formatCode="0.00"/>
    </dxf>
    <dxf>
      <numFmt numFmtId="2" formatCode="0.0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x Qosmio" refreshedDate="42928.576403819447" createdVersion="5" refreshedVersion="5" minRefreshableVersion="3" recordCount="2">
  <cacheSource type="worksheet">
    <worksheetSource name="TBonTravail"/>
  </cacheSource>
  <cacheFields count="12">
    <cacheField name="Bon de Travail" numFmtId="0">
      <sharedItems containsSemiMixedTypes="0" containsString="0" containsNumber="1" containsInteger="1" minValue="764589" maxValue="766814"/>
    </cacheField>
    <cacheField name="PO" numFmtId="0">
      <sharedItems containsSemiMixedTypes="0" containsString="0" containsNumber="1" containsInteger="1" minValue="3565" maxValue="3656"/>
    </cacheField>
    <cacheField name="Date" numFmtId="0">
      <sharedItems containsBlank="1" count="3">
        <s v="28/06/2017"/>
        <s v="11/07/2017"/>
        <m u="1"/>
      </sharedItems>
    </cacheField>
    <cacheField name="Unité" numFmtId="0">
      <sharedItems containsSemiMixedTypes="0" containsString="0" containsNumber="1" containsInteger="1" minValue="415" maxValue="424" count="2">
        <n v="424"/>
        <n v="415"/>
      </sharedItems>
    </cacheField>
    <cacheField name="Réparation" numFmtId="0">
      <sharedItems containsBlank="1"/>
    </cacheField>
    <cacheField name="Mécanicien" numFmtId="0">
      <sharedItems/>
    </cacheField>
    <cacheField name="Temps" numFmtId="0">
      <sharedItems containsSemiMixedTypes="0" containsString="0" containsNumber="1" containsInteger="1" minValue="0" maxValue="1"/>
    </cacheField>
    <cacheField name="No Pièces" numFmtId="0">
      <sharedItems containsNonDate="0" containsString="0" containsBlank="1"/>
    </cacheField>
    <cacheField name="Nbr de Pièces" numFmtId="0">
      <sharedItems containsNonDate="0" containsString="0" containsBlank="1"/>
    </cacheField>
    <cacheField name="$Temps" numFmtId="2">
      <sharedItems containsSemiMixedTypes="0" containsString="0" containsNumber="1" minValue="26.785" maxValue="75"/>
    </cacheField>
    <cacheField name="$Pièces" numFmtId="0">
      <sharedItems containsSemiMixedTypes="0" containsString="0" containsNumber="1" containsInteger="1" minValue="54" maxValue="145"/>
    </cacheField>
    <cacheField name="Coût" numFmtId="2">
      <sharedItems containsSemiMixedTypes="0" containsString="0" containsNumber="1" minValue="80.784999999999997" maxValue="2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n v="766814"/>
    <n v="3565"/>
    <x v="0"/>
    <x v="0"/>
    <s v="Vitres Industrielles Remplacer pare-brise coté gauche cassé"/>
    <s v="Sous-Traitant"/>
    <n v="0"/>
    <m/>
    <m/>
    <n v="75"/>
    <n v="145"/>
    <n v="220"/>
  </r>
  <r>
    <n v="764589"/>
    <n v="3656"/>
    <x v="1"/>
    <x v="1"/>
    <m/>
    <s v="Stéphane"/>
    <n v="1"/>
    <m/>
    <m/>
    <n v="26.785"/>
    <n v="54"/>
    <n v="80.78499999999999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1:D5" firstHeaderRow="1" firstDataRow="2" firstDataCol="1"/>
  <pivotFields count="12">
    <pivotField showAll="0"/>
    <pivotField showAll="0"/>
    <pivotField axis="axisCol" showAll="0" sortType="ascending">
      <items count="4">
        <item x="1"/>
        <item x="0"/>
        <item m="1" x="2"/>
        <item t="default"/>
      </items>
    </pivotField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numFmtId="2" showAll="0"/>
    <pivotField showAll="0"/>
    <pivotField dataField="1" numFmtId="2" showAll="0"/>
  </pivotFields>
  <rowFields count="1">
    <field x="3"/>
  </rowFields>
  <rowItems count="3">
    <i>
      <x/>
    </i>
    <i>
      <x v="1"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Somme de Coût" fld="11" baseField="0" baseItem="0"/>
  </dataFields>
  <pivotTableStyleInfo name="PivotStyleLight22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BonTravail" displayName="TBonTravail" ref="A1:J3" totalsRowShown="0">
  <autoFilter ref="A1:J3"/>
  <tableColumns count="10">
    <tableColumn id="1" name="Bon de Travail"/>
    <tableColumn id="12" name="PO"/>
    <tableColumn id="2" name="Date"/>
    <tableColumn id="3" name="Unité"/>
    <tableColumn id="4" name="Réparation" dataDxfId="12"/>
    <tableColumn id="5" name="Mécanicien"/>
    <tableColumn id="6" name="Temps"/>
    <tableColumn id="8" name="$Temps" dataDxfId="11">
      <calculatedColumnFormula>LOOKUP(TBonTravail[Mécanicien],TMecanicien[Nom],TMecanicien[Coût/h])*TBonTravail[Temps]</calculatedColumnFormula>
    </tableColumn>
    <tableColumn id="9" name="$Pièces"/>
    <tableColumn id="10" name="Coût" dataDxfId="10">
      <calculatedColumnFormula>TBonTravail[$Temps]+TBonTravail[$Pièces]</calculatedColumnFormula>
    </tableColumn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id="4" name="TPieces" displayName="TPieces" ref="A1:H3" totalsRowShown="0" headerRowBorderDxfId="9" tableBorderDxfId="8">
  <autoFilter ref="A1:H3"/>
  <sortState ref="A2:H3">
    <sortCondition ref="A1:A3"/>
  </sortState>
  <tableColumns count="8">
    <tableColumn id="1" name="Bon de Travail"/>
    <tableColumn id="2" name="PO"/>
    <tableColumn id="3" name="Date"/>
    <tableColumn id="4" name="Unité"/>
    <tableColumn id="5" name="No Pièces"/>
    <tableColumn id="6" name="Description" dataDxfId="7">
      <calculatedColumnFormula>INDEX(TInventaire[[#This Row],[Description]],MATCH(TPieces[[#This Row],[No Pièces]],TInventaire[[#This Row],[No Pièces]],0),1)</calculatedColumnFormula>
    </tableColumn>
    <tableColumn id="7" name="Quantité"/>
    <tableColumn id="10" name="Coût" dataDxfId="6">
      <calculatedColumnFormula>LOOKUP(TPieces[[#This Row],[No Pièces]],TInventaire[[#This Row],[No Pièces]],TInventaire[[#This Row],[Coût]])*TPieces[[#This Row],[Quantité]]</calculatedColumnFormula>
    </tableColumn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5" name="TInventaire" displayName="TInventaire" ref="A1:D3" totalsRowShown="0" headerRowDxfId="5" headerRowBorderDxfId="4" tableBorderDxfId="3">
  <autoFilter ref="A1:D3"/>
  <sortState ref="A2:D4">
    <sortCondition ref="A1:A4"/>
  </sortState>
  <tableColumns count="4">
    <tableColumn id="1" name="No Pièces"/>
    <tableColumn id="4" name="Description"/>
    <tableColumn id="2" name="Quantité"/>
    <tableColumn id="3" name="Coût"/>
  </tableColumns>
  <tableStyleInfo name="TableStyleLight15" showFirstColumn="0" showLastColumn="0" showRowStripes="1" showColumnStripes="0"/>
</table>
</file>

<file path=xl/tables/table4.xml><?xml version="1.0" encoding="utf-8"?>
<table xmlns="http://schemas.openxmlformats.org/spreadsheetml/2006/main" id="1" name="TMecanicien" displayName="TMecanicien" ref="A1:D8" totalsRowShown="0">
  <autoFilter ref="A1:D8"/>
  <sortState ref="A2:D7">
    <sortCondition ref="A1:A7"/>
  </sortState>
  <tableColumns count="4">
    <tableColumn id="1" name="Nom"/>
    <tableColumn id="2" name="Salaire" dataDxfId="2"/>
    <tableColumn id="3" name="Bénéfice" dataDxfId="1">
      <calculatedColumnFormula>B2*21.75%</calculatedColumnFormula>
    </tableColumn>
    <tableColumn id="4" name="Coût/h" dataDxfId="0">
      <calculatedColumnFormula>B2+C2</calculatedColumnFormula>
    </tableColumn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abSelected="1" zoomScale="90" zoomScaleNormal="90" workbookViewId="0">
      <selection activeCell="F2" sqref="F2"/>
    </sheetView>
  </sheetViews>
  <sheetFormatPr baseColWidth="10" defaultRowHeight="15" x14ac:dyDescent="0.25"/>
  <cols>
    <col min="1" max="1" width="21.7109375" customWidth="1"/>
    <col min="2" max="2" width="7.140625" customWidth="1"/>
    <col min="3" max="3" width="12.5703125" customWidth="1"/>
    <col min="4" max="4" width="8.28515625" customWidth="1"/>
    <col min="5" max="5" width="69.5703125" customWidth="1"/>
    <col min="6" max="6" width="21.85546875" customWidth="1"/>
  </cols>
  <sheetData>
    <row r="1" spans="1:10" x14ac:dyDescent="0.25">
      <c r="A1" t="s">
        <v>18</v>
      </c>
      <c r="B1" t="s">
        <v>21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6</v>
      </c>
      <c r="I1" t="s">
        <v>7</v>
      </c>
      <c r="J1" t="s">
        <v>8</v>
      </c>
    </row>
    <row r="2" spans="1:10" x14ac:dyDescent="0.25">
      <c r="A2">
        <v>5</v>
      </c>
      <c r="E2" s="3"/>
      <c r="F2" t="s">
        <v>16</v>
      </c>
      <c r="G2">
        <v>1</v>
      </c>
      <c r="H2" s="2">
        <f>LOOKUP(TBonTravail[Mécanicien],TMecanicien[Nom],TMecanicien[Coût/h])*TBonTravail[Temps]</f>
        <v>25.567499999999999</v>
      </c>
      <c r="I2">
        <f ca="1">LOOKUP(TBonTravail[[#This Row],[Bon de Travail]],TPieces[[#This Row],[Bon de Travail]],TPieces[Coût])</f>
        <v>8</v>
      </c>
      <c r="J2" s="2">
        <f ca="1">TBonTravail[$Temps]+TBonTravail[$Pièces]</f>
        <v>33.567499999999995</v>
      </c>
    </row>
    <row r="3" spans="1:10" x14ac:dyDescent="0.25">
      <c r="A3">
        <v>89</v>
      </c>
      <c r="E3" s="3"/>
      <c r="F3" t="s">
        <v>31</v>
      </c>
      <c r="G3">
        <v>1</v>
      </c>
      <c r="H3" s="2">
        <f>LOOKUP(TBonTravail[Mécanicien],TMecanicien[Nom],TMecanicien[Coût/h])*TBonTravail[Temps]</f>
        <v>25.567499999999999</v>
      </c>
      <c r="I3">
        <f>LOOKUP(TBonTravail[[#This Row],[Bon de Travail]],TPieces[Bon de Travail],TPieces[Coût])</f>
        <v>5</v>
      </c>
      <c r="J3" s="2">
        <f>TBonTravail[$Temps]+TBonTravail[$Pièces]</f>
        <v>30.567499999999999</v>
      </c>
    </row>
  </sheetData>
  <pageMargins left="0.7" right="0.7" top="0.75" bottom="0.75" header="0.3" footer="0.3"/>
  <pageSetup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Mécanicien!$A$2:$A$8</xm:f>
          </x14:formula1>
          <xm:sqref>F2:F3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>
      <selection activeCell="E4" sqref="E4"/>
    </sheetView>
  </sheetViews>
  <sheetFormatPr baseColWidth="10" defaultRowHeight="15" x14ac:dyDescent="0.25"/>
  <cols>
    <col min="1" max="1" width="22.7109375" customWidth="1"/>
    <col min="2" max="2" width="7.140625" customWidth="1"/>
    <col min="3" max="3" width="12.5703125" customWidth="1"/>
    <col min="4" max="4" width="8.28515625" customWidth="1"/>
    <col min="5" max="5" width="24.42578125" customWidth="1"/>
    <col min="6" max="6" width="29" customWidth="1"/>
  </cols>
  <sheetData>
    <row r="1" spans="1:8" x14ac:dyDescent="0.25">
      <c r="A1" t="s">
        <v>18</v>
      </c>
      <c r="B1" t="s">
        <v>21</v>
      </c>
      <c r="C1" t="s">
        <v>0</v>
      </c>
      <c r="D1" t="s">
        <v>1</v>
      </c>
      <c r="E1" t="s">
        <v>5</v>
      </c>
      <c r="F1" t="s">
        <v>28</v>
      </c>
      <c r="G1" t="s">
        <v>27</v>
      </c>
      <c r="H1" t="s">
        <v>8</v>
      </c>
    </row>
    <row r="2" spans="1:8" x14ac:dyDescent="0.25">
      <c r="A2">
        <v>5</v>
      </c>
      <c r="E2">
        <v>12356</v>
      </c>
      <c r="F2" t="e">
        <f>INDEX(TInventaire[[#This Row],[Description]],MATCH(TPieces[[#This Row],[No Pièces]],TInventaire[[#This Row],[No Pièces]],0),1)</f>
        <v>#N/A</v>
      </c>
      <c r="G2">
        <v>1</v>
      </c>
      <c r="H2">
        <f>LOOKUP(TPieces[[#This Row],[No Pièces]],TInventaire[[#This Row],[No Pièces]],TInventaire[[#This Row],[Coût]])*TPieces[[#This Row],[Quantité]]</f>
        <v>8</v>
      </c>
    </row>
    <row r="3" spans="1:8" x14ac:dyDescent="0.25">
      <c r="A3">
        <v>89</v>
      </c>
      <c r="E3">
        <v>12356</v>
      </c>
      <c r="F3" t="str">
        <f>INDEX(TInventaire[[#This Row],[Description]],MATCH(TPieces[[#This Row],[No Pièces]],TInventaire[[#This Row],[No Pièces]],0),1)</f>
        <v>Moteur</v>
      </c>
      <c r="G3">
        <v>1</v>
      </c>
      <c r="H3">
        <f>LOOKUP(TPieces[[#This Row],[No Pièces]],TInventaire[[#This Row],[No Pièces]],TInventaire[[#This Row],[Coût]])*TPieces[[#This Row],[Quantité]]</f>
        <v>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/>
  </sheetViews>
  <sheetFormatPr baseColWidth="10" defaultRowHeight="15" x14ac:dyDescent="0.25"/>
  <cols>
    <col min="1" max="1" width="21" bestFit="1" customWidth="1"/>
    <col min="2" max="2" width="23.85546875" customWidth="1"/>
    <col min="3" max="3" width="10.7109375" customWidth="1"/>
    <col min="4" max="4" width="12.5703125" customWidth="1"/>
    <col min="5" max="5" width="15" customWidth="1"/>
    <col min="6" max="6" width="21.85546875" bestFit="1" customWidth="1"/>
    <col min="7" max="7" width="20" customWidth="1"/>
  </cols>
  <sheetData>
    <row r="1" spans="1:4" x14ac:dyDescent="0.25">
      <c r="A1" s="4" t="s">
        <v>24</v>
      </c>
      <c r="B1" s="4" t="s">
        <v>25</v>
      </c>
    </row>
    <row r="2" spans="1:4" x14ac:dyDescent="0.25">
      <c r="A2" s="4" t="s">
        <v>22</v>
      </c>
      <c r="B2" t="s">
        <v>26</v>
      </c>
      <c r="C2" t="s">
        <v>19</v>
      </c>
      <c r="D2" t="s">
        <v>23</v>
      </c>
    </row>
    <row r="3" spans="1:4" x14ac:dyDescent="0.25">
      <c r="A3" s="5">
        <v>424</v>
      </c>
      <c r="B3" s="1"/>
      <c r="C3" s="1">
        <v>220</v>
      </c>
      <c r="D3" s="1">
        <v>220</v>
      </c>
    </row>
    <row r="4" spans="1:4" x14ac:dyDescent="0.25">
      <c r="A4" s="5">
        <v>415</v>
      </c>
      <c r="B4" s="1">
        <v>80.784999999999997</v>
      </c>
      <c r="C4" s="1"/>
      <c r="D4" s="1">
        <v>80.784999999999997</v>
      </c>
    </row>
    <row r="5" spans="1:4" x14ac:dyDescent="0.25">
      <c r="A5" s="5" t="s">
        <v>23</v>
      </c>
      <c r="B5" s="1">
        <v>80.784999999999997</v>
      </c>
      <c r="C5" s="1">
        <v>220</v>
      </c>
      <c r="D5" s="1">
        <v>300.78499999999997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A2" sqref="A2"/>
    </sheetView>
  </sheetViews>
  <sheetFormatPr baseColWidth="10" defaultRowHeight="15" x14ac:dyDescent="0.25"/>
  <cols>
    <col min="1" max="1" width="25.28515625" customWidth="1"/>
    <col min="2" max="2" width="31.85546875" customWidth="1"/>
  </cols>
  <sheetData>
    <row r="1" spans="1:4" ht="15.75" thickBot="1" x14ac:dyDescent="0.3">
      <c r="A1" s="6" t="s">
        <v>5</v>
      </c>
      <c r="B1" s="6" t="s">
        <v>28</v>
      </c>
      <c r="C1" s="6" t="s">
        <v>27</v>
      </c>
      <c r="D1" s="6" t="s">
        <v>8</v>
      </c>
    </row>
    <row r="2" spans="1:4" x14ac:dyDescent="0.25">
      <c r="A2">
        <v>8989</v>
      </c>
      <c r="B2" t="s">
        <v>29</v>
      </c>
      <c r="C2">
        <v>1</v>
      </c>
      <c r="D2">
        <v>8</v>
      </c>
    </row>
    <row r="3" spans="1:4" x14ac:dyDescent="0.25">
      <c r="A3">
        <v>12356</v>
      </c>
      <c r="B3" t="s">
        <v>30</v>
      </c>
      <c r="C3">
        <v>10</v>
      </c>
      <c r="D3">
        <v>5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D8" sqref="D8"/>
    </sheetView>
  </sheetViews>
  <sheetFormatPr baseColWidth="10" defaultRowHeight="15" x14ac:dyDescent="0.25"/>
  <cols>
    <col min="1" max="1" width="20" customWidth="1"/>
    <col min="2" max="2" width="11.42578125" style="1"/>
    <col min="3" max="3" width="17.42578125" style="1" customWidth="1"/>
    <col min="4" max="4" width="11.42578125" style="1"/>
  </cols>
  <sheetData>
    <row r="1" spans="1:4" x14ac:dyDescent="0.25">
      <c r="A1" t="s">
        <v>11</v>
      </c>
      <c r="B1" s="1" t="s">
        <v>12</v>
      </c>
      <c r="C1" s="1" t="s">
        <v>14</v>
      </c>
      <c r="D1" s="1" t="s">
        <v>13</v>
      </c>
    </row>
    <row r="2" spans="1:4" x14ac:dyDescent="0.25">
      <c r="A2" t="s">
        <v>17</v>
      </c>
      <c r="B2" s="1">
        <v>18</v>
      </c>
      <c r="C2" s="1">
        <f t="shared" ref="C2:C7" si="0">B2*21.75%</f>
        <v>3.915</v>
      </c>
      <c r="D2" s="1">
        <f t="shared" ref="D2:D7" si="1">B2+C2</f>
        <v>21.914999999999999</v>
      </c>
    </row>
    <row r="3" spans="1:4" x14ac:dyDescent="0.25">
      <c r="A3" t="s">
        <v>10</v>
      </c>
      <c r="B3" s="1">
        <v>20</v>
      </c>
      <c r="C3" s="1">
        <f t="shared" si="0"/>
        <v>4.3499999999999996</v>
      </c>
      <c r="D3" s="1">
        <f t="shared" si="1"/>
        <v>24.35</v>
      </c>
    </row>
    <row r="4" spans="1:4" x14ac:dyDescent="0.25">
      <c r="A4" t="s">
        <v>15</v>
      </c>
      <c r="B4" s="1">
        <v>16</v>
      </c>
      <c r="C4" s="1">
        <f t="shared" si="0"/>
        <v>3.48</v>
      </c>
      <c r="D4" s="1">
        <f t="shared" si="1"/>
        <v>19.48</v>
      </c>
    </row>
    <row r="5" spans="1:4" x14ac:dyDescent="0.25">
      <c r="A5" t="s">
        <v>16</v>
      </c>
      <c r="B5" s="1">
        <v>21</v>
      </c>
      <c r="C5" s="1">
        <f t="shared" si="0"/>
        <v>4.5674999999999999</v>
      </c>
      <c r="D5" s="1">
        <f t="shared" si="1"/>
        <v>25.567499999999999</v>
      </c>
    </row>
    <row r="6" spans="1:4" x14ac:dyDescent="0.25">
      <c r="A6" t="s">
        <v>20</v>
      </c>
      <c r="B6" s="1">
        <v>0</v>
      </c>
      <c r="C6" s="1">
        <f t="shared" si="0"/>
        <v>0</v>
      </c>
      <c r="D6" s="1">
        <f t="shared" si="1"/>
        <v>0</v>
      </c>
    </row>
    <row r="7" spans="1:4" x14ac:dyDescent="0.25">
      <c r="A7" t="s">
        <v>9</v>
      </c>
      <c r="B7" s="1">
        <v>22</v>
      </c>
      <c r="C7" s="1">
        <f t="shared" si="0"/>
        <v>4.7850000000000001</v>
      </c>
      <c r="D7" s="1">
        <f t="shared" si="1"/>
        <v>26.785</v>
      </c>
    </row>
    <row r="8" spans="1:4" x14ac:dyDescent="0.25">
      <c r="A8" t="s">
        <v>31</v>
      </c>
      <c r="B8" s="1">
        <v>17</v>
      </c>
      <c r="C8" s="1">
        <f>B8*21.75%</f>
        <v>3.6974999999999998</v>
      </c>
      <c r="D8" s="1">
        <f>B8+C8</f>
        <v>20.697499999999998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Bon de Travail</vt:lpstr>
      <vt:lpstr>Pièces Utilisées</vt:lpstr>
      <vt:lpstr>Détails par Machine</vt:lpstr>
      <vt:lpstr>Inventaire</vt:lpstr>
      <vt:lpstr>Mécanicien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 Qosmio</dc:creator>
  <cp:lastModifiedBy>Max Qosmio</cp:lastModifiedBy>
  <dcterms:created xsi:type="dcterms:W3CDTF">2017-07-12T16:22:14Z</dcterms:created>
  <dcterms:modified xsi:type="dcterms:W3CDTF">2017-07-13T17:11:34Z</dcterms:modified>
</cp:coreProperties>
</file>