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scal.wicht\Downloads\"/>
    </mc:Choice>
  </mc:AlternateContent>
  <bookViews>
    <workbookView xWindow="0" yWindow="0" windowWidth="10440" windowHeight="7905" activeTab="3"/>
  </bookViews>
  <sheets>
    <sheet name="Poule 1" sheetId="1" r:id="rId1"/>
    <sheet name="Poule 2" sheetId="5" r:id="rId2"/>
    <sheet name="Poule 3" sheetId="6" r:id="rId3"/>
    <sheet name="Poule 4" sheetId="7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2" i="7" l="1"/>
  <c r="O22" i="7"/>
  <c r="N22" i="7"/>
  <c r="R21" i="7"/>
  <c r="O21" i="7"/>
  <c r="N21" i="7"/>
  <c r="R20" i="7"/>
  <c r="O20" i="7"/>
  <c r="N20" i="7"/>
  <c r="R19" i="7"/>
  <c r="O19" i="7"/>
  <c r="N19" i="7"/>
  <c r="R18" i="7"/>
  <c r="O18" i="7"/>
  <c r="N18" i="7"/>
  <c r="O17" i="7"/>
  <c r="N17" i="7"/>
  <c r="E6" i="7" s="1"/>
  <c r="O16" i="7"/>
  <c r="N16" i="7"/>
  <c r="O15" i="7"/>
  <c r="N15" i="7"/>
  <c r="O14" i="7"/>
  <c r="N14" i="7"/>
  <c r="O13" i="7"/>
  <c r="N13" i="7"/>
  <c r="R12" i="7"/>
  <c r="O12" i="7"/>
  <c r="N12" i="7"/>
  <c r="R11" i="7"/>
  <c r="O11" i="7"/>
  <c r="N11" i="7"/>
  <c r="R10" i="7"/>
  <c r="O10" i="7"/>
  <c r="N10" i="7"/>
  <c r="R9" i="7"/>
  <c r="O9" i="7"/>
  <c r="N9" i="7"/>
  <c r="R8" i="7"/>
  <c r="O8" i="7"/>
  <c r="N8" i="7"/>
  <c r="R7" i="7"/>
  <c r="O7" i="7"/>
  <c r="N7" i="7"/>
  <c r="R6" i="7"/>
  <c r="O6" i="7"/>
  <c r="N6" i="7"/>
  <c r="R5" i="7"/>
  <c r="O5" i="7"/>
  <c r="N5" i="7"/>
  <c r="R4" i="7"/>
  <c r="O4" i="7"/>
  <c r="N4" i="7"/>
  <c r="R3" i="7"/>
  <c r="O3" i="7"/>
  <c r="N3" i="7"/>
  <c r="E7" i="7" s="1"/>
  <c r="F3" i="7"/>
  <c r="R22" i="6"/>
  <c r="O22" i="6"/>
  <c r="N22" i="6"/>
  <c r="R21" i="6"/>
  <c r="O21" i="6"/>
  <c r="N21" i="6"/>
  <c r="R20" i="6"/>
  <c r="O20" i="6"/>
  <c r="N20" i="6"/>
  <c r="R19" i="6"/>
  <c r="O19" i="6"/>
  <c r="N19" i="6"/>
  <c r="R18" i="6"/>
  <c r="O18" i="6"/>
  <c r="N18" i="6"/>
  <c r="O17" i="6"/>
  <c r="N17" i="6"/>
  <c r="O16" i="6"/>
  <c r="N16" i="6"/>
  <c r="O15" i="6"/>
  <c r="N15" i="6"/>
  <c r="O14" i="6"/>
  <c r="N14" i="6"/>
  <c r="O13" i="6"/>
  <c r="N13" i="6"/>
  <c r="R12" i="6"/>
  <c r="O12" i="6"/>
  <c r="N12" i="6"/>
  <c r="R11" i="6"/>
  <c r="O11" i="6"/>
  <c r="N11" i="6"/>
  <c r="R10" i="6"/>
  <c r="O10" i="6"/>
  <c r="N10" i="6"/>
  <c r="R9" i="6"/>
  <c r="O9" i="6"/>
  <c r="N9" i="6"/>
  <c r="R8" i="6"/>
  <c r="O8" i="6"/>
  <c r="N8" i="6"/>
  <c r="R7" i="6"/>
  <c r="O7" i="6"/>
  <c r="N7" i="6"/>
  <c r="R6" i="6"/>
  <c r="O6" i="6"/>
  <c r="N6" i="6"/>
  <c r="R5" i="6"/>
  <c r="O5" i="6"/>
  <c r="N5" i="6"/>
  <c r="R4" i="6"/>
  <c r="O4" i="6"/>
  <c r="N4" i="6"/>
  <c r="R3" i="6"/>
  <c r="O3" i="6"/>
  <c r="N3" i="6"/>
  <c r="E7" i="6" s="1"/>
  <c r="R22" i="5"/>
  <c r="O22" i="5"/>
  <c r="N22" i="5"/>
  <c r="R21" i="5"/>
  <c r="O21" i="5"/>
  <c r="N21" i="5"/>
  <c r="R20" i="5"/>
  <c r="O20" i="5"/>
  <c r="N20" i="5"/>
  <c r="R19" i="5"/>
  <c r="O19" i="5"/>
  <c r="N19" i="5"/>
  <c r="R18" i="5"/>
  <c r="O18" i="5"/>
  <c r="N18" i="5"/>
  <c r="O17" i="5"/>
  <c r="N17" i="5"/>
  <c r="O16" i="5"/>
  <c r="N16" i="5"/>
  <c r="O15" i="5"/>
  <c r="N15" i="5"/>
  <c r="O14" i="5"/>
  <c r="N14" i="5"/>
  <c r="O13" i="5"/>
  <c r="N13" i="5"/>
  <c r="R12" i="5"/>
  <c r="O12" i="5"/>
  <c r="N12" i="5"/>
  <c r="R11" i="5"/>
  <c r="O11" i="5"/>
  <c r="N11" i="5"/>
  <c r="R10" i="5"/>
  <c r="O10" i="5"/>
  <c r="N10" i="5"/>
  <c r="R9" i="5"/>
  <c r="O9" i="5"/>
  <c r="N9" i="5"/>
  <c r="R8" i="5"/>
  <c r="O8" i="5"/>
  <c r="N8" i="5"/>
  <c r="R7" i="5"/>
  <c r="O7" i="5"/>
  <c r="N7" i="5"/>
  <c r="R6" i="5"/>
  <c r="O6" i="5"/>
  <c r="N6" i="5"/>
  <c r="R5" i="5"/>
  <c r="O5" i="5"/>
  <c r="N5" i="5"/>
  <c r="R4" i="5"/>
  <c r="O4" i="5"/>
  <c r="N4" i="5"/>
  <c r="R3" i="5"/>
  <c r="O3" i="5"/>
  <c r="N3" i="5"/>
  <c r="R3" i="1"/>
  <c r="R4" i="1"/>
  <c r="R5" i="1"/>
  <c r="R6" i="1"/>
  <c r="R7" i="1"/>
  <c r="R8" i="1"/>
  <c r="R9" i="1"/>
  <c r="R10" i="1"/>
  <c r="R11" i="1"/>
  <c r="R12" i="1"/>
  <c r="R18" i="1"/>
  <c r="R19" i="1"/>
  <c r="R20" i="1"/>
  <c r="R21" i="1"/>
  <c r="R22" i="1"/>
  <c r="O20" i="1"/>
  <c r="O21" i="1"/>
  <c r="O22" i="1"/>
  <c r="O19" i="1"/>
  <c r="O18" i="1"/>
  <c r="O16" i="1"/>
  <c r="O17" i="1"/>
  <c r="O15" i="1"/>
  <c r="O14" i="1"/>
  <c r="O12" i="1"/>
  <c r="O13" i="1"/>
  <c r="O11" i="1"/>
  <c r="O9" i="1"/>
  <c r="O10" i="1"/>
  <c r="O8" i="1"/>
  <c r="O7" i="1"/>
  <c r="N20" i="1"/>
  <c r="N21" i="1"/>
  <c r="N22" i="1"/>
  <c r="N19" i="1"/>
  <c r="N16" i="1"/>
  <c r="N17" i="1"/>
  <c r="N18" i="1"/>
  <c r="N15" i="1"/>
  <c r="N12" i="1"/>
  <c r="N13" i="1"/>
  <c r="N14" i="1"/>
  <c r="N11" i="1"/>
  <c r="N8" i="1"/>
  <c r="N9" i="1"/>
  <c r="E3" i="1" s="1"/>
  <c r="N10" i="1"/>
  <c r="N7" i="1"/>
  <c r="N4" i="1"/>
  <c r="N5" i="1"/>
  <c r="N6" i="1"/>
  <c r="N3" i="1"/>
  <c r="O4" i="1"/>
  <c r="O5" i="1"/>
  <c r="O6" i="1"/>
  <c r="O3" i="1"/>
  <c r="H5" i="7" l="1"/>
  <c r="F4" i="7"/>
  <c r="G7" i="7"/>
  <c r="D5" i="7"/>
  <c r="F5" i="7"/>
  <c r="F7" i="7"/>
  <c r="E3" i="7"/>
  <c r="D4" i="7"/>
  <c r="D6" i="7"/>
  <c r="F4" i="6"/>
  <c r="G3" i="6"/>
  <c r="F3" i="6"/>
  <c r="E3" i="6"/>
  <c r="G7" i="6"/>
  <c r="D4" i="6"/>
  <c r="D6" i="6"/>
  <c r="E6" i="6"/>
  <c r="F5" i="6"/>
  <c r="F7" i="6"/>
  <c r="H5" i="6"/>
  <c r="E7" i="5"/>
  <c r="H5" i="5"/>
  <c r="G3" i="5"/>
  <c r="E3" i="5"/>
  <c r="E4" i="5"/>
  <c r="D6" i="5"/>
  <c r="F4" i="5"/>
  <c r="E6" i="5"/>
  <c r="D3" i="5"/>
  <c r="G7" i="5"/>
  <c r="F3" i="5"/>
  <c r="F6" i="7"/>
  <c r="C6" i="7" s="1"/>
  <c r="H7" i="7"/>
  <c r="I7" i="7" s="1"/>
  <c r="E5" i="7"/>
  <c r="G6" i="7"/>
  <c r="H6" i="7"/>
  <c r="H3" i="7"/>
  <c r="G5" i="7"/>
  <c r="I5" i="7" s="1"/>
  <c r="H4" i="7"/>
  <c r="G3" i="7"/>
  <c r="E4" i="7"/>
  <c r="J4" i="7" s="1"/>
  <c r="D7" i="7"/>
  <c r="D3" i="7"/>
  <c r="G4" i="7"/>
  <c r="H3" i="6"/>
  <c r="I3" i="6" s="1"/>
  <c r="D5" i="6"/>
  <c r="F6" i="6"/>
  <c r="H7" i="6"/>
  <c r="I7" i="6" s="1"/>
  <c r="E5" i="6"/>
  <c r="G6" i="6"/>
  <c r="I6" i="6" s="1"/>
  <c r="H4" i="6"/>
  <c r="H6" i="6"/>
  <c r="G5" i="6"/>
  <c r="D7" i="6"/>
  <c r="E4" i="6"/>
  <c r="C4" i="6" s="1"/>
  <c r="D3" i="6"/>
  <c r="G4" i="6"/>
  <c r="H4" i="5"/>
  <c r="D5" i="5"/>
  <c r="H7" i="5"/>
  <c r="I7" i="5" s="1"/>
  <c r="E5" i="5"/>
  <c r="G6" i="5"/>
  <c r="H3" i="5"/>
  <c r="I3" i="5" s="1"/>
  <c r="F6" i="5"/>
  <c r="J6" i="5" s="1"/>
  <c r="D4" i="5"/>
  <c r="F5" i="5"/>
  <c r="H6" i="5"/>
  <c r="G5" i="5"/>
  <c r="I5" i="5" s="1"/>
  <c r="D7" i="5"/>
  <c r="G4" i="5"/>
  <c r="F7" i="5"/>
  <c r="F4" i="1"/>
  <c r="D5" i="1"/>
  <c r="H3" i="1"/>
  <c r="H4" i="1"/>
  <c r="G6" i="1"/>
  <c r="E4" i="1"/>
  <c r="D3" i="1"/>
  <c r="G7" i="1"/>
  <c r="D6" i="1"/>
  <c r="F7" i="1"/>
  <c r="H6" i="1"/>
  <c r="F6" i="1"/>
  <c r="H7" i="1"/>
  <c r="E6" i="1"/>
  <c r="G4" i="1"/>
  <c r="H5" i="1"/>
  <c r="F3" i="1"/>
  <c r="C3" i="1" s="1"/>
  <c r="E7" i="1"/>
  <c r="D4" i="1"/>
  <c r="G5" i="1"/>
  <c r="G3" i="1"/>
  <c r="I3" i="1" s="1"/>
  <c r="D7" i="1"/>
  <c r="F5" i="1"/>
  <c r="E5" i="1"/>
  <c r="C5" i="7" l="1"/>
  <c r="C6" i="6"/>
  <c r="I4" i="6"/>
  <c r="I5" i="6"/>
  <c r="C3" i="5"/>
  <c r="J3" i="5"/>
  <c r="K3" i="5" s="1"/>
  <c r="I4" i="5"/>
  <c r="I3" i="7"/>
  <c r="C4" i="7"/>
  <c r="J5" i="7"/>
  <c r="K5" i="7" s="1"/>
  <c r="I4" i="7"/>
  <c r="K4" i="7" s="1"/>
  <c r="C3" i="7"/>
  <c r="J3" i="7"/>
  <c r="C7" i="7"/>
  <c r="J7" i="7"/>
  <c r="K7" i="7" s="1"/>
  <c r="J6" i="7"/>
  <c r="I6" i="7"/>
  <c r="C5" i="6"/>
  <c r="J5" i="6"/>
  <c r="C7" i="6"/>
  <c r="J7" i="6"/>
  <c r="K7" i="6" s="1"/>
  <c r="J6" i="6"/>
  <c r="K6" i="6" s="1"/>
  <c r="C3" i="6"/>
  <c r="J3" i="6"/>
  <c r="K3" i="6" s="1"/>
  <c r="J4" i="6"/>
  <c r="C5" i="5"/>
  <c r="J5" i="5"/>
  <c r="K5" i="5" s="1"/>
  <c r="J4" i="5"/>
  <c r="C4" i="5"/>
  <c r="C6" i="5"/>
  <c r="C7" i="5"/>
  <c r="J7" i="5"/>
  <c r="K7" i="5" s="1"/>
  <c r="I6" i="5"/>
  <c r="K6" i="5" s="1"/>
  <c r="I4" i="1"/>
  <c r="C6" i="1"/>
  <c r="I7" i="1"/>
  <c r="I5" i="1"/>
  <c r="C4" i="1"/>
  <c r="I6" i="1"/>
  <c r="J5" i="1"/>
  <c r="J6" i="1"/>
  <c r="J7" i="1"/>
  <c r="C7" i="1"/>
  <c r="J4" i="1"/>
  <c r="C5" i="1"/>
  <c r="J3" i="1"/>
  <c r="K3" i="1" s="1"/>
  <c r="K4" i="6" l="1"/>
  <c r="B7" i="6" s="1"/>
  <c r="L7" i="6" s="1"/>
  <c r="K4" i="1"/>
  <c r="K5" i="6"/>
  <c r="B6" i="6" s="1"/>
  <c r="L6" i="6" s="1"/>
  <c r="K4" i="5"/>
  <c r="B3" i="5" s="1"/>
  <c r="L3" i="5" s="1"/>
  <c r="K6" i="7"/>
  <c r="B5" i="7" s="1"/>
  <c r="L5" i="7" s="1"/>
  <c r="K3" i="7"/>
  <c r="K5" i="1"/>
  <c r="K7" i="1"/>
  <c r="K6" i="1"/>
  <c r="B3" i="7" l="1"/>
  <c r="L3" i="7" s="1"/>
  <c r="B3" i="6"/>
  <c r="L3" i="6" s="1"/>
  <c r="B5" i="5"/>
  <c r="L5" i="5" s="1"/>
  <c r="B6" i="5"/>
  <c r="L6" i="5" s="1"/>
  <c r="B7" i="5"/>
  <c r="L7" i="5" s="1"/>
  <c r="B4" i="5"/>
  <c r="L4" i="5" s="1"/>
  <c r="B5" i="6"/>
  <c r="L5" i="6" s="1"/>
  <c r="B4" i="6"/>
  <c r="L4" i="6" s="1"/>
  <c r="B6" i="7"/>
  <c r="L6" i="7" s="1"/>
  <c r="B7" i="7"/>
  <c r="L7" i="7" s="1"/>
  <c r="B4" i="7"/>
  <c r="L4" i="7" s="1"/>
  <c r="B3" i="1"/>
  <c r="L3" i="1" s="1"/>
  <c r="B6" i="1"/>
  <c r="L6" i="1" s="1"/>
  <c r="B7" i="1"/>
  <c r="L7" i="1" s="1"/>
  <c r="B4" i="1"/>
  <c r="L4" i="1" s="1"/>
  <c r="B5" i="1"/>
  <c r="L5" i="1" s="1"/>
</calcChain>
</file>

<file path=xl/sharedStrings.xml><?xml version="1.0" encoding="utf-8"?>
<sst xmlns="http://schemas.openxmlformats.org/spreadsheetml/2006/main" count="88" uniqueCount="37">
  <si>
    <t>Joués</t>
  </si>
  <si>
    <t>Nul</t>
  </si>
  <si>
    <t>Perdu</t>
  </si>
  <si>
    <t>Gagné</t>
  </si>
  <si>
    <t>Local</t>
  </si>
  <si>
    <t>Visiteur</t>
  </si>
  <si>
    <t>Buts local</t>
  </si>
  <si>
    <t>Buts visiteur</t>
  </si>
  <si>
    <t>Vainqueur</t>
  </si>
  <si>
    <t>Equipes</t>
  </si>
  <si>
    <t>Buts marqués</t>
  </si>
  <si>
    <t>Buts encaissés</t>
  </si>
  <si>
    <t>Diff. But</t>
  </si>
  <si>
    <t>Points</t>
  </si>
  <si>
    <t>X</t>
  </si>
  <si>
    <t>Rang</t>
  </si>
  <si>
    <t>Qualification</t>
  </si>
  <si>
    <t>PSG</t>
  </si>
  <si>
    <t>OM</t>
  </si>
  <si>
    <t>OL</t>
  </si>
  <si>
    <t>RC Lens</t>
  </si>
  <si>
    <t>AJ Auxerre</t>
  </si>
  <si>
    <t>Lazio</t>
  </si>
  <si>
    <t>Juventus</t>
  </si>
  <si>
    <t>AC Milan</t>
  </si>
  <si>
    <t>Inter Milan</t>
  </si>
  <si>
    <t>Roma</t>
  </si>
  <si>
    <t>Borussia Dortmund</t>
  </si>
  <si>
    <t>Bayern München</t>
  </si>
  <si>
    <t>Kaiserslautern</t>
  </si>
  <si>
    <t>Leverkussen</t>
  </si>
  <si>
    <t>Schalke 04</t>
  </si>
  <si>
    <t>Arsenal</t>
  </si>
  <si>
    <t>Liverpool</t>
  </si>
  <si>
    <t>Chelsea</t>
  </si>
  <si>
    <t>Manchester U</t>
  </si>
  <si>
    <t>Leicester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</si>
</sst>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/>
    <xf numFmtId="0" fontId="1" fillId="2" borderId="0" xfId="0" applyFont="1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I22"/>
  <sheetViews>
    <sheetView zoomScale="70" zoomScaleNormal="70" workbookViewId="0">
      <selection activeCell="A8" sqref="A8"/>
    </sheetView>
  </sheetViews>
  <sheetFormatPr baseColWidth="10" defaultRowHeight="15" x14ac:dyDescent="0.25"/>
  <cols>
    <col min="1" max="1" width="20.140625" customWidth="1"/>
    <col min="2" max="2" width="10.7109375" style="1" customWidth="1"/>
    <col min="3" max="6" width="15.140625" style="1" customWidth="1"/>
    <col min="7" max="7" width="16.85546875" style="1" bestFit="1" customWidth="1"/>
    <col min="8" max="8" width="18.7109375" style="1" bestFit="1" customWidth="1"/>
    <col min="9" max="11" width="15.140625" style="1" customWidth="1"/>
    <col min="12" max="12" width="20" bestFit="1" customWidth="1"/>
    <col min="13" max="13" width="14.7109375" customWidth="1"/>
    <col min="16" max="16" width="11.42578125" style="1"/>
    <col min="17" max="17" width="15.5703125" style="1" customWidth="1"/>
    <col min="18" max="18" width="16.85546875" style="1" customWidth="1"/>
    <col min="19" max="19" width="2.85546875" customWidth="1"/>
    <col min="20" max="20" width="2.42578125" customWidth="1"/>
    <col min="21" max="21" width="11.7109375" customWidth="1"/>
    <col min="22" max="22" width="9.5703125" bestFit="1" customWidth="1"/>
    <col min="23" max="25" width="7.5703125" customWidth="1"/>
    <col min="26" max="26" width="13" bestFit="1" customWidth="1"/>
    <col min="27" max="27" width="13.7109375" bestFit="1" customWidth="1"/>
    <col min="28" max="28" width="14.28515625" customWidth="1"/>
    <col min="29" max="29" width="8.42578125" customWidth="1"/>
    <col min="30" max="30" width="9.7109375" style="1" customWidth="1"/>
    <col min="31" max="31" width="14.85546875" customWidth="1"/>
    <col min="32" max="32" width="7.5703125" customWidth="1"/>
  </cols>
  <sheetData>
    <row r="2" spans="1:35" x14ac:dyDescent="0.25">
      <c r="A2" s="3" t="s">
        <v>9</v>
      </c>
      <c r="B2" s="4" t="s">
        <v>15</v>
      </c>
      <c r="C2" s="4" t="s">
        <v>0</v>
      </c>
      <c r="D2" s="4" t="s">
        <v>3</v>
      </c>
      <c r="E2" s="4" t="s">
        <v>1</v>
      </c>
      <c r="F2" s="4" t="s">
        <v>2</v>
      </c>
      <c r="G2" s="4" t="s">
        <v>10</v>
      </c>
      <c r="H2" s="4" t="s">
        <v>11</v>
      </c>
      <c r="I2" s="4" t="s">
        <v>12</v>
      </c>
      <c r="J2" s="4" t="s">
        <v>13</v>
      </c>
      <c r="K2" s="4" t="s">
        <v>14</v>
      </c>
      <c r="L2" s="4" t="s">
        <v>16</v>
      </c>
      <c r="M2" s="4"/>
      <c r="N2" s="3" t="s">
        <v>4</v>
      </c>
      <c r="O2" s="3" t="s">
        <v>5</v>
      </c>
      <c r="P2" s="4" t="s">
        <v>6</v>
      </c>
      <c r="Q2" s="4" t="s">
        <v>7</v>
      </c>
      <c r="R2" s="4" t="s">
        <v>8</v>
      </c>
    </row>
    <row r="3" spans="1:35" x14ac:dyDescent="0.25">
      <c r="A3" s="6" t="s">
        <v>17</v>
      </c>
      <c r="B3" s="1">
        <f>RANK(K3,$K$3:$K$7,0)</f>
        <v>1</v>
      </c>
      <c r="C3" s="1">
        <f>SUM(D3:F3)</f>
        <v>4</v>
      </c>
      <c r="D3" s="1">
        <f>COUNTIFS(N:N,A3,R:R,"Local")+COUNTIFS(O:O,A3,R:R,"Visiteur")</f>
        <v>1</v>
      </c>
      <c r="E3" s="1">
        <f>COUNTIFS(N:N,A3,R:R,"Nul")+COUNTIFS(O:O,A3,R:R,"Nul")</f>
        <v>1</v>
      </c>
      <c r="F3" s="1">
        <f>COUNTIFS(N:N,A3,R:R,"Visiteur")+COUNTIFS(O:O,A3,R:R,"Local")</f>
        <v>2</v>
      </c>
      <c r="G3" s="1">
        <f>SUMIFS(P:P,N:N,A3)+SUMIFS(Q:Q,O:O,A3)</f>
        <v>4</v>
      </c>
      <c r="H3" s="1">
        <f>SUMIFS(P:P,O:O,A3)+SUMIFS(Q:Q,N:N,A3)</f>
        <v>5</v>
      </c>
      <c r="I3" s="1">
        <f>G3-H3</f>
        <v>-1</v>
      </c>
      <c r="J3" s="1">
        <f>D3*4+E3*2+F3</f>
        <v>8</v>
      </c>
      <c r="K3" s="1">
        <f>J3+I3/1000</f>
        <v>7.9989999999999997</v>
      </c>
      <c r="L3" t="str">
        <f>IF(B3&lt;3,"Champions League","")&amp;IF(OR(B3=3,B3=4),"Europa League","")&amp;IF(B3=5,"Coupe de la ligue","")</f>
        <v>Champions League</v>
      </c>
      <c r="N3" t="str">
        <f>$A$3</f>
        <v>PSG</v>
      </c>
      <c r="O3" t="str">
        <f>A4</f>
        <v>OM</v>
      </c>
      <c r="P3" s="7">
        <v>2</v>
      </c>
      <c r="Q3" s="7">
        <v>0</v>
      </c>
      <c r="R3" s="1" t="str">
        <f t="shared" ref="R3:R5" si="0">IF(ISBLANK(P3),"",IF(P3&gt;Q3,"Local",IF(P3=Q3,"Nul",IF(P3&lt;Q3,"Visiteur"))))</f>
        <v>Local</v>
      </c>
    </row>
    <row r="4" spans="1:35" x14ac:dyDescent="0.25">
      <c r="A4" s="6" t="s">
        <v>18</v>
      </c>
      <c r="B4" s="1">
        <f>RANK(K4,$K$3:$K$7,0)</f>
        <v>5</v>
      </c>
      <c r="C4" s="1">
        <f t="shared" ref="C4:C7" si="1">SUM(D4:F4)</f>
        <v>1</v>
      </c>
      <c r="D4" s="1">
        <f>COUNTIFS(N:N,A4,R:R,"Local")+COUNTIFS(O:O,A4,R:R,"Visiteur")</f>
        <v>0</v>
      </c>
      <c r="E4" s="1">
        <f>COUNTIFS(N:N,A4,R:R,"Nul")+COUNTIFS(O:O,A4,R:R,"Nul")</f>
        <v>0</v>
      </c>
      <c r="F4" s="1">
        <f>COUNTIFS(N:N,A4,R:R,"Visiteur")+COUNTIFS(O:O,A4,R:R,"Local")</f>
        <v>1</v>
      </c>
      <c r="G4" s="1">
        <f>SUMIFS(P:P,N:N,A4)+SUMIFS(Q:Q,O:O,A4)</f>
        <v>0</v>
      </c>
      <c r="H4" s="1">
        <f>SUMIFS(P:P,O:O,A4)+SUMIFS(Q:Q,N:N,A4)</f>
        <v>2</v>
      </c>
      <c r="I4" s="1">
        <f t="shared" ref="I4:I7" si="2">G4-H4</f>
        <v>-2</v>
      </c>
      <c r="J4" s="1">
        <f t="shared" ref="J4:J7" si="3">D4*4+E4*2+F4</f>
        <v>1</v>
      </c>
      <c r="K4" s="1">
        <f t="shared" ref="K4:K7" si="4">J4+I4/1000</f>
        <v>0.998</v>
      </c>
      <c r="L4" t="str">
        <f>IF(B4&lt;3,"Champions League","")&amp;IF(OR(B4=3,B4=4),"Europa League","")&amp;IF(B4=5,"Coupe de la ligue","")</f>
        <v>Coupe de la ligue</v>
      </c>
      <c r="N4" t="str">
        <f t="shared" ref="N4:N6" si="5">$A$3</f>
        <v>PSG</v>
      </c>
      <c r="O4" t="str">
        <f t="shared" ref="O4:O6" si="6">A5</f>
        <v>OL</v>
      </c>
      <c r="P4" s="7">
        <v>1</v>
      </c>
      <c r="Q4" s="7">
        <v>3</v>
      </c>
      <c r="R4" s="1" t="str">
        <f t="shared" si="0"/>
        <v>Visiteur</v>
      </c>
    </row>
    <row r="5" spans="1:35" x14ac:dyDescent="0.25">
      <c r="A5" s="6" t="s">
        <v>19</v>
      </c>
      <c r="B5" s="1">
        <f>RANK(K5,$K$3:$K$7,0)</f>
        <v>2</v>
      </c>
      <c r="C5" s="1">
        <f t="shared" si="1"/>
        <v>1</v>
      </c>
      <c r="D5" s="1">
        <f>COUNTIFS(N:N,A5,R:R,"Local")+COUNTIFS(O:O,A5,R:R,"Visiteur")</f>
        <v>1</v>
      </c>
      <c r="E5" s="1">
        <f>COUNTIFS(N:N,A5,R:R,"Nul")+COUNTIFS(O:O,A5,R:R,"Nul")</f>
        <v>0</v>
      </c>
      <c r="F5" s="1">
        <f>COUNTIFS(N:N,A5,R:R,"Visiteur")+COUNTIFS(O:O,A5,R:R,"Local")</f>
        <v>0</v>
      </c>
      <c r="G5" s="1">
        <f>SUMIFS(P:P,N:N,A5)+SUMIFS(Q:Q,O:O,A5)</f>
        <v>3</v>
      </c>
      <c r="H5" s="1">
        <f>SUMIFS(P:P,O:O,A5)+SUMIFS(Q:Q,N:N,A5)</f>
        <v>1</v>
      </c>
      <c r="I5" s="1">
        <f t="shared" si="2"/>
        <v>2</v>
      </c>
      <c r="J5" s="1">
        <f t="shared" si="3"/>
        <v>4</v>
      </c>
      <c r="K5" s="1">
        <f t="shared" si="4"/>
        <v>4.0019999999999998</v>
      </c>
      <c r="L5" t="str">
        <f>IF(B5&lt;3,"Champions League","")&amp;IF(OR(B5=3,B5=4),"Europa League","")&amp;IF(B5=5,"Coupe de la ligue","")</f>
        <v>Champions League</v>
      </c>
      <c r="N5" t="str">
        <f t="shared" si="5"/>
        <v>PSG</v>
      </c>
      <c r="O5" t="str">
        <f t="shared" si="6"/>
        <v>RC Lens</v>
      </c>
      <c r="P5" s="7">
        <v>0</v>
      </c>
      <c r="Q5" s="7">
        <v>0</v>
      </c>
      <c r="R5" s="1" t="str">
        <f t="shared" si="0"/>
        <v>Nul</v>
      </c>
    </row>
    <row r="6" spans="1:35" x14ac:dyDescent="0.25">
      <c r="A6" s="6" t="s">
        <v>20</v>
      </c>
      <c r="B6" s="1">
        <f>RANK(K6,$K$3:$K$7,0)</f>
        <v>4</v>
      </c>
      <c r="C6" s="1">
        <f t="shared" si="1"/>
        <v>1</v>
      </c>
      <c r="D6" s="1">
        <f>COUNTIFS(N:N,A6,R:R,"Local")+COUNTIFS(O:O,A6,R:R,"Visiteur")</f>
        <v>0</v>
      </c>
      <c r="E6" s="1">
        <f>COUNTIFS(N:N,A6,R:R,"Nul")+COUNTIFS(O:O,A6,R:R,"Nul")</f>
        <v>1</v>
      </c>
      <c r="F6" s="1">
        <f>COUNTIFS(N:N,A6,R:R,"Visiteur")+COUNTIFS(O:O,A6,R:R,"Local")</f>
        <v>0</v>
      </c>
      <c r="G6" s="1">
        <f>SUMIFS(P:P,N:N,A6)+SUMIFS(Q:Q,O:O,A6)</f>
        <v>0</v>
      </c>
      <c r="H6" s="1">
        <f>SUMIFS(P:P,O:O,A6)+SUMIFS(Q:Q,N:N,A6)</f>
        <v>0</v>
      </c>
      <c r="I6" s="1">
        <f t="shared" si="2"/>
        <v>0</v>
      </c>
      <c r="J6" s="1">
        <f t="shared" si="3"/>
        <v>2</v>
      </c>
      <c r="K6" s="1">
        <f t="shared" si="4"/>
        <v>2</v>
      </c>
      <c r="L6" t="str">
        <f>IF(B6&lt;3,"Champions League","")&amp;IF(OR(B6=3,B6=4),"Europa League","")&amp;IF(B6=5,"Coupe de la ligue","")</f>
        <v>Europa League</v>
      </c>
      <c r="N6" t="str">
        <f t="shared" si="5"/>
        <v>PSG</v>
      </c>
      <c r="O6" t="str">
        <f t="shared" si="6"/>
        <v>AJ Auxerre</v>
      </c>
      <c r="P6" s="7">
        <v>1</v>
      </c>
      <c r="Q6" s="7">
        <v>2</v>
      </c>
      <c r="R6" s="1" t="str">
        <f t="shared" ref="R6:R22" si="7">IF(ISBLANK(P6),"",IF(P6&gt;Q6,"Local",IF(P6=Q6,"Nul",IF(P6&lt;Q6,"Visiteur"))))</f>
        <v>Visiteur</v>
      </c>
    </row>
    <row r="7" spans="1:35" x14ac:dyDescent="0.25">
      <c r="A7" s="6" t="s">
        <v>21</v>
      </c>
      <c r="B7" s="1">
        <f>RANK(K7,$K$3:$K$7,0)</f>
        <v>3</v>
      </c>
      <c r="C7" s="1">
        <f t="shared" si="1"/>
        <v>1</v>
      </c>
      <c r="D7" s="1">
        <f>COUNTIFS(N:N,A7,R:R,"Local")+COUNTIFS(O:O,A7,R:R,"Visiteur")</f>
        <v>1</v>
      </c>
      <c r="E7" s="1">
        <f>COUNTIFS(N:N,A7,R:R,"Nul")+COUNTIFS(O:O,A7,R:R,"Nul")</f>
        <v>0</v>
      </c>
      <c r="F7" s="1">
        <f>COUNTIFS(N:N,A7,R:R,"Visiteur")+COUNTIFS(O:O,A7,R:R,"Local")</f>
        <v>0</v>
      </c>
      <c r="G7" s="1">
        <f>SUMIFS(P:P,N:N,A7)+SUMIFS(Q:Q,O:O,A7)</f>
        <v>2</v>
      </c>
      <c r="H7" s="1">
        <f>SUMIFS(P:P,O:O,A7)+SUMIFS(Q:Q,N:N,A7)</f>
        <v>1</v>
      </c>
      <c r="I7" s="1">
        <f t="shared" si="2"/>
        <v>1</v>
      </c>
      <c r="J7" s="1">
        <f t="shared" si="3"/>
        <v>4</v>
      </c>
      <c r="K7" s="1">
        <f t="shared" si="4"/>
        <v>4.0010000000000003</v>
      </c>
      <c r="L7" t="str">
        <f>IF(B7&lt;3,"Champions League","")&amp;IF(OR(B7=3,B7=4),"Europa League","")&amp;IF(B7=5,"Coupe de la ligue","")</f>
        <v>Europa League</v>
      </c>
      <c r="N7" t="str">
        <f>$A$4</f>
        <v>OM</v>
      </c>
      <c r="O7" t="str">
        <f>A3</f>
        <v>PSG</v>
      </c>
      <c r="P7" s="7"/>
      <c r="Q7" s="7"/>
      <c r="R7" s="1" t="str">
        <f t="shared" si="7"/>
        <v/>
      </c>
    </row>
    <row r="8" spans="1:35" x14ac:dyDescent="0.25">
      <c r="N8" t="str">
        <f t="shared" ref="N8:N10" si="8">$A$4</f>
        <v>OM</v>
      </c>
      <c r="O8" t="str">
        <f>A5</f>
        <v>OL</v>
      </c>
      <c r="P8" s="7"/>
      <c r="Q8" s="7"/>
      <c r="R8" s="1" t="str">
        <f t="shared" si="7"/>
        <v/>
      </c>
    </row>
    <row r="9" spans="1:35" x14ac:dyDescent="0.25">
      <c r="N9" t="str">
        <f t="shared" si="8"/>
        <v>OM</v>
      </c>
      <c r="O9" t="str">
        <f t="shared" ref="O9:O10" si="9">A6</f>
        <v>RC Lens</v>
      </c>
      <c r="P9" s="7"/>
      <c r="Q9" s="7"/>
      <c r="R9" s="1" t="str">
        <f t="shared" si="7"/>
        <v/>
      </c>
    </row>
    <row r="10" spans="1:35" x14ac:dyDescent="0.25">
      <c r="N10" t="str">
        <f t="shared" si="8"/>
        <v>OM</v>
      </c>
      <c r="O10" t="str">
        <f t="shared" si="9"/>
        <v>AJ Auxerre</v>
      </c>
      <c r="P10" s="7"/>
      <c r="Q10" s="7"/>
      <c r="R10" s="1" t="str">
        <f t="shared" si="7"/>
        <v/>
      </c>
    </row>
    <row r="11" spans="1:35" x14ac:dyDescent="0.25">
      <c r="N11" t="str">
        <f>$A$5</f>
        <v>OL</v>
      </c>
      <c r="O11" t="str">
        <f>A3</f>
        <v>PSG</v>
      </c>
      <c r="P11" s="7"/>
      <c r="Q11" s="7"/>
      <c r="R11" s="1" t="str">
        <f t="shared" si="7"/>
        <v/>
      </c>
      <c r="U11" s="5"/>
      <c r="V11" s="5"/>
      <c r="W11" s="5"/>
      <c r="X11" s="5"/>
      <c r="Y11" s="5"/>
      <c r="Z11" s="5"/>
      <c r="AA11" s="5"/>
      <c r="AB11" s="5"/>
      <c r="AC11" s="5"/>
      <c r="AF11" s="5"/>
      <c r="AG11" s="2"/>
      <c r="AH11" s="2"/>
      <c r="AI11" s="2"/>
    </row>
    <row r="12" spans="1:35" x14ac:dyDescent="0.25">
      <c r="N12" t="str">
        <f t="shared" ref="N12:N14" si="10">$A$5</f>
        <v>OL</v>
      </c>
      <c r="O12" t="str">
        <f t="shared" ref="O12" si="11">A4</f>
        <v>OM</v>
      </c>
      <c r="P12" s="7"/>
      <c r="Q12" s="7"/>
      <c r="R12" s="1" t="str">
        <f t="shared" si="7"/>
        <v/>
      </c>
      <c r="U12" s="3"/>
    </row>
    <row r="13" spans="1:35" x14ac:dyDescent="0.25">
      <c r="N13" t="str">
        <f t="shared" si="10"/>
        <v>OL</v>
      </c>
      <c r="O13" t="str">
        <f>A6</f>
        <v>RC Lens</v>
      </c>
      <c r="P13" s="7"/>
      <c r="Q13" s="7"/>
      <c r="U13" s="3"/>
      <c r="Z13" s="1"/>
      <c r="AC13" s="1"/>
      <c r="AF13" s="1"/>
      <c r="AI13" s="1"/>
    </row>
    <row r="14" spans="1:35" x14ac:dyDescent="0.25">
      <c r="N14" t="str">
        <f t="shared" si="10"/>
        <v>OL</v>
      </c>
      <c r="O14" t="str">
        <f>A7</f>
        <v>AJ Auxerre</v>
      </c>
      <c r="P14" s="7"/>
      <c r="Q14" s="7"/>
      <c r="U14" s="3"/>
      <c r="Z14" s="1"/>
      <c r="AC14" s="1"/>
      <c r="AF14" s="1"/>
      <c r="AI14" s="1"/>
    </row>
    <row r="15" spans="1:35" x14ac:dyDescent="0.25">
      <c r="N15" t="str">
        <f>$A$6</f>
        <v>RC Lens</v>
      </c>
      <c r="O15" t="str">
        <f>A3</f>
        <v>PSG</v>
      </c>
      <c r="P15" s="7"/>
      <c r="Q15" s="7"/>
      <c r="U15" s="3"/>
      <c r="Z15" s="1"/>
      <c r="AC15" s="1"/>
      <c r="AF15" s="1"/>
      <c r="AI15" s="1"/>
    </row>
    <row r="16" spans="1:35" x14ac:dyDescent="0.25">
      <c r="N16" t="str">
        <f t="shared" ref="N16:N18" si="12">$A$6</f>
        <v>RC Lens</v>
      </c>
      <c r="O16" t="str">
        <f t="shared" ref="O16:O17" si="13">A4</f>
        <v>OM</v>
      </c>
      <c r="P16" s="7"/>
      <c r="Q16" s="7"/>
      <c r="U16" s="3"/>
      <c r="Z16" s="1"/>
      <c r="AC16" s="1"/>
      <c r="AF16" s="1"/>
      <c r="AI16" s="1"/>
    </row>
    <row r="17" spans="14:35" x14ac:dyDescent="0.25">
      <c r="N17" t="str">
        <f t="shared" si="12"/>
        <v>RC Lens</v>
      </c>
      <c r="O17" t="str">
        <f t="shared" si="13"/>
        <v>OL</v>
      </c>
      <c r="P17" s="7"/>
      <c r="Q17" s="7"/>
      <c r="W17" s="1"/>
      <c r="Z17" s="1"/>
      <c r="AC17" s="1"/>
      <c r="AF17" s="1"/>
      <c r="AI17" s="1"/>
    </row>
    <row r="18" spans="14:35" x14ac:dyDescent="0.25">
      <c r="N18" t="str">
        <f t="shared" si="12"/>
        <v>RC Lens</v>
      </c>
      <c r="O18" t="str">
        <f>A7</f>
        <v>AJ Auxerre</v>
      </c>
      <c r="P18" s="7"/>
      <c r="Q18" s="7"/>
      <c r="R18" s="1" t="str">
        <f t="shared" si="7"/>
        <v/>
      </c>
    </row>
    <row r="19" spans="14:35" x14ac:dyDescent="0.25">
      <c r="N19" t="str">
        <f>$A$7</f>
        <v>AJ Auxerre</v>
      </c>
      <c r="O19" t="str">
        <f>A3</f>
        <v>PSG</v>
      </c>
      <c r="P19" s="7"/>
      <c r="Q19" s="7"/>
      <c r="R19" s="1" t="str">
        <f t="shared" si="7"/>
        <v/>
      </c>
    </row>
    <row r="20" spans="14:35" x14ac:dyDescent="0.25">
      <c r="N20" t="str">
        <f t="shared" ref="N20:N22" si="14">$A$7</f>
        <v>AJ Auxerre</v>
      </c>
      <c r="O20" t="str">
        <f t="shared" ref="O20:O22" si="15">A4</f>
        <v>OM</v>
      </c>
      <c r="P20" s="7"/>
      <c r="Q20" s="7"/>
      <c r="R20" s="1" t="str">
        <f t="shared" si="7"/>
        <v/>
      </c>
    </row>
    <row r="21" spans="14:35" x14ac:dyDescent="0.25">
      <c r="N21" t="str">
        <f t="shared" si="14"/>
        <v>AJ Auxerre</v>
      </c>
      <c r="O21" t="str">
        <f t="shared" si="15"/>
        <v>OL</v>
      </c>
      <c r="P21" s="7"/>
      <c r="Q21" s="7"/>
      <c r="R21" s="1" t="str">
        <f t="shared" si="7"/>
        <v/>
      </c>
    </row>
    <row r="22" spans="14:35" x14ac:dyDescent="0.25">
      <c r="N22" t="str">
        <f t="shared" si="14"/>
        <v>AJ Auxerre</v>
      </c>
      <c r="O22" t="str">
        <f t="shared" si="15"/>
        <v>RC Lens</v>
      </c>
      <c r="P22" s="7"/>
      <c r="Q22" s="7"/>
      <c r="R22" s="1" t="str">
        <f t="shared" si="7"/>
        <v/>
      </c>
    </row>
  </sheetData>
  <mergeCells count="1">
    <mergeCell ref="AG11:AI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I22"/>
  <sheetViews>
    <sheetView zoomScale="70" zoomScaleNormal="70" workbookViewId="0">
      <selection activeCell="A8" sqref="A8"/>
    </sheetView>
  </sheetViews>
  <sheetFormatPr baseColWidth="10" defaultRowHeight="15" x14ac:dyDescent="0.25"/>
  <cols>
    <col min="1" max="1" width="13.42578125" customWidth="1"/>
    <col min="2" max="2" width="10.7109375" style="1" customWidth="1"/>
    <col min="3" max="6" width="15.140625" style="1" customWidth="1"/>
    <col min="7" max="7" width="16.85546875" style="1" bestFit="1" customWidth="1"/>
    <col min="8" max="8" width="18.7109375" style="1" bestFit="1" customWidth="1"/>
    <col min="9" max="11" width="15.140625" style="1" customWidth="1"/>
    <col min="12" max="12" width="20" bestFit="1" customWidth="1"/>
    <col min="13" max="13" width="14.7109375" customWidth="1"/>
    <col min="16" max="16" width="11.42578125" style="1"/>
    <col min="17" max="17" width="15.5703125" style="1" customWidth="1"/>
    <col min="18" max="18" width="16.85546875" style="1" customWidth="1"/>
    <col min="19" max="19" width="2.85546875" customWidth="1"/>
    <col min="20" max="20" width="2.42578125" customWidth="1"/>
    <col min="21" max="21" width="11.7109375" customWidth="1"/>
    <col min="22" max="22" width="9.5703125" bestFit="1" customWidth="1"/>
    <col min="23" max="25" width="7.5703125" customWidth="1"/>
    <col min="26" max="26" width="13" bestFit="1" customWidth="1"/>
    <col min="27" max="27" width="13.7109375" bestFit="1" customWidth="1"/>
    <col min="28" max="28" width="14.28515625" customWidth="1"/>
    <col min="29" max="29" width="8.42578125" customWidth="1"/>
    <col min="30" max="30" width="9.7109375" style="1" customWidth="1"/>
    <col min="31" max="31" width="14.85546875" customWidth="1"/>
    <col min="32" max="32" width="7.5703125" customWidth="1"/>
  </cols>
  <sheetData>
    <row r="2" spans="1:35" x14ac:dyDescent="0.25">
      <c r="A2" s="3" t="s">
        <v>9</v>
      </c>
      <c r="B2" s="4" t="s">
        <v>15</v>
      </c>
      <c r="C2" s="4" t="s">
        <v>0</v>
      </c>
      <c r="D2" s="4" t="s">
        <v>3</v>
      </c>
      <c r="E2" s="4" t="s">
        <v>1</v>
      </c>
      <c r="F2" s="4" t="s">
        <v>2</v>
      </c>
      <c r="G2" s="4" t="s">
        <v>10</v>
      </c>
      <c r="H2" s="4" t="s">
        <v>11</v>
      </c>
      <c r="I2" s="4" t="s">
        <v>12</v>
      </c>
      <c r="J2" s="4" t="s">
        <v>13</v>
      </c>
      <c r="K2" s="4" t="s">
        <v>14</v>
      </c>
      <c r="L2" s="4" t="s">
        <v>16</v>
      </c>
      <c r="M2" s="4"/>
      <c r="N2" s="3" t="s">
        <v>4</v>
      </c>
      <c r="O2" s="3" t="s">
        <v>5</v>
      </c>
      <c r="P2" s="4" t="s">
        <v>6</v>
      </c>
      <c r="Q2" s="4" t="s">
        <v>7</v>
      </c>
      <c r="R2" s="4" t="s">
        <v>8</v>
      </c>
    </row>
    <row r="3" spans="1:35" x14ac:dyDescent="0.25">
      <c r="A3" s="6" t="s">
        <v>22</v>
      </c>
      <c r="B3" s="1">
        <f>RANK(K3,$K$3:$K$7,0)</f>
        <v>1</v>
      </c>
      <c r="C3" s="1">
        <f>SUM(D3:F3)</f>
        <v>4</v>
      </c>
      <c r="D3" s="1">
        <f>COUNTIFS(N:N,A3,R:R,"Local")+COUNTIFS(O:O,A3,R:R,"Visiteur")</f>
        <v>1</v>
      </c>
      <c r="E3" s="1">
        <f>COUNTIFS(N:N,A3,R:R,"Nul")+COUNTIFS(O:O,A3,R:R,"Nul")</f>
        <v>1</v>
      </c>
      <c r="F3" s="1">
        <f>COUNTIFS(N:N,A3,R:R,"Visiteur")+COUNTIFS(O:O,A3,R:R,"Local")</f>
        <v>2</v>
      </c>
      <c r="G3" s="1">
        <f>SUMIFS(P:P,N:N,A3)+SUMIFS(Q:Q,O:O,A3)</f>
        <v>4</v>
      </c>
      <c r="H3" s="1">
        <f>SUMIFS(P:P,O:O,A3)+SUMIFS(Q:Q,N:N,A3)</f>
        <v>5</v>
      </c>
      <c r="I3" s="1">
        <f>G3-H3</f>
        <v>-1</v>
      </c>
      <c r="J3" s="1">
        <f>D3*4+E3*2+F3</f>
        <v>8</v>
      </c>
      <c r="K3" s="1">
        <f>J3+I3/1000</f>
        <v>7.9989999999999997</v>
      </c>
      <c r="L3" t="str">
        <f>IF(B3&lt;3,"Champions League","")&amp;IF(OR(B3=3,B3=4),"Europa League","")&amp;IF(B3=5,"Coupe de la ligue","")</f>
        <v>Champions League</v>
      </c>
      <c r="N3" t="str">
        <f>$A$3</f>
        <v>Lazio</v>
      </c>
      <c r="O3" t="str">
        <f>A4</f>
        <v>Juventus</v>
      </c>
      <c r="P3" s="7">
        <v>2</v>
      </c>
      <c r="Q3" s="7">
        <v>0</v>
      </c>
      <c r="R3" s="1" t="str">
        <f t="shared" ref="R3:R22" si="0">IF(ISBLANK(P3),"",IF(P3&gt;Q3,"Local",IF(P3=Q3,"Nul",IF(P3&lt;Q3,"Visiteur"))))</f>
        <v>Local</v>
      </c>
    </row>
    <row r="4" spans="1:35" x14ac:dyDescent="0.25">
      <c r="A4" s="6" t="s">
        <v>23</v>
      </c>
      <c r="B4" s="1">
        <f>RANK(K4,$K$3:$K$7,0)</f>
        <v>5</v>
      </c>
      <c r="C4" s="1">
        <f t="shared" ref="C4:C7" si="1">SUM(D4:F4)</f>
        <v>1</v>
      </c>
      <c r="D4" s="1">
        <f>COUNTIFS(N:N,A4,R:R,"Local")+COUNTIFS(O:O,A4,R:R,"Visiteur")</f>
        <v>0</v>
      </c>
      <c r="E4" s="1">
        <f>COUNTIFS(N:N,A4,R:R,"Nul")+COUNTIFS(O:O,A4,R:R,"Nul")</f>
        <v>0</v>
      </c>
      <c r="F4" s="1">
        <f>COUNTIFS(N:N,A4,R:R,"Visiteur")+COUNTIFS(O:O,A4,R:R,"Local")</f>
        <v>1</v>
      </c>
      <c r="G4" s="1">
        <f>SUMIFS(P:P,N:N,A4)+SUMIFS(Q:Q,O:O,A4)</f>
        <v>0</v>
      </c>
      <c r="H4" s="1">
        <f>SUMIFS(P:P,O:O,A4)+SUMIFS(Q:Q,N:N,A4)</f>
        <v>2</v>
      </c>
      <c r="I4" s="1">
        <f t="shared" ref="I4:I7" si="2">G4-H4</f>
        <v>-2</v>
      </c>
      <c r="J4" s="1">
        <f t="shared" ref="J4:J7" si="3">D4*4+E4*2+F4</f>
        <v>1</v>
      </c>
      <c r="K4" s="1">
        <f t="shared" ref="K4:K7" si="4">J4+I4/1000</f>
        <v>0.998</v>
      </c>
      <c r="L4" t="str">
        <f>IF(B4&lt;3,"Champions League","")&amp;IF(OR(B4=3,B4=4),"Europa League","")&amp;IF(B4=5,"Coupe de la ligue","")</f>
        <v>Coupe de la ligue</v>
      </c>
      <c r="N4" t="str">
        <f t="shared" ref="N4:N6" si="5">$A$3</f>
        <v>Lazio</v>
      </c>
      <c r="O4" t="str">
        <f t="shared" ref="O4:O6" si="6">A5</f>
        <v>AC Milan</v>
      </c>
      <c r="P4" s="7">
        <v>1</v>
      </c>
      <c r="Q4" s="7">
        <v>3</v>
      </c>
      <c r="R4" s="1" t="str">
        <f t="shared" si="0"/>
        <v>Visiteur</v>
      </c>
    </row>
    <row r="5" spans="1:35" x14ac:dyDescent="0.25">
      <c r="A5" s="6" t="s">
        <v>24</v>
      </c>
      <c r="B5" s="1">
        <f>RANK(K5,$K$3:$K$7,0)</f>
        <v>2</v>
      </c>
      <c r="C5" s="1">
        <f t="shared" si="1"/>
        <v>1</v>
      </c>
      <c r="D5" s="1">
        <f>COUNTIFS(N:N,A5,R:R,"Local")+COUNTIFS(O:O,A5,R:R,"Visiteur")</f>
        <v>1</v>
      </c>
      <c r="E5" s="1">
        <f>COUNTIFS(N:N,A5,R:R,"Nul")+COUNTIFS(O:O,A5,R:R,"Nul")</f>
        <v>0</v>
      </c>
      <c r="F5" s="1">
        <f>COUNTIFS(N:N,A5,R:R,"Visiteur")+COUNTIFS(O:O,A5,R:R,"Local")</f>
        <v>0</v>
      </c>
      <c r="G5" s="1">
        <f>SUMIFS(P:P,N:N,A5)+SUMIFS(Q:Q,O:O,A5)</f>
        <v>3</v>
      </c>
      <c r="H5" s="1">
        <f>SUMIFS(P:P,O:O,A5)+SUMIFS(Q:Q,N:N,A5)</f>
        <v>1</v>
      </c>
      <c r="I5" s="1">
        <f t="shared" si="2"/>
        <v>2</v>
      </c>
      <c r="J5" s="1">
        <f t="shared" si="3"/>
        <v>4</v>
      </c>
      <c r="K5" s="1">
        <f t="shared" si="4"/>
        <v>4.0019999999999998</v>
      </c>
      <c r="L5" t="str">
        <f>IF(B5&lt;3,"Champions League","")&amp;IF(OR(B5=3,B5=4),"Europa League","")&amp;IF(B5=5,"Coupe de la ligue","")</f>
        <v>Champions League</v>
      </c>
      <c r="N5" t="str">
        <f t="shared" si="5"/>
        <v>Lazio</v>
      </c>
      <c r="O5" t="str">
        <f t="shared" si="6"/>
        <v>Inter Milan</v>
      </c>
      <c r="P5" s="7">
        <v>0</v>
      </c>
      <c r="Q5" s="7">
        <v>0</v>
      </c>
      <c r="R5" s="1" t="str">
        <f t="shared" si="0"/>
        <v>Nul</v>
      </c>
    </row>
    <row r="6" spans="1:35" x14ac:dyDescent="0.25">
      <c r="A6" s="6" t="s">
        <v>25</v>
      </c>
      <c r="B6" s="1">
        <f>RANK(K6,$K$3:$K$7,0)</f>
        <v>4</v>
      </c>
      <c r="C6" s="1">
        <f t="shared" si="1"/>
        <v>1</v>
      </c>
      <c r="D6" s="1">
        <f>COUNTIFS(N:N,A6,R:R,"Local")+COUNTIFS(O:O,A6,R:R,"Visiteur")</f>
        <v>0</v>
      </c>
      <c r="E6" s="1">
        <f>COUNTIFS(N:N,A6,R:R,"Nul")+COUNTIFS(O:O,A6,R:R,"Nul")</f>
        <v>1</v>
      </c>
      <c r="F6" s="1">
        <f>COUNTIFS(N:N,A6,R:R,"Visiteur")+COUNTIFS(O:O,A6,R:R,"Local")</f>
        <v>0</v>
      </c>
      <c r="G6" s="1">
        <f>SUMIFS(P:P,N:N,A6)+SUMIFS(Q:Q,O:O,A6)</f>
        <v>0</v>
      </c>
      <c r="H6" s="1">
        <f>SUMIFS(P:P,O:O,A6)+SUMIFS(Q:Q,N:N,A6)</f>
        <v>0</v>
      </c>
      <c r="I6" s="1">
        <f t="shared" si="2"/>
        <v>0</v>
      </c>
      <c r="J6" s="1">
        <f t="shared" si="3"/>
        <v>2</v>
      </c>
      <c r="K6" s="1">
        <f t="shared" si="4"/>
        <v>2</v>
      </c>
      <c r="L6" t="str">
        <f>IF(B6&lt;3,"Champions League","")&amp;IF(OR(B6=3,B6=4),"Europa League","")&amp;IF(B6=5,"Coupe de la ligue","")</f>
        <v>Europa League</v>
      </c>
      <c r="N6" t="str">
        <f t="shared" si="5"/>
        <v>Lazio</v>
      </c>
      <c r="O6" t="str">
        <f t="shared" si="6"/>
        <v>Roma</v>
      </c>
      <c r="P6" s="7">
        <v>1</v>
      </c>
      <c r="Q6" s="7">
        <v>2</v>
      </c>
      <c r="R6" s="1" t="str">
        <f t="shared" si="0"/>
        <v>Visiteur</v>
      </c>
    </row>
    <row r="7" spans="1:35" x14ac:dyDescent="0.25">
      <c r="A7" s="6" t="s">
        <v>26</v>
      </c>
      <c r="B7" s="1">
        <f>RANK(K7,$K$3:$K$7,0)</f>
        <v>3</v>
      </c>
      <c r="C7" s="1">
        <f t="shared" si="1"/>
        <v>1</v>
      </c>
      <c r="D7" s="1">
        <f>COUNTIFS(N:N,A7,R:R,"Local")+COUNTIFS(O:O,A7,R:R,"Visiteur")</f>
        <v>1</v>
      </c>
      <c r="E7" s="1">
        <f>COUNTIFS(N:N,A7,R:R,"Nul")+COUNTIFS(O:O,A7,R:R,"Nul")</f>
        <v>0</v>
      </c>
      <c r="F7" s="1">
        <f>COUNTIFS(N:N,A7,R:R,"Visiteur")+COUNTIFS(O:O,A7,R:R,"Local")</f>
        <v>0</v>
      </c>
      <c r="G7" s="1">
        <f>SUMIFS(P:P,N:N,A7)+SUMIFS(Q:Q,O:O,A7)</f>
        <v>2</v>
      </c>
      <c r="H7" s="1">
        <f>SUMIFS(P:P,O:O,A7)+SUMIFS(Q:Q,N:N,A7)</f>
        <v>1</v>
      </c>
      <c r="I7" s="1">
        <f t="shared" si="2"/>
        <v>1</v>
      </c>
      <c r="J7" s="1">
        <f t="shared" si="3"/>
        <v>4</v>
      </c>
      <c r="K7" s="1">
        <f t="shared" si="4"/>
        <v>4.0010000000000003</v>
      </c>
      <c r="L7" t="str">
        <f>IF(B7&lt;3,"Champions League","")&amp;IF(OR(B7=3,B7=4),"Europa League","")&amp;IF(B7=5,"Coupe de la ligue","")</f>
        <v>Europa League</v>
      </c>
      <c r="N7" t="str">
        <f>$A$4</f>
        <v>Juventus</v>
      </c>
      <c r="O7" t="str">
        <f>A3</f>
        <v>Lazio</v>
      </c>
      <c r="P7" s="7"/>
      <c r="Q7" s="7"/>
      <c r="R7" s="1" t="str">
        <f t="shared" si="0"/>
        <v/>
      </c>
    </row>
    <row r="8" spans="1:35" x14ac:dyDescent="0.25">
      <c r="N8" t="str">
        <f t="shared" ref="N8:N10" si="7">$A$4</f>
        <v>Juventus</v>
      </c>
      <c r="O8" t="str">
        <f>A5</f>
        <v>AC Milan</v>
      </c>
      <c r="P8" s="7"/>
      <c r="Q8" s="7"/>
      <c r="R8" s="1" t="str">
        <f t="shared" si="0"/>
        <v/>
      </c>
    </row>
    <row r="9" spans="1:35" x14ac:dyDescent="0.25">
      <c r="N9" t="str">
        <f t="shared" si="7"/>
        <v>Juventus</v>
      </c>
      <c r="O9" t="str">
        <f t="shared" ref="O9:O10" si="8">A6</f>
        <v>Inter Milan</v>
      </c>
      <c r="P9" s="7"/>
      <c r="Q9" s="7"/>
      <c r="R9" s="1" t="str">
        <f t="shared" si="0"/>
        <v/>
      </c>
    </row>
    <row r="10" spans="1:35" x14ac:dyDescent="0.25">
      <c r="N10" t="str">
        <f t="shared" si="7"/>
        <v>Juventus</v>
      </c>
      <c r="O10" t="str">
        <f t="shared" si="8"/>
        <v>Roma</v>
      </c>
      <c r="P10" s="7"/>
      <c r="Q10" s="7"/>
      <c r="R10" s="1" t="str">
        <f t="shared" si="0"/>
        <v/>
      </c>
    </row>
    <row r="11" spans="1:35" x14ac:dyDescent="0.25">
      <c r="N11" t="str">
        <f>$A$5</f>
        <v>AC Milan</v>
      </c>
      <c r="O11" t="str">
        <f>A3</f>
        <v>Lazio</v>
      </c>
      <c r="P11" s="7"/>
      <c r="Q11" s="7"/>
      <c r="R11" s="1" t="str">
        <f t="shared" si="0"/>
        <v/>
      </c>
      <c r="U11" s="5"/>
      <c r="V11" s="5"/>
      <c r="W11" s="5"/>
      <c r="X11" s="5"/>
      <c r="Y11" s="5"/>
      <c r="Z11" s="5"/>
      <c r="AA11" s="5"/>
      <c r="AB11" s="5"/>
      <c r="AC11" s="5"/>
      <c r="AF11" s="5"/>
      <c r="AG11" s="2"/>
      <c r="AH11" s="2"/>
      <c r="AI11" s="2"/>
    </row>
    <row r="12" spans="1:35" x14ac:dyDescent="0.25">
      <c r="N12" t="str">
        <f t="shared" ref="N12:N14" si="9">$A$5</f>
        <v>AC Milan</v>
      </c>
      <c r="O12" t="str">
        <f t="shared" ref="O12" si="10">A4</f>
        <v>Juventus</v>
      </c>
      <c r="P12" s="7"/>
      <c r="Q12" s="7"/>
      <c r="R12" s="1" t="str">
        <f t="shared" si="0"/>
        <v/>
      </c>
      <c r="U12" s="3"/>
    </row>
    <row r="13" spans="1:35" x14ac:dyDescent="0.25">
      <c r="N13" t="str">
        <f t="shared" si="9"/>
        <v>AC Milan</v>
      </c>
      <c r="O13" t="str">
        <f>A6</f>
        <v>Inter Milan</v>
      </c>
      <c r="P13" s="7"/>
      <c r="Q13" s="7"/>
      <c r="U13" s="3"/>
      <c r="Z13" s="1"/>
      <c r="AC13" s="1"/>
      <c r="AF13" s="1"/>
      <c r="AI13" s="1"/>
    </row>
    <row r="14" spans="1:35" x14ac:dyDescent="0.25">
      <c r="N14" t="str">
        <f t="shared" si="9"/>
        <v>AC Milan</v>
      </c>
      <c r="O14" t="str">
        <f>A7</f>
        <v>Roma</v>
      </c>
      <c r="P14" s="7"/>
      <c r="Q14" s="7"/>
      <c r="U14" s="3"/>
      <c r="Z14" s="1"/>
      <c r="AC14" s="1"/>
      <c r="AF14" s="1"/>
      <c r="AI14" s="1"/>
    </row>
    <row r="15" spans="1:35" x14ac:dyDescent="0.25">
      <c r="N15" t="str">
        <f>$A$6</f>
        <v>Inter Milan</v>
      </c>
      <c r="O15" t="str">
        <f>A3</f>
        <v>Lazio</v>
      </c>
      <c r="P15" s="7"/>
      <c r="Q15" s="7"/>
      <c r="U15" s="3"/>
      <c r="Z15" s="1"/>
      <c r="AC15" s="1"/>
      <c r="AF15" s="1"/>
      <c r="AI15" s="1"/>
    </row>
    <row r="16" spans="1:35" x14ac:dyDescent="0.25">
      <c r="N16" t="str">
        <f t="shared" ref="N16:N18" si="11">$A$6</f>
        <v>Inter Milan</v>
      </c>
      <c r="O16" t="str">
        <f t="shared" ref="O16:O17" si="12">A4</f>
        <v>Juventus</v>
      </c>
      <c r="P16" s="7"/>
      <c r="Q16" s="7"/>
      <c r="U16" s="3"/>
      <c r="Z16" s="1"/>
      <c r="AC16" s="1"/>
      <c r="AF16" s="1"/>
      <c r="AI16" s="1"/>
    </row>
    <row r="17" spans="14:35" x14ac:dyDescent="0.25">
      <c r="N17" t="str">
        <f t="shared" si="11"/>
        <v>Inter Milan</v>
      </c>
      <c r="O17" t="str">
        <f t="shared" si="12"/>
        <v>AC Milan</v>
      </c>
      <c r="P17" s="7"/>
      <c r="Q17" s="7"/>
      <c r="W17" s="1"/>
      <c r="Z17" s="1"/>
      <c r="AC17" s="1"/>
      <c r="AF17" s="1"/>
      <c r="AI17" s="1"/>
    </row>
    <row r="18" spans="14:35" x14ac:dyDescent="0.25">
      <c r="N18" t="str">
        <f t="shared" si="11"/>
        <v>Inter Milan</v>
      </c>
      <c r="O18" t="str">
        <f>A7</f>
        <v>Roma</v>
      </c>
      <c r="P18" s="7"/>
      <c r="Q18" s="7"/>
      <c r="R18" s="1" t="str">
        <f t="shared" si="0"/>
        <v/>
      </c>
    </row>
    <row r="19" spans="14:35" x14ac:dyDescent="0.25">
      <c r="N19" t="str">
        <f>$A$7</f>
        <v>Roma</v>
      </c>
      <c r="O19" t="str">
        <f>A3</f>
        <v>Lazio</v>
      </c>
      <c r="P19" s="7"/>
      <c r="Q19" s="7"/>
      <c r="R19" s="1" t="str">
        <f t="shared" si="0"/>
        <v/>
      </c>
    </row>
    <row r="20" spans="14:35" x14ac:dyDescent="0.25">
      <c r="N20" t="str">
        <f t="shared" ref="N20:N22" si="13">$A$7</f>
        <v>Roma</v>
      </c>
      <c r="O20" t="str">
        <f t="shared" ref="O20:O22" si="14">A4</f>
        <v>Juventus</v>
      </c>
      <c r="P20" s="7"/>
      <c r="Q20" s="7"/>
      <c r="R20" s="1" t="str">
        <f t="shared" si="0"/>
        <v/>
      </c>
    </row>
    <row r="21" spans="14:35" x14ac:dyDescent="0.25">
      <c r="N21" t="str">
        <f t="shared" si="13"/>
        <v>Roma</v>
      </c>
      <c r="O21" t="str">
        <f t="shared" si="14"/>
        <v>AC Milan</v>
      </c>
      <c r="P21" s="7"/>
      <c r="Q21" s="7"/>
      <c r="R21" s="1" t="str">
        <f t="shared" si="0"/>
        <v/>
      </c>
    </row>
    <row r="22" spans="14:35" x14ac:dyDescent="0.25">
      <c r="N22" t="str">
        <f t="shared" si="13"/>
        <v>Roma</v>
      </c>
      <c r="O22" t="str">
        <f t="shared" si="14"/>
        <v>Inter Milan</v>
      </c>
      <c r="P22" s="7"/>
      <c r="Q22" s="7"/>
      <c r="R22" s="1" t="str">
        <f t="shared" si="0"/>
        <v/>
      </c>
    </row>
  </sheetData>
  <mergeCells count="1">
    <mergeCell ref="AG11:AI1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I22"/>
  <sheetViews>
    <sheetView zoomScale="70" zoomScaleNormal="70" workbookViewId="0">
      <selection activeCell="A8" sqref="A8"/>
    </sheetView>
  </sheetViews>
  <sheetFormatPr baseColWidth="10" defaultRowHeight="15" x14ac:dyDescent="0.25"/>
  <cols>
    <col min="1" max="1" width="23.140625" bestFit="1" customWidth="1"/>
    <col min="2" max="2" width="10.7109375" style="1" customWidth="1"/>
    <col min="3" max="6" width="15.140625" style="1" customWidth="1"/>
    <col min="7" max="7" width="16.85546875" style="1" bestFit="1" customWidth="1"/>
    <col min="8" max="8" width="18.7109375" style="1" bestFit="1" customWidth="1"/>
    <col min="9" max="11" width="15.140625" style="1" customWidth="1"/>
    <col min="12" max="12" width="20" bestFit="1" customWidth="1"/>
    <col min="13" max="13" width="14.7109375" customWidth="1"/>
    <col min="16" max="16" width="11.42578125" style="1"/>
    <col min="17" max="17" width="15.5703125" style="1" customWidth="1"/>
    <col min="18" max="18" width="16.85546875" style="1" customWidth="1"/>
    <col min="19" max="19" width="2.85546875" customWidth="1"/>
    <col min="20" max="20" width="2.42578125" customWidth="1"/>
    <col min="21" max="21" width="11.7109375" customWidth="1"/>
    <col min="22" max="22" width="9.5703125" bestFit="1" customWidth="1"/>
    <col min="23" max="25" width="7.5703125" customWidth="1"/>
    <col min="26" max="26" width="13" bestFit="1" customWidth="1"/>
    <col min="27" max="27" width="13.7109375" bestFit="1" customWidth="1"/>
    <col min="28" max="28" width="14.28515625" customWidth="1"/>
    <col min="29" max="29" width="8.42578125" customWidth="1"/>
    <col min="30" max="30" width="9.7109375" style="1" customWidth="1"/>
    <col min="31" max="31" width="14.85546875" customWidth="1"/>
    <col min="32" max="32" width="7.5703125" customWidth="1"/>
  </cols>
  <sheetData>
    <row r="2" spans="1:35" x14ac:dyDescent="0.25">
      <c r="A2" s="3" t="s">
        <v>9</v>
      </c>
      <c r="B2" s="4" t="s">
        <v>15</v>
      </c>
      <c r="C2" s="4" t="s">
        <v>0</v>
      </c>
      <c r="D2" s="4" t="s">
        <v>3</v>
      </c>
      <c r="E2" s="4" t="s">
        <v>1</v>
      </c>
      <c r="F2" s="4" t="s">
        <v>2</v>
      </c>
      <c r="G2" s="4" t="s">
        <v>10</v>
      </c>
      <c r="H2" s="4" t="s">
        <v>11</v>
      </c>
      <c r="I2" s="4" t="s">
        <v>12</v>
      </c>
      <c r="J2" s="4" t="s">
        <v>13</v>
      </c>
      <c r="K2" s="4" t="s">
        <v>14</v>
      </c>
      <c r="L2" s="4" t="s">
        <v>16</v>
      </c>
      <c r="M2" s="4"/>
      <c r="N2" s="3" t="s">
        <v>4</v>
      </c>
      <c r="O2" s="3" t="s">
        <v>5</v>
      </c>
      <c r="P2" s="4" t="s">
        <v>6</v>
      </c>
      <c r="Q2" s="4" t="s">
        <v>7</v>
      </c>
      <c r="R2" s="4" t="s">
        <v>8</v>
      </c>
    </row>
    <row r="3" spans="1:35" x14ac:dyDescent="0.25">
      <c r="A3" s="6" t="s">
        <v>27</v>
      </c>
      <c r="B3" s="1">
        <f>RANK(K3,$K$3:$K$7,0)</f>
        <v>1</v>
      </c>
      <c r="C3" s="1">
        <f>SUM(D3:F3)</f>
        <v>4</v>
      </c>
      <c r="D3" s="1">
        <f>COUNTIFS(N:N,A3,R:R,"Local")+COUNTIFS(O:O,A3,R:R,"Visiteur")</f>
        <v>1</v>
      </c>
      <c r="E3" s="1">
        <f>COUNTIFS(N:N,A3,R:R,"Nul")+COUNTIFS(O:O,A3,R:R,"Nul")</f>
        <v>1</v>
      </c>
      <c r="F3" s="1">
        <f>COUNTIFS(N:N,A3,R:R,"Visiteur")+COUNTIFS(O:O,A3,R:R,"Local")</f>
        <v>2</v>
      </c>
      <c r="G3" s="1">
        <f>SUMIFS(P:P,N:N,A3)+SUMIFS(Q:Q,O:O,A3)</f>
        <v>4</v>
      </c>
      <c r="H3" s="1">
        <f>SUMIFS(P:P,O:O,A3)+SUMIFS(Q:Q,N:N,A3)</f>
        <v>5</v>
      </c>
      <c r="I3" s="1">
        <f>G3-H3</f>
        <v>-1</v>
      </c>
      <c r="J3" s="1">
        <f>D3*4+E3*2+F3</f>
        <v>8</v>
      </c>
      <c r="K3" s="1">
        <f>J3+I3/1000</f>
        <v>7.9989999999999997</v>
      </c>
      <c r="L3" t="str">
        <f>IF(B3&lt;3,"Champions League","")&amp;IF(OR(B3=3,B3=4),"Europa League","")&amp;IF(B3=5,"Coupe de la ligue","")</f>
        <v>Champions League</v>
      </c>
      <c r="N3" t="str">
        <f>$A$3</f>
        <v>Borussia Dortmund</v>
      </c>
      <c r="O3" t="str">
        <f>A4</f>
        <v>Bayern München</v>
      </c>
      <c r="P3" s="7">
        <v>2</v>
      </c>
      <c r="Q3" s="7">
        <v>0</v>
      </c>
      <c r="R3" s="1" t="str">
        <f t="shared" ref="R3:R22" si="0">IF(ISBLANK(P3),"",IF(P3&gt;Q3,"Local",IF(P3=Q3,"Nul",IF(P3&lt;Q3,"Visiteur"))))</f>
        <v>Local</v>
      </c>
    </row>
    <row r="4" spans="1:35" x14ac:dyDescent="0.25">
      <c r="A4" s="6" t="s">
        <v>28</v>
      </c>
      <c r="B4" s="1">
        <f>RANK(K4,$K$3:$K$7,0)</f>
        <v>5</v>
      </c>
      <c r="C4" s="1">
        <f t="shared" ref="C4:C7" si="1">SUM(D4:F4)</f>
        <v>1</v>
      </c>
      <c r="D4" s="1">
        <f>COUNTIFS(N:N,A4,R:R,"Local")+COUNTIFS(O:O,A4,R:R,"Visiteur")</f>
        <v>0</v>
      </c>
      <c r="E4" s="1">
        <f>COUNTIFS(N:N,A4,R:R,"Nul")+COUNTIFS(O:O,A4,R:R,"Nul")</f>
        <v>0</v>
      </c>
      <c r="F4" s="1">
        <f>COUNTIFS(N:N,A4,R:R,"Visiteur")+COUNTIFS(O:O,A4,R:R,"Local")</f>
        <v>1</v>
      </c>
      <c r="G4" s="1">
        <f>SUMIFS(P:P,N:N,A4)+SUMIFS(Q:Q,O:O,A4)</f>
        <v>0</v>
      </c>
      <c r="H4" s="1">
        <f>SUMIFS(P:P,O:O,A4)+SUMIFS(Q:Q,N:N,A4)</f>
        <v>2</v>
      </c>
      <c r="I4" s="1">
        <f t="shared" ref="I4:I7" si="2">G4-H4</f>
        <v>-2</v>
      </c>
      <c r="J4" s="1">
        <f t="shared" ref="J4:J7" si="3">D4*4+E4*2+F4</f>
        <v>1</v>
      </c>
      <c r="K4" s="1">
        <f t="shared" ref="K4:K7" si="4">J4+I4/1000</f>
        <v>0.998</v>
      </c>
      <c r="L4" t="str">
        <f>IF(B4&lt;3,"Champions League","")&amp;IF(OR(B4=3,B4=4),"Europa League","")&amp;IF(B4=5,"Coupe de la ligue","")</f>
        <v>Coupe de la ligue</v>
      </c>
      <c r="N4" t="str">
        <f t="shared" ref="N4:N6" si="5">$A$3</f>
        <v>Borussia Dortmund</v>
      </c>
      <c r="O4" t="str">
        <f t="shared" ref="O4:O6" si="6">A5</f>
        <v>Kaiserslautern</v>
      </c>
      <c r="P4" s="7">
        <v>1</v>
      </c>
      <c r="Q4" s="7">
        <v>3</v>
      </c>
      <c r="R4" s="1" t="str">
        <f t="shared" si="0"/>
        <v>Visiteur</v>
      </c>
    </row>
    <row r="5" spans="1:35" x14ac:dyDescent="0.25">
      <c r="A5" s="6" t="s">
        <v>29</v>
      </c>
      <c r="B5" s="1">
        <f>RANK(K5,$K$3:$K$7,0)</f>
        <v>2</v>
      </c>
      <c r="C5" s="1">
        <f t="shared" si="1"/>
        <v>1</v>
      </c>
      <c r="D5" s="1">
        <f>COUNTIFS(N:N,A5,R:R,"Local")+COUNTIFS(O:O,A5,R:R,"Visiteur")</f>
        <v>1</v>
      </c>
      <c r="E5" s="1">
        <f>COUNTIFS(N:N,A5,R:R,"Nul")+COUNTIFS(O:O,A5,R:R,"Nul")</f>
        <v>0</v>
      </c>
      <c r="F5" s="1">
        <f>COUNTIFS(N:N,A5,R:R,"Visiteur")+COUNTIFS(O:O,A5,R:R,"Local")</f>
        <v>0</v>
      </c>
      <c r="G5" s="1">
        <f>SUMIFS(P:P,N:N,A5)+SUMIFS(Q:Q,O:O,A5)</f>
        <v>3</v>
      </c>
      <c r="H5" s="1">
        <f>SUMIFS(P:P,O:O,A5)+SUMIFS(Q:Q,N:N,A5)</f>
        <v>1</v>
      </c>
      <c r="I5" s="1">
        <f t="shared" si="2"/>
        <v>2</v>
      </c>
      <c r="J5" s="1">
        <f t="shared" si="3"/>
        <v>4</v>
      </c>
      <c r="K5" s="1">
        <f t="shared" si="4"/>
        <v>4.0019999999999998</v>
      </c>
      <c r="L5" t="str">
        <f>IF(B5&lt;3,"Champions League","")&amp;IF(OR(B5=3,B5=4),"Europa League","")&amp;IF(B5=5,"Coupe de la ligue","")</f>
        <v>Champions League</v>
      </c>
      <c r="N5" t="str">
        <f t="shared" si="5"/>
        <v>Borussia Dortmund</v>
      </c>
      <c r="O5" t="str">
        <f t="shared" si="6"/>
        <v>Leverkussen</v>
      </c>
      <c r="P5" s="7">
        <v>0</v>
      </c>
      <c r="Q5" s="7">
        <v>0</v>
      </c>
      <c r="R5" s="1" t="str">
        <f t="shared" si="0"/>
        <v>Nul</v>
      </c>
    </row>
    <row r="6" spans="1:35" x14ac:dyDescent="0.25">
      <c r="A6" s="6" t="s">
        <v>30</v>
      </c>
      <c r="B6" s="1">
        <f>RANK(K6,$K$3:$K$7,0)</f>
        <v>4</v>
      </c>
      <c r="C6" s="1">
        <f t="shared" si="1"/>
        <v>1</v>
      </c>
      <c r="D6" s="1">
        <f>COUNTIFS(N:N,A6,R:R,"Local")+COUNTIFS(O:O,A6,R:R,"Visiteur")</f>
        <v>0</v>
      </c>
      <c r="E6" s="1">
        <f>COUNTIFS(N:N,A6,R:R,"Nul")+COUNTIFS(O:O,A6,R:R,"Nul")</f>
        <v>1</v>
      </c>
      <c r="F6" s="1">
        <f>COUNTIFS(N:N,A6,R:R,"Visiteur")+COUNTIFS(O:O,A6,R:R,"Local")</f>
        <v>0</v>
      </c>
      <c r="G6" s="1">
        <f>SUMIFS(P:P,N:N,A6)+SUMIFS(Q:Q,O:O,A6)</f>
        <v>0</v>
      </c>
      <c r="H6" s="1">
        <f>SUMIFS(P:P,O:O,A6)+SUMIFS(Q:Q,N:N,A6)</f>
        <v>0</v>
      </c>
      <c r="I6" s="1">
        <f t="shared" si="2"/>
        <v>0</v>
      </c>
      <c r="J6" s="1">
        <f t="shared" si="3"/>
        <v>2</v>
      </c>
      <c r="K6" s="1">
        <f t="shared" si="4"/>
        <v>2</v>
      </c>
      <c r="L6" t="str">
        <f>IF(B6&lt;3,"Champions League","")&amp;IF(OR(B6=3,B6=4),"Europa League","")&amp;IF(B6=5,"Coupe de la ligue","")</f>
        <v>Europa League</v>
      </c>
      <c r="N6" t="str">
        <f t="shared" si="5"/>
        <v>Borussia Dortmund</v>
      </c>
      <c r="O6" t="str">
        <f t="shared" si="6"/>
        <v>Schalke 04</v>
      </c>
      <c r="P6" s="7">
        <v>1</v>
      </c>
      <c r="Q6" s="7">
        <v>2</v>
      </c>
      <c r="R6" s="1" t="str">
        <f t="shared" si="0"/>
        <v>Visiteur</v>
      </c>
    </row>
    <row r="7" spans="1:35" x14ac:dyDescent="0.25">
      <c r="A7" s="6" t="s">
        <v>31</v>
      </c>
      <c r="B7" s="1">
        <f>RANK(K7,$K$3:$K$7,0)</f>
        <v>3</v>
      </c>
      <c r="C7" s="1">
        <f t="shared" si="1"/>
        <v>1</v>
      </c>
      <c r="D7" s="1">
        <f>COUNTIFS(N:N,A7,R:R,"Local")+COUNTIFS(O:O,A7,R:R,"Visiteur")</f>
        <v>1</v>
      </c>
      <c r="E7" s="1">
        <f>COUNTIFS(N:N,A7,R:R,"Nul")+COUNTIFS(O:O,A7,R:R,"Nul")</f>
        <v>0</v>
      </c>
      <c r="F7" s="1">
        <f>COUNTIFS(N:N,A7,R:R,"Visiteur")+COUNTIFS(O:O,A7,R:R,"Local")</f>
        <v>0</v>
      </c>
      <c r="G7" s="1">
        <f>SUMIFS(P:P,N:N,A7)+SUMIFS(Q:Q,O:O,A7)</f>
        <v>2</v>
      </c>
      <c r="H7" s="1">
        <f>SUMIFS(P:P,O:O,A7)+SUMIFS(Q:Q,N:N,A7)</f>
        <v>1</v>
      </c>
      <c r="I7" s="1">
        <f t="shared" si="2"/>
        <v>1</v>
      </c>
      <c r="J7" s="1">
        <f t="shared" si="3"/>
        <v>4</v>
      </c>
      <c r="K7" s="1">
        <f t="shared" si="4"/>
        <v>4.0010000000000003</v>
      </c>
      <c r="L7" t="str">
        <f>IF(B7&lt;3,"Champions League","")&amp;IF(OR(B7=3,B7=4),"Europa League","")&amp;IF(B7=5,"Coupe de la ligue","")</f>
        <v>Europa League</v>
      </c>
      <c r="N7" t="str">
        <f>$A$4</f>
        <v>Bayern München</v>
      </c>
      <c r="O7" t="str">
        <f>A3</f>
        <v>Borussia Dortmund</v>
      </c>
      <c r="P7" s="7"/>
      <c r="Q7" s="7"/>
      <c r="R7" s="1" t="str">
        <f t="shared" si="0"/>
        <v/>
      </c>
    </row>
    <row r="8" spans="1:35" x14ac:dyDescent="0.25">
      <c r="N8" t="str">
        <f t="shared" ref="N8:N10" si="7">$A$4</f>
        <v>Bayern München</v>
      </c>
      <c r="O8" t="str">
        <f>A5</f>
        <v>Kaiserslautern</v>
      </c>
      <c r="P8" s="7"/>
      <c r="Q8" s="7"/>
      <c r="R8" s="1" t="str">
        <f t="shared" si="0"/>
        <v/>
      </c>
    </row>
    <row r="9" spans="1:35" x14ac:dyDescent="0.25">
      <c r="N9" t="str">
        <f t="shared" si="7"/>
        <v>Bayern München</v>
      </c>
      <c r="O9" t="str">
        <f t="shared" ref="O9:O10" si="8">A6</f>
        <v>Leverkussen</v>
      </c>
      <c r="P9" s="7"/>
      <c r="Q9" s="7"/>
      <c r="R9" s="1" t="str">
        <f t="shared" si="0"/>
        <v/>
      </c>
    </row>
    <row r="10" spans="1:35" x14ac:dyDescent="0.25">
      <c r="N10" t="str">
        <f t="shared" si="7"/>
        <v>Bayern München</v>
      </c>
      <c r="O10" t="str">
        <f t="shared" si="8"/>
        <v>Schalke 04</v>
      </c>
      <c r="P10" s="7"/>
      <c r="Q10" s="7"/>
      <c r="R10" s="1" t="str">
        <f t="shared" si="0"/>
        <v/>
      </c>
    </row>
    <row r="11" spans="1:35" x14ac:dyDescent="0.25">
      <c r="N11" t="str">
        <f>$A$5</f>
        <v>Kaiserslautern</v>
      </c>
      <c r="O11" t="str">
        <f>A3</f>
        <v>Borussia Dortmund</v>
      </c>
      <c r="P11" s="7"/>
      <c r="Q11" s="7"/>
      <c r="R11" s="1" t="str">
        <f t="shared" si="0"/>
        <v/>
      </c>
      <c r="U11" s="5"/>
      <c r="V11" s="5"/>
      <c r="W11" s="5"/>
      <c r="X11" s="5"/>
      <c r="Y11" s="5"/>
      <c r="Z11" s="5"/>
      <c r="AA11" s="5"/>
      <c r="AB11" s="5"/>
      <c r="AC11" s="5"/>
      <c r="AF11" s="5"/>
      <c r="AG11" s="2"/>
      <c r="AH11" s="2"/>
      <c r="AI11" s="2"/>
    </row>
    <row r="12" spans="1:35" x14ac:dyDescent="0.25">
      <c r="N12" t="str">
        <f t="shared" ref="N12:N14" si="9">$A$5</f>
        <v>Kaiserslautern</v>
      </c>
      <c r="O12" t="str">
        <f t="shared" ref="O12" si="10">A4</f>
        <v>Bayern München</v>
      </c>
      <c r="P12" s="7"/>
      <c r="Q12" s="7"/>
      <c r="R12" s="1" t="str">
        <f t="shared" si="0"/>
        <v/>
      </c>
      <c r="U12" s="3"/>
    </row>
    <row r="13" spans="1:35" x14ac:dyDescent="0.25">
      <c r="N13" t="str">
        <f t="shared" si="9"/>
        <v>Kaiserslautern</v>
      </c>
      <c r="O13" t="str">
        <f>A6</f>
        <v>Leverkussen</v>
      </c>
      <c r="P13" s="7"/>
      <c r="Q13" s="7"/>
      <c r="U13" s="3"/>
      <c r="Z13" s="1"/>
      <c r="AC13" s="1"/>
      <c r="AF13" s="1"/>
      <c r="AI13" s="1"/>
    </row>
    <row r="14" spans="1:35" x14ac:dyDescent="0.25">
      <c r="N14" t="str">
        <f t="shared" si="9"/>
        <v>Kaiserslautern</v>
      </c>
      <c r="O14" t="str">
        <f>A7</f>
        <v>Schalke 04</v>
      </c>
      <c r="P14" s="7"/>
      <c r="Q14" s="7"/>
      <c r="U14" s="3"/>
      <c r="Z14" s="1"/>
      <c r="AC14" s="1"/>
      <c r="AF14" s="1"/>
      <c r="AI14" s="1"/>
    </row>
    <row r="15" spans="1:35" x14ac:dyDescent="0.25">
      <c r="N15" t="str">
        <f>$A$6</f>
        <v>Leverkussen</v>
      </c>
      <c r="O15" t="str">
        <f>A3</f>
        <v>Borussia Dortmund</v>
      </c>
      <c r="P15" s="7"/>
      <c r="Q15" s="7"/>
      <c r="U15" s="3"/>
      <c r="Z15" s="1"/>
      <c r="AC15" s="1"/>
      <c r="AF15" s="1"/>
      <c r="AI15" s="1"/>
    </row>
    <row r="16" spans="1:35" x14ac:dyDescent="0.25">
      <c r="N16" t="str">
        <f t="shared" ref="N16:N18" si="11">$A$6</f>
        <v>Leverkussen</v>
      </c>
      <c r="O16" t="str">
        <f t="shared" ref="O16:O17" si="12">A4</f>
        <v>Bayern München</v>
      </c>
      <c r="P16" s="7"/>
      <c r="Q16" s="7"/>
      <c r="U16" s="3"/>
      <c r="Z16" s="1"/>
      <c r="AC16" s="1"/>
      <c r="AF16" s="1"/>
      <c r="AI16" s="1"/>
    </row>
    <row r="17" spans="14:35" x14ac:dyDescent="0.25">
      <c r="N17" t="str">
        <f t="shared" si="11"/>
        <v>Leverkussen</v>
      </c>
      <c r="O17" t="str">
        <f t="shared" si="12"/>
        <v>Kaiserslautern</v>
      </c>
      <c r="P17" s="7"/>
      <c r="Q17" s="7"/>
      <c r="W17" s="1"/>
      <c r="Z17" s="1"/>
      <c r="AC17" s="1"/>
      <c r="AF17" s="1"/>
      <c r="AI17" s="1"/>
    </row>
    <row r="18" spans="14:35" x14ac:dyDescent="0.25">
      <c r="N18" t="str">
        <f t="shared" si="11"/>
        <v>Leverkussen</v>
      </c>
      <c r="O18" t="str">
        <f>A7</f>
        <v>Schalke 04</v>
      </c>
      <c r="P18" s="7"/>
      <c r="Q18" s="7"/>
      <c r="R18" s="1" t="str">
        <f t="shared" si="0"/>
        <v/>
      </c>
    </row>
    <row r="19" spans="14:35" x14ac:dyDescent="0.25">
      <c r="N19" t="str">
        <f>$A$7</f>
        <v>Schalke 04</v>
      </c>
      <c r="O19" t="str">
        <f>A3</f>
        <v>Borussia Dortmund</v>
      </c>
      <c r="P19" s="7"/>
      <c r="Q19" s="7"/>
      <c r="R19" s="1" t="str">
        <f t="shared" si="0"/>
        <v/>
      </c>
    </row>
    <row r="20" spans="14:35" x14ac:dyDescent="0.25">
      <c r="N20" t="str">
        <f t="shared" ref="N20:N22" si="13">$A$7</f>
        <v>Schalke 04</v>
      </c>
      <c r="O20" t="str">
        <f t="shared" ref="O20:O22" si="14">A4</f>
        <v>Bayern München</v>
      </c>
      <c r="P20" s="7"/>
      <c r="Q20" s="7"/>
      <c r="R20" s="1" t="str">
        <f t="shared" si="0"/>
        <v/>
      </c>
    </row>
    <row r="21" spans="14:35" x14ac:dyDescent="0.25">
      <c r="N21" t="str">
        <f t="shared" si="13"/>
        <v>Schalke 04</v>
      </c>
      <c r="O21" t="str">
        <f t="shared" si="14"/>
        <v>Kaiserslautern</v>
      </c>
      <c r="P21" s="7"/>
      <c r="Q21" s="7"/>
      <c r="R21" s="1" t="str">
        <f t="shared" si="0"/>
        <v/>
      </c>
    </row>
    <row r="22" spans="14:35" x14ac:dyDescent="0.25">
      <c r="N22" t="str">
        <f t="shared" si="13"/>
        <v>Schalke 04</v>
      </c>
      <c r="O22" t="str">
        <f t="shared" si="14"/>
        <v>Leverkussen</v>
      </c>
      <c r="P22" s="7"/>
      <c r="Q22" s="7"/>
      <c r="R22" s="1" t="str">
        <f t="shared" si="0"/>
        <v/>
      </c>
    </row>
  </sheetData>
  <mergeCells count="1">
    <mergeCell ref="AG11:AI1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I22"/>
  <sheetViews>
    <sheetView tabSelected="1" zoomScale="70" zoomScaleNormal="70" workbookViewId="0">
      <selection activeCell="A8" sqref="A8"/>
    </sheetView>
  </sheetViews>
  <sheetFormatPr baseColWidth="10" defaultRowHeight="15" x14ac:dyDescent="0.25"/>
  <cols>
    <col min="1" max="1" width="19.85546875" customWidth="1"/>
    <col min="2" max="2" width="10.7109375" style="1" customWidth="1"/>
    <col min="3" max="6" width="15.140625" style="1" customWidth="1"/>
    <col min="7" max="7" width="16.85546875" style="1" bestFit="1" customWidth="1"/>
    <col min="8" max="8" width="18.7109375" style="1" bestFit="1" customWidth="1"/>
    <col min="9" max="11" width="15.140625" style="1" customWidth="1"/>
    <col min="12" max="12" width="20" bestFit="1" customWidth="1"/>
    <col min="13" max="13" width="14.7109375" customWidth="1"/>
    <col min="16" max="16" width="11.42578125" style="1"/>
    <col min="17" max="17" width="15.5703125" style="1" customWidth="1"/>
    <col min="18" max="18" width="16.85546875" style="1" customWidth="1"/>
    <col min="19" max="19" width="2.85546875" customWidth="1"/>
    <col min="20" max="20" width="2.42578125" customWidth="1"/>
    <col min="21" max="21" width="11.7109375" customWidth="1"/>
    <col min="22" max="22" width="9.5703125" bestFit="1" customWidth="1"/>
    <col min="23" max="25" width="7.5703125" customWidth="1"/>
    <col min="26" max="26" width="13" bestFit="1" customWidth="1"/>
    <col min="27" max="27" width="13.7109375" bestFit="1" customWidth="1"/>
    <col min="28" max="28" width="14.28515625" customWidth="1"/>
    <col min="29" max="29" width="8.42578125" customWidth="1"/>
    <col min="30" max="30" width="9.7109375" style="1" customWidth="1"/>
    <col min="31" max="31" width="14.85546875" customWidth="1"/>
    <col min="32" max="32" width="7.5703125" customWidth="1"/>
  </cols>
  <sheetData>
    <row r="2" spans="1:35" x14ac:dyDescent="0.25">
      <c r="A2" s="3" t="s">
        <v>9</v>
      </c>
      <c r="B2" s="4" t="s">
        <v>15</v>
      </c>
      <c r="C2" s="4" t="s">
        <v>0</v>
      </c>
      <c r="D2" s="4" t="s">
        <v>3</v>
      </c>
      <c r="E2" s="4" t="s">
        <v>1</v>
      </c>
      <c r="F2" s="4" t="s">
        <v>2</v>
      </c>
      <c r="G2" s="4" t="s">
        <v>10</v>
      </c>
      <c r="H2" s="4" t="s">
        <v>11</v>
      </c>
      <c r="I2" s="4" t="s">
        <v>12</v>
      </c>
      <c r="J2" s="4" t="s">
        <v>13</v>
      </c>
      <c r="K2" s="4" t="s">
        <v>14</v>
      </c>
      <c r="L2" s="4" t="s">
        <v>16</v>
      </c>
      <c r="M2" s="4"/>
      <c r="N2" s="3" t="s">
        <v>4</v>
      </c>
      <c r="O2" s="3" t="s">
        <v>5</v>
      </c>
      <c r="P2" s="4" t="s">
        <v>6</v>
      </c>
      <c r="Q2" s="4" t="s">
        <v>7</v>
      </c>
      <c r="R2" s="4" t="s">
        <v>8</v>
      </c>
    </row>
    <row r="3" spans="1:35" x14ac:dyDescent="0.25">
      <c r="A3" s="6" t="s">
        <v>32</v>
      </c>
      <c r="B3" s="1">
        <f>RANK(K3,$K$3:$K$7,0)</f>
        <v>1</v>
      </c>
      <c r="C3" s="1">
        <f>SUM(D3:F3)</f>
        <v>4</v>
      </c>
      <c r="D3" s="1">
        <f>COUNTIFS(N:N,A3,R:R,"Local")+COUNTIFS(O:O,A3,R:R,"Visiteur")</f>
        <v>1</v>
      </c>
      <c r="E3" s="1">
        <f>COUNTIFS(N:N,A3,R:R,"Nul")+COUNTIFS(O:O,A3,R:R,"Nul")</f>
        <v>1</v>
      </c>
      <c r="F3" s="1">
        <f>COUNTIFS(N:N,A3,R:R,"Visiteur")+COUNTIFS(O:O,A3,R:R,"Local")</f>
        <v>2</v>
      </c>
      <c r="G3" s="1">
        <f>SUMIFS(P:P,N:N,A3)+SUMIFS(Q:Q,O:O,A3)</f>
        <v>4</v>
      </c>
      <c r="H3" s="1">
        <f>SUMIFS(P:P,O:O,A3)+SUMIFS(Q:Q,N:N,A3)</f>
        <v>5</v>
      </c>
      <c r="I3" s="1">
        <f>G3-H3</f>
        <v>-1</v>
      </c>
      <c r="J3" s="1">
        <f>D3*4+E3*2+F3</f>
        <v>8</v>
      </c>
      <c r="K3" s="1">
        <f>J3+I3/1000</f>
        <v>7.9989999999999997</v>
      </c>
      <c r="L3" t="str">
        <f>IF(B3&lt;3,"Champions League","")&amp;IF(OR(B3=3,B3=4),"Europa League","")&amp;IF(B3=5,"Coupe de la ligue","")</f>
        <v>Champions League</v>
      </c>
      <c r="N3" t="str">
        <f>$A$3</f>
        <v>Arsenal</v>
      </c>
      <c r="O3" t="str">
        <f>A4</f>
        <v>Liverpool</v>
      </c>
      <c r="P3" s="7">
        <v>2</v>
      </c>
      <c r="Q3" s="7">
        <v>0</v>
      </c>
      <c r="R3" s="1" t="str">
        <f t="shared" ref="R3:R22" si="0">IF(ISBLANK(P3),"",IF(P3&gt;Q3,"Local",IF(P3=Q3,"Nul",IF(P3&lt;Q3,"Visiteur"))))</f>
        <v>Local</v>
      </c>
    </row>
    <row r="4" spans="1:35" x14ac:dyDescent="0.25">
      <c r="A4" s="6" t="s">
        <v>33</v>
      </c>
      <c r="B4" s="1">
        <f>RANK(K4,$K$3:$K$7,0)</f>
        <v>5</v>
      </c>
      <c r="C4" s="1">
        <f t="shared" ref="C4:C7" si="1">SUM(D4:F4)</f>
        <v>1</v>
      </c>
      <c r="D4" s="1">
        <f>COUNTIFS(N:N,A4,R:R,"Local")+COUNTIFS(O:O,A4,R:R,"Visiteur")</f>
        <v>0</v>
      </c>
      <c r="E4" s="1">
        <f>COUNTIFS(N:N,A4,R:R,"Nul")+COUNTIFS(O:O,A4,R:R,"Nul")</f>
        <v>0</v>
      </c>
      <c r="F4" s="1">
        <f>COUNTIFS(N:N,A4,R:R,"Visiteur")+COUNTIFS(O:O,A4,R:R,"Local")</f>
        <v>1</v>
      </c>
      <c r="G4" s="1">
        <f>SUMIFS(P:P,N:N,A4)+SUMIFS(Q:Q,O:O,A4)</f>
        <v>0</v>
      </c>
      <c r="H4" s="1">
        <f>SUMIFS(P:P,O:O,A4)+SUMIFS(Q:Q,N:N,A4)</f>
        <v>2</v>
      </c>
      <c r="I4" s="1">
        <f t="shared" ref="I4:I7" si="2">G4-H4</f>
        <v>-2</v>
      </c>
      <c r="J4" s="1">
        <f t="shared" ref="J4:J7" si="3">D4*4+E4*2+F4</f>
        <v>1</v>
      </c>
      <c r="K4" s="1">
        <f t="shared" ref="K4:K7" si="4">J4+I4/1000</f>
        <v>0.998</v>
      </c>
      <c r="L4" t="str">
        <f>IF(B4&lt;3,"Champions League","")&amp;IF(OR(B4=3,B4=4),"Europa League","")&amp;IF(B4=5,"Coupe de la ligue","")</f>
        <v>Coupe de la ligue</v>
      </c>
      <c r="N4" t="str">
        <f t="shared" ref="N4:N6" si="5">$A$3</f>
        <v>Arsenal</v>
      </c>
      <c r="O4" t="str">
        <f t="shared" ref="O4:O6" si="6">A5</f>
        <v>Chelsea</v>
      </c>
      <c r="P4" s="7">
        <v>1</v>
      </c>
      <c r="Q4" s="7">
        <v>3</v>
      </c>
      <c r="R4" s="1" t="str">
        <f t="shared" si="0"/>
        <v>Visiteur</v>
      </c>
    </row>
    <row r="5" spans="1:35" x14ac:dyDescent="0.25">
      <c r="A5" s="6" t="s">
        <v>34</v>
      </c>
      <c r="B5" s="1">
        <f>RANK(K5,$K$3:$K$7,0)</f>
        <v>2</v>
      </c>
      <c r="C5" s="1">
        <f t="shared" si="1"/>
        <v>1</v>
      </c>
      <c r="D5" s="1">
        <f>COUNTIFS(N:N,A5,R:R,"Local")+COUNTIFS(O:O,A5,R:R,"Visiteur")</f>
        <v>1</v>
      </c>
      <c r="E5" s="1">
        <f>COUNTIFS(N:N,A5,R:R,"Nul")+COUNTIFS(O:O,A5,R:R,"Nul")</f>
        <v>0</v>
      </c>
      <c r="F5" s="1">
        <f>COUNTIFS(N:N,A5,R:R,"Visiteur")+COUNTIFS(O:O,A5,R:R,"Local")</f>
        <v>0</v>
      </c>
      <c r="G5" s="1">
        <f>SUMIFS(P:P,N:N,A5)+SUMIFS(Q:Q,O:O,A5)</f>
        <v>3</v>
      </c>
      <c r="H5" s="1">
        <f>SUMIFS(P:P,O:O,A5)+SUMIFS(Q:Q,N:N,A5)</f>
        <v>1</v>
      </c>
      <c r="I5" s="1">
        <f t="shared" si="2"/>
        <v>2</v>
      </c>
      <c r="J5" s="1">
        <f t="shared" si="3"/>
        <v>4</v>
      </c>
      <c r="K5" s="1">
        <f t="shared" si="4"/>
        <v>4.0019999999999998</v>
      </c>
      <c r="L5" t="str">
        <f>IF(B5&lt;3,"Champions League","")&amp;IF(OR(B5=3,B5=4),"Europa League","")&amp;IF(B5=5,"Coupe de la ligue","")</f>
        <v>Champions League</v>
      </c>
      <c r="N5" t="str">
        <f t="shared" si="5"/>
        <v>Arsenal</v>
      </c>
      <c r="O5" t="str">
        <f t="shared" si="6"/>
        <v>Manchester U</v>
      </c>
      <c r="P5" s="7">
        <v>0</v>
      </c>
      <c r="Q5" s="7">
        <v>0</v>
      </c>
      <c r="R5" s="1" t="str">
        <f t="shared" si="0"/>
        <v>Nul</v>
      </c>
    </row>
    <row r="6" spans="1:35" x14ac:dyDescent="0.25">
      <c r="A6" s="6" t="s">
        <v>35</v>
      </c>
      <c r="B6" s="1">
        <f>RANK(K6,$K$3:$K$7,0)</f>
        <v>4</v>
      </c>
      <c r="C6" s="1">
        <f t="shared" si="1"/>
        <v>1</v>
      </c>
      <c r="D6" s="1">
        <f>COUNTIFS(N:N,A6,R:R,"Local")+COUNTIFS(O:O,A6,R:R,"Visiteur")</f>
        <v>0</v>
      </c>
      <c r="E6" s="1">
        <f>COUNTIFS(N:N,A6,R:R,"Nul")+COUNTIFS(O:O,A6,R:R,"Nul")</f>
        <v>1</v>
      </c>
      <c r="F6" s="1">
        <f>COUNTIFS(N:N,A6,R:R,"Visiteur")+COUNTIFS(O:O,A6,R:R,"Local")</f>
        <v>0</v>
      </c>
      <c r="G6" s="1">
        <f>SUMIFS(P:P,N:N,A6)+SUMIFS(Q:Q,O:O,A6)</f>
        <v>0</v>
      </c>
      <c r="H6" s="1">
        <f>SUMIFS(P:P,O:O,A6)+SUMIFS(Q:Q,N:N,A6)</f>
        <v>0</v>
      </c>
      <c r="I6" s="1">
        <f t="shared" si="2"/>
        <v>0</v>
      </c>
      <c r="J6" s="1">
        <f t="shared" si="3"/>
        <v>2</v>
      </c>
      <c r="K6" s="1">
        <f t="shared" si="4"/>
        <v>2</v>
      </c>
      <c r="L6" t="str">
        <f>IF(B6&lt;3,"Champions League","")&amp;IF(OR(B6=3,B6=4),"Europa League","")&amp;IF(B6=5,"Coupe de la ligue","")</f>
        <v>Europa League</v>
      </c>
      <c r="N6" t="str">
        <f t="shared" si="5"/>
        <v>Arsenal</v>
      </c>
      <c r="O6" t="str">
        <f t="shared" si="6"/>
        <v>Leicester</v>
      </c>
      <c r="P6" s="7">
        <v>1</v>
      </c>
      <c r="Q6" s="7">
        <v>2</v>
      </c>
      <c r="R6" s="1" t="str">
        <f t="shared" si="0"/>
        <v>Visiteur</v>
      </c>
    </row>
    <row r="7" spans="1:35" x14ac:dyDescent="0.25">
      <c r="A7" s="6" t="s">
        <v>36</v>
      </c>
      <c r="B7" s="1">
        <f>RANK(K7,$K$3:$K$7,0)</f>
        <v>3</v>
      </c>
      <c r="C7" s="1">
        <f t="shared" si="1"/>
        <v>1</v>
      </c>
      <c r="D7" s="1">
        <f>COUNTIFS(N:N,A7,R:R,"Local")+COUNTIFS(O:O,A7,R:R,"Visiteur")</f>
        <v>1</v>
      </c>
      <c r="E7" s="1">
        <f>COUNTIFS(N:N,A7,R:R,"Nul")+COUNTIFS(O:O,A7,R:R,"Nul")</f>
        <v>0</v>
      </c>
      <c r="F7" s="1">
        <f>COUNTIFS(N:N,A7,R:R,"Visiteur")+COUNTIFS(O:O,A7,R:R,"Local")</f>
        <v>0</v>
      </c>
      <c r="G7" s="1">
        <f>SUMIFS(P:P,N:N,A7)+SUMIFS(Q:Q,O:O,A7)</f>
        <v>2</v>
      </c>
      <c r="H7" s="1">
        <f>SUMIFS(P:P,O:O,A7)+SUMIFS(Q:Q,N:N,A7)</f>
        <v>1</v>
      </c>
      <c r="I7" s="1">
        <f t="shared" si="2"/>
        <v>1</v>
      </c>
      <c r="J7" s="1">
        <f t="shared" si="3"/>
        <v>4</v>
      </c>
      <c r="K7" s="1">
        <f t="shared" si="4"/>
        <v>4.0010000000000003</v>
      </c>
      <c r="L7" t="str">
        <f>IF(B7&lt;3,"Champions League","")&amp;IF(OR(B7=3,B7=4),"Europa League","")&amp;IF(B7=5,"Coupe de la ligue","")</f>
        <v>Europa League</v>
      </c>
      <c r="N7" t="str">
        <f>$A$4</f>
        <v>Liverpool</v>
      </c>
      <c r="O7" t="str">
        <f>A3</f>
        <v>Arsenal</v>
      </c>
      <c r="P7" s="7"/>
      <c r="Q7" s="7"/>
      <c r="R7" s="1" t="str">
        <f t="shared" si="0"/>
        <v/>
      </c>
    </row>
    <row r="8" spans="1:35" x14ac:dyDescent="0.25">
      <c r="N8" t="str">
        <f t="shared" ref="N8:N10" si="7">$A$4</f>
        <v>Liverpool</v>
      </c>
      <c r="O8" t="str">
        <f>A5</f>
        <v>Chelsea</v>
      </c>
      <c r="P8" s="7"/>
      <c r="Q8" s="7"/>
      <c r="R8" s="1" t="str">
        <f t="shared" si="0"/>
        <v/>
      </c>
    </row>
    <row r="9" spans="1:35" x14ac:dyDescent="0.25">
      <c r="N9" t="str">
        <f t="shared" si="7"/>
        <v>Liverpool</v>
      </c>
      <c r="O9" t="str">
        <f t="shared" ref="O9:O10" si="8">A6</f>
        <v>Manchester U</v>
      </c>
      <c r="P9" s="7"/>
      <c r="Q9" s="7"/>
      <c r="R9" s="1" t="str">
        <f t="shared" si="0"/>
        <v/>
      </c>
    </row>
    <row r="10" spans="1:35" x14ac:dyDescent="0.25">
      <c r="N10" t="str">
        <f t="shared" si="7"/>
        <v>Liverpool</v>
      </c>
      <c r="O10" t="str">
        <f t="shared" si="8"/>
        <v>Leicester</v>
      </c>
      <c r="P10" s="7"/>
      <c r="Q10" s="7"/>
      <c r="R10" s="1" t="str">
        <f t="shared" si="0"/>
        <v/>
      </c>
    </row>
    <row r="11" spans="1:35" x14ac:dyDescent="0.25">
      <c r="N11" t="str">
        <f>$A$5</f>
        <v>Chelsea</v>
      </c>
      <c r="O11" t="str">
        <f>A3</f>
        <v>Arsenal</v>
      </c>
      <c r="P11" s="7"/>
      <c r="Q11" s="7"/>
      <c r="R11" s="1" t="str">
        <f t="shared" si="0"/>
        <v/>
      </c>
      <c r="U11" s="5"/>
      <c r="V11" s="5"/>
      <c r="W11" s="5"/>
      <c r="X11" s="5"/>
      <c r="Y11" s="5"/>
      <c r="Z11" s="5"/>
      <c r="AA11" s="5"/>
      <c r="AB11" s="5"/>
      <c r="AC11" s="5"/>
      <c r="AF11" s="5"/>
      <c r="AG11" s="2"/>
      <c r="AH11" s="2"/>
      <c r="AI11" s="2"/>
    </row>
    <row r="12" spans="1:35" x14ac:dyDescent="0.25">
      <c r="N12" t="str">
        <f t="shared" ref="N12:N14" si="9">$A$5</f>
        <v>Chelsea</v>
      </c>
      <c r="O12" t="str">
        <f t="shared" ref="O12" si="10">A4</f>
        <v>Liverpool</v>
      </c>
      <c r="P12" s="7"/>
      <c r="Q12" s="7"/>
      <c r="R12" s="1" t="str">
        <f t="shared" si="0"/>
        <v/>
      </c>
      <c r="U12" s="3"/>
    </row>
    <row r="13" spans="1:35" x14ac:dyDescent="0.25">
      <c r="N13" t="str">
        <f t="shared" si="9"/>
        <v>Chelsea</v>
      </c>
      <c r="O13" t="str">
        <f>A6</f>
        <v>Manchester U</v>
      </c>
      <c r="P13" s="7"/>
      <c r="Q13" s="7"/>
      <c r="U13" s="3"/>
      <c r="Z13" s="1"/>
      <c r="AC13" s="1"/>
      <c r="AF13" s="1"/>
      <c r="AI13" s="1"/>
    </row>
    <row r="14" spans="1:35" x14ac:dyDescent="0.25">
      <c r="N14" t="str">
        <f t="shared" si="9"/>
        <v>Chelsea</v>
      </c>
      <c r="O14" t="str">
        <f>A7</f>
        <v>Leicester</v>
      </c>
      <c r="P14" s="7"/>
      <c r="Q14" s="7"/>
      <c r="U14" s="3"/>
      <c r="Z14" s="1"/>
      <c r="AC14" s="1"/>
      <c r="AF14" s="1"/>
      <c r="AI14" s="1"/>
    </row>
    <row r="15" spans="1:35" x14ac:dyDescent="0.25">
      <c r="N15" t="str">
        <f>$A$6</f>
        <v>Manchester U</v>
      </c>
      <c r="O15" t="str">
        <f>A3</f>
        <v>Arsenal</v>
      </c>
      <c r="P15" s="7"/>
      <c r="Q15" s="7"/>
      <c r="U15" s="3"/>
      <c r="Z15" s="1"/>
      <c r="AC15" s="1"/>
      <c r="AF15" s="1"/>
      <c r="AI15" s="1"/>
    </row>
    <row r="16" spans="1:35" x14ac:dyDescent="0.25">
      <c r="N16" t="str">
        <f t="shared" ref="N16:N18" si="11">$A$6</f>
        <v>Manchester U</v>
      </c>
      <c r="O16" t="str">
        <f t="shared" ref="O16:O17" si="12">A4</f>
        <v>Liverpool</v>
      </c>
      <c r="P16" s="7"/>
      <c r="Q16" s="7"/>
      <c r="U16" s="3"/>
      <c r="Z16" s="1"/>
      <c r="AC16" s="1"/>
      <c r="AF16" s="1"/>
      <c r="AI16" s="1"/>
    </row>
    <row r="17" spans="14:35" x14ac:dyDescent="0.25">
      <c r="N17" t="str">
        <f t="shared" si="11"/>
        <v>Manchester U</v>
      </c>
      <c r="O17" t="str">
        <f t="shared" si="12"/>
        <v>Chelsea</v>
      </c>
      <c r="P17" s="7"/>
      <c r="Q17" s="7"/>
      <c r="W17" s="1"/>
      <c r="Z17" s="1"/>
      <c r="AC17" s="1"/>
      <c r="AF17" s="1"/>
      <c r="AI17" s="1"/>
    </row>
    <row r="18" spans="14:35" x14ac:dyDescent="0.25">
      <c r="N18" t="str">
        <f t="shared" si="11"/>
        <v>Manchester U</v>
      </c>
      <c r="O18" t="str">
        <f>A7</f>
        <v>Leicester</v>
      </c>
      <c r="P18" s="7"/>
      <c r="Q18" s="7"/>
      <c r="R18" s="1" t="str">
        <f t="shared" si="0"/>
        <v/>
      </c>
    </row>
    <row r="19" spans="14:35" x14ac:dyDescent="0.25">
      <c r="N19" t="str">
        <f>$A$7</f>
        <v>Leicester</v>
      </c>
      <c r="O19" t="str">
        <f>A3</f>
        <v>Arsenal</v>
      </c>
      <c r="P19" s="7"/>
      <c r="Q19" s="7"/>
      <c r="R19" s="1" t="str">
        <f t="shared" si="0"/>
        <v/>
      </c>
    </row>
    <row r="20" spans="14:35" x14ac:dyDescent="0.25">
      <c r="N20" t="str">
        <f t="shared" ref="N20:N22" si="13">$A$7</f>
        <v>Leicester</v>
      </c>
      <c r="O20" t="str">
        <f t="shared" ref="O20:O22" si="14">A4</f>
        <v>Liverpool</v>
      </c>
      <c r="P20" s="7"/>
      <c r="Q20" s="7"/>
      <c r="R20" s="1" t="str">
        <f t="shared" si="0"/>
        <v/>
      </c>
    </row>
    <row r="21" spans="14:35" x14ac:dyDescent="0.25">
      <c r="N21" t="str">
        <f t="shared" si="13"/>
        <v>Leicester</v>
      </c>
      <c r="O21" t="str">
        <f t="shared" si="14"/>
        <v>Chelsea</v>
      </c>
      <c r="P21" s="7"/>
      <c r="Q21" s="7"/>
      <c r="R21" s="1" t="str">
        <f t="shared" si="0"/>
        <v/>
      </c>
    </row>
    <row r="22" spans="14:35" x14ac:dyDescent="0.25">
      <c r="N22" t="str">
        <f t="shared" si="13"/>
        <v>Leicester</v>
      </c>
      <c r="O22" t="str">
        <f t="shared" si="14"/>
        <v>Manchester U</v>
      </c>
      <c r="P22" s="7"/>
      <c r="Q22" s="7"/>
      <c r="R22" s="1" t="str">
        <f t="shared" si="0"/>
        <v/>
      </c>
    </row>
  </sheetData>
  <mergeCells count="1">
    <mergeCell ref="AG11:AI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Poule 1</vt:lpstr>
      <vt:lpstr>Poule 2</vt:lpstr>
      <vt:lpstr>Poule 3</vt:lpstr>
      <vt:lpstr>Poule 4</vt:lpstr>
    </vt:vector>
  </TitlesOfParts>
  <Company>HES-SO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Wicht Pascal</dc:creator>
  <cp:lastModifiedBy>Wicht Pascal</cp:lastModifiedBy>
  <dcterms:created xsi:type="dcterms:W3CDTF">2020-02-28T07:31:33Z</dcterms:created>
  <dcterms:modified xsi:type="dcterms:W3CDTF">2020-02-28T08:44:32Z</dcterms:modified>
</cp:coreProperties>
</file>