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25200" windowHeight="115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A2" i="2"/>
  <c r="E12" i="2"/>
  <c r="E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W4" i="1" l="1"/>
  <c r="V4" i="1"/>
  <c r="I4" i="1"/>
  <c r="M4" i="1"/>
  <c r="Q4" i="1"/>
  <c r="U4" i="1"/>
  <c r="V3" i="1" l="1"/>
  <c r="U3" i="1"/>
  <c r="Q3" i="1"/>
  <c r="M3" i="1"/>
  <c r="I3" i="1"/>
  <c r="W3" i="1" l="1"/>
</calcChain>
</file>

<file path=xl/sharedStrings.xml><?xml version="1.0" encoding="utf-8"?>
<sst xmlns="http://schemas.openxmlformats.org/spreadsheetml/2006/main" count="48" uniqueCount="28">
  <si>
    <t>Compétition</t>
  </si>
  <si>
    <t xml:space="preserve">Catégorie </t>
  </si>
  <si>
    <t xml:space="preserve">SAUT </t>
  </si>
  <si>
    <t xml:space="preserve">Degré </t>
  </si>
  <si>
    <t>Note D</t>
  </si>
  <si>
    <t>E</t>
  </si>
  <si>
    <t>Note Finale</t>
  </si>
  <si>
    <t>Total général de fautes</t>
  </si>
  <si>
    <t>Total général</t>
  </si>
  <si>
    <t>BARRES</t>
  </si>
  <si>
    <t>POUTRE</t>
  </si>
  <si>
    <t>SOL</t>
  </si>
  <si>
    <t>Challenges</t>
  </si>
  <si>
    <t xml:space="preserve">Date </t>
  </si>
  <si>
    <t>Mars 2020</t>
  </si>
  <si>
    <t xml:space="preserve">Excellence </t>
  </si>
  <si>
    <t xml:space="preserve">POUTRE </t>
  </si>
  <si>
    <t xml:space="preserve">SOL </t>
  </si>
  <si>
    <t xml:space="preserve">Classement de l'équipe : </t>
  </si>
  <si>
    <t xml:space="preserve">Classement dans léquipe: </t>
  </si>
  <si>
    <t xml:space="preserve">Zoé </t>
  </si>
  <si>
    <t>NOM Prénom</t>
  </si>
  <si>
    <t>Degré</t>
  </si>
  <si>
    <t>Note E</t>
  </si>
  <si>
    <t xml:space="preserve">Note finale </t>
  </si>
  <si>
    <t>Total des fautes</t>
  </si>
  <si>
    <t xml:space="preserve"> Alicia </t>
  </si>
  <si>
    <t>Mars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</si>
</sst>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vertical="center"/>
    </xf>
    <xf numFmtId="164" fontId="0" fillId="0" borderId="7" xfId="0" applyNumberForma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" fontId="0" fillId="0" borderId="8" xfId="0" applyNumberForma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workbookViewId="0">
      <selection activeCell="X1" sqref="X1:X1048576"/>
    </sheetView>
  </sheetViews>
  <sheetFormatPr baseColWidth="10" defaultRowHeight="15" x14ac:dyDescent="0.25"/>
  <cols>
    <col min="1" max="2" width="8.7109375" customWidth="1"/>
    <col min="3" max="3" width="13.85546875" customWidth="1"/>
    <col min="4" max="4" width="11.5703125" customWidth="1"/>
    <col min="5" max="5" width="10.85546875" customWidth="1"/>
    <col min="6" max="21" width="6.7109375" customWidth="1"/>
    <col min="22" max="22" width="8.5703125" customWidth="1"/>
    <col min="23" max="23" width="8.7109375" customWidth="1"/>
  </cols>
  <sheetData>
    <row r="1" spans="1:27" s="1" customFormat="1" ht="22.5" customHeight="1" x14ac:dyDescent="0.25">
      <c r="A1" s="19" t="s">
        <v>21</v>
      </c>
      <c r="B1" s="20"/>
      <c r="C1" s="15" t="s">
        <v>0</v>
      </c>
      <c r="D1" s="17" t="s">
        <v>13</v>
      </c>
      <c r="E1" s="17" t="s">
        <v>1</v>
      </c>
      <c r="F1" s="17" t="s">
        <v>2</v>
      </c>
      <c r="G1" s="17"/>
      <c r="H1" s="17"/>
      <c r="I1" s="17"/>
      <c r="J1" s="17" t="s">
        <v>9</v>
      </c>
      <c r="K1" s="17"/>
      <c r="L1" s="17"/>
      <c r="M1" s="17"/>
      <c r="N1" s="17" t="s">
        <v>10</v>
      </c>
      <c r="O1" s="17"/>
      <c r="P1" s="17"/>
      <c r="Q1" s="17"/>
      <c r="R1" s="17" t="s">
        <v>11</v>
      </c>
      <c r="S1" s="17"/>
      <c r="T1" s="17"/>
      <c r="U1" s="17"/>
      <c r="V1" s="15" t="s">
        <v>7</v>
      </c>
      <c r="W1" s="23" t="s">
        <v>8</v>
      </c>
    </row>
    <row r="2" spans="1:27" s="2" customFormat="1" ht="39.75" customHeight="1" thickBot="1" x14ac:dyDescent="0.3">
      <c r="A2" s="21"/>
      <c r="B2" s="22"/>
      <c r="C2" s="16"/>
      <c r="D2" s="18"/>
      <c r="E2" s="18"/>
      <c r="F2" s="6" t="s">
        <v>3</v>
      </c>
      <c r="G2" s="6" t="s">
        <v>4</v>
      </c>
      <c r="H2" s="6" t="s">
        <v>5</v>
      </c>
      <c r="I2" s="6" t="s">
        <v>6</v>
      </c>
      <c r="J2" s="6" t="s">
        <v>3</v>
      </c>
      <c r="K2" s="6" t="s">
        <v>4</v>
      </c>
      <c r="L2" s="6" t="s">
        <v>5</v>
      </c>
      <c r="M2" s="6" t="s">
        <v>6</v>
      </c>
      <c r="N2" s="6" t="s">
        <v>3</v>
      </c>
      <c r="O2" s="6" t="s">
        <v>4</v>
      </c>
      <c r="P2" s="6" t="s">
        <v>5</v>
      </c>
      <c r="Q2" s="6" t="s">
        <v>6</v>
      </c>
      <c r="R2" s="6" t="s">
        <v>3</v>
      </c>
      <c r="S2" s="6" t="s">
        <v>4</v>
      </c>
      <c r="T2" s="6" t="s">
        <v>5</v>
      </c>
      <c r="U2" s="6" t="s">
        <v>6</v>
      </c>
      <c r="V2" s="16"/>
      <c r="W2" s="24"/>
    </row>
    <row r="3" spans="1:27" s="1" customFormat="1" ht="21" customHeight="1" x14ac:dyDescent="0.25">
      <c r="A3" s="12" t="s">
        <v>26</v>
      </c>
      <c r="B3" s="13"/>
      <c r="C3" s="4" t="s">
        <v>12</v>
      </c>
      <c r="D3" s="5" t="s">
        <v>14</v>
      </c>
      <c r="E3" s="4" t="s">
        <v>15</v>
      </c>
      <c r="F3" s="4">
        <v>5</v>
      </c>
      <c r="G3" s="4">
        <v>10</v>
      </c>
      <c r="H3" s="4">
        <v>8.4499999999999993</v>
      </c>
      <c r="I3" s="4">
        <f>G3+H3</f>
        <v>18.45</v>
      </c>
      <c r="J3" s="4">
        <v>4</v>
      </c>
      <c r="K3" s="4">
        <v>8</v>
      </c>
      <c r="L3" s="4">
        <v>6.95</v>
      </c>
      <c r="M3" s="4">
        <f>K3+L3</f>
        <v>14.95</v>
      </c>
      <c r="N3" s="4">
        <v>5</v>
      </c>
      <c r="O3" s="4">
        <v>10</v>
      </c>
      <c r="P3" s="4">
        <v>6.5</v>
      </c>
      <c r="Q3" s="4">
        <f>SUM(O3+P3)</f>
        <v>16.5</v>
      </c>
      <c r="R3" s="4">
        <v>5</v>
      </c>
      <c r="S3" s="4">
        <v>9.5</v>
      </c>
      <c r="T3" s="4">
        <v>7.6</v>
      </c>
      <c r="U3" s="4">
        <f>S3+T3</f>
        <v>17.100000000000001</v>
      </c>
      <c r="V3" s="4">
        <f>AA5-(H3+L3+P3+T3)</f>
        <v>10.5</v>
      </c>
      <c r="W3" s="4">
        <f>SUM(U3+Q3+M3+I3)</f>
        <v>67</v>
      </c>
    </row>
    <row r="4" spans="1:27" s="1" customFormat="1" x14ac:dyDescent="0.25">
      <c r="A4" s="14" t="s">
        <v>20</v>
      </c>
      <c r="B4" s="14"/>
      <c r="C4" s="4" t="s">
        <v>12</v>
      </c>
      <c r="D4" s="5" t="s">
        <v>27</v>
      </c>
      <c r="E4" s="4" t="s">
        <v>15</v>
      </c>
      <c r="F4" s="4">
        <v>5</v>
      </c>
      <c r="G4" s="4">
        <v>10</v>
      </c>
      <c r="H4" s="3">
        <v>8.1</v>
      </c>
      <c r="I4" s="4">
        <f>G4+H4</f>
        <v>18.100000000000001</v>
      </c>
      <c r="J4" s="4">
        <v>4</v>
      </c>
      <c r="K4" s="4">
        <v>8</v>
      </c>
      <c r="L4" s="3">
        <v>7.55</v>
      </c>
      <c r="M4" s="4">
        <f>K4+L4</f>
        <v>15.55</v>
      </c>
      <c r="N4" s="4">
        <v>5</v>
      </c>
      <c r="O4" s="4">
        <v>10</v>
      </c>
      <c r="P4" s="3">
        <v>6.55</v>
      </c>
      <c r="Q4" s="4">
        <f>SUM(O4+P4)</f>
        <v>16.55</v>
      </c>
      <c r="R4" s="4">
        <v>5</v>
      </c>
      <c r="S4" s="3">
        <v>10</v>
      </c>
      <c r="T4" s="3">
        <v>7.15</v>
      </c>
      <c r="U4" s="4">
        <f>S4+T4</f>
        <v>17.149999999999999</v>
      </c>
      <c r="V4" s="4">
        <f>AA5-(H4+L4+P4+T4)</f>
        <v>10.649999999999999</v>
      </c>
      <c r="W4" s="4">
        <f>SUM(U4+Q4+M4+I4)</f>
        <v>67.349999999999994</v>
      </c>
    </row>
    <row r="5" spans="1:27" s="1" customFormat="1" x14ac:dyDescent="0.25">
      <c r="AA5" s="1">
        <v>40</v>
      </c>
    </row>
    <row r="6" spans="1:27" s="1" customFormat="1" x14ac:dyDescent="0.25"/>
    <row r="7" spans="1:27" s="1" customFormat="1" x14ac:dyDescent="0.25"/>
    <row r="8" spans="1:27" s="1" customFormat="1" x14ac:dyDescent="0.25"/>
    <row r="9" spans="1:27" s="1" customFormat="1" x14ac:dyDescent="0.25"/>
    <row r="10" spans="1:27" s="1" customFormat="1" x14ac:dyDescent="0.25"/>
    <row r="11" spans="1:27" s="1" customFormat="1" x14ac:dyDescent="0.25"/>
    <row r="12" spans="1:27" s="1" customFormat="1" x14ac:dyDescent="0.25"/>
    <row r="13" spans="1:27" s="1" customFormat="1" x14ac:dyDescent="0.25"/>
    <row r="14" spans="1:27" s="1" customFormat="1" x14ac:dyDescent="0.25"/>
    <row r="15" spans="1:27" s="1" customFormat="1" x14ac:dyDescent="0.25"/>
    <row r="16" spans="1:27" s="1" customFormat="1" x14ac:dyDescent="0.25"/>
  </sheetData>
  <mergeCells count="12">
    <mergeCell ref="W1:W2"/>
    <mergeCell ref="F1:I1"/>
    <mergeCell ref="J1:M1"/>
    <mergeCell ref="N1:Q1"/>
    <mergeCell ref="R1:U1"/>
    <mergeCell ref="V1:V2"/>
    <mergeCell ref="A3:B3"/>
    <mergeCell ref="A4:B4"/>
    <mergeCell ref="C1:C2"/>
    <mergeCell ref="D1:D2"/>
    <mergeCell ref="E1:E2"/>
    <mergeCell ref="A1:B2"/>
  </mergeCells>
  <pageMargins left="0.7" right="0.7" top="0.75" bottom="0.75" header="0.3" footer="0.3"/>
  <pageSetup paperSize="9" orientation="landscape" horizontalDpi="4294967293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baseColWidth="10" defaultRowHeight="15" x14ac:dyDescent="0.25"/>
  <cols>
    <col min="1" max="1" width="25.5703125" customWidth="1"/>
    <col min="2" max="4" width="16.5703125" customWidth="1"/>
    <col min="5" max="5" width="18.7109375" customWidth="1"/>
  </cols>
  <sheetData>
    <row r="1" spans="1:5" ht="33.75" customHeight="1" x14ac:dyDescent="0.25">
      <c r="A1" s="14" t="s">
        <v>26</v>
      </c>
      <c r="B1" s="14"/>
      <c r="C1" s="14"/>
      <c r="D1" s="14"/>
      <c r="E1" s="14"/>
    </row>
    <row r="2" spans="1:5" ht="27" customHeight="1" x14ac:dyDescent="0.25">
      <c r="A2" s="30" t="str">
        <f>"Challenge départemental par équipe catégorie "&amp;UPPER(VLOOKUP(A1,Feuil1!A:W,5,FALSE))</f>
        <v xml:space="preserve">Challenge départemental par équipe catégorie EXCELLENCE </v>
      </c>
      <c r="B2" s="31"/>
      <c r="C2" s="31"/>
      <c r="D2" s="31"/>
      <c r="E2" s="32"/>
    </row>
    <row r="3" spans="1:5" ht="30" customHeight="1" x14ac:dyDescent="0.25">
      <c r="A3" s="33" t="s">
        <v>14</v>
      </c>
      <c r="B3" s="34"/>
      <c r="C3" s="34"/>
      <c r="D3" s="34"/>
      <c r="E3" s="35"/>
    </row>
    <row r="4" spans="1:5" ht="30" customHeight="1" x14ac:dyDescent="0.25">
      <c r="A4" s="10" t="s">
        <v>18</v>
      </c>
      <c r="B4" s="28"/>
      <c r="C4" s="28"/>
      <c r="D4" s="28"/>
      <c r="E4" s="29"/>
    </row>
    <row r="5" spans="1:5" ht="30" customHeight="1" x14ac:dyDescent="0.25">
      <c r="A5" s="11" t="s">
        <v>19</v>
      </c>
      <c r="B5" s="36">
        <f>RANK($E$12,Feuil1!W:W,0)</f>
        <v>2</v>
      </c>
      <c r="C5" s="36"/>
      <c r="D5" s="36"/>
      <c r="E5" s="37"/>
    </row>
    <row r="6" spans="1:5" ht="30" customHeight="1" x14ac:dyDescent="0.25">
      <c r="A6" s="11"/>
      <c r="B6" s="8" t="s">
        <v>22</v>
      </c>
      <c r="C6" s="8" t="s">
        <v>4</v>
      </c>
      <c r="D6" s="8" t="s">
        <v>23</v>
      </c>
      <c r="E6" s="9" t="s">
        <v>24</v>
      </c>
    </row>
    <row r="7" spans="1:5" ht="36" customHeight="1" x14ac:dyDescent="0.25">
      <c r="A7" s="7" t="s">
        <v>2</v>
      </c>
      <c r="B7" s="3">
        <f>VLOOKUP($A$1,Feuil1!$A:$W,6,FALSE)</f>
        <v>5</v>
      </c>
      <c r="C7" s="3">
        <f>VLOOKUP($A$1,Feuil1!$A:$W,7,FALSE)</f>
        <v>10</v>
      </c>
      <c r="D7" s="3">
        <f>VLOOKUP($A$1,Feuil1!$A:$W,8,FALSE)</f>
        <v>8.4499999999999993</v>
      </c>
      <c r="E7" s="3">
        <f>VLOOKUP($A$1,Feuil1!$A:$W,9,FALSE)</f>
        <v>18.45</v>
      </c>
    </row>
    <row r="8" spans="1:5" ht="34.5" customHeight="1" x14ac:dyDescent="0.25">
      <c r="A8" s="7" t="s">
        <v>9</v>
      </c>
      <c r="B8" s="3">
        <f>VLOOKUP($A$1,Feuil1!$A:$W,10,FALSE)</f>
        <v>4</v>
      </c>
      <c r="C8" s="3">
        <f>VLOOKUP($A$1,Feuil1!$A:$W,11,FALSE)</f>
        <v>8</v>
      </c>
      <c r="D8" s="3">
        <f>VLOOKUP($A$1,Feuil1!$A:$W,12,FALSE)</f>
        <v>6.95</v>
      </c>
      <c r="E8" s="3">
        <f>VLOOKUP($A$1,Feuil1!$A:$W,13,FALSE)</f>
        <v>14.95</v>
      </c>
    </row>
    <row r="9" spans="1:5" ht="38.25" customHeight="1" x14ac:dyDescent="0.25">
      <c r="A9" s="7" t="s">
        <v>16</v>
      </c>
      <c r="B9" s="3">
        <f>VLOOKUP($A$1,Feuil1!$A:$W,14,FALSE)</f>
        <v>5</v>
      </c>
      <c r="C9" s="3">
        <f>VLOOKUP($A$1,Feuil1!$A:$W,15,FALSE)</f>
        <v>10</v>
      </c>
      <c r="D9" s="3">
        <f>VLOOKUP($A$1,Feuil1!$A:$W,16,FALSE)</f>
        <v>6.5</v>
      </c>
      <c r="E9" s="3">
        <f>VLOOKUP($A$1,Feuil1!$A:$W,17,FALSE)</f>
        <v>16.5</v>
      </c>
    </row>
    <row r="10" spans="1:5" ht="29.25" customHeight="1" x14ac:dyDescent="0.25">
      <c r="A10" s="7" t="s">
        <v>17</v>
      </c>
      <c r="B10" s="3">
        <f>VLOOKUP($A$1,Feuil1!$A:$W,18,FALSE)</f>
        <v>5</v>
      </c>
      <c r="C10" s="3">
        <f>VLOOKUP($A$1,Feuil1!$A:$W,19,FALSE)</f>
        <v>9.5</v>
      </c>
      <c r="D10" s="3">
        <f>VLOOKUP($A$1,Feuil1!$A:$W,20,FALSE)</f>
        <v>7.6</v>
      </c>
      <c r="E10" s="3">
        <f>VLOOKUP($A$1,Feuil1!$A:$W,21,FALSE)</f>
        <v>17.100000000000001</v>
      </c>
    </row>
    <row r="11" spans="1:5" ht="29.25" customHeight="1" x14ac:dyDescent="0.25">
      <c r="A11" s="25" t="s">
        <v>25</v>
      </c>
      <c r="B11" s="26"/>
      <c r="C11" s="26"/>
      <c r="D11" s="27"/>
      <c r="E11" s="3">
        <f>VLOOKUP($A$1,Feuil1!$A:$W,22,FALSE)</f>
        <v>10.5</v>
      </c>
    </row>
    <row r="12" spans="1:5" ht="29.25" customHeight="1" x14ac:dyDescent="0.25">
      <c r="A12" s="25" t="s">
        <v>8</v>
      </c>
      <c r="B12" s="26"/>
      <c r="C12" s="26"/>
      <c r="D12" s="27"/>
      <c r="E12" s="3">
        <f>VLOOKUP($A$1,Feuil1!$A:$W,23,FALSE)</f>
        <v>67</v>
      </c>
    </row>
  </sheetData>
  <mergeCells count="7">
    <mergeCell ref="A11:D11"/>
    <mergeCell ref="A12:D12"/>
    <mergeCell ref="B5:E5"/>
    <mergeCell ref="B4:E4"/>
    <mergeCell ref="A1:E1"/>
    <mergeCell ref="A2:E2"/>
    <mergeCell ref="A3:E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Feuil1!$A:$A</xm:f>
          </x14:formula1>
          <xm:sqref>A1:E1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Wicht Pascal</cp:lastModifiedBy>
  <dcterms:created xsi:type="dcterms:W3CDTF">2020-03-09T10:33:59Z</dcterms:created>
  <dcterms:modified xsi:type="dcterms:W3CDTF">2020-03-09T12:53:36Z</dcterms:modified>
</cp:coreProperties>
</file>