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65" yWindow="0" windowWidth="25440" windowHeight="14535" tabRatio="500" activeTab="1"/>
  </bookViews>
  <sheets>
    <sheet name="Feuil1" sheetId="2" r:id="rId1"/>
    <sheet name="Feuil2" sheetId="1" r:id="rId2"/>
  </sheets>
  <definedNames>
    <definedName name="classe">Feuil1!$D:$D</definedName>
    <definedName name="name">Feuil1!$B:$B</definedName>
    <definedName name="number">Feuil1!$A:$A</definedName>
    <definedName name="prenom">Feuil1!$C:$C</definedName>
  </definedNames>
  <calcPr calcId="125725" fullCalcOnLoad="1" calcOnSave="0"/>
</workbook>
</file>

<file path=xl/calcChain.xml><?xml version="1.0" encoding="utf-8"?>
<calcChain xmlns="http://schemas.openxmlformats.org/spreadsheetml/2006/main">
  <c r="M14" i="1"/>
  <c r="L14"/>
  <c r="K14"/>
  <c r="J13"/>
  <c r="E3"/>
  <c r="E4" s="1"/>
  <c r="J9"/>
  <c r="K9" s="1"/>
  <c r="J8"/>
  <c r="J7"/>
  <c r="J6"/>
  <c r="K6" s="1"/>
  <c r="J5"/>
  <c r="J4"/>
  <c r="J3"/>
  <c r="J2"/>
  <c r="K2" s="1"/>
  <c r="Q3"/>
  <c r="Q4"/>
  <c r="Q5"/>
  <c r="Q6"/>
  <c r="Q7"/>
  <c r="Q8"/>
  <c r="Q9"/>
  <c r="Q2"/>
  <c r="I3"/>
  <c r="K3" s="1"/>
  <c r="I2"/>
  <c r="I4"/>
  <c r="I5"/>
  <c r="K5" s="1"/>
  <c r="I6"/>
  <c r="I7"/>
  <c r="K7"/>
  <c r="I8"/>
  <c r="K8" s="1"/>
  <c r="I9"/>
  <c r="K4" l="1"/>
  <c r="L2" s="1"/>
  <c r="E5"/>
  <c r="L3" l="1"/>
  <c r="L6"/>
  <c r="L7"/>
  <c r="L4"/>
  <c r="L8"/>
  <c r="L5"/>
  <c r="L9"/>
  <c r="E6"/>
  <c r="E7" l="1"/>
  <c r="E8" l="1"/>
  <c r="E9" l="1"/>
  <c r="E10" l="1"/>
  <c r="E11" l="1"/>
  <c r="E12" l="1"/>
  <c r="E13" l="1"/>
  <c r="E14" l="1"/>
  <c r="E15" l="1"/>
  <c r="E16" l="1"/>
  <c r="E17" l="1"/>
  <c r="E18" l="1"/>
  <c r="E19" l="1"/>
  <c r="E20" l="1"/>
  <c r="E21" l="1"/>
  <c r="E22" l="1"/>
  <c r="E23" l="1"/>
  <c r="E24" l="1"/>
  <c r="E25" l="1"/>
  <c r="E26" l="1"/>
  <c r="E27" l="1"/>
  <c r="E28" l="1"/>
  <c r="E29" l="1"/>
  <c r="E30" l="1"/>
  <c r="E31" l="1"/>
  <c r="E32" l="1"/>
  <c r="E33" l="1"/>
  <c r="E34" l="1"/>
  <c r="E35" l="1"/>
  <c r="E36" l="1"/>
  <c r="E37" l="1"/>
  <c r="E38" l="1"/>
  <c r="E39" l="1"/>
  <c r="E40" l="1"/>
  <c r="E41" l="1"/>
  <c r="E42" l="1"/>
  <c r="E43" l="1"/>
  <c r="E44" l="1"/>
  <c r="E45" l="1"/>
  <c r="E46" l="1"/>
  <c r="E47" l="1"/>
  <c r="E48" l="1"/>
  <c r="E49" l="1"/>
  <c r="E50" l="1"/>
  <c r="E51" l="1"/>
  <c r="E52" l="1"/>
  <c r="E53" l="1"/>
  <c r="E54" l="1"/>
  <c r="E55" l="1"/>
  <c r="E56" l="1"/>
  <c r="E57" l="1"/>
  <c r="E58" l="1"/>
  <c r="E59" l="1"/>
  <c r="E60" l="1"/>
  <c r="E61" l="1"/>
  <c r="E62" l="1"/>
  <c r="E63" l="1"/>
  <c r="E64" l="1"/>
  <c r="E65" l="1"/>
  <c r="F60"/>
  <c r="F65" l="1"/>
  <c r="F4"/>
  <c r="F2"/>
  <c r="F3"/>
  <c r="F5"/>
  <c r="F6"/>
  <c r="F8"/>
  <c r="F9"/>
  <c r="F10"/>
  <c r="F7"/>
  <c r="F11"/>
  <c r="F14"/>
  <c r="F15"/>
  <c r="F12"/>
  <c r="F13"/>
  <c r="F16"/>
  <c r="F19"/>
  <c r="F18"/>
  <c r="F17"/>
  <c r="F20"/>
  <c r="F23"/>
  <c r="F21"/>
  <c r="F24"/>
  <c r="F22"/>
  <c r="F25"/>
  <c r="F26"/>
  <c r="F27"/>
  <c r="F28"/>
  <c r="F29"/>
  <c r="F30"/>
  <c r="F31"/>
  <c r="F33"/>
  <c r="F32"/>
  <c r="F36"/>
  <c r="F34"/>
  <c r="F35"/>
  <c r="F37"/>
  <c r="F38"/>
  <c r="F39"/>
  <c r="F41"/>
  <c r="F40"/>
  <c r="F42"/>
  <c r="F43"/>
  <c r="F45"/>
  <c r="F44"/>
  <c r="F46"/>
  <c r="F47"/>
  <c r="F49"/>
  <c r="F48"/>
  <c r="F50"/>
  <c r="F51"/>
  <c r="F52"/>
  <c r="F53"/>
  <c r="F55"/>
  <c r="F54"/>
  <c r="F56"/>
  <c r="F63"/>
  <c r="F58"/>
  <c r="F64"/>
  <c r="F59"/>
  <c r="F62"/>
  <c r="F61"/>
  <c r="F57"/>
</calcChain>
</file>

<file path=xl/sharedStrings.xml><?xml version="1.0" encoding="utf-8"?>
<sst xmlns="http://schemas.openxmlformats.org/spreadsheetml/2006/main" count="278" uniqueCount="270">
  <si>
    <t>Numéro</t>
  </si>
  <si>
    <t>Nom</t>
  </si>
  <si>
    <t>Prénom</t>
  </si>
  <si>
    <t>Classe</t>
  </si>
  <si>
    <t>Rang</t>
  </si>
  <si>
    <t>Points</t>
  </si>
  <si>
    <t>Points enduro</t>
  </si>
  <si>
    <t>Points élite</t>
  </si>
  <si>
    <t>Total</t>
  </si>
  <si>
    <t>Tours</t>
  </si>
  <si>
    <t>CLASSEMENT</t>
  </si>
  <si>
    <t>N°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</si>
  <si>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</si>
  <si>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</si>
  <si>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</si>
  <si>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</si>
  <si>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</si>
  <si>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</si>
  <si>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</si>
  <si>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</si>
  <si>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</si>
  <si>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</si>
  <si>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</si>
  <si>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</si>
  <si>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</si>
  <si>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</si>
  <si>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</si>
  <si>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</si>
  <si>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</si>
  <si>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</si>
  <si>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</si>
  <si>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</si>
  <si>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</si>
  <si>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</si>
  <si>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</si>
  <si>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</si>
  <si>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</si>
  <si>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</si>
  <si>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</si>
  <si>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</si>
  <si>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</si>
  <si>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</si>
  <si>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</si>
  <si>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</si>
  <si>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</si>
  <si>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</si>
  <si>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</si>
  <si>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</si>
  <si>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</si>
  <si>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</si>
  <si>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</si>
  <si>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</si>
  <si>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</si>
  <si>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</si>
  <si>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</si>
  <si>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</si>
  <si>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</si>
  <si>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</si>
  <si>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</si>
  <si>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</si>
  <si>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</si>
  <si>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</si>
  <si>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</si>
  <si>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</si>
  <si>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</si>
  <si>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</si>
  <si>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</si>
  <si>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</si>
  <si>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</si>
  <si>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</si>
  <si>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</si>
  <si>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</si>
  <si>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</si>
  <si>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</si>
  <si>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</si>
  <si>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</si>
  <si>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prenom1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</si>
  <si>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</si>
  <si>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</si>
  <si>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</si>
  <si>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</si>
  <si>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</si>
  <si>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</si>
  <si>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</si>
  <si>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</si>
  <si>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</si>
  <si>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</si>
  <si>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</si>
  <si>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</si>
  <si>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</si>
  <si>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</si>
  <si>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prenom16</t>
  </si>
  <si>
    <t>prenom17</t>
  </si>
  <si>
    <t>prenom18</t>
  </si>
  <si>
    <t>prenom19</t>
  </si>
  <si>
    <t>prenom20</t>
  </si>
  <si>
    <t>prenom21</t>
  </si>
  <si>
    <t>prenom22</t>
  </si>
  <si>
    <t>prenom23</t>
  </si>
  <si>
    <t>prenom24</t>
  </si>
  <si>
    <t>prenom25</t>
  </si>
  <si>
    <t>prenom26</t>
  </si>
  <si>
    <t>prenom27</t>
  </si>
  <si>
    <t>prenom28</t>
  </si>
  <si>
    <t>prenom29</t>
  </si>
  <si>
    <t>prenom30</t>
  </si>
  <si>
    <t>prenom31</t>
  </si>
  <si>
    <t>prenom32</t>
  </si>
  <si>
    <t>prenom33</t>
  </si>
  <si>
    <t>prenom34</t>
  </si>
  <si>
    <t>prenom35</t>
  </si>
  <si>
    <t>prenom36</t>
  </si>
  <si>
    <t>prenom37</t>
  </si>
  <si>
    <t>prenom38</t>
  </si>
  <si>
    <t>prenom39</t>
  </si>
  <si>
    <t>prenom40</t>
  </si>
  <si>
    <t>prenom41</t>
  </si>
  <si>
    <t>prenom42</t>
  </si>
  <si>
    <t>prenom43</t>
  </si>
  <si>
    <t>prenom44</t>
  </si>
  <si>
    <t>prenom45</t>
  </si>
  <si>
    <t>prenom46</t>
  </si>
  <si>
    <t>prenom47</t>
  </si>
  <si>
    <t>prenom48</t>
  </si>
  <si>
    <t>prenom49</t>
  </si>
  <si>
    <t>prenom50</t>
  </si>
  <si>
    <t>prenom51</t>
  </si>
  <si>
    <t>prenom52</t>
  </si>
  <si>
    <t>prenom53</t>
  </si>
  <si>
    <t>prenom54</t>
  </si>
  <si>
    <t>prenom55</t>
  </si>
  <si>
    <t>prenom56</t>
  </si>
  <si>
    <t>prenom57</t>
  </si>
  <si>
    <t>prenom58</t>
  </si>
  <si>
    <t>prenom59</t>
  </si>
  <si>
    <t>prenom60</t>
  </si>
  <si>
    <t>prenom61</t>
  </si>
  <si>
    <t>prenom62</t>
  </si>
  <si>
    <t>prenom63</t>
  </si>
  <si>
    <t>prenom64</t>
  </si>
  <si>
    <t>dossard01</t>
  </si>
  <si>
    <t>dossard02</t>
  </si>
  <si>
    <t>dossard03</t>
  </si>
  <si>
    <t>dossard04</t>
  </si>
  <si>
    <t>dossard05</t>
  </si>
  <si>
    <t>dossard06</t>
  </si>
  <si>
    <t>dossard07</t>
  </si>
  <si>
    <t>dossard08</t>
  </si>
  <si>
    <t>dossard09</t>
  </si>
  <si>
    <t>dossard10</t>
  </si>
  <si>
    <t>dossard11</t>
  </si>
  <si>
    <t>dossard12</t>
  </si>
  <si>
    <t>dossard13</t>
  </si>
  <si>
    <t>dossard14</t>
  </si>
  <si>
    <t>dossard15</t>
  </si>
  <si>
    <t>dossard16</t>
  </si>
  <si>
    <t>dossard17</t>
  </si>
  <si>
    <t>dossard18</t>
  </si>
  <si>
    <t>dossard19</t>
  </si>
  <si>
    <t>dossard20</t>
  </si>
  <si>
    <t>dossard21</t>
  </si>
  <si>
    <t>dossard22</t>
  </si>
  <si>
    <t>dossard23</t>
  </si>
  <si>
    <t>dossard24</t>
  </si>
  <si>
    <t>dossard25</t>
  </si>
  <si>
    <t>dossard26</t>
  </si>
  <si>
    <t>dossard27</t>
  </si>
  <si>
    <t>dossard28</t>
  </si>
  <si>
    <t>dossard29</t>
  </si>
  <si>
    <t>dossard30</t>
  </si>
  <si>
    <t>dossard31</t>
  </si>
  <si>
    <t>dossard32</t>
  </si>
  <si>
    <t>dossard33</t>
  </si>
  <si>
    <t>dossard34</t>
  </si>
  <si>
    <t>dossard35</t>
  </si>
  <si>
    <t>dossard36</t>
  </si>
  <si>
    <t>dossard37</t>
  </si>
  <si>
    <t>dossard38</t>
  </si>
  <si>
    <t>dossard39</t>
  </si>
  <si>
    <t>dossard40</t>
  </si>
  <si>
    <t>dossard41</t>
  </si>
  <si>
    <t>dossard42</t>
  </si>
  <si>
    <t>dossard43</t>
  </si>
  <si>
    <t>dossard44</t>
  </si>
  <si>
    <t>dossard45</t>
  </si>
  <si>
    <t>dossard46</t>
  </si>
  <si>
    <t>dossard47</t>
  </si>
  <si>
    <t>dossard48</t>
  </si>
  <si>
    <t>dossard49</t>
  </si>
  <si>
    <t>dossard50</t>
  </si>
  <si>
    <t>dossard51</t>
  </si>
  <si>
    <t>dossard52</t>
  </si>
  <si>
    <t>dossard53</t>
  </si>
  <si>
    <t>dossard54</t>
  </si>
  <si>
    <t>dossard55</t>
  </si>
  <si>
    <t>dossard56</t>
  </si>
  <si>
    <t>dossard57</t>
  </si>
  <si>
    <t>dossard58</t>
  </si>
  <si>
    <t>dossard59</t>
  </si>
  <si>
    <t>dossard60</t>
  </si>
  <si>
    <t>dossard61</t>
  </si>
  <si>
    <t>dossard62</t>
  </si>
  <si>
    <t>dossard63</t>
  </si>
  <si>
    <t>dossard64</t>
  </si>
  <si>
    <t>classe1</t>
  </si>
  <si>
    <t>classe2</t>
  </si>
  <si>
    <t>classe3</t>
  </si>
  <si>
    <t>classe4</t>
  </si>
  <si>
    <t>classe5</t>
  </si>
  <si>
    <t>classe6</t>
  </si>
  <si>
    <t>classe7</t>
  </si>
  <si>
    <t>classe8</t>
  </si>
  <si>
    <t>classe9</t>
  </si>
  <si>
    <t>classe10</t>
  </si>
  <si>
    <t>classe11</t>
  </si>
  <si>
    <t>classe12</t>
  </si>
  <si>
    <t>classe13</t>
  </si>
  <si>
    <t>classe14</t>
  </si>
  <si>
    <t>classe15</t>
  </si>
  <si>
    <t>classe16</t>
  </si>
  <si>
    <t>classe17</t>
  </si>
  <si>
    <t>classe18</t>
  </si>
  <si>
    <t>classe19</t>
  </si>
  <si>
    <t>classe20</t>
  </si>
  <si>
    <t>classe21</t>
  </si>
  <si>
    <t>classe22</t>
  </si>
  <si>
    <t>classe23</t>
  </si>
  <si>
    <t>classe24</t>
  </si>
  <si>
    <t>classe25</t>
  </si>
  <si>
    <t>classe26</t>
  </si>
  <si>
    <t>classe27</t>
  </si>
  <si>
    <t>classe28</t>
  </si>
  <si>
    <t>classe29</t>
  </si>
  <si>
    <t>classe30</t>
  </si>
  <si>
    <t>classe31</t>
  </si>
  <si>
    <t>classe32</t>
  </si>
  <si>
    <t>classe33</t>
  </si>
  <si>
    <t>classe34</t>
  </si>
  <si>
    <t>classe35</t>
  </si>
  <si>
    <t>classe36</t>
  </si>
  <si>
    <t>classe37</t>
  </si>
  <si>
    <t>classe38</t>
  </si>
  <si>
    <t>classe39</t>
  </si>
  <si>
    <t>classe40</t>
  </si>
  <si>
    <t>classe41</t>
  </si>
  <si>
    <t>classe42</t>
  </si>
  <si>
    <t>classe43</t>
  </si>
  <si>
    <t>classe44</t>
  </si>
  <si>
    <t>classe45</t>
  </si>
  <si>
    <t>classe46</t>
  </si>
  <si>
    <t>classe47</t>
  </si>
  <si>
    <t>classe48</t>
  </si>
  <si>
    <t>classe49</t>
  </si>
  <si>
    <t>classe50</t>
  </si>
  <si>
    <t>classe51</t>
  </si>
  <si>
    <t>classe52</t>
  </si>
  <si>
    <t>classe53</t>
  </si>
  <si>
    <t>classe54</t>
  </si>
  <si>
    <t>classe55</t>
  </si>
  <si>
    <t>classe56</t>
  </si>
  <si>
    <t>classe57</t>
  </si>
  <si>
    <t>classe58</t>
  </si>
  <si>
    <t>classe59</t>
  </si>
  <si>
    <t>classe60</t>
  </si>
  <si>
    <t>classe61</t>
  </si>
  <si>
    <t>classe62</t>
  </si>
  <si>
    <t>classe63</t>
  </si>
  <si>
    <t>classe64</t>
  </si>
  <si>
    <t>CLASSE</t>
  </si>
  <si>
    <t>PRENOM</t>
  </si>
</sst>
</file>

<file path=xl/styles.xml><?xml version="1.0" encoding="utf-8"?>
<styleSheet xmlns="http://schemas.openxmlformats.org/spreadsheetml/2006/main">
  <fonts count="6">
    <font>
      <sz val="12"/>
      <color theme="1"/>
      <name val="Calibri"/>
      <family val="2"/>
      <scheme val="minor"/>
    </font>
    <font>
      <sz val="12"/>
      <color indexed="72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rgb="FFFFFFFF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F81BD"/>
        <bgColor rgb="FF4F81BD"/>
      </patternFill>
    </fill>
    <fill>
      <patternFill patternType="solid">
        <fgColor rgb="FFB8CCE4"/>
        <bgColor rgb="FFB8CCE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FFFFFF"/>
      </right>
      <top/>
      <bottom style="thick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Fill="1"/>
    <xf numFmtId="0" fontId="0" fillId="0" borderId="0" xfId="0" applyFill="1" applyBorder="1"/>
    <xf numFmtId="0" fontId="1" fillId="0" borderId="0" xfId="0" applyFont="1" applyFill="1"/>
    <xf numFmtId="0" fontId="0" fillId="0" borderId="0" xfId="0" applyNumberFormat="1" applyFill="1" applyBorder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/>
    </xf>
    <xf numFmtId="0" fontId="1" fillId="0" borderId="0" xfId="0" applyNumberFormat="1" applyFont="1" applyFill="1"/>
    <xf numFmtId="0" fontId="0" fillId="0" borderId="5" xfId="0" applyNumberFormat="1" applyBorder="1"/>
    <xf numFmtId="0" fontId="2" fillId="0" borderId="4" xfId="0" applyNumberFormat="1" applyFont="1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NumberFormat="1" applyBorder="1"/>
    <xf numFmtId="0" fontId="0" fillId="0" borderId="1" xfId="0" applyNumberFormat="1" applyBorder="1"/>
    <xf numFmtId="0" fontId="3" fillId="2" borderId="10" xfId="0" applyFont="1" applyFill="1" applyBorder="1"/>
    <xf numFmtId="0" fontId="4" fillId="3" borderId="11" xfId="0" applyFont="1" applyFill="1" applyBorder="1"/>
    <xf numFmtId="0" fontId="0" fillId="0" borderId="0" xfId="0" applyAlignment="1">
      <alignment horizontal="left"/>
    </xf>
    <xf numFmtId="0" fontId="2" fillId="0" borderId="0" xfId="0" applyFont="1"/>
    <xf numFmtId="0" fontId="0" fillId="4" borderId="13" xfId="0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0" fillId="7" borderId="12" xfId="0" applyFill="1" applyBorder="1"/>
    <xf numFmtId="0" fontId="5" fillId="6" borderId="0" xfId="0" applyFont="1" applyFill="1" applyAlignment="1">
      <alignment horizontal="center"/>
    </xf>
    <xf numFmtId="0" fontId="2" fillId="4" borderId="13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</cellXfs>
  <cellStyles count="1">
    <cellStyle name="Normal" xfId="0" builtinId="0"/>
  </cellStyles>
  <dxfs count="7"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2" displayName="Table2" ref="A1:F65" totalsRowShown="0" dataDxfId="0">
  <autoFilter ref="A1:F65"/>
  <sortState ref="A2:F64">
    <sortCondition ref="E1:E64"/>
  </sortState>
  <tableColumns count="6">
    <tableColumn id="1" name="Numéro" dataDxfId="6"/>
    <tableColumn id="2" name="Nom" dataDxfId="5"/>
    <tableColumn id="3" name="Prénom" dataDxfId="4"/>
    <tableColumn id="4" name="Classe" dataDxfId="3"/>
    <tableColumn id="5" name="Rang" dataDxfId="2"/>
    <tableColumn id="6" name="Points" dataDxfId="1">
      <calculatedColumnFormula>MAX(Feuil2!$E$2:$E$65)-Feuil2!$E2+1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Table4" displayName="Table4" ref="O1:Q9" totalsRowShown="0">
  <autoFilter ref="O1:Q9"/>
  <tableColumns count="3">
    <tableColumn id="1" name="Classe"/>
    <tableColumn id="2" name="Tours"/>
    <tableColumn id="5" name="Rang">
      <calculatedColumnFormula>RANK(Feuil2!$P2,$P$2:$P$9)</calculatedColumnFormula>
    </tableColumn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5"/>
  <sheetViews>
    <sheetView workbookViewId="0">
      <selection activeCell="G9" sqref="G9"/>
    </sheetView>
  </sheetViews>
  <sheetFormatPr baseColWidth="10" defaultRowHeight="15.75"/>
  <sheetData>
    <row r="1" spans="1:4" ht="16.5" thickBot="1">
      <c r="A1" s="18" t="s">
        <v>0</v>
      </c>
      <c r="B1" s="18" t="s">
        <v>1</v>
      </c>
      <c r="C1" s="18" t="s">
        <v>2</v>
      </c>
      <c r="D1" s="18" t="s">
        <v>3</v>
      </c>
    </row>
    <row r="2" spans="1:4" ht="16.5" thickTop="1">
      <c r="A2" s="19" t="s">
        <v>140</v>
      </c>
      <c r="B2" s="19" t="s">
        <v>12</v>
      </c>
      <c r="C2" s="19" t="s">
        <v>76</v>
      </c>
      <c r="D2" s="19" t="s">
        <v>204</v>
      </c>
    </row>
    <row r="3" spans="1:4">
      <c r="A3" s="19" t="s">
        <v>141</v>
      </c>
      <c r="B3" s="19" t="s">
        <v>13</v>
      </c>
      <c r="C3" s="19" t="s">
        <v>77</v>
      </c>
      <c r="D3" s="19" t="s">
        <v>205</v>
      </c>
    </row>
    <row r="4" spans="1:4">
      <c r="A4" s="19" t="s">
        <v>142</v>
      </c>
      <c r="B4" s="19" t="s">
        <v>14</v>
      </c>
      <c r="C4" s="19" t="s">
        <v>78</v>
      </c>
      <c r="D4" s="19" t="s">
        <v>206</v>
      </c>
    </row>
    <row r="5" spans="1:4">
      <c r="A5" s="19" t="s">
        <v>143</v>
      </c>
      <c r="B5" s="19" t="s">
        <v>15</v>
      </c>
      <c r="C5" s="19" t="s">
        <v>79</v>
      </c>
      <c r="D5" s="19" t="s">
        <v>207</v>
      </c>
    </row>
    <row r="6" spans="1:4">
      <c r="A6" s="19" t="s">
        <v>144</v>
      </c>
      <c r="B6" s="19" t="s">
        <v>16</v>
      </c>
      <c r="C6" s="19" t="s">
        <v>80</v>
      </c>
      <c r="D6" s="19" t="s">
        <v>208</v>
      </c>
    </row>
    <row r="7" spans="1:4">
      <c r="A7" s="19" t="s">
        <v>145</v>
      </c>
      <c r="B7" s="19" t="s">
        <v>17</v>
      </c>
      <c r="C7" s="19" t="s">
        <v>81</v>
      </c>
      <c r="D7" s="19" t="s">
        <v>209</v>
      </c>
    </row>
    <row r="8" spans="1:4">
      <c r="A8" s="19" t="s">
        <v>146</v>
      </c>
      <c r="B8" s="19" t="s">
        <v>18</v>
      </c>
      <c r="C8" s="19" t="s">
        <v>82</v>
      </c>
      <c r="D8" s="19" t="s">
        <v>210</v>
      </c>
    </row>
    <row r="9" spans="1:4">
      <c r="A9" s="19" t="s">
        <v>147</v>
      </c>
      <c r="B9" s="19" t="s">
        <v>19</v>
      </c>
      <c r="C9" s="19" t="s">
        <v>83</v>
      </c>
      <c r="D9" s="19" t="s">
        <v>211</v>
      </c>
    </row>
    <row r="10" spans="1:4">
      <c r="A10" s="19" t="s">
        <v>148</v>
      </c>
      <c r="B10" s="19" t="s">
        <v>20</v>
      </c>
      <c r="C10" s="19" t="s">
        <v>84</v>
      </c>
      <c r="D10" s="19" t="s">
        <v>212</v>
      </c>
    </row>
    <row r="11" spans="1:4">
      <c r="A11" s="19" t="s">
        <v>149</v>
      </c>
      <c r="B11" s="19" t="s">
        <v>21</v>
      </c>
      <c r="C11" s="19" t="s">
        <v>85</v>
      </c>
      <c r="D11" s="19" t="s">
        <v>213</v>
      </c>
    </row>
    <row r="12" spans="1:4">
      <c r="A12" s="19" t="s">
        <v>150</v>
      </c>
      <c r="B12" s="19" t="s">
        <v>22</v>
      </c>
      <c r="C12" s="19" t="s">
        <v>86</v>
      </c>
      <c r="D12" s="19" t="s">
        <v>214</v>
      </c>
    </row>
    <row r="13" spans="1:4">
      <c r="A13" s="19" t="s">
        <v>151</v>
      </c>
      <c r="B13" s="19" t="s">
        <v>23</v>
      </c>
      <c r="C13" s="19" t="s">
        <v>87</v>
      </c>
      <c r="D13" s="19" t="s">
        <v>215</v>
      </c>
    </row>
    <row r="14" spans="1:4">
      <c r="A14" s="19" t="s">
        <v>152</v>
      </c>
      <c r="B14" s="19" t="s">
        <v>24</v>
      </c>
      <c r="C14" s="19" t="s">
        <v>88</v>
      </c>
      <c r="D14" s="19" t="s">
        <v>216</v>
      </c>
    </row>
    <row r="15" spans="1:4">
      <c r="A15" s="19" t="s">
        <v>153</v>
      </c>
      <c r="B15" s="19" t="s">
        <v>25</v>
      </c>
      <c r="C15" s="19" t="s">
        <v>89</v>
      </c>
      <c r="D15" s="19" t="s">
        <v>217</v>
      </c>
    </row>
    <row r="16" spans="1:4">
      <c r="A16" s="19" t="s">
        <v>154</v>
      </c>
      <c r="B16" s="19" t="s">
        <v>26</v>
      </c>
      <c r="C16" s="19" t="s">
        <v>90</v>
      </c>
      <c r="D16" s="19" t="s">
        <v>218</v>
      </c>
    </row>
    <row r="17" spans="1:4">
      <c r="A17" s="19" t="s">
        <v>155</v>
      </c>
      <c r="B17" s="19" t="s">
        <v>27</v>
      </c>
      <c r="C17" s="19" t="s">
        <v>91</v>
      </c>
      <c r="D17" s="19" t="s">
        <v>219</v>
      </c>
    </row>
    <row r="18" spans="1:4">
      <c r="A18" s="19" t="s">
        <v>156</v>
      </c>
      <c r="B18" s="19" t="s">
        <v>28</v>
      </c>
      <c r="C18" s="19" t="s">
        <v>92</v>
      </c>
      <c r="D18" s="19" t="s">
        <v>220</v>
      </c>
    </row>
    <row r="19" spans="1:4">
      <c r="A19" s="19" t="s">
        <v>157</v>
      </c>
      <c r="B19" s="19" t="s">
        <v>29</v>
      </c>
      <c r="C19" s="19" t="s">
        <v>93</v>
      </c>
      <c r="D19" s="19" t="s">
        <v>221</v>
      </c>
    </row>
    <row r="20" spans="1:4">
      <c r="A20" s="19" t="s">
        <v>158</v>
      </c>
      <c r="B20" s="19" t="s">
        <v>30</v>
      </c>
      <c r="C20" s="19" t="s">
        <v>94</v>
      </c>
      <c r="D20" s="19" t="s">
        <v>222</v>
      </c>
    </row>
    <row r="21" spans="1:4">
      <c r="A21" s="19" t="s">
        <v>159</v>
      </c>
      <c r="B21" s="19" t="s">
        <v>31</v>
      </c>
      <c r="C21" s="19" t="s">
        <v>95</v>
      </c>
      <c r="D21" s="19" t="s">
        <v>223</v>
      </c>
    </row>
    <row r="22" spans="1:4">
      <c r="A22" s="19" t="s">
        <v>160</v>
      </c>
      <c r="B22" s="19" t="s">
        <v>32</v>
      </c>
      <c r="C22" s="19" t="s">
        <v>96</v>
      </c>
      <c r="D22" s="19" t="s">
        <v>224</v>
      </c>
    </row>
    <row r="23" spans="1:4">
      <c r="A23" s="19" t="s">
        <v>161</v>
      </c>
      <c r="B23" s="19" t="s">
        <v>33</v>
      </c>
      <c r="C23" s="19" t="s">
        <v>97</v>
      </c>
      <c r="D23" s="19" t="s">
        <v>225</v>
      </c>
    </row>
    <row r="24" spans="1:4">
      <c r="A24" s="19" t="s">
        <v>162</v>
      </c>
      <c r="B24" s="19" t="s">
        <v>34</v>
      </c>
      <c r="C24" s="19" t="s">
        <v>98</v>
      </c>
      <c r="D24" s="19" t="s">
        <v>226</v>
      </c>
    </row>
    <row r="25" spans="1:4">
      <c r="A25" s="19" t="s">
        <v>163</v>
      </c>
      <c r="B25" s="19" t="s">
        <v>35</v>
      </c>
      <c r="C25" s="19" t="s">
        <v>99</v>
      </c>
      <c r="D25" s="19" t="s">
        <v>227</v>
      </c>
    </row>
    <row r="26" spans="1:4">
      <c r="A26" s="19" t="s">
        <v>164</v>
      </c>
      <c r="B26" s="19" t="s">
        <v>36</v>
      </c>
      <c r="C26" s="19" t="s">
        <v>100</v>
      </c>
      <c r="D26" s="19" t="s">
        <v>228</v>
      </c>
    </row>
    <row r="27" spans="1:4">
      <c r="A27" s="19" t="s">
        <v>165</v>
      </c>
      <c r="B27" s="19" t="s">
        <v>37</v>
      </c>
      <c r="C27" s="19" t="s">
        <v>101</v>
      </c>
      <c r="D27" s="19" t="s">
        <v>229</v>
      </c>
    </row>
    <row r="28" spans="1:4">
      <c r="A28" s="19" t="s">
        <v>166</v>
      </c>
      <c r="B28" s="19" t="s">
        <v>38</v>
      </c>
      <c r="C28" s="19" t="s">
        <v>102</v>
      </c>
      <c r="D28" s="19" t="s">
        <v>230</v>
      </c>
    </row>
    <row r="29" spans="1:4">
      <c r="A29" s="19" t="s">
        <v>167</v>
      </c>
      <c r="B29" s="19" t="s">
        <v>39</v>
      </c>
      <c r="C29" s="19" t="s">
        <v>103</v>
      </c>
      <c r="D29" s="19" t="s">
        <v>231</v>
      </c>
    </row>
    <row r="30" spans="1:4">
      <c r="A30" s="19" t="s">
        <v>168</v>
      </c>
      <c r="B30" s="19" t="s">
        <v>40</v>
      </c>
      <c r="C30" s="19" t="s">
        <v>104</v>
      </c>
      <c r="D30" s="19" t="s">
        <v>232</v>
      </c>
    </row>
    <row r="31" spans="1:4">
      <c r="A31" s="19" t="s">
        <v>169</v>
      </c>
      <c r="B31" s="19" t="s">
        <v>41</v>
      </c>
      <c r="C31" s="19" t="s">
        <v>105</v>
      </c>
      <c r="D31" s="19" t="s">
        <v>233</v>
      </c>
    </row>
    <row r="32" spans="1:4">
      <c r="A32" s="19" t="s">
        <v>170</v>
      </c>
      <c r="B32" s="19" t="s">
        <v>42</v>
      </c>
      <c r="C32" s="19" t="s">
        <v>106</v>
      </c>
      <c r="D32" s="19" t="s">
        <v>234</v>
      </c>
    </row>
    <row r="33" spans="1:4">
      <c r="A33" s="19" t="s">
        <v>171</v>
      </c>
      <c r="B33" s="19" t="s">
        <v>43</v>
      </c>
      <c r="C33" s="19" t="s">
        <v>107</v>
      </c>
      <c r="D33" s="19" t="s">
        <v>235</v>
      </c>
    </row>
    <row r="34" spans="1:4">
      <c r="A34" s="19" t="s">
        <v>172</v>
      </c>
      <c r="B34" s="19" t="s">
        <v>44</v>
      </c>
      <c r="C34" s="19" t="s">
        <v>108</v>
      </c>
      <c r="D34" s="19" t="s">
        <v>236</v>
      </c>
    </row>
    <row r="35" spans="1:4">
      <c r="A35" s="19" t="s">
        <v>173</v>
      </c>
      <c r="B35" s="19" t="s">
        <v>45</v>
      </c>
      <c r="C35" s="19" t="s">
        <v>109</v>
      </c>
      <c r="D35" s="19" t="s">
        <v>237</v>
      </c>
    </row>
    <row r="36" spans="1:4">
      <c r="A36" s="19" t="s">
        <v>174</v>
      </c>
      <c r="B36" s="19" t="s">
        <v>46</v>
      </c>
      <c r="C36" s="19" t="s">
        <v>110</v>
      </c>
      <c r="D36" s="19" t="s">
        <v>238</v>
      </c>
    </row>
    <row r="37" spans="1:4">
      <c r="A37" s="19" t="s">
        <v>175</v>
      </c>
      <c r="B37" s="19" t="s">
        <v>47</v>
      </c>
      <c r="C37" s="19" t="s">
        <v>111</v>
      </c>
      <c r="D37" s="19" t="s">
        <v>239</v>
      </c>
    </row>
    <row r="38" spans="1:4">
      <c r="A38" s="19" t="s">
        <v>176</v>
      </c>
      <c r="B38" s="19" t="s">
        <v>48</v>
      </c>
      <c r="C38" s="19" t="s">
        <v>112</v>
      </c>
      <c r="D38" s="19" t="s">
        <v>240</v>
      </c>
    </row>
    <row r="39" spans="1:4">
      <c r="A39" s="19" t="s">
        <v>177</v>
      </c>
      <c r="B39" s="19" t="s">
        <v>49</v>
      </c>
      <c r="C39" s="19" t="s">
        <v>113</v>
      </c>
      <c r="D39" s="19" t="s">
        <v>241</v>
      </c>
    </row>
    <row r="40" spans="1:4">
      <c r="A40" s="19" t="s">
        <v>178</v>
      </c>
      <c r="B40" s="19" t="s">
        <v>50</v>
      </c>
      <c r="C40" s="19" t="s">
        <v>114</v>
      </c>
      <c r="D40" s="19" t="s">
        <v>242</v>
      </c>
    </row>
    <row r="41" spans="1:4">
      <c r="A41" s="19" t="s">
        <v>179</v>
      </c>
      <c r="B41" s="19" t="s">
        <v>51</v>
      </c>
      <c r="C41" s="19" t="s">
        <v>115</v>
      </c>
      <c r="D41" s="19" t="s">
        <v>243</v>
      </c>
    </row>
    <row r="42" spans="1:4">
      <c r="A42" s="19" t="s">
        <v>180</v>
      </c>
      <c r="B42" s="19" t="s">
        <v>52</v>
      </c>
      <c r="C42" s="19" t="s">
        <v>116</v>
      </c>
      <c r="D42" s="19" t="s">
        <v>244</v>
      </c>
    </row>
    <row r="43" spans="1:4">
      <c r="A43" s="19" t="s">
        <v>181</v>
      </c>
      <c r="B43" s="19" t="s">
        <v>53</v>
      </c>
      <c r="C43" s="19" t="s">
        <v>117</v>
      </c>
      <c r="D43" s="19" t="s">
        <v>245</v>
      </c>
    </row>
    <row r="44" spans="1:4">
      <c r="A44" s="19" t="s">
        <v>182</v>
      </c>
      <c r="B44" s="19" t="s">
        <v>54</v>
      </c>
      <c r="C44" s="19" t="s">
        <v>118</v>
      </c>
      <c r="D44" s="19" t="s">
        <v>246</v>
      </c>
    </row>
    <row r="45" spans="1:4">
      <c r="A45" s="19" t="s">
        <v>183</v>
      </c>
      <c r="B45" s="19" t="s">
        <v>55</v>
      </c>
      <c r="C45" s="19" t="s">
        <v>119</v>
      </c>
      <c r="D45" s="19" t="s">
        <v>247</v>
      </c>
    </row>
    <row r="46" spans="1:4">
      <c r="A46" s="19" t="s">
        <v>184</v>
      </c>
      <c r="B46" s="19" t="s">
        <v>56</v>
      </c>
      <c r="C46" s="19" t="s">
        <v>120</v>
      </c>
      <c r="D46" s="19" t="s">
        <v>248</v>
      </c>
    </row>
    <row r="47" spans="1:4">
      <c r="A47" s="19" t="s">
        <v>185</v>
      </c>
      <c r="B47" s="19" t="s">
        <v>57</v>
      </c>
      <c r="C47" s="19" t="s">
        <v>121</v>
      </c>
      <c r="D47" s="19" t="s">
        <v>249</v>
      </c>
    </row>
    <row r="48" spans="1:4">
      <c r="A48" s="19" t="s">
        <v>186</v>
      </c>
      <c r="B48" s="19" t="s">
        <v>58</v>
      </c>
      <c r="C48" s="19" t="s">
        <v>122</v>
      </c>
      <c r="D48" s="19" t="s">
        <v>250</v>
      </c>
    </row>
    <row r="49" spans="1:4">
      <c r="A49" s="19" t="s">
        <v>187</v>
      </c>
      <c r="B49" s="19" t="s">
        <v>59</v>
      </c>
      <c r="C49" s="19" t="s">
        <v>123</v>
      </c>
      <c r="D49" s="19" t="s">
        <v>251</v>
      </c>
    </row>
    <row r="50" spans="1:4">
      <c r="A50" s="19" t="s">
        <v>188</v>
      </c>
      <c r="B50" s="19" t="s">
        <v>60</v>
      </c>
      <c r="C50" s="19" t="s">
        <v>124</v>
      </c>
      <c r="D50" s="19" t="s">
        <v>252</v>
      </c>
    </row>
    <row r="51" spans="1:4">
      <c r="A51" s="19" t="s">
        <v>189</v>
      </c>
      <c r="B51" s="19" t="s">
        <v>61</v>
      </c>
      <c r="C51" s="19" t="s">
        <v>125</v>
      </c>
      <c r="D51" s="19" t="s">
        <v>253</v>
      </c>
    </row>
    <row r="52" spans="1:4">
      <c r="A52" s="19" t="s">
        <v>190</v>
      </c>
      <c r="B52" s="19" t="s">
        <v>62</v>
      </c>
      <c r="C52" s="19" t="s">
        <v>126</v>
      </c>
      <c r="D52" s="19" t="s">
        <v>254</v>
      </c>
    </row>
    <row r="53" spans="1:4">
      <c r="A53" s="19" t="s">
        <v>191</v>
      </c>
      <c r="B53" s="19" t="s">
        <v>63</v>
      </c>
      <c r="C53" s="19" t="s">
        <v>127</v>
      </c>
      <c r="D53" s="19" t="s">
        <v>255</v>
      </c>
    </row>
    <row r="54" spans="1:4">
      <c r="A54" s="19" t="s">
        <v>192</v>
      </c>
      <c r="B54" s="19" t="s">
        <v>64</v>
      </c>
      <c r="C54" s="19" t="s">
        <v>128</v>
      </c>
      <c r="D54" s="19" t="s">
        <v>256</v>
      </c>
    </row>
    <row r="55" spans="1:4">
      <c r="A55" s="19" t="s">
        <v>193</v>
      </c>
      <c r="B55" s="19" t="s">
        <v>65</v>
      </c>
      <c r="C55" s="19" t="s">
        <v>129</v>
      </c>
      <c r="D55" s="19" t="s">
        <v>257</v>
      </c>
    </row>
    <row r="56" spans="1:4">
      <c r="A56" s="19" t="s">
        <v>194</v>
      </c>
      <c r="B56" s="19" t="s">
        <v>66</v>
      </c>
      <c r="C56" s="19" t="s">
        <v>130</v>
      </c>
      <c r="D56" s="19" t="s">
        <v>258</v>
      </c>
    </row>
    <row r="57" spans="1:4">
      <c r="A57" s="19" t="s">
        <v>195</v>
      </c>
      <c r="B57" s="19" t="s">
        <v>67</v>
      </c>
      <c r="C57" s="19" t="s">
        <v>131</v>
      </c>
      <c r="D57" s="19" t="s">
        <v>259</v>
      </c>
    </row>
    <row r="58" spans="1:4">
      <c r="A58" s="19" t="s">
        <v>196</v>
      </c>
      <c r="B58" s="19" t="s">
        <v>68</v>
      </c>
      <c r="C58" s="19" t="s">
        <v>132</v>
      </c>
      <c r="D58" s="19" t="s">
        <v>260</v>
      </c>
    </row>
    <row r="59" spans="1:4">
      <c r="A59" s="19" t="s">
        <v>197</v>
      </c>
      <c r="B59" s="19" t="s">
        <v>69</v>
      </c>
      <c r="C59" s="19" t="s">
        <v>133</v>
      </c>
      <c r="D59" s="19" t="s">
        <v>261</v>
      </c>
    </row>
    <row r="60" spans="1:4">
      <c r="A60" s="19" t="s">
        <v>198</v>
      </c>
      <c r="B60" s="19" t="s">
        <v>70</v>
      </c>
      <c r="C60" s="19" t="s">
        <v>134</v>
      </c>
      <c r="D60" s="19" t="s">
        <v>262</v>
      </c>
    </row>
    <row r="61" spans="1:4">
      <c r="A61" s="19" t="s">
        <v>199</v>
      </c>
      <c r="B61" s="19" t="s">
        <v>71</v>
      </c>
      <c r="C61" s="19" t="s">
        <v>135</v>
      </c>
      <c r="D61" s="19" t="s">
        <v>263</v>
      </c>
    </row>
    <row r="62" spans="1:4">
      <c r="A62" s="19" t="s">
        <v>200</v>
      </c>
      <c r="B62" s="19" t="s">
        <v>72</v>
      </c>
      <c r="C62" s="19" t="s">
        <v>136</v>
      </c>
      <c r="D62" s="19" t="s">
        <v>264</v>
      </c>
    </row>
    <row r="63" spans="1:4">
      <c r="A63" s="19" t="s">
        <v>201</v>
      </c>
      <c r="B63" s="19" t="s">
        <v>73</v>
      </c>
      <c r="C63" s="19" t="s">
        <v>137</v>
      </c>
      <c r="D63" s="19" t="s">
        <v>265</v>
      </c>
    </row>
    <row r="64" spans="1:4">
      <c r="A64" s="19" t="s">
        <v>202</v>
      </c>
      <c r="B64" s="19" t="s">
        <v>74</v>
      </c>
      <c r="C64" s="19" t="s">
        <v>138</v>
      </c>
      <c r="D64" s="19" t="s">
        <v>266</v>
      </c>
    </row>
    <row r="65" spans="1:4">
      <c r="A65" s="19" t="s">
        <v>203</v>
      </c>
      <c r="B65" s="19" t="s">
        <v>75</v>
      </c>
      <c r="C65" s="19" t="s">
        <v>139</v>
      </c>
      <c r="D65" s="19" t="s">
        <v>267</v>
      </c>
    </row>
  </sheetData>
  <pageMargins left="0.78740157499999996" right="0.78740157499999996" top="0.984251969" bottom="0.984251969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Q65"/>
  <sheetViews>
    <sheetView tabSelected="1" workbookViewId="0">
      <selection activeCell="J18" sqref="J18"/>
    </sheetView>
  </sheetViews>
  <sheetFormatPr baseColWidth="10" defaultRowHeight="15.75"/>
  <cols>
    <col min="1" max="6" width="11.625" customWidth="1"/>
    <col min="7" max="7" width="12.375" customWidth="1"/>
    <col min="9" max="9" width="14.5" customWidth="1"/>
    <col min="10" max="11" width="11.5" customWidth="1"/>
    <col min="12" max="12" width="12.625" customWidth="1"/>
    <col min="13" max="14" width="11.5" customWidth="1"/>
  </cols>
  <sheetData>
    <row r="1" spans="1:17" ht="16.5" thickBo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H1" s="9" t="s">
        <v>3</v>
      </c>
      <c r="I1" s="9" t="s">
        <v>6</v>
      </c>
      <c r="J1" s="9" t="s">
        <v>7</v>
      </c>
      <c r="K1" s="9" t="s">
        <v>8</v>
      </c>
      <c r="L1" s="12" t="s">
        <v>10</v>
      </c>
      <c r="O1" t="s">
        <v>3</v>
      </c>
      <c r="P1" t="s">
        <v>9</v>
      </c>
      <c r="Q1" t="s">
        <v>4</v>
      </c>
    </row>
    <row r="2" spans="1:17">
      <c r="A2" s="1"/>
      <c r="B2" s="1"/>
      <c r="C2" s="1"/>
      <c r="D2" s="1"/>
      <c r="E2" s="1">
        <v>1</v>
      </c>
      <c r="F2" s="3">
        <f>MAX(Feuil2!$E$2:$E$65)-Feuil2!$E2+1</f>
        <v>64</v>
      </c>
      <c r="H2" s="8">
        <v>610</v>
      </c>
      <c r="I2" s="8">
        <f>Feuil2!$P2*2</f>
        <v>110</v>
      </c>
      <c r="J2" s="8">
        <f>SUMIF(Feuil2!$D$2:$D$65,"610",Feuil2!$F$2:$F$65)</f>
        <v>0</v>
      </c>
      <c r="K2" s="14">
        <f t="shared" ref="K2:K9" si="0">SUM(J2+I2)</f>
        <v>110</v>
      </c>
      <c r="L2" s="16">
        <f>RANK(K2,$K$2:$K$9)</f>
        <v>7</v>
      </c>
      <c r="O2">
        <v>610</v>
      </c>
      <c r="P2">
        <v>55</v>
      </c>
      <c r="Q2">
        <f>RANK(Feuil2!$P2,$P$2:$P$9)</f>
        <v>7</v>
      </c>
    </row>
    <row r="3" spans="1:17">
      <c r="A3" s="1"/>
      <c r="B3" s="2"/>
      <c r="C3" s="2"/>
      <c r="D3" s="1"/>
      <c r="E3" s="2">
        <f>E2+1</f>
        <v>2</v>
      </c>
      <c r="F3" s="3">
        <f>MAX(Feuil2!$E$2:$E$65)-Feuil2!$E3+1</f>
        <v>63</v>
      </c>
      <c r="H3" s="6">
        <v>620</v>
      </c>
      <c r="I3" s="6">
        <f>Feuil2!$P3*2</f>
        <v>156</v>
      </c>
      <c r="J3" s="6">
        <f>SUMIF(Feuil2!$D$2:$D$65,"620",Feuil2!$F$2:$F$65)</f>
        <v>0</v>
      </c>
      <c r="K3" s="13">
        <f t="shared" si="0"/>
        <v>156</v>
      </c>
      <c r="L3" s="17">
        <f t="shared" ref="L3:L9" si="1">RANK(K3,$K$2:$K$9)</f>
        <v>1</v>
      </c>
      <c r="O3" s="5">
        <v>620</v>
      </c>
      <c r="P3" s="5">
        <v>78</v>
      </c>
      <c r="Q3">
        <f>RANK(Feuil2!$P3,$P$2:$P$9)</f>
        <v>1</v>
      </c>
    </row>
    <row r="4" spans="1:17">
      <c r="A4" s="1"/>
      <c r="B4" s="2"/>
      <c r="C4" s="2"/>
      <c r="D4" s="1"/>
      <c r="E4" s="2">
        <f t="shared" ref="E4:E65" si="2">E3+1</f>
        <v>3</v>
      </c>
      <c r="F4" s="3">
        <f>MAX(Feuil2!$E$2:$E$65)-Feuil2!$E4+1</f>
        <v>62</v>
      </c>
      <c r="H4" s="6">
        <v>630</v>
      </c>
      <c r="I4" s="6">
        <f>Feuil2!$P4*2</f>
        <v>116</v>
      </c>
      <c r="J4" s="6">
        <f>SUMIF(Feuil2!$D$2:$D$65,"630",Feuil2!$F$2:$F$65)</f>
        <v>0</v>
      </c>
      <c r="K4" s="13">
        <f t="shared" si="0"/>
        <v>116</v>
      </c>
      <c r="L4" s="17">
        <f t="shared" si="1"/>
        <v>6</v>
      </c>
      <c r="O4" s="5">
        <v>630</v>
      </c>
      <c r="P4" s="5">
        <v>58</v>
      </c>
      <c r="Q4">
        <f>RANK(Feuil2!$P4,$P$2:$P$9)</f>
        <v>6</v>
      </c>
    </row>
    <row r="5" spans="1:17">
      <c r="A5" s="1"/>
      <c r="B5" s="2"/>
      <c r="C5" s="2"/>
      <c r="D5" s="1"/>
      <c r="E5" s="2">
        <f t="shared" si="2"/>
        <v>4</v>
      </c>
      <c r="F5" s="3">
        <f>MAX(Feuil2!$E$2:$E$65)-Feuil2!$E5+1</f>
        <v>61</v>
      </c>
      <c r="H5" s="6">
        <v>640</v>
      </c>
      <c r="I5" s="6">
        <f>Feuil2!$P5*2</f>
        <v>124</v>
      </c>
      <c r="J5" s="6">
        <f>SUMIF(Feuil2!$D$2:$D$65,"640",Feuil2!$F$2:$F$65)</f>
        <v>0</v>
      </c>
      <c r="K5" s="13">
        <f t="shared" si="0"/>
        <v>124</v>
      </c>
      <c r="L5" s="17">
        <f t="shared" si="1"/>
        <v>4</v>
      </c>
      <c r="O5" s="5">
        <v>640</v>
      </c>
      <c r="P5" s="5">
        <v>62</v>
      </c>
      <c r="Q5">
        <f>RANK(Feuil2!$P5,$P$2:$P$9)</f>
        <v>4</v>
      </c>
    </row>
    <row r="6" spans="1:17">
      <c r="A6" s="1"/>
      <c r="B6" s="2"/>
      <c r="C6" s="2"/>
      <c r="D6" s="1"/>
      <c r="E6" s="2">
        <f t="shared" si="2"/>
        <v>5</v>
      </c>
      <c r="F6" s="3">
        <f>MAX(Feuil2!$E$2:$E$65)-Feuil2!$E6+1</f>
        <v>60</v>
      </c>
      <c r="H6" s="6">
        <v>650</v>
      </c>
      <c r="I6" s="6">
        <f>Feuil2!$P6*2</f>
        <v>146</v>
      </c>
      <c r="J6" s="6">
        <f>SUMIF(Feuil2!$D$2:$D$65,"650",Feuil2!$F$2:$F$65)</f>
        <v>0</v>
      </c>
      <c r="K6" s="13">
        <f t="shared" si="0"/>
        <v>146</v>
      </c>
      <c r="L6" s="17">
        <f t="shared" si="1"/>
        <v>2</v>
      </c>
      <c r="O6" s="5">
        <v>650</v>
      </c>
      <c r="P6" s="5">
        <v>73</v>
      </c>
      <c r="Q6">
        <f>RANK(Feuil2!$P6,$P$2:$P$9)</f>
        <v>2</v>
      </c>
    </row>
    <row r="7" spans="1:17">
      <c r="A7" s="1"/>
      <c r="B7" s="2"/>
      <c r="C7" s="2"/>
      <c r="D7" s="2"/>
      <c r="E7" s="2">
        <f t="shared" si="2"/>
        <v>6</v>
      </c>
      <c r="F7" s="3">
        <f>MAX(Feuil2!$E$2:$E$65)-Feuil2!$E7+1</f>
        <v>59</v>
      </c>
      <c r="H7" s="6">
        <v>660</v>
      </c>
      <c r="I7" s="6">
        <f>Feuil2!$P7*2</f>
        <v>102</v>
      </c>
      <c r="J7" s="6">
        <f>SUMIF(Feuil2!$D$2:$D$65,"660",Feuil2!$F$2:$F$65)</f>
        <v>0</v>
      </c>
      <c r="K7" s="13">
        <f t="shared" si="0"/>
        <v>102</v>
      </c>
      <c r="L7" s="17">
        <f t="shared" si="1"/>
        <v>8</v>
      </c>
      <c r="O7" s="5">
        <v>660</v>
      </c>
      <c r="P7" s="5">
        <v>51</v>
      </c>
      <c r="Q7">
        <f>RANK(Feuil2!$P7,$P$2:$P$9)</f>
        <v>8</v>
      </c>
    </row>
    <row r="8" spans="1:17">
      <c r="A8" s="1"/>
      <c r="B8" s="2"/>
      <c r="C8" s="2"/>
      <c r="D8" s="1"/>
      <c r="E8" s="2">
        <f t="shared" si="2"/>
        <v>7</v>
      </c>
      <c r="F8" s="3">
        <f>MAX(Feuil2!$E$2:$E$65)-Feuil2!$E8+1</f>
        <v>58</v>
      </c>
      <c r="H8" s="6">
        <v>670</v>
      </c>
      <c r="I8" s="6">
        <f>Feuil2!$P8*2</f>
        <v>122</v>
      </c>
      <c r="J8" s="6">
        <f>SUMIF(Feuil2!$D$2:$D$65,"670",Feuil2!$F$2:$F$65)</f>
        <v>0</v>
      </c>
      <c r="K8" s="13">
        <f t="shared" si="0"/>
        <v>122</v>
      </c>
      <c r="L8" s="17">
        <f t="shared" si="1"/>
        <v>5</v>
      </c>
      <c r="O8" s="5">
        <v>670</v>
      </c>
      <c r="P8" s="5">
        <v>61</v>
      </c>
      <c r="Q8">
        <f>RANK(Feuil2!$P8,$P$2:$P$9)</f>
        <v>5</v>
      </c>
    </row>
    <row r="9" spans="1:17" ht="16.5" thickBot="1">
      <c r="A9" s="1"/>
      <c r="B9" s="2"/>
      <c r="C9" s="2"/>
      <c r="D9" s="1"/>
      <c r="E9" s="2">
        <f t="shared" si="2"/>
        <v>8</v>
      </c>
      <c r="F9" s="3">
        <f>MAX(Feuil2!$E$2:$E$65)-Feuil2!$E9+1</f>
        <v>57</v>
      </c>
      <c r="H9" s="7">
        <v>680</v>
      </c>
      <c r="I9" s="7">
        <f>Feuil2!$P9*2</f>
        <v>128</v>
      </c>
      <c r="J9" s="7">
        <f>SUMIF(Feuil2!$D$2:$D$65,"680",Feuil2!$F$2:$F$65)</f>
        <v>0</v>
      </c>
      <c r="K9" s="15">
        <f t="shared" si="0"/>
        <v>128</v>
      </c>
      <c r="L9" s="11">
        <f t="shared" si="1"/>
        <v>3</v>
      </c>
      <c r="O9" s="5">
        <v>680</v>
      </c>
      <c r="P9" s="5">
        <v>64</v>
      </c>
      <c r="Q9">
        <f>RANK(Feuil2!$P9,$P$2:$P$9)</f>
        <v>3</v>
      </c>
    </row>
    <row r="10" spans="1:17">
      <c r="A10" s="1"/>
      <c r="B10" s="2"/>
      <c r="C10" s="2"/>
      <c r="D10" s="1"/>
      <c r="E10" s="2">
        <f t="shared" si="2"/>
        <v>9</v>
      </c>
      <c r="F10" s="3">
        <f>MAX(Feuil2!$E$2:$E$65)-Feuil2!$E10+1</f>
        <v>56</v>
      </c>
    </row>
    <row r="11" spans="1:17">
      <c r="A11" s="1"/>
      <c r="B11" s="2"/>
      <c r="C11" s="2"/>
      <c r="D11" s="2"/>
      <c r="E11" s="2">
        <f t="shared" si="2"/>
        <v>10</v>
      </c>
      <c r="F11" s="3">
        <f>MAX(Feuil2!$E$2:$E$65)-Feuil2!$E11+1</f>
        <v>55</v>
      </c>
    </row>
    <row r="12" spans="1:17" ht="24" thickBot="1">
      <c r="A12" s="2"/>
      <c r="B12" s="2"/>
      <c r="C12" s="2"/>
      <c r="D12" s="2"/>
      <c r="E12" s="2">
        <f t="shared" si="2"/>
        <v>11</v>
      </c>
      <c r="F12" s="3">
        <f>MAX(Feuil2!$E$2:$E$65)-Feuil2!$E12+1</f>
        <v>54</v>
      </c>
      <c r="J12" s="27" t="s">
        <v>51</v>
      </c>
      <c r="K12" s="27"/>
      <c r="L12" s="27"/>
      <c r="M12" s="27"/>
    </row>
    <row r="13" spans="1:17">
      <c r="A13" s="2"/>
      <c r="B13" s="2"/>
      <c r="C13" s="2"/>
      <c r="D13" s="2"/>
      <c r="E13" s="2">
        <f t="shared" si="2"/>
        <v>12</v>
      </c>
      <c r="F13" s="3">
        <f>MAX(Feuil2!$E$2:$E$65)-Feuil2!$E13+1</f>
        <v>53</v>
      </c>
      <c r="I13" s="21"/>
      <c r="J13" s="29" t="str">
        <f>J12</f>
        <v>Nom40</v>
      </c>
      <c r="K13" s="28" t="s">
        <v>268</v>
      </c>
      <c r="L13" s="23" t="s">
        <v>11</v>
      </c>
      <c r="M13" s="25" t="s">
        <v>269</v>
      </c>
    </row>
    <row r="14" spans="1:17" ht="16.5" thickBot="1">
      <c r="A14" s="2"/>
      <c r="B14" s="2"/>
      <c r="C14" s="2"/>
      <c r="D14" s="2"/>
      <c r="E14" s="2">
        <f t="shared" si="2"/>
        <v>13</v>
      </c>
      <c r="F14" s="3">
        <f>MAX(Feuil2!$E$2:$E$65)-Feuil2!$E14+1</f>
        <v>52</v>
      </c>
      <c r="I14" s="20"/>
      <c r="J14" s="30"/>
      <c r="K14" s="22" t="str">
        <f>INDEX(classe,MATCH($J$12,name,0))</f>
        <v>classe40</v>
      </c>
      <c r="L14" s="24" t="str">
        <f>INDEX(number,MATCH($J$12,name,0))</f>
        <v>dossard40</v>
      </c>
      <c r="M14" s="26" t="str">
        <f>INDEX(prenom,MATCH($J$12,name,0))</f>
        <v>prenom40</v>
      </c>
    </row>
    <row r="15" spans="1:17">
      <c r="A15" s="2"/>
      <c r="B15" s="2"/>
      <c r="C15" s="2"/>
      <c r="D15" s="2"/>
      <c r="E15" s="2">
        <f t="shared" si="2"/>
        <v>14</v>
      </c>
      <c r="F15" s="3">
        <f>MAX(Feuil2!$E$2:$E$65)-Feuil2!$E15+1</f>
        <v>51</v>
      </c>
    </row>
    <row r="16" spans="1:17">
      <c r="A16" s="2"/>
      <c r="B16" s="2"/>
      <c r="C16" s="2"/>
      <c r="D16" s="2"/>
      <c r="E16" s="2">
        <f t="shared" si="2"/>
        <v>15</v>
      </c>
      <c r="F16" s="3">
        <f>MAX(Feuil2!$E$2:$E$65)-Feuil2!$E16+1</f>
        <v>50</v>
      </c>
    </row>
    <row r="17" spans="1:6">
      <c r="A17" s="2"/>
      <c r="B17" s="2"/>
      <c r="C17" s="2"/>
      <c r="D17" s="2"/>
      <c r="E17" s="2">
        <f t="shared" si="2"/>
        <v>16</v>
      </c>
      <c r="F17" s="3">
        <f>MAX(Feuil2!$E$2:$E$65)-Feuil2!$E17+1</f>
        <v>49</v>
      </c>
    </row>
    <row r="18" spans="1:6">
      <c r="A18" s="2"/>
      <c r="B18" s="2"/>
      <c r="C18" s="2"/>
      <c r="D18" s="2"/>
      <c r="E18" s="2">
        <f t="shared" si="2"/>
        <v>17</v>
      </c>
      <c r="F18" s="3">
        <f>MAX(Feuil2!$E$2:$E$65)-Feuil2!$E18+1</f>
        <v>48</v>
      </c>
    </row>
    <row r="19" spans="1:6">
      <c r="A19" s="2"/>
      <c r="B19" s="2"/>
      <c r="C19" s="2"/>
      <c r="D19" s="2"/>
      <c r="E19" s="2">
        <f t="shared" si="2"/>
        <v>18</v>
      </c>
      <c r="F19" s="10">
        <f>MAX(Feuil2!$E$2:$E$65)-Feuil2!$E19+1</f>
        <v>47</v>
      </c>
    </row>
    <row r="20" spans="1:6">
      <c r="A20" s="2"/>
      <c r="B20" s="2"/>
      <c r="C20" s="2"/>
      <c r="D20" s="2"/>
      <c r="E20" s="2">
        <f t="shared" si="2"/>
        <v>19</v>
      </c>
      <c r="F20" s="3">
        <f>MAX(Feuil2!$E$2:$E$65)-Feuil2!$E20+1</f>
        <v>46</v>
      </c>
    </row>
    <row r="21" spans="1:6">
      <c r="A21" s="2"/>
      <c r="B21" s="2"/>
      <c r="C21" s="2"/>
      <c r="D21" s="2"/>
      <c r="E21" s="2">
        <f t="shared" si="2"/>
        <v>20</v>
      </c>
      <c r="F21" s="4">
        <f>MAX(Feuil2!$E$2:$E$65)-Feuil2!$E21+1</f>
        <v>45</v>
      </c>
    </row>
    <row r="22" spans="1:6">
      <c r="A22" s="2"/>
      <c r="B22" s="2"/>
      <c r="C22" s="2"/>
      <c r="D22" s="2"/>
      <c r="E22" s="2">
        <f t="shared" si="2"/>
        <v>21</v>
      </c>
      <c r="F22" s="4">
        <f>MAX(Feuil2!$E$2:$E$65)-Feuil2!$E22+1</f>
        <v>44</v>
      </c>
    </row>
    <row r="23" spans="1:6">
      <c r="A23" s="2"/>
      <c r="B23" s="2"/>
      <c r="C23" s="2"/>
      <c r="D23" s="2"/>
      <c r="E23" s="2">
        <f t="shared" si="2"/>
        <v>22</v>
      </c>
      <c r="F23" s="4">
        <f>MAX(Feuil2!$E$2:$E$65)-Feuil2!$E23+1</f>
        <v>43</v>
      </c>
    </row>
    <row r="24" spans="1:6">
      <c r="A24" s="2"/>
      <c r="B24" s="2"/>
      <c r="C24" s="2"/>
      <c r="D24" s="2"/>
      <c r="E24" s="2">
        <f t="shared" si="2"/>
        <v>23</v>
      </c>
      <c r="F24" s="4">
        <f>MAX(Feuil2!$E$2:$E$65)-Feuil2!$E24+1</f>
        <v>42</v>
      </c>
    </row>
    <row r="25" spans="1:6">
      <c r="A25" s="2"/>
      <c r="B25" s="2"/>
      <c r="C25" s="2"/>
      <c r="D25" s="2"/>
      <c r="E25" s="2">
        <f t="shared" si="2"/>
        <v>24</v>
      </c>
      <c r="F25" s="4">
        <f>MAX(Feuil2!$E$2:$E$65)-Feuil2!$E25+1</f>
        <v>41</v>
      </c>
    </row>
    <row r="26" spans="1:6">
      <c r="A26" s="2"/>
      <c r="B26" s="2"/>
      <c r="C26" s="2"/>
      <c r="D26" s="2"/>
      <c r="E26" s="2">
        <f t="shared" si="2"/>
        <v>25</v>
      </c>
      <c r="F26" s="4">
        <f>MAX(Feuil2!$E$2:$E$65)-Feuil2!$E26+1</f>
        <v>40</v>
      </c>
    </row>
    <row r="27" spans="1:6">
      <c r="A27" s="2"/>
      <c r="B27" s="2"/>
      <c r="C27" s="2"/>
      <c r="D27" s="2"/>
      <c r="E27" s="2">
        <f t="shared" si="2"/>
        <v>26</v>
      </c>
      <c r="F27" s="4">
        <f>MAX(Feuil2!$E$2:$E$65)-Feuil2!$E27+1</f>
        <v>39</v>
      </c>
    </row>
    <row r="28" spans="1:6">
      <c r="A28" s="2"/>
      <c r="B28" s="2"/>
      <c r="C28" s="2"/>
      <c r="D28" s="2"/>
      <c r="E28" s="2">
        <f t="shared" si="2"/>
        <v>27</v>
      </c>
      <c r="F28" s="4">
        <f>MAX(Feuil2!$E$2:$E$65)-Feuil2!$E28+1</f>
        <v>38</v>
      </c>
    </row>
    <row r="29" spans="1:6">
      <c r="A29" s="2"/>
      <c r="B29" s="2"/>
      <c r="C29" s="2"/>
      <c r="D29" s="2"/>
      <c r="E29" s="2">
        <f t="shared" si="2"/>
        <v>28</v>
      </c>
      <c r="F29" s="4">
        <f>MAX(Feuil2!$E$2:$E$65)-Feuil2!$E29+1</f>
        <v>37</v>
      </c>
    </row>
    <row r="30" spans="1:6">
      <c r="A30" s="2"/>
      <c r="B30" s="2"/>
      <c r="C30" s="2"/>
      <c r="D30" s="2"/>
      <c r="E30" s="2">
        <f t="shared" si="2"/>
        <v>29</v>
      </c>
      <c r="F30" s="4">
        <f>MAX(Feuil2!$E$2:$E$65)-Feuil2!$E30+1</f>
        <v>36</v>
      </c>
    </row>
    <row r="31" spans="1:6">
      <c r="A31" s="2"/>
      <c r="B31" s="2"/>
      <c r="C31" s="2"/>
      <c r="D31" s="2"/>
      <c r="E31" s="2">
        <f t="shared" si="2"/>
        <v>30</v>
      </c>
      <c r="F31" s="4">
        <f>MAX(Feuil2!$E$2:$E$65)-Feuil2!$E31+1</f>
        <v>35</v>
      </c>
    </row>
    <row r="32" spans="1:6">
      <c r="A32" s="2"/>
      <c r="B32" s="2"/>
      <c r="C32" s="2"/>
      <c r="D32" s="2"/>
      <c r="E32" s="2">
        <f t="shared" si="2"/>
        <v>31</v>
      </c>
      <c r="F32" s="4">
        <f>MAX(Feuil2!$E$2:$E$65)-Feuil2!$E32+1</f>
        <v>34</v>
      </c>
    </row>
    <row r="33" spans="1:6">
      <c r="A33" s="2"/>
      <c r="B33" s="2"/>
      <c r="C33" s="2"/>
      <c r="D33" s="2"/>
      <c r="E33" s="2">
        <f t="shared" si="2"/>
        <v>32</v>
      </c>
      <c r="F33" s="4">
        <f>MAX(Feuil2!$E$2:$E$65)-Feuil2!$E33+1</f>
        <v>33</v>
      </c>
    </row>
    <row r="34" spans="1:6">
      <c r="A34" s="2"/>
      <c r="B34" s="2"/>
      <c r="C34" s="2"/>
      <c r="D34" s="2"/>
      <c r="E34" s="2">
        <f t="shared" si="2"/>
        <v>33</v>
      </c>
      <c r="F34" s="4">
        <f>MAX(Feuil2!$E$2:$E$65)-Feuil2!$E34+1</f>
        <v>32</v>
      </c>
    </row>
    <row r="35" spans="1:6">
      <c r="A35" s="2"/>
      <c r="B35" s="2"/>
      <c r="C35" s="2"/>
      <c r="D35" s="2"/>
      <c r="E35" s="2">
        <f t="shared" si="2"/>
        <v>34</v>
      </c>
      <c r="F35" s="4">
        <f>MAX(Feuil2!$E$2:$E$65)-Feuil2!$E35+1</f>
        <v>31</v>
      </c>
    </row>
    <row r="36" spans="1:6">
      <c r="A36" s="2"/>
      <c r="B36" s="2"/>
      <c r="C36" s="2"/>
      <c r="D36" s="2"/>
      <c r="E36" s="2">
        <f t="shared" si="2"/>
        <v>35</v>
      </c>
      <c r="F36" s="4">
        <f>MAX(Feuil2!$E$2:$E$65)-Feuil2!$E36+1</f>
        <v>30</v>
      </c>
    </row>
    <row r="37" spans="1:6">
      <c r="A37" s="2"/>
      <c r="B37" s="2"/>
      <c r="C37" s="2"/>
      <c r="D37" s="2"/>
      <c r="E37" s="2">
        <f t="shared" si="2"/>
        <v>36</v>
      </c>
      <c r="F37" s="4">
        <f>MAX(Feuil2!$E$2:$E$65)-Feuil2!$E37+1</f>
        <v>29</v>
      </c>
    </row>
    <row r="38" spans="1:6">
      <c r="A38" s="2"/>
      <c r="B38" s="2"/>
      <c r="C38" s="2"/>
      <c r="D38" s="2"/>
      <c r="E38" s="2">
        <f t="shared" si="2"/>
        <v>37</v>
      </c>
      <c r="F38" s="4">
        <f>MAX(Feuil2!$E$2:$E$65)-Feuil2!$E38+1</f>
        <v>28</v>
      </c>
    </row>
    <row r="39" spans="1:6">
      <c r="A39" s="2"/>
      <c r="B39" s="2"/>
      <c r="C39" s="2"/>
      <c r="D39" s="2"/>
      <c r="E39" s="2">
        <f t="shared" si="2"/>
        <v>38</v>
      </c>
      <c r="F39" s="4">
        <f>MAX(Feuil2!$E$2:$E$65)-Feuil2!$E39+1</f>
        <v>27</v>
      </c>
    </row>
    <row r="40" spans="1:6">
      <c r="A40" s="2"/>
      <c r="B40" s="2"/>
      <c r="C40" s="2"/>
      <c r="D40" s="2"/>
      <c r="E40" s="2">
        <f t="shared" si="2"/>
        <v>39</v>
      </c>
      <c r="F40" s="4">
        <f>MAX(Feuil2!$E$2:$E$65)-Feuil2!$E40+1</f>
        <v>26</v>
      </c>
    </row>
    <row r="41" spans="1:6">
      <c r="A41" s="2"/>
      <c r="B41" s="2"/>
      <c r="C41" s="2"/>
      <c r="D41" s="2"/>
      <c r="E41" s="2">
        <f t="shared" si="2"/>
        <v>40</v>
      </c>
      <c r="F41" s="4">
        <f>MAX(Feuil2!$E$2:$E$65)-Feuil2!$E41+1</f>
        <v>25</v>
      </c>
    </row>
    <row r="42" spans="1:6">
      <c r="A42" s="2"/>
      <c r="B42" s="2"/>
      <c r="C42" s="2"/>
      <c r="D42" s="2"/>
      <c r="E42" s="2">
        <f t="shared" si="2"/>
        <v>41</v>
      </c>
      <c r="F42" s="4">
        <f>MAX(Feuil2!$E$2:$E$65)-Feuil2!$E42+1</f>
        <v>24</v>
      </c>
    </row>
    <row r="43" spans="1:6">
      <c r="A43" s="2"/>
      <c r="B43" s="2"/>
      <c r="C43" s="2"/>
      <c r="D43" s="2"/>
      <c r="E43" s="2">
        <f t="shared" si="2"/>
        <v>42</v>
      </c>
      <c r="F43" s="4">
        <f>MAX(Feuil2!$E$2:$E$65)-Feuil2!$E43+1</f>
        <v>23</v>
      </c>
    </row>
    <row r="44" spans="1:6">
      <c r="A44" s="2"/>
      <c r="B44" s="2"/>
      <c r="C44" s="2"/>
      <c r="D44" s="2"/>
      <c r="E44" s="2">
        <f t="shared" si="2"/>
        <v>43</v>
      </c>
      <c r="F44" s="4">
        <f>MAX(Feuil2!$E$2:$E$65)-Feuil2!$E44+1</f>
        <v>22</v>
      </c>
    </row>
    <row r="45" spans="1:6">
      <c r="A45" s="2"/>
      <c r="B45" s="2"/>
      <c r="C45" s="2"/>
      <c r="D45" s="2"/>
      <c r="E45" s="2">
        <f t="shared" si="2"/>
        <v>44</v>
      </c>
      <c r="F45" s="4">
        <f>MAX(Feuil2!$E$2:$E$65)-Feuil2!$E45+1</f>
        <v>21</v>
      </c>
    </row>
    <row r="46" spans="1:6">
      <c r="A46" s="2"/>
      <c r="B46" s="2"/>
      <c r="C46" s="2"/>
      <c r="D46" s="2"/>
      <c r="E46" s="2">
        <f t="shared" si="2"/>
        <v>45</v>
      </c>
      <c r="F46" s="4">
        <f>MAX(Feuil2!$E$2:$E$65)-Feuil2!$E46+1</f>
        <v>20</v>
      </c>
    </row>
    <row r="47" spans="1:6">
      <c r="A47" s="2"/>
      <c r="B47" s="2"/>
      <c r="C47" s="2"/>
      <c r="D47" s="2"/>
      <c r="E47" s="2">
        <f t="shared" si="2"/>
        <v>46</v>
      </c>
      <c r="F47" s="4">
        <f>MAX(Feuil2!$E$2:$E$65)-Feuil2!$E47+1</f>
        <v>19</v>
      </c>
    </row>
    <row r="48" spans="1:6">
      <c r="A48" s="2"/>
      <c r="B48" s="2"/>
      <c r="C48" s="2"/>
      <c r="D48" s="2"/>
      <c r="E48" s="2">
        <f t="shared" si="2"/>
        <v>47</v>
      </c>
      <c r="F48" s="4">
        <f>MAX(Feuil2!$E$2:$E$65)-Feuil2!$E48+1</f>
        <v>18</v>
      </c>
    </row>
    <row r="49" spans="1:6">
      <c r="A49" s="2"/>
      <c r="B49" s="2"/>
      <c r="C49" s="2"/>
      <c r="D49" s="2"/>
      <c r="E49" s="2">
        <f t="shared" si="2"/>
        <v>48</v>
      </c>
      <c r="F49" s="4">
        <f>MAX(Feuil2!$E$2:$E$65)-Feuil2!$E49+1</f>
        <v>17</v>
      </c>
    </row>
    <row r="50" spans="1:6">
      <c r="A50" s="2"/>
      <c r="B50" s="2"/>
      <c r="C50" s="2"/>
      <c r="D50" s="2"/>
      <c r="E50" s="2">
        <f t="shared" si="2"/>
        <v>49</v>
      </c>
      <c r="F50" s="4">
        <f>MAX(Feuil2!$E$2:$E$65)-Feuil2!$E50+1</f>
        <v>16</v>
      </c>
    </row>
    <row r="51" spans="1:6">
      <c r="A51" s="2"/>
      <c r="B51" s="2"/>
      <c r="C51" s="2"/>
      <c r="D51" s="2"/>
      <c r="E51" s="2">
        <f t="shared" si="2"/>
        <v>50</v>
      </c>
      <c r="F51" s="4">
        <f>MAX(Feuil2!$E$2:$E$65)-Feuil2!$E51+1</f>
        <v>15</v>
      </c>
    </row>
    <row r="52" spans="1:6">
      <c r="A52" s="2"/>
      <c r="B52" s="2"/>
      <c r="C52" s="2"/>
      <c r="D52" s="2"/>
      <c r="E52" s="2">
        <f t="shared" si="2"/>
        <v>51</v>
      </c>
      <c r="F52" s="4">
        <f>MAX(Feuil2!$E$2:$E$65)-Feuil2!$E52+1</f>
        <v>14</v>
      </c>
    </row>
    <row r="53" spans="1:6">
      <c r="A53" s="2"/>
      <c r="B53" s="2"/>
      <c r="C53" s="2"/>
      <c r="D53" s="2"/>
      <c r="E53" s="2">
        <f t="shared" si="2"/>
        <v>52</v>
      </c>
      <c r="F53" s="4">
        <f>MAX(Feuil2!$E$2:$E$65)-Feuil2!$E53+1</f>
        <v>13</v>
      </c>
    </row>
    <row r="54" spans="1:6">
      <c r="A54" s="2"/>
      <c r="B54" s="2"/>
      <c r="C54" s="2"/>
      <c r="D54" s="2"/>
      <c r="E54" s="2">
        <f t="shared" si="2"/>
        <v>53</v>
      </c>
      <c r="F54" s="4">
        <f>MAX(Feuil2!$E$2:$E$65)-Feuil2!$E54+1</f>
        <v>12</v>
      </c>
    </row>
    <row r="55" spans="1:6">
      <c r="A55" s="2"/>
      <c r="B55" s="2"/>
      <c r="C55" s="2"/>
      <c r="D55" s="2"/>
      <c r="E55" s="2">
        <f t="shared" si="2"/>
        <v>54</v>
      </c>
      <c r="F55" s="4">
        <f>MAX(Feuil2!$E$2:$E$65)-Feuil2!$E55+1</f>
        <v>11</v>
      </c>
    </row>
    <row r="56" spans="1:6">
      <c r="A56" s="2"/>
      <c r="B56" s="2"/>
      <c r="C56" s="2"/>
      <c r="D56" s="2"/>
      <c r="E56" s="2">
        <f t="shared" si="2"/>
        <v>55</v>
      </c>
      <c r="F56" s="4">
        <f>MAX(Feuil2!$E$2:$E$65)-Feuil2!$E56+1</f>
        <v>10</v>
      </c>
    </row>
    <row r="57" spans="1:6">
      <c r="A57" s="2"/>
      <c r="B57" s="2"/>
      <c r="C57" s="2"/>
      <c r="D57" s="2"/>
      <c r="E57" s="2">
        <f t="shared" si="2"/>
        <v>56</v>
      </c>
      <c r="F57" s="4">
        <f>MAX(Feuil2!$E$2:$E$65)-Feuil2!$E57+1</f>
        <v>9</v>
      </c>
    </row>
    <row r="58" spans="1:6">
      <c r="A58" s="2"/>
      <c r="B58" s="2"/>
      <c r="C58" s="2"/>
      <c r="D58" s="2"/>
      <c r="E58" s="2">
        <f t="shared" si="2"/>
        <v>57</v>
      </c>
      <c r="F58" s="4">
        <f>MAX(Feuil2!$E$2:$E$65)-Feuil2!$E58+1</f>
        <v>8</v>
      </c>
    </row>
    <row r="59" spans="1:6">
      <c r="A59" s="2"/>
      <c r="B59" s="2"/>
      <c r="C59" s="2"/>
      <c r="D59" s="2"/>
      <c r="E59" s="2">
        <f t="shared" si="2"/>
        <v>58</v>
      </c>
      <c r="F59" s="4">
        <f>MAX(Feuil2!$E$2:$E$65)-Feuil2!$E59+1</f>
        <v>7</v>
      </c>
    </row>
    <row r="60" spans="1:6">
      <c r="A60" s="2"/>
      <c r="B60" s="2"/>
      <c r="C60" s="2"/>
      <c r="D60" s="2"/>
      <c r="E60" s="2">
        <f t="shared" si="2"/>
        <v>59</v>
      </c>
      <c r="F60" s="4">
        <f>MAX(Feuil2!$E$2:$E$65)-Feuil2!$E60+1</f>
        <v>6</v>
      </c>
    </row>
    <row r="61" spans="1:6">
      <c r="A61" s="2"/>
      <c r="B61" s="2"/>
      <c r="C61" s="2"/>
      <c r="D61" s="2"/>
      <c r="E61" s="2">
        <f t="shared" si="2"/>
        <v>60</v>
      </c>
      <c r="F61" s="4">
        <f>MAX(Feuil2!$E$2:$E$65)-Feuil2!$E61+1</f>
        <v>5</v>
      </c>
    </row>
    <row r="62" spans="1:6">
      <c r="A62" s="2"/>
      <c r="B62" s="2"/>
      <c r="C62" s="2"/>
      <c r="D62" s="2"/>
      <c r="E62" s="2">
        <f t="shared" si="2"/>
        <v>61</v>
      </c>
      <c r="F62" s="4">
        <f>MAX(Feuil2!$E$2:$E$65)-Feuil2!$E62+1</f>
        <v>4</v>
      </c>
    </row>
    <row r="63" spans="1:6">
      <c r="A63" s="2"/>
      <c r="B63" s="2"/>
      <c r="C63" s="2"/>
      <c r="D63" s="2"/>
      <c r="E63" s="2">
        <f t="shared" si="2"/>
        <v>62</v>
      </c>
      <c r="F63" s="4">
        <f>MAX(Feuil2!$E$2:$E$65)-Feuil2!$E63+1</f>
        <v>3</v>
      </c>
    </row>
    <row r="64" spans="1:6">
      <c r="A64" s="2"/>
      <c r="B64" s="2"/>
      <c r="C64" s="2"/>
      <c r="D64" s="2"/>
      <c r="E64" s="2">
        <f t="shared" si="2"/>
        <v>63</v>
      </c>
      <c r="F64" s="4">
        <f>MAX(Feuil2!$E$2:$E$65)-Feuil2!$E64+1</f>
        <v>2</v>
      </c>
    </row>
    <row r="65" spans="1:6">
      <c r="A65" s="2"/>
      <c r="B65" s="2"/>
      <c r="C65" s="2"/>
      <c r="D65" s="2"/>
      <c r="E65" s="2">
        <f t="shared" si="2"/>
        <v>64</v>
      </c>
      <c r="F65" s="4">
        <f>MAX(Feuil2!$E$2:$E$65)-Feuil2!$E65+1</f>
        <v>1</v>
      </c>
    </row>
  </sheetData>
  <mergeCells count="2">
    <mergeCell ref="J12:M12"/>
    <mergeCell ref="J13:J14"/>
  </mergeCells>
  <dataValidations count="1">
    <dataValidation type="list" allowBlank="1" showInputMessage="1" showErrorMessage="1" sqref="I13 J12:M12">
      <formula1>name</formula1>
    </dataValidation>
  </dataValidation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classe</vt:lpstr>
      <vt:lpstr>name</vt:lpstr>
      <vt:lpstr>number</vt:lpstr>
      <vt:lpstr>prenom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Thibaud Laffiitte</dc:creator>
  <cp:lastModifiedBy>Andre</cp:lastModifiedBy>
  <dcterms:created xsi:type="dcterms:W3CDTF">2017-09-28T18:09:42Z</dcterms:created>
  <dcterms:modified xsi:type="dcterms:W3CDTF">2017-10-07T13:32:04Z</dcterms:modified>
</cp:coreProperties>
</file>