
<file path=[Content_Types].xml><?xml version="1.0" encoding="utf-8"?>
<Types xmlns="http://schemas.openxmlformats.org/package/2006/content-types">
  <Override PartName="/xl/ctrlProps/ctrlProp96.xml" ContentType="application/vnd.ms-excel.controlproperties+xml"/>
  <Override PartName="/xl/ctrlProps/ctrlProp49.xml" ContentType="application/vnd.ms-excel.controlproperties+xml"/>
  <Override PartName="/xl/ctrlProps/ctrlProp78.xml" ContentType="application/vnd.ms-excel.controlproperties+xml"/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ctrlProps/ctrlProp38.xml" ContentType="application/vnd.ms-excel.controlproperties+xml"/>
  <Override PartName="/xl/ctrlProps/ctrlProp85.xml" ContentType="application/vnd.ms-excel.controlproperties+xml"/>
  <Override PartName="/xl/ctrlProps/ctrlProp67.xml" ContentType="application/vnd.ms-excel.controlproperties+xml"/>
  <Override PartName="/xl/worksheets/sheet7.xml" ContentType="application/vnd.openxmlformats-officedocument.spreadsheetml.worksheet+xml"/>
  <Override PartName="/xl/vbaProject.bin" ContentType="application/vnd.ms-office.vbaProject"/>
  <Override PartName="/xl/ctrlProps/ctrlProp92.xml" ContentType="application/vnd.ms-excel.controlproperties+xml"/>
  <Override PartName="/xl/ctrlProps/ctrlProp147.xml" ContentType="application/vnd.ms-excel.controlproperties+xml"/>
  <Override PartName="/xl/ctrlProps/ctrlProp129.xml" ContentType="application/vnd.ms-excel.controlproperties+xml"/>
  <Override PartName="/xl/ctrlProps/ctrlProp45.xml" ContentType="application/vnd.ms-excel.controlproperties+xml"/>
  <Override PartName="/xl/ctrlProps/ctrlProp56.xml" ContentType="application/vnd.ms-excel.controlproperties+xml"/>
  <Override PartName="/xl/ctrlProps/ctrlProp74.xml" ContentType="application/vnd.ms-excel.controlproperties+xml"/>
  <Override PartName="/xl/ctrlProps/ctrlProp27.xml" ContentType="application/vnd.ms-excel.controlproperties+xml"/>
  <Default Extension="xml" ContentType="application/xml"/>
  <Override PartName="/xl/drawings/drawing2.xml" ContentType="application/vnd.openxmlformats-officedocument.drawing+xml"/>
  <Override PartName="/xl/ctrlProps/ctrlProp107.xml" ContentType="application/vnd.ms-excel.controlproperties+xml"/>
  <Override PartName="/xl/ctrlProps/ctrlProp118.xml" ContentType="application/vnd.ms-excel.controlproperties+xml"/>
  <Override PartName="/xl/ctrlProps/ctrlProp136.xml" ContentType="application/vnd.ms-excel.controlproperties+xml"/>
  <Override PartName="/xl/ctrlProps/ctrlProp34.xml" ContentType="application/vnd.ms-excel.controlproperties+xml"/>
  <Override PartName="/xl/ctrlProps/ctrlProp52.xml" ContentType="application/vnd.ms-excel.controlproperties+xml"/>
  <Override PartName="/xl/ctrlProps/ctrlProp81.xml" ContentType="application/vnd.ms-excel.controlproperties+xml"/>
  <Override PartName="/xl/ctrlProps/ctrlProp63.xml" ContentType="application/vnd.ms-excel.controlproperties+xml"/>
  <Override PartName="/xl/ctrlProps/ctrlProp16.xml" ContentType="application/vnd.ms-excel.controlproperties+xml"/>
  <Override PartName="/xl/worksheets/sheet3.xml" ContentType="application/vnd.openxmlformats-officedocument.spreadsheetml.worksheet+xml"/>
  <Override PartName="/xl/ctrlProps/ctrlProp143.xml" ContentType="application/vnd.ms-excel.controlproperties+xml"/>
  <Override PartName="/xl/ctrlProps/ctrlProp125.xml" ContentType="application/vnd.ms-excel.controlproperties+xml"/>
  <Override PartName="/xl/ctrlProps/ctrlProp41.xml" ContentType="application/vnd.ms-excel.controlproperties+xml"/>
  <Override PartName="/xl/ctrlProps/ctrlProp70.xml" ContentType="application/vnd.ms-excel.controlproperties+xml"/>
  <Override PartName="/xl/ctrlProps/ctrlProp23.xml" ContentType="application/vnd.ms-excel.controlproperties+xml"/>
  <Override PartName="/xl/ctrlProps/ctrlProp103.xml" ContentType="application/vnd.ms-excel.controlproperties+xml"/>
  <Override PartName="/xl/ctrlProps/ctrlProp114.xml" ContentType="application/vnd.ms-excel.controlproperties+xml"/>
  <Override PartName="/xl/ctrlProps/ctrlProp132.xml" ContentType="application/vnd.ms-excel.controlproperties+xml"/>
  <Override PartName="/xl/ctrlProps/ctrlProp30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21.xml" ContentType="application/vnd.ms-excel.controlproperties+xml"/>
  <Override PartName="/xl/ctrlProps/ctrlProp110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Default Extension="png" ContentType="image/png"/>
  <Override PartName="/xl/ctrlProps/ctrlProp97.xml" ContentType="application/vnd.ms-excel.controlproperties+xml"/>
  <Override PartName="/xl/ctrlProps/ctrlProp79.xml" ContentType="application/vnd.ms-excel.controlproperties+xml"/>
  <Override PartName="/xl/ctrlProps/ctrlProp68.xml" ContentType="application/vnd.ms-excel.controlproperties+xml"/>
  <Override PartName="/xl/drawings/drawing7.xml" ContentType="application/vnd.openxmlformats-officedocument.drawing+xml"/>
  <Override PartName="/xl/ctrlProps/ctrlProp39.xml" ContentType="application/vnd.ms-excel.controlproperties+xml"/>
  <Override PartName="/xl/ctrlProps/ctrlProp86.xml" ContentType="application/vnd.ms-excel.controlproperties+xml"/>
  <Override PartName="/xl/ctrlProps/ctrlProp57.xml" ContentType="application/vnd.ms-excel.controlproperties+xml"/>
  <Override PartName="/xl/ctrlProps/ctrlProp75.xml" ContentType="application/vnd.ms-excel.controlproperties+xml"/>
  <Override PartName="/xl/ctrlProps/ctrlProp28.xml" ContentType="application/vnd.ms-excel.controlproperties+xml"/>
  <Override PartName="/xl/worksheets/sheet8.xml" ContentType="application/vnd.openxmlformats-officedocument.spreadsheetml.worksheet+xml"/>
  <Override PartName="/xl/ctrlProps/ctrlProp93.xml" ContentType="application/vnd.ms-excel.controlproperties+xml"/>
  <Override PartName="/xl/ctrlProps/ctrlProp119.xml" ContentType="application/vnd.ms-excel.controlproperties+xml"/>
  <Override PartName="/xl/ctrlProps/ctrlProp46.xml" ContentType="application/vnd.ms-excel.controlproperties+xml"/>
  <Override PartName="/xl/ctrlProps/ctrlProp64.xml" ContentType="application/vnd.ms-excel.controlproperties+xml"/>
  <Override PartName="/xl/ctrlProps/ctrlProp17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ctrlProps/ctrlProp108.xml" ContentType="application/vnd.ms-excel.controlproperties+xml"/>
  <Override PartName="/xl/ctrlProps/ctrlProp126.xml" ContentType="application/vnd.ms-excel.controlproperties+xml"/>
  <Override PartName="/xl/ctrlProps/ctrlProp137.xml" ContentType="application/vnd.ms-excel.controlproperties+xml"/>
  <Override PartName="/xl/ctrlProps/ctrlProp53.xml" ContentType="application/vnd.ms-excel.controlproperties+xml"/>
  <Override PartName="/xl/ctrlProps/ctrlProp35.xml" ContentType="application/vnd.ms-excel.controlproperties+xml"/>
  <Override PartName="/xl/ctrlProps/ctrlProp71.xml" ContentType="application/vnd.ms-excel.controlproperties+xml"/>
  <Override PartName="/xl/ctrlProps/ctrlProp82.xml" ContentType="application/vnd.ms-excel.controlproperties+xml"/>
  <Override PartName="/xl/ctrlProps/ctrlProp24.xml" ContentType="application/vnd.ms-excel.controlproperties+xml"/>
  <Override PartName="/docProps/app.xml" ContentType="application/vnd.openxmlformats-officedocument.extended-properties+xml"/>
  <Override PartName="/xl/ctrlProps/ctrlProp115.xml" ContentType="application/vnd.ms-excel.controlproperties+xml"/>
  <Override PartName="/xl/ctrlProps/ctrlProp144.xml" ContentType="application/vnd.ms-excel.controlproperties+xml"/>
  <Override PartName="/xl/ctrlProps/ctrlProp42.xml" ContentType="application/vnd.ms-excel.controlproperties+xml"/>
  <Override PartName="/xl/ctrlProps/ctrlProp60.xml" ContentType="application/vnd.ms-excel.controlproperties+xml"/>
  <Override PartName="/xl/ctrlProps/ctrlProp1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ctrlProps/ctrlProp104.xml" ContentType="application/vnd.ms-excel.controlproperties+xml"/>
  <Override PartName="/xl/ctrlProps/ctrlProp133.xml" ContentType="application/vnd.ms-excel.controlproperties+xml"/>
  <Override PartName="/xl/ctrlProps/ctrlProp122.xml" ContentType="application/vnd.ms-excel.controlproperties+xml"/>
  <Override PartName="/xl/ctrlProps/ctrlProp31.xml" ContentType="application/vnd.ms-excel.controlproperties+xml"/>
  <Override PartName="/xl/ctrlProps/ctrlProp20.xml" ContentType="application/vnd.ms-excel.controlproperties+xml"/>
  <Override PartName="/xl/ctrlProps/ctrlProp111.xml" ContentType="application/vnd.ms-excel.controlproperties+xml"/>
  <Override PartName="/xl/ctrlProps/ctrlProp140.xml" ContentType="application/vnd.ms-excel.controlproperties+xml"/>
  <Override PartName="/xl/ctrlProps/ctrlProp3.xml" ContentType="application/vnd.ms-excel.controlproperties+xml"/>
  <Override PartName="/xl/ctrlProps/ctrlProp100.xml" ContentType="application/vnd.ms-excel.controlproperties+xml"/>
  <Override PartName="/xl/ctrlProps/ctrlProp98.xml" ContentType="application/vnd.ms-excel.controlproperties+xml"/>
  <Override PartName="/xl/ctrlProps/ctrlProp89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87.xml" ContentType="application/vnd.ms-excel.controlproperties+xml"/>
  <Override PartName="/xl/ctrlProps/ctrlProp69.xml" ContentType="application/vnd.ms-excel.controlproperties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ctrlProps/ctrlProp94.xml" ContentType="application/vnd.ms-excel.controlproperties+xml"/>
  <Override PartName="/xl/ctrlProps/ctrlProp29.xml" ContentType="application/vnd.ms-excel.controlproperties+xml"/>
  <Override PartName="/xl/ctrlProps/ctrlProp47.xml" ContentType="application/vnd.ms-excel.controlproperties+xml"/>
  <Override PartName="/xl/ctrlProps/ctrlProp58.xml" ContentType="application/vnd.ms-excel.controlproperties+xml"/>
  <Override PartName="/xl/ctrlProps/ctrlProp76.xml" ContentType="application/vnd.ms-excel.controlproperties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trlProps/ctrlProp138.xml" ContentType="application/vnd.ms-excel.controlproperties+xml"/>
  <Override PartName="/xl/ctrlProps/ctrlProp36.xml" ContentType="application/vnd.ms-excel.controlproperties+xml"/>
  <Override PartName="/xl/ctrlProps/ctrlProp65.xml" ContentType="application/vnd.ms-excel.controlproperties+xml"/>
  <Override PartName="/xl/ctrlProps/ctrlProp83.xml" ContentType="application/vnd.ms-excel.controlproperties+xml"/>
  <Override PartName="/xl/ctrlProps/ctrlProp18.xml" ContentType="application/vnd.ms-excel.controlproperties+xml"/>
  <Default Extension="rels" ContentType="application/vnd.openxmlformats-package.relationships+xml"/>
  <Default Extension="wmf" ContentType="image/x-wmf"/>
  <Override PartName="/xl/worksheets/sheet5.xml" ContentType="application/vnd.openxmlformats-officedocument.spreadsheetml.worksheet+xml"/>
  <Override PartName="/xl/ctrlProps/ctrlProp109.xml" ContentType="application/vnd.ms-excel.controlproperties+xml"/>
  <Override PartName="/xl/ctrlProps/ctrlProp127.xml" ContentType="application/vnd.ms-excel.controlproperties+xml"/>
  <Override PartName="/xl/ctrlProps/ctrlProp145.xml" ContentType="application/vnd.ms-excel.controlproperties+xml"/>
  <Override PartName="/xl/ctrlProps/ctrlProp43.xml" ContentType="application/vnd.ms-excel.controlproperties+xml"/>
  <Override PartName="/xl/ctrlProps/ctrlProp54.xml" ContentType="application/vnd.ms-excel.controlproperties+xml"/>
  <Override PartName="/xl/ctrlProps/ctrlProp90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105.xml" ContentType="application/vnd.ms-excel.controlproperties+xml"/>
  <Override PartName="/xl/ctrlProps/ctrlProp116.xml" ContentType="application/vnd.ms-excel.controlproperties+xml"/>
  <Override PartName="/xl/ctrlProps/ctrlProp134.xml" ContentType="application/vnd.ms-excel.controlproperties+xml"/>
  <Override PartName="/xl/ctrlProps/ctrlProp32.xml" ContentType="application/vnd.ms-excel.controlproperties+xml"/>
  <Override PartName="/xl/ctrlProps/ctrlProp50.xml" ContentType="application/vnd.ms-excel.controlproperties+xml"/>
  <Override PartName="/xl/ctrlProps/ctrlProp61.xml" ContentType="application/vnd.ms-excel.controlproperties+xml"/>
  <Override PartName="/xl/ctrlProps/ctrlProp14.xml" ContentType="application/vnd.ms-excel.controlproperties+xml"/>
  <Override PartName="/xl/ctrlProps/ctrlProp8.xml" ContentType="application/vnd.ms-excel.controlproperties+xml"/>
  <Override PartName="/xl/worksheets/sheet1.xml" ContentType="application/vnd.openxmlformats-officedocument.spreadsheetml.worksheet+xml"/>
  <Override PartName="/xl/ctrlProps/ctrlProp123.xml" ContentType="application/vnd.ms-excel.controlproperties+xml"/>
  <Override PartName="/xl/ctrlProps/ctrlProp141.xml" ContentType="application/vnd.ms-excel.controlproperties+xml"/>
  <Override PartName="/xl/ctrlProps/ctrlProp21.xml" ContentType="application/vnd.ms-excel.controlproperties+xml"/>
  <Override PartName="/xl/ctrlProps/ctrlProp112.xml" ContentType="application/vnd.ms-excel.controlproperties+xml"/>
  <Override PartName="/xl/ctrlProps/ctrlProp101.xml" ContentType="application/vnd.ms-excel.controlproperties+xml"/>
  <Override PartName="/xl/ctrlProps/ctrlProp130.xml" ContentType="application/vnd.ms-excel.controlpropertie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99.xml" ContentType="application/vnd.ms-excel.controlproperties+xml"/>
  <Override PartName="/xl/drawings/drawing9.xml" ContentType="application/vnd.openxmlformats-officedocument.drawing+xml"/>
  <Override PartName="/xl/ctrlProps/ctrlProp59.xml" ContentType="application/vnd.ms-excel.controlproperties+xml"/>
  <Override PartName="/xl/ctrlProps/ctrlProp77.xml" ContentType="application/vnd.ms-excel.controlproperties+xml"/>
  <Override PartName="/xl/ctrlProps/ctrlProp88.xml" ContentType="application/vnd.ms-excel.controlproperties+xml"/>
  <Override PartName="/xl/ctrlProps/ctrlProp95.xml" ContentType="application/vnd.ms-excel.controlproperties+xml"/>
  <Override PartName="/xl/ctrlProps/ctrlProp48.xml" ContentType="application/vnd.ms-excel.controlproperties+xml"/>
  <Override PartName="/xl/ctrlProps/ctrlProp66.xml" ContentType="application/vnd.ms-excel.controlproperties+xml"/>
  <Override PartName="/xl/ctrlProps/ctrlProp19.xml" ContentType="application/vnd.ms-excel.controlproperties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+xml"/>
  <Override PartName="/xl/ctrlProps/ctrlProp128.xml" ContentType="application/vnd.ms-excel.controlproperties+xml"/>
  <Override PartName="/xl/ctrlProps/ctrlProp139.xml" ContentType="application/vnd.ms-excel.controlproperties+xml"/>
  <Override PartName="/xl/ctrlProps/ctrlProp37.xml" ContentType="application/vnd.ms-excel.controlproperties+xml"/>
  <Override PartName="/xl/ctrlProps/ctrlProp55.xml" ContentType="application/vnd.ms-excel.controlproperties+xml"/>
  <Override PartName="/xl/ctrlProps/ctrlProp73.xml" ContentType="application/vnd.ms-excel.controlproperties+xml"/>
  <Override PartName="/xl/ctrlProps/ctrlProp84.xml" ContentType="application/vnd.ms-excel.controlproperties+xml"/>
  <Override PartName="/xl/ctrlProps/ctrlProp26.xml" ContentType="application/vnd.ms-excel.controlproperties+xml"/>
  <Override PartName="/xl/ctrlProps/ctrlProp91.xml" ContentType="application/vnd.ms-excel.controlproperties+xml"/>
  <Override PartName="/xl/ctrlProps/ctrlProp117.xml" ContentType="application/vnd.ms-excel.controlproperties+xml"/>
  <Override PartName="/xl/ctrlProps/ctrlProp146.xml" ContentType="application/vnd.ms-excel.controlproperties+xml"/>
  <Override PartName="/xl/ctrlProps/ctrlProp44.xml" ContentType="application/vnd.ms-excel.controlproperties+xml"/>
  <Override PartName="/xl/ctrlProps/ctrlProp62.xml" ContentType="application/vnd.ms-excel.controlproperties+xml"/>
  <Override PartName="/xl/ctrlProps/ctrlProp15.xml" ContentType="application/vnd.ms-excel.controlproperties+xml"/>
  <Override PartName="/xl/ctrlProps/ctrlProp9.xml" ContentType="application/vnd.ms-excel.control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106.xml" ContentType="application/vnd.ms-excel.controlproperties+xml"/>
  <Override PartName="/xl/ctrlProps/ctrlProp135.xml" ContentType="application/vnd.ms-excel.controlproperties+xml"/>
  <Override PartName="/xl/ctrlProps/ctrlProp124.xml" ContentType="application/vnd.ms-excel.controlproperties+xml"/>
  <Override PartName="/xl/ctrlProps/ctrlProp33.xml" ContentType="application/vnd.ms-excel.controlproperties+xml"/>
  <Override PartName="/xl/ctrlProps/ctrlProp51.xml" ContentType="application/vnd.ms-excel.controlproperties+xml"/>
  <Override PartName="/xl/ctrlProps/ctrlProp80.xml" ContentType="application/vnd.ms-excel.controlproperties+xml"/>
  <Override PartName="/xl/ctrlProps/ctrlProp22.xml" ContentType="application/vnd.ms-excel.controlproperties+xml"/>
  <Override PartName="/xl/ctrlProps/ctrlProp113.xml" ContentType="application/vnd.ms-excel.controlproperties+xml"/>
  <Override PartName="/xl/ctrlProps/ctrlProp142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11.xml" ContentType="application/vnd.ms-excel.controlproperties+xml"/>
  <Override PartName="/xl/ctrlProps/ctrlProp102.xml" ContentType="application/vnd.ms-excel.controlproperties+xml"/>
  <Override PartName="/xl/ctrlProps/ctrlProp131.xml" ContentType="application/vnd.ms-excel.controlproperties+xml"/>
  <Override PartName="/xl/ctrlProps/ctrlProp120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600" windowHeight="9735" tabRatio="956" activeTab="4"/>
  </bookViews>
  <sheets>
    <sheet name="Equipes" sheetId="13" r:id="rId1"/>
    <sheet name="Données déroulantes" sheetId="2" r:id="rId2"/>
    <sheet name="Données du match" sheetId="1" r:id="rId3"/>
    <sheet name="Composition équipes" sheetId="3" r:id="rId4"/>
    <sheet name="SET 1" sheetId="4" r:id="rId5"/>
    <sheet name="SET 2" sheetId="6" r:id="rId6"/>
    <sheet name="SET 3" sheetId="5" r:id="rId7"/>
    <sheet name="SET 4" sheetId="10" r:id="rId8"/>
    <sheet name="SET 5" sheetId="11" r:id="rId9"/>
    <sheet name="Sanctions et Dem non Fondée" sheetId="7" r:id="rId10"/>
    <sheet name="Résultats" sheetId="9" r:id="rId11"/>
    <sheet name="Frais d'arbitrage" sheetId="12" r:id="rId12"/>
    <sheet name="INFO" sheetId="14" r:id="rId13"/>
  </sheets>
  <functionGroups/>
  <definedNames>
    <definedName name="A">'Données du match'!$B$6</definedName>
    <definedName name="ListeA">'Composition équipes'!$A$5:$A$16</definedName>
    <definedName name="ListeB">'Composition équipes'!$F$5:$F$16</definedName>
    <definedName name="tpsmort">'SET 1'!$AH$1:$AH$2</definedName>
    <definedName name="_xlnm.Print_Area" localSheetId="11">'Frais d''arbitrage'!$A$1:$I$15</definedName>
    <definedName name="_xlnm.Print_Area" localSheetId="4">'SET 1'!$B$1:$AC$18</definedName>
    <definedName name="_xlnm.Print_Area" localSheetId="5">'SET 2'!$B$1:$AC$18</definedName>
    <definedName name="_xlnm.Print_Area" localSheetId="8">'SET 5'!$A$1:$AC$43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" i="11"/>
  <c r="N27"/>
  <c r="B29"/>
  <c r="D29"/>
  <c r="F29"/>
  <c r="H29"/>
  <c r="J29"/>
  <c r="L29"/>
  <c r="B30"/>
  <c r="D30"/>
  <c r="F30"/>
  <c r="H30"/>
  <c r="J30"/>
  <c r="L30"/>
  <c r="B31"/>
  <c r="D31"/>
  <c r="F31"/>
  <c r="H31"/>
  <c r="J31"/>
  <c r="L31"/>
  <c r="N31"/>
  <c r="O31"/>
  <c r="B32"/>
  <c r="C32"/>
  <c r="D32"/>
  <c r="E32"/>
  <c r="F32"/>
  <c r="G32"/>
  <c r="H32"/>
  <c r="I32"/>
  <c r="J32"/>
  <c r="K32"/>
  <c r="L32"/>
  <c r="M32"/>
  <c r="N32"/>
  <c r="O32"/>
  <c r="B33"/>
  <c r="C33"/>
  <c r="D33"/>
  <c r="E33"/>
  <c r="F33"/>
  <c r="G33"/>
  <c r="H33"/>
  <c r="I33"/>
  <c r="J33"/>
  <c r="K33"/>
  <c r="L33"/>
  <c r="M33"/>
  <c r="N33"/>
  <c r="O33"/>
  <c r="B34"/>
  <c r="C34"/>
  <c r="D34"/>
  <c r="E34"/>
  <c r="F34"/>
  <c r="G34"/>
  <c r="H34"/>
  <c r="I34"/>
  <c r="J34"/>
  <c r="K34"/>
  <c r="L34"/>
  <c r="M34"/>
  <c r="N34"/>
  <c r="O34"/>
  <c r="B35"/>
  <c r="C35"/>
  <c r="D35"/>
  <c r="E35"/>
  <c r="F35"/>
  <c r="G35"/>
  <c r="H35"/>
  <c r="I35"/>
  <c r="J35"/>
  <c r="K35"/>
  <c r="L35"/>
  <c r="M35"/>
  <c r="N35"/>
  <c r="O35"/>
  <c r="B36"/>
  <c r="C36"/>
  <c r="D36"/>
  <c r="E36"/>
  <c r="F36"/>
  <c r="G36"/>
  <c r="H36"/>
  <c r="I36"/>
  <c r="J36"/>
  <c r="K36"/>
  <c r="L36"/>
  <c r="M36"/>
  <c r="N36"/>
  <c r="O36"/>
  <c r="B37"/>
  <c r="C37"/>
  <c r="D37"/>
  <c r="E37"/>
  <c r="F37"/>
  <c r="G37"/>
  <c r="H37"/>
  <c r="I37"/>
  <c r="J37"/>
  <c r="K37"/>
  <c r="L37"/>
  <c r="M37"/>
  <c r="N37"/>
  <c r="O37"/>
  <c r="B38"/>
  <c r="C38"/>
  <c r="D38"/>
  <c r="E38"/>
  <c r="F38"/>
  <c r="G38"/>
  <c r="H38"/>
  <c r="I38"/>
  <c r="J38"/>
  <c r="K38"/>
  <c r="L38"/>
  <c r="M38"/>
  <c r="N38"/>
  <c r="O38"/>
  <c r="B39"/>
  <c r="D39"/>
  <c r="E39"/>
  <c r="F39"/>
  <c r="G39"/>
  <c r="H39"/>
  <c r="J39"/>
  <c r="K39"/>
  <c r="L39"/>
  <c r="M39"/>
  <c r="N39"/>
  <c r="O39"/>
  <c r="C40"/>
  <c r="AB29"/>
  <c r="N12" i="4" l="1"/>
  <c r="N11"/>
  <c r="AB25" i="11" l="1"/>
  <c r="N25"/>
  <c r="P30"/>
  <c r="R30"/>
  <c r="T30"/>
  <c r="V30"/>
  <c r="X30"/>
  <c r="Z30"/>
  <c r="P31"/>
  <c r="R31"/>
  <c r="T31"/>
  <c r="V31"/>
  <c r="X31"/>
  <c r="Z31"/>
  <c r="P32"/>
  <c r="Q32"/>
  <c r="R32"/>
  <c r="S32"/>
  <c r="T32"/>
  <c r="U32"/>
  <c r="V32"/>
  <c r="W32"/>
  <c r="X32"/>
  <c r="Y32"/>
  <c r="Z32"/>
  <c r="AA32"/>
  <c r="P33"/>
  <c r="Q33"/>
  <c r="R33"/>
  <c r="S33"/>
  <c r="T33"/>
  <c r="U33"/>
  <c r="V33"/>
  <c r="W33"/>
  <c r="X33"/>
  <c r="Y33"/>
  <c r="Z33"/>
  <c r="AA33"/>
  <c r="P34"/>
  <c r="Q34"/>
  <c r="R34"/>
  <c r="S34"/>
  <c r="T34"/>
  <c r="U34"/>
  <c r="V34"/>
  <c r="W34"/>
  <c r="X34"/>
  <c r="Y34"/>
  <c r="Z34"/>
  <c r="AA34"/>
  <c r="P35"/>
  <c r="Q35"/>
  <c r="R35"/>
  <c r="S35"/>
  <c r="T35"/>
  <c r="U35"/>
  <c r="V35"/>
  <c r="W35"/>
  <c r="X35"/>
  <c r="Y35"/>
  <c r="Z35"/>
  <c r="AA35"/>
  <c r="P36"/>
  <c r="Q36"/>
  <c r="R36"/>
  <c r="S36"/>
  <c r="T36"/>
  <c r="U36"/>
  <c r="V36"/>
  <c r="W36"/>
  <c r="X36"/>
  <c r="Y36"/>
  <c r="Z36"/>
  <c r="AA36"/>
  <c r="P37"/>
  <c r="Q37"/>
  <c r="R37"/>
  <c r="S37"/>
  <c r="T37"/>
  <c r="U37"/>
  <c r="V37"/>
  <c r="W37"/>
  <c r="X37"/>
  <c r="Y37"/>
  <c r="Z37"/>
  <c r="AA37"/>
  <c r="P38"/>
  <c r="Q38"/>
  <c r="R38"/>
  <c r="S38"/>
  <c r="T38"/>
  <c r="U38"/>
  <c r="V38"/>
  <c r="W38"/>
  <c r="X38"/>
  <c r="Y38"/>
  <c r="Z38"/>
  <c r="AA38"/>
  <c r="P39"/>
  <c r="R39"/>
  <c r="S39"/>
  <c r="T39"/>
  <c r="U39"/>
  <c r="V39"/>
  <c r="X39"/>
  <c r="Y39"/>
  <c r="Z39"/>
  <c r="AA39"/>
  <c r="Q40"/>
  <c r="AB4"/>
  <c r="N4"/>
  <c r="AB4" i="10" l="1"/>
  <c r="N4"/>
  <c r="AB4" i="5"/>
  <c r="N4"/>
  <c r="AB4" i="6"/>
  <c r="N4"/>
  <c r="AB4" i="4"/>
  <c r="N4"/>
  <c r="L50" l="1"/>
  <c r="J50"/>
  <c r="H50"/>
  <c r="F50"/>
  <c r="D50"/>
  <c r="B50"/>
  <c r="C19" l="1"/>
  <c r="F6" i="1" l="1"/>
  <c r="AE22" i="11" l="1"/>
  <c r="Q19" i="10" l="1"/>
  <c r="C19"/>
  <c r="Q19" i="5"/>
  <c r="C19"/>
  <c r="Q19" i="6"/>
  <c r="C19"/>
  <c r="Q19" i="4"/>
  <c r="Q19" i="11"/>
  <c r="C19"/>
  <c r="Z27" l="1"/>
  <c r="AB27"/>
  <c r="Z28"/>
  <c r="P29"/>
  <c r="R29"/>
  <c r="T29"/>
  <c r="V29"/>
  <c r="X29"/>
  <c r="Z29"/>
  <c r="AB31"/>
  <c r="AC31"/>
  <c r="AB32"/>
  <c r="AC32"/>
  <c r="AB33"/>
  <c r="AC33"/>
  <c r="AB34"/>
  <c r="AC34"/>
  <c r="AB35"/>
  <c r="AC35"/>
  <c r="AB36"/>
  <c r="AC36"/>
  <c r="AB37"/>
  <c r="AC37"/>
  <c r="AB38"/>
  <c r="AC38"/>
  <c r="AB39"/>
  <c r="AC39"/>
  <c r="N11" i="10"/>
  <c r="AE33" i="11" l="1"/>
  <c r="AF32"/>
  <c r="AF33"/>
  <c r="AE32"/>
  <c r="N12" i="10"/>
  <c r="F22" s="1"/>
  <c r="AB12" i="5"/>
  <c r="AB11"/>
  <c r="AB12" i="10"/>
  <c r="AB11"/>
  <c r="AB12" i="6"/>
  <c r="AB11"/>
  <c r="AB12" i="4"/>
  <c r="AB11"/>
  <c r="N12" i="5"/>
  <c r="N11"/>
  <c r="N12" i="6"/>
  <c r="N11"/>
  <c r="F42" i="11" l="1"/>
  <c r="F22" i="6"/>
  <c r="T22" i="4"/>
  <c r="T22" i="6"/>
  <c r="T22" i="10"/>
  <c r="T22" i="5"/>
  <c r="T42" i="11"/>
  <c r="F22" i="5"/>
  <c r="F22" i="4"/>
  <c r="A1" i="13" l="1"/>
  <c r="A3" l="1"/>
  <c r="C3"/>
  <c r="B4"/>
  <c r="A5"/>
  <c r="C5"/>
  <c r="B6"/>
  <c r="A7"/>
  <c r="C7"/>
  <c r="B8"/>
  <c r="A9"/>
  <c r="C9"/>
  <c r="B10"/>
  <c r="A11"/>
  <c r="C11"/>
  <c r="B12"/>
  <c r="A13"/>
  <c r="C13"/>
  <c r="B14"/>
  <c r="A15"/>
  <c r="C15"/>
  <c r="B16"/>
  <c r="A17"/>
  <c r="C17"/>
  <c r="B18"/>
  <c r="A19"/>
  <c r="C19"/>
  <c r="B20"/>
  <c r="A21"/>
  <c r="C21"/>
  <c r="B22"/>
  <c r="A23"/>
  <c r="C23"/>
  <c r="B24"/>
  <c r="A25"/>
  <c r="C25"/>
  <c r="B26"/>
  <c r="A27"/>
  <c r="C27"/>
  <c r="B28"/>
  <c r="B2"/>
  <c r="A2"/>
  <c r="B3"/>
  <c r="A4"/>
  <c r="C4"/>
  <c r="B5"/>
  <c r="A6"/>
  <c r="C6"/>
  <c r="B7"/>
  <c r="A8"/>
  <c r="C8"/>
  <c r="B9"/>
  <c r="A10"/>
  <c r="C10"/>
  <c r="B11"/>
  <c r="A12"/>
  <c r="C12"/>
  <c r="B13"/>
  <c r="A14"/>
  <c r="C14"/>
  <c r="B15"/>
  <c r="A16"/>
  <c r="C16"/>
  <c r="B17"/>
  <c r="A18"/>
  <c r="C18"/>
  <c r="B19"/>
  <c r="A20"/>
  <c r="C20"/>
  <c r="B21"/>
  <c r="A22"/>
  <c r="C22"/>
  <c r="B23"/>
  <c r="A24"/>
  <c r="C24"/>
  <c r="B25"/>
  <c r="A26"/>
  <c r="C26"/>
  <c r="B27"/>
  <c r="A28"/>
  <c r="C28"/>
  <c r="C2"/>
  <c r="C19" i="3" l="1"/>
  <c r="B5"/>
  <c r="B13"/>
  <c r="B9"/>
  <c r="B18"/>
  <c r="C15"/>
  <c r="C11"/>
  <c r="C7"/>
  <c r="B16"/>
  <c r="B12"/>
  <c r="B8"/>
  <c r="B19"/>
  <c r="C14"/>
  <c r="C10"/>
  <c r="C6"/>
  <c r="B15"/>
  <c r="B11"/>
  <c r="B7"/>
  <c r="C5"/>
  <c r="C13"/>
  <c r="C9"/>
  <c r="C18"/>
  <c r="B14"/>
  <c r="B10"/>
  <c r="B6"/>
  <c r="C16"/>
  <c r="C12"/>
  <c r="C8"/>
  <c r="C35"/>
  <c r="D3"/>
  <c r="B6" i="4"/>
  <c r="P6" i="6" s="1"/>
  <c r="B6" i="5" s="1"/>
  <c r="P6" i="10" s="1"/>
  <c r="A3" i="3"/>
  <c r="F3"/>
  <c r="P6" i="11"/>
  <c r="B27" s="1"/>
  <c r="B6"/>
  <c r="P27" s="1"/>
  <c r="P6" i="4"/>
  <c r="B6" i="6" s="1"/>
  <c r="P6" i="5" s="1"/>
  <c r="B6" i="10" s="1"/>
  <c r="P5" i="11" l="1"/>
  <c r="I9" i="9"/>
  <c r="I7"/>
  <c r="I10"/>
  <c r="I8"/>
  <c r="B7"/>
  <c r="B10"/>
  <c r="B8"/>
  <c r="B9"/>
  <c r="T21" i="6" l="1"/>
  <c r="A8" i="9" s="1"/>
  <c r="F41" i="11"/>
  <c r="T21" i="5"/>
  <c r="J9" i="9" s="1"/>
  <c r="T21" i="10"/>
  <c r="A10" i="9" s="1"/>
  <c r="T21" i="4"/>
  <c r="J7" i="9" s="1"/>
  <c r="F21" i="5"/>
  <c r="A9" i="9" s="1"/>
  <c r="F21" i="10"/>
  <c r="J10" i="9" s="1"/>
  <c r="F21" i="6"/>
  <c r="J8" i="9" s="1"/>
  <c r="F21" i="4"/>
  <c r="A7" i="9" s="1"/>
  <c r="T41" i="11"/>
  <c r="A11" i="9" s="1"/>
  <c r="J11" l="1"/>
  <c r="I3" i="3"/>
  <c r="E4" i="6"/>
  <c r="E4" i="11"/>
  <c r="E4" i="10"/>
  <c r="E4" i="5"/>
  <c r="K22" i="7"/>
  <c r="K21"/>
  <c r="B19" i="12" l="1"/>
  <c r="B10"/>
  <c r="B26" l="1"/>
  <c r="D10"/>
  <c r="D26" s="1"/>
  <c r="C8"/>
  <c r="C24" s="1"/>
  <c r="A8"/>
  <c r="A24" s="1"/>
  <c r="B23"/>
  <c r="B7"/>
  <c r="B27"/>
  <c r="B11"/>
  <c r="I24"/>
  <c r="I30" s="1"/>
  <c r="B3"/>
  <c r="I8"/>
  <c r="I14" s="1"/>
  <c r="L28" i="11" l="1"/>
  <c r="T26" l="1"/>
  <c r="A27"/>
  <c r="A28"/>
  <c r="A29"/>
  <c r="X41"/>
  <c r="A30"/>
  <c r="A31"/>
  <c r="A34"/>
  <c r="A35"/>
  <c r="A36"/>
  <c r="A37"/>
  <c r="A38"/>
  <c r="A39"/>
  <c r="J41"/>
  <c r="F27" i="9"/>
  <c r="G11" l="1"/>
  <c r="D11"/>
  <c r="F11" s="1"/>
  <c r="F28"/>
  <c r="F26"/>
  <c r="F25"/>
  <c r="H11" l="1"/>
  <c r="X21" i="6"/>
  <c r="D8" i="9" s="1"/>
  <c r="F8" s="1"/>
  <c r="X21" i="5"/>
  <c r="G9" i="9" s="1"/>
  <c r="X21" i="10"/>
  <c r="D10" i="9" s="1"/>
  <c r="F10" s="1"/>
  <c r="X21" i="4"/>
  <c r="G7" i="9" s="1"/>
  <c r="J21" i="6"/>
  <c r="G8" i="9" s="1"/>
  <c r="J21" i="5"/>
  <c r="D9" i="9" s="1"/>
  <c r="F9" s="1"/>
  <c r="J21" i="10"/>
  <c r="G10" i="9" s="1"/>
  <c r="J21" i="4"/>
  <c r="D7" i="9" s="1"/>
  <c r="F7" s="1"/>
  <c r="J21" i="7" l="1"/>
  <c r="I22"/>
  <c r="H21"/>
  <c r="G22"/>
  <c r="J22"/>
  <c r="I21"/>
  <c r="H22"/>
  <c r="G21"/>
  <c r="F35" i="3"/>
  <c r="A14" i="9"/>
  <c r="J12" l="1"/>
  <c r="H8"/>
  <c r="H9"/>
  <c r="C11"/>
  <c r="C8"/>
  <c r="H10"/>
  <c r="G12"/>
  <c r="H7"/>
  <c r="D12"/>
  <c r="C9"/>
  <c r="C10"/>
  <c r="A12"/>
  <c r="C7"/>
  <c r="F12"/>
  <c r="H12" l="1"/>
  <c r="C12"/>
  <c r="G5"/>
  <c r="E22" i="7" s="1"/>
  <c r="E14" i="9" l="1"/>
  <c r="G14" s="1"/>
  <c r="A5"/>
  <c r="E21" i="7" s="1"/>
  <c r="G16" i="9"/>
  <c r="H16"/>
  <c r="C16" l="1"/>
  <c r="B11"/>
  <c r="B12" s="1"/>
  <c r="I11" l="1"/>
  <c r="I12" s="1"/>
</calcChain>
</file>

<file path=xl/sharedStrings.xml><?xml version="1.0" encoding="utf-8"?>
<sst xmlns="http://schemas.openxmlformats.org/spreadsheetml/2006/main" count="953" uniqueCount="287">
  <si>
    <t>BWBC</t>
  </si>
  <si>
    <t>Rencontre</t>
  </si>
  <si>
    <t>Réserve</t>
  </si>
  <si>
    <t>Principale</t>
  </si>
  <si>
    <t>P1M</t>
  </si>
  <si>
    <t>P2M</t>
  </si>
  <si>
    <t>P3M</t>
  </si>
  <si>
    <t>P1D</t>
  </si>
  <si>
    <t>P2D</t>
  </si>
  <si>
    <t>P3DA</t>
  </si>
  <si>
    <t>P3DB</t>
  </si>
  <si>
    <t>P3DC</t>
  </si>
  <si>
    <t>Série</t>
  </si>
  <si>
    <t>Date</t>
  </si>
  <si>
    <t>Heure</t>
  </si>
  <si>
    <t>Lieu</t>
  </si>
  <si>
    <t>Salle</t>
  </si>
  <si>
    <t>Province</t>
  </si>
  <si>
    <t>Jour</t>
  </si>
  <si>
    <t>Mois</t>
  </si>
  <si>
    <t>Année</t>
  </si>
  <si>
    <t>Janv.</t>
  </si>
  <si>
    <t>Fév.</t>
  </si>
  <si>
    <t>Mars</t>
  </si>
  <si>
    <t>Avril</t>
  </si>
  <si>
    <t>Mai</t>
  </si>
  <si>
    <t>Juin</t>
  </si>
  <si>
    <t>Août</t>
  </si>
  <si>
    <t>Nov.</t>
  </si>
  <si>
    <t>Oct.</t>
  </si>
  <si>
    <t>Sept.</t>
  </si>
  <si>
    <t>Juil.</t>
  </si>
  <si>
    <t>Déc.</t>
  </si>
  <si>
    <t>VC Perwez</t>
  </si>
  <si>
    <t>Eq visiteur</t>
  </si>
  <si>
    <t>N° Equipe</t>
  </si>
  <si>
    <t>Equipe</t>
  </si>
  <si>
    <t>N° équipe</t>
  </si>
  <si>
    <t>Délégué</t>
  </si>
  <si>
    <t xml:space="preserve">NOM </t>
  </si>
  <si>
    <t>Licence</t>
  </si>
  <si>
    <t>Marqueur visité</t>
  </si>
  <si>
    <t>Marqueur visiteur</t>
  </si>
  <si>
    <t>Eq visitée</t>
  </si>
  <si>
    <t>Division</t>
  </si>
  <si>
    <t>Equipe A ou B</t>
  </si>
  <si>
    <t>Toss A ou B</t>
  </si>
  <si>
    <t>A</t>
  </si>
  <si>
    <t>B</t>
  </si>
  <si>
    <t>DONNEES PRINCIPALES DE LA RENCONTRE</t>
  </si>
  <si>
    <t>Liste déroulante</t>
  </si>
  <si>
    <t>A remplir</t>
  </si>
  <si>
    <t>Arbitre 1</t>
  </si>
  <si>
    <t>Arbitre 2</t>
  </si>
  <si>
    <t>Identification</t>
  </si>
  <si>
    <t>N° match</t>
  </si>
  <si>
    <t>Composition des équipes</t>
  </si>
  <si>
    <t>N°</t>
  </si>
  <si>
    <t>JOUEUR LIBERO ("L")</t>
  </si>
  <si>
    <t>OFFICIELS</t>
  </si>
  <si>
    <t>N° Licence</t>
  </si>
  <si>
    <t>C</t>
  </si>
  <si>
    <t>AC</t>
  </si>
  <si>
    <t>S</t>
  </si>
  <si>
    <t>M</t>
  </si>
  <si>
    <t>SIGNATURES</t>
  </si>
  <si>
    <t>Signature</t>
  </si>
  <si>
    <t>Nom    P.</t>
  </si>
  <si>
    <t>I</t>
  </si>
  <si>
    <t>II</t>
  </si>
  <si>
    <t>III</t>
  </si>
  <si>
    <t>IV</t>
  </si>
  <si>
    <t>V</t>
  </si>
  <si>
    <t>VI</t>
  </si>
  <si>
    <t>Heure de début</t>
  </si>
  <si>
    <t>S ou R</t>
  </si>
  <si>
    <t>POINTS</t>
  </si>
  <si>
    <t>Heure de fin</t>
  </si>
  <si>
    <t>SET 1</t>
  </si>
  <si>
    <t>R</t>
  </si>
  <si>
    <t>Initiant</t>
  </si>
  <si>
    <t>Remplaçant</t>
  </si>
  <si>
    <t>Résultats</t>
  </si>
  <si>
    <t>SET 3</t>
  </si>
  <si>
    <t>Automatique</t>
  </si>
  <si>
    <t>SET 2</t>
  </si>
  <si>
    <t>Demande non fondée et sanctions</t>
  </si>
  <si>
    <t>A (Jaune)</t>
  </si>
  <si>
    <t>P (Rouge)</t>
  </si>
  <si>
    <t>D</t>
  </si>
  <si>
    <t>Set</t>
  </si>
  <si>
    <t>Score</t>
  </si>
  <si>
    <t>SANCTIONS</t>
  </si>
  <si>
    <t>DEMANDE NON FONDEE</t>
  </si>
  <si>
    <t>Sets</t>
  </si>
  <si>
    <r>
      <rPr>
        <b/>
        <sz val="11"/>
        <color theme="1"/>
        <rFont val="Calibri"/>
        <family val="2"/>
        <scheme val="minor"/>
      </rPr>
      <t>N°</t>
    </r>
    <r>
      <rPr>
        <sz val="11"/>
        <color theme="1"/>
        <rFont val="Calibri"/>
        <family val="2"/>
        <scheme val="minor"/>
      </rPr>
      <t xml:space="preserve"> Joueur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</si>
  <si>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= Coach</t>
    </r>
  </si>
  <si>
    <r>
      <rPr>
        <b/>
        <sz val="11"/>
        <color theme="1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 = Assistant-Coach</t>
    </r>
  </si>
  <si>
    <r>
      <rPr>
        <b/>
        <sz val="11"/>
        <color theme="1"/>
        <rFont val="Calibri"/>
        <family val="2"/>
        <scheme val="minor"/>
      </rPr>
      <t xml:space="preserve">S </t>
    </r>
    <r>
      <rPr>
        <sz val="11"/>
        <color theme="1"/>
        <rFont val="Calibri"/>
        <family val="2"/>
        <scheme val="minor"/>
      </rPr>
      <t>= Soigneur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</si>
  <si>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= Médecin</t>
    </r>
  </si>
  <si>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 = Retard de jeu</t>
    </r>
  </si>
  <si>
    <t>Inscription des sanctions</t>
  </si>
  <si>
    <t>RESULTATS - REMARQUES - APPROBATION</t>
  </si>
  <si>
    <t>T</t>
  </si>
  <si>
    <t>G</t>
  </si>
  <si>
    <t>P</t>
  </si>
  <si>
    <t>SET</t>
  </si>
  <si>
    <t>Durée</t>
  </si>
  <si>
    <t>Equipe A</t>
  </si>
  <si>
    <t>Equipe B</t>
  </si>
  <si>
    <t>SET 4</t>
  </si>
  <si>
    <t>Heure début du match</t>
  </si>
  <si>
    <t>Heure fin de match</t>
  </si>
  <si>
    <t>Durée totale du match</t>
  </si>
  <si>
    <t>Durée totale</t>
  </si>
  <si>
    <t>Total TM</t>
  </si>
  <si>
    <t>Total Rempl</t>
  </si>
  <si>
    <t>Pts set 1</t>
  </si>
  <si>
    <t>VAINQUEUR</t>
  </si>
  <si>
    <t>Catégories</t>
  </si>
  <si>
    <t>REMARQUES</t>
  </si>
  <si>
    <t>Capitaine A</t>
  </si>
  <si>
    <t>Capitaine B</t>
  </si>
  <si>
    <t>Marquer visiteur</t>
  </si>
  <si>
    <t>APPROBATION FIN DE MATCH</t>
  </si>
  <si>
    <t>Pts set 2</t>
  </si>
  <si>
    <t>Pts set 3</t>
  </si>
  <si>
    <t>Pts set 4</t>
  </si>
  <si>
    <t>Points</t>
  </si>
  <si>
    <t>Equipe A ou B (Auto)</t>
  </si>
  <si>
    <t>Arbitres</t>
  </si>
  <si>
    <t>BONAMI E.</t>
  </si>
  <si>
    <t>BREEKPOT F.</t>
  </si>
  <si>
    <t>BROGNIET P.</t>
  </si>
  <si>
    <t>DACHY E.</t>
  </si>
  <si>
    <t>DONNEZ A.</t>
  </si>
  <si>
    <t>DROULANS K.</t>
  </si>
  <si>
    <t>DUPON F.</t>
  </si>
  <si>
    <t>ERIZHEVA Z.</t>
  </si>
  <si>
    <t>FRAITURE T.</t>
  </si>
  <si>
    <t>GOFFINET Q.</t>
  </si>
  <si>
    <t>HAUBRUGE P.</t>
  </si>
  <si>
    <t>ISSA ISSOVICH H.</t>
  </si>
  <si>
    <t>JAKUBCZYK N.</t>
  </si>
  <si>
    <t>JANS P.</t>
  </si>
  <si>
    <t>KEEPEN P.</t>
  </si>
  <si>
    <t>LATOUR L.</t>
  </si>
  <si>
    <t>LIBERT S.</t>
  </si>
  <si>
    <t>MARICQ C.</t>
  </si>
  <si>
    <t>MINY A.</t>
  </si>
  <si>
    <t>MOISSE Y.</t>
  </si>
  <si>
    <t>MONS M.</t>
  </si>
  <si>
    <t>NOGUEIRA R.</t>
  </si>
  <si>
    <t>OUANNASSI A.</t>
  </si>
  <si>
    <t>PANICAN C.</t>
  </si>
  <si>
    <t>PHAN T.</t>
  </si>
  <si>
    <t>PIERART L.</t>
  </si>
  <si>
    <t>TILLIET O.</t>
  </si>
  <si>
    <t>VAN OVERMEIREN G.</t>
  </si>
  <si>
    <t>VAN OVERMEIREN R.</t>
  </si>
  <si>
    <t>VANDENBEMDEN F.</t>
  </si>
  <si>
    <t>VANDERHELSTRAETE L.</t>
  </si>
  <si>
    <t>VANLEEUW D.</t>
  </si>
  <si>
    <t>YALALE-WA-BONKELE M.</t>
  </si>
  <si>
    <t>ZWIKEL M.</t>
  </si>
  <si>
    <t>SLAVOV F.</t>
  </si>
  <si>
    <t>SET 5 &lt; 8</t>
  </si>
  <si>
    <t>SET 5 &gt; 8</t>
  </si>
  <si>
    <t>Pts set 5</t>
  </si>
  <si>
    <t>Points au changement</t>
  </si>
  <si>
    <t>C1</t>
  </si>
  <si>
    <t>X</t>
  </si>
  <si>
    <t>E ( J + R )</t>
  </si>
  <si>
    <t>D (JR)</t>
  </si>
  <si>
    <t>F.V.W.B. – F.R.B.V.B.</t>
  </si>
  <si>
    <t>Adresse :</t>
  </si>
  <si>
    <t>TOTAL</t>
  </si>
  <si>
    <t xml:space="preserve">Nom : </t>
  </si>
  <si>
    <r>
      <t>N° du Match</t>
    </r>
    <r>
      <rPr>
        <b/>
        <sz val="10"/>
        <color theme="1"/>
        <rFont val="Arial"/>
        <family val="2"/>
      </rPr>
      <t xml:space="preserve"> :</t>
    </r>
  </si>
  <si>
    <t>Date :</t>
  </si>
  <si>
    <t xml:space="preserve">Heure : </t>
  </si>
  <si>
    <t>Frais du 1er arbitre</t>
  </si>
  <si>
    <t>Déplacement ( transport en commun )</t>
  </si>
  <si>
    <t>Déplacement ( véhicule personnel )</t>
  </si>
  <si>
    <t>Total</t>
  </si>
  <si>
    <t>Indemnités de match</t>
  </si>
  <si>
    <t>Train, tram, bus</t>
  </si>
  <si>
    <t>Indemnités</t>
  </si>
  <si>
    <t>Déplacement</t>
  </si>
  <si>
    <t>Frais du 2ème arbitre</t>
  </si>
  <si>
    <t>KM</t>
  </si>
  <si>
    <t>Frais</t>
  </si>
  <si>
    <t>Forza Uccle</t>
  </si>
  <si>
    <t>Barrio Jette Volley</t>
  </si>
  <si>
    <t>CAPCI-W.B.</t>
  </si>
  <si>
    <t>Flashing Femina</t>
  </si>
  <si>
    <t>Sporta Evere</t>
  </si>
  <si>
    <t>Moortebeek</t>
  </si>
  <si>
    <t>Barbar Girls</t>
  </si>
  <si>
    <t>Union Drogenbos</t>
  </si>
  <si>
    <t>Bruxelles-Est VC</t>
  </si>
  <si>
    <t>Ancienne VC</t>
  </si>
  <si>
    <t>RAS Maccabi</t>
  </si>
  <si>
    <t>Don Bosco Woluwe VC</t>
  </si>
  <si>
    <t>Anderlecht Volley Team</t>
  </si>
  <si>
    <t>Star Ice</t>
  </si>
  <si>
    <t>Yooop Tigers</t>
  </si>
  <si>
    <t>Phenix Volley Brussels</t>
  </si>
  <si>
    <t>US Bousval</t>
  </si>
  <si>
    <t>VC Tubize</t>
  </si>
  <si>
    <t>Limal-Ottignies SG</t>
  </si>
  <si>
    <t>VC Brainois</t>
  </si>
  <si>
    <t>BW Nivelles</t>
  </si>
  <si>
    <t>VBC Rixensart</t>
  </si>
  <si>
    <t>La Spirout Chaumont</t>
  </si>
  <si>
    <t>Axis Guibertin</t>
  </si>
  <si>
    <t>Villers</t>
  </si>
  <si>
    <t>Eagles</t>
  </si>
  <si>
    <t>VV Ottignies</t>
  </si>
  <si>
    <t>Old Rix</t>
  </si>
  <si>
    <t>Hainaut</t>
  </si>
  <si>
    <t>Liège</t>
  </si>
  <si>
    <t>Luxembourg</t>
  </si>
  <si>
    <t>Namur</t>
  </si>
  <si>
    <t>DE VILLE C.</t>
  </si>
  <si>
    <t>NICAISE V.</t>
  </si>
  <si>
    <t>DJIVOH Y.</t>
  </si>
  <si>
    <t>LENELLE O.</t>
  </si>
  <si>
    <t>LENELLE D.</t>
  </si>
  <si>
    <t>JOSSIAUX J.</t>
  </si>
  <si>
    <t>SCHMITT F.</t>
  </si>
  <si>
    <t xml:space="preserve">OFFERMANS D. </t>
  </si>
  <si>
    <t>SET 5</t>
  </si>
  <si>
    <t>A ou B</t>
  </si>
  <si>
    <t>Equipe choisie</t>
  </si>
  <si>
    <t>1D</t>
  </si>
  <si>
    <t>2D</t>
  </si>
  <si>
    <t>3D</t>
  </si>
  <si>
    <t>4D</t>
  </si>
  <si>
    <t>5D</t>
  </si>
  <si>
    <t>6D</t>
  </si>
  <si>
    <t>7D</t>
  </si>
  <si>
    <t>8D</t>
  </si>
  <si>
    <t>9D</t>
  </si>
  <si>
    <t>10D</t>
  </si>
  <si>
    <t>1M</t>
  </si>
  <si>
    <t>2M</t>
  </si>
  <si>
    <t>3M</t>
  </si>
  <si>
    <t>6M</t>
  </si>
  <si>
    <t>8M</t>
  </si>
  <si>
    <t>4M</t>
  </si>
  <si>
    <t>5M</t>
  </si>
  <si>
    <t>7M</t>
  </si>
  <si>
    <t>9M</t>
  </si>
  <si>
    <t>10M</t>
  </si>
  <si>
    <t>Equipe 5M</t>
  </si>
  <si>
    <t>Equipe 6M</t>
  </si>
  <si>
    <t>Equipe 7M</t>
  </si>
  <si>
    <t>Equipe 8M</t>
  </si>
  <si>
    <t>Equipe 5D</t>
  </si>
  <si>
    <t>Equipe 6D</t>
  </si>
  <si>
    <t>Equipe 7D</t>
  </si>
  <si>
    <t>Equipe 8D</t>
  </si>
  <si>
    <t>Equipe 4D</t>
  </si>
  <si>
    <t>Equipe 3D</t>
  </si>
  <si>
    <t>Equipe 1D</t>
  </si>
  <si>
    <t>Equipe 2D</t>
  </si>
  <si>
    <t>Equipe 1M</t>
  </si>
  <si>
    <t>Equipe 2M</t>
  </si>
  <si>
    <t>Equipe 3M</t>
  </si>
  <si>
    <t>Equipe 4M</t>
  </si>
  <si>
    <t>N2M</t>
  </si>
  <si>
    <t>N3MB</t>
  </si>
  <si>
    <t>Catégorie
Coach</t>
  </si>
  <si>
    <t>N° capitaine</t>
  </si>
  <si>
    <t>A/B</t>
  </si>
  <si>
    <t>FVWB</t>
  </si>
  <si>
    <t>N3MA</t>
  </si>
  <si>
    <t>N2D</t>
  </si>
  <si>
    <t>N3DA</t>
  </si>
  <si>
    <t>N3DB</t>
  </si>
  <si>
    <t>Cap.</t>
  </si>
  <si>
    <t>REVENIR SUR LE</t>
  </si>
  <si>
    <t>N'oubliez pas de transmettre vos résultats !!</t>
  </si>
  <si>
    <t>Si vous disposez du Wi-Fi, vous pouvez effectuer</t>
  </si>
  <si>
    <t>cette démarche maintenant en cliquant ci-dessous</t>
  </si>
  <si>
    <t>Le Portail du Volley Francophone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</si>
</sst>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[mm]\ &quot;Min&quot;"/>
    <numFmt numFmtId="165" formatCode="[h]:mm"/>
    <numFmt numFmtId="166" formatCode="_-* #,##0.00\ [$€-80C]_-;\-* #,##0.00\ [$€-80C]_-;_-* &quot;-&quot;??\ [$€-80C]_-;_-@_-"/>
    <numFmt numFmtId="167" formatCode="_ &quot;€&quot;\ * #,##0.00_ ;_ &quot;€&quot;\ * \-#,##0.00_ ;_ &quot;€&quot;\ * &quot;-&quot;??_ ;_ @_ "/>
    <numFmt numFmtId="168" formatCode="_-* #,##0.00\ [$€]_-;\-* #,##0.00\ [$€]_-;_-* &quot;-&quot;??\ [$€]_-;_-@_-"/>
    <numFmt numFmtId="169" formatCode="_-* #,##0.00\ [$€-1]_-;\-* #,##0.00\ [$€-1]_-;_-* &quot;-&quot;??\ [$€-1]_-"/>
  </numFmts>
  <fonts count="7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sz val="14"/>
      <color theme="1"/>
      <name val="Arial Narrow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theme="1"/>
      <name val="Arial Narrow"/>
      <family val="2"/>
    </font>
    <font>
      <b/>
      <sz val="2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Arial Narrow"/>
      <family val="2"/>
    </font>
    <font>
      <b/>
      <i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1"/>
      <name val="Arial Narrow"/>
      <family val="2"/>
    </font>
    <font>
      <sz val="20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6"/>
      <color indexed="8"/>
      <name val="Arial Narrow"/>
      <family val="2"/>
    </font>
    <font>
      <i/>
      <sz val="16"/>
      <color theme="1"/>
      <name val="Arial Narrow"/>
      <family val="2"/>
    </font>
    <font>
      <i/>
      <sz val="16"/>
      <color indexed="8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indexed="8"/>
      <name val="Arial Narrow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Wingdings 2"/>
      <family val="1"/>
      <charset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11"/>
      <color indexed="62"/>
      <name val="Calibri"/>
      <family val="2"/>
    </font>
    <font>
      <u/>
      <sz val="11"/>
      <color indexed="1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sz val="10"/>
      <name val="Courier"/>
      <family val="3"/>
    </font>
    <font>
      <sz val="11"/>
      <color indexed="20"/>
      <name val="Calibri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6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6"/>
      <color indexed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22"/>
      <color theme="7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rgb="FF993366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9">
    <xf numFmtId="0" fontId="0" fillId="0" borderId="0"/>
    <xf numFmtId="0" fontId="35" fillId="0" borderId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8" borderId="0" applyNumberFormat="0" applyBorder="0" applyAlignment="0" applyProtection="0"/>
    <xf numFmtId="0" fontId="38" fillId="19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9" fillId="0" borderId="0" applyNumberFormat="0" applyFill="0" applyBorder="0" applyAlignment="0" applyProtection="0"/>
    <xf numFmtId="0" fontId="40" fillId="23" borderId="73" applyNumberFormat="0" applyAlignment="0" applyProtection="0"/>
    <xf numFmtId="0" fontId="41" fillId="11" borderId="0" applyNumberFormat="0" applyBorder="0" applyAlignment="0" applyProtection="0"/>
    <xf numFmtId="0" fontId="40" fillId="23" borderId="73" applyNumberFormat="0" applyAlignment="0" applyProtection="0"/>
    <xf numFmtId="0" fontId="42" fillId="0" borderId="74" applyNumberFormat="0" applyFill="0" applyAlignment="0" applyProtection="0"/>
    <xf numFmtId="0" fontId="35" fillId="24" borderId="75" applyNumberFormat="0" applyFont="0" applyAlignment="0" applyProtection="0"/>
    <xf numFmtId="0" fontId="43" fillId="25" borderId="76" applyNumberFormat="0" applyAlignment="0" applyProtection="0"/>
    <xf numFmtId="167" fontId="34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5" fillId="14" borderId="73" applyNumberFormat="0" applyAlignment="0" applyProtection="0"/>
    <xf numFmtId="168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0" fontId="42" fillId="0" borderId="74" applyNumberFormat="0" applyFill="0" applyAlignment="0" applyProtection="0"/>
    <xf numFmtId="0" fontId="41" fillId="11" borderId="0" applyNumberFormat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5" fillId="14" borderId="73" applyNumberFormat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0" fillId="2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51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7" fillId="24" borderId="75" applyNumberFormat="0" applyFont="0" applyAlignment="0" applyProtection="0"/>
    <xf numFmtId="0" fontId="52" fillId="0" borderId="0"/>
    <xf numFmtId="0" fontId="53" fillId="10" borderId="0" applyNumberFormat="0" applyBorder="0" applyAlignment="0" applyProtection="0"/>
    <xf numFmtId="9" fontId="35" fillId="0" borderId="0" applyFont="0" applyFill="0" applyBorder="0" applyAlignment="0" applyProtection="0"/>
    <xf numFmtId="0" fontId="35" fillId="24" borderId="75" applyNumberFormat="0" applyFont="0" applyAlignment="0" applyProtection="0"/>
    <xf numFmtId="0" fontId="54" fillId="0" borderId="0"/>
    <xf numFmtId="0" fontId="35" fillId="0" borderId="0"/>
    <xf numFmtId="0" fontId="35" fillId="0" borderId="0"/>
    <xf numFmtId="0" fontId="35" fillId="0" borderId="0"/>
    <xf numFmtId="0" fontId="55" fillId="0" borderId="0"/>
    <xf numFmtId="0" fontId="56" fillId="0" borderId="0" applyNumberFormat="0" applyFill="0" applyBorder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80" applyNumberFormat="0" applyFill="0" applyAlignment="0" applyProtection="0"/>
    <xf numFmtId="0" fontId="58" fillId="23" borderId="81" applyNumberFormat="0" applyAlignment="0" applyProtection="0"/>
    <xf numFmtId="0" fontId="43" fillId="25" borderId="76" applyNumberFormat="0" applyAlignment="0" applyProtection="0"/>
    <xf numFmtId="0" fontId="5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71" fillId="0" borderId="0" applyNumberFormat="0" applyFill="0" applyBorder="0" applyAlignment="0" applyProtection="0"/>
  </cellStyleXfs>
  <cellXfs count="58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19" xfId="0" applyFont="1" applyBorder="1" applyAlignment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1" xfId="0" applyFont="1" applyBorder="1" applyAlignment="1"/>
    <xf numFmtId="0" fontId="6" fillId="0" borderId="19" xfId="0" applyFont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2" fillId="5" borderId="1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9" fillId="0" borderId="0" xfId="0" applyFont="1" applyBorder="1" applyAlignment="1"/>
    <xf numFmtId="0" fontId="0" fillId="0" borderId="0" xfId="0" applyBorder="1"/>
    <xf numFmtId="0" fontId="1" fillId="0" borderId="2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164" fontId="2" fillId="0" borderId="47" xfId="0" applyNumberFormat="1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6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20" fontId="1" fillId="3" borderId="61" xfId="0" applyNumberFormat="1" applyFont="1" applyFill="1" applyBorder="1" applyAlignment="1">
      <alignment horizontal="center"/>
    </xf>
    <xf numFmtId="20" fontId="1" fillId="3" borderId="5" xfId="0" applyNumberFormat="1" applyFont="1" applyFill="1" applyBorder="1" applyAlignment="1">
      <alignment horizontal="center"/>
    </xf>
    <xf numFmtId="20" fontId="1" fillId="3" borderId="40" xfId="0" applyNumberFormat="1" applyFont="1" applyFill="1" applyBorder="1" applyAlignment="1">
      <alignment horizontal="center"/>
    </xf>
    <xf numFmtId="20" fontId="1" fillId="3" borderId="62" xfId="0" applyNumberFormat="1" applyFont="1" applyFill="1" applyBorder="1" applyAlignment="1">
      <alignment horizontal="center"/>
    </xf>
    <xf numFmtId="0" fontId="1" fillId="3" borderId="62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164" fontId="16" fillId="3" borderId="48" xfId="0" applyNumberFormat="1" applyFont="1" applyFill="1" applyBorder="1" applyAlignment="1">
      <alignment horizontal="center"/>
    </xf>
    <xf numFmtId="0" fontId="16" fillId="3" borderId="47" xfId="0" applyFont="1" applyFill="1" applyBorder="1" applyAlignment="1">
      <alignment horizontal="center"/>
    </xf>
    <xf numFmtId="0" fontId="16" fillId="3" borderId="63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5" xfId="0" applyBorder="1"/>
    <xf numFmtId="0" fontId="0" fillId="0" borderId="27" xfId="0" applyBorder="1"/>
    <xf numFmtId="0" fontId="0" fillId="0" borderId="22" xfId="0" applyBorder="1"/>
    <xf numFmtId="0" fontId="0" fillId="0" borderId="29" xfId="0" applyBorder="1"/>
    <xf numFmtId="0" fontId="6" fillId="5" borderId="10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" fontId="12" fillId="4" borderId="69" xfId="0" applyNumberFormat="1" applyFont="1" applyFill="1" applyBorder="1" applyAlignment="1">
      <alignment horizontal="center" vertical="center"/>
    </xf>
    <xf numFmtId="1" fontId="12" fillId="4" borderId="70" xfId="0" applyNumberFormat="1" applyFont="1" applyFill="1" applyBorder="1" applyAlignment="1">
      <alignment horizontal="center" vertical="center"/>
    </xf>
    <xf numFmtId="1" fontId="6" fillId="4" borderId="7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20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" fontId="12" fillId="8" borderId="6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8" borderId="68" xfId="0" applyNumberFormat="1" applyFont="1" applyFill="1" applyBorder="1" applyAlignment="1">
      <alignment horizontal="center" vertical="center"/>
    </xf>
    <xf numFmtId="1" fontId="12" fillId="8" borderId="68" xfId="0" applyNumberFormat="1" applyFont="1" applyFill="1" applyBorder="1" applyAlignment="1">
      <alignment horizontal="center" vertical="center"/>
    </xf>
    <xf numFmtId="1" fontId="12" fillId="5" borderId="10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" fontId="6" fillId="5" borderId="10" xfId="0" applyNumberFormat="1" applyFont="1" applyFill="1" applyBorder="1" applyAlignment="1">
      <alignment horizontal="center" vertical="center"/>
    </xf>
    <xf numFmtId="1" fontId="12" fillId="5" borderId="13" xfId="0" applyNumberFormat="1" applyFont="1" applyFill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" fontId="6" fillId="5" borderId="13" xfId="0" applyNumberFormat="1" applyFont="1" applyFill="1" applyBorder="1" applyAlignment="1">
      <alignment horizontal="center" vertical="center"/>
    </xf>
    <xf numFmtId="1" fontId="12" fillId="5" borderId="15" xfId="0" applyNumberFormat="1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5" borderId="15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1" fontId="6" fillId="0" borderId="14" xfId="0" applyNumberFormat="1" applyFont="1" applyBorder="1" applyAlignment="1">
      <alignment vertical="center"/>
    </xf>
    <xf numFmtId="1" fontId="6" fillId="5" borderId="13" xfId="0" applyNumberFormat="1" applyFont="1" applyFill="1" applyBorder="1" applyAlignment="1">
      <alignment vertical="center"/>
    </xf>
    <xf numFmtId="1" fontId="6" fillId="0" borderId="17" xfId="0" applyNumberFormat="1" applyFont="1" applyBorder="1" applyAlignment="1">
      <alignment vertical="center"/>
    </xf>
    <xf numFmtId="1" fontId="6" fillId="5" borderId="15" xfId="0" applyNumberFormat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10" fillId="0" borderId="0" xfId="0" applyFont="1" applyBorder="1" applyAlignment="1">
      <alignment horizontal="left" vertical="center"/>
    </xf>
    <xf numFmtId="20" fontId="10" fillId="0" borderId="0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9" fillId="0" borderId="0" xfId="0" applyFont="1" applyAlignment="1">
      <alignment horizontal="left" vertical="center" indent="5"/>
    </xf>
    <xf numFmtId="0" fontId="32" fillId="0" borderId="0" xfId="0" applyFont="1" applyAlignment="1">
      <alignment horizontal="left" vertical="center" indent="5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right"/>
    </xf>
    <xf numFmtId="166" fontId="1" fillId="6" borderId="37" xfId="0" applyNumberFormat="1" applyFont="1" applyFill="1" applyBorder="1"/>
    <xf numFmtId="0" fontId="33" fillId="0" borderId="0" xfId="0" applyFont="1"/>
    <xf numFmtId="0" fontId="36" fillId="0" borderId="0" xfId="1" applyFont="1" applyFill="1"/>
    <xf numFmtId="0" fontId="36" fillId="0" borderId="0" xfId="1" applyFont="1" applyFill="1"/>
    <xf numFmtId="0" fontId="7" fillId="0" borderId="20" xfId="0" applyFont="1" applyBorder="1" applyAlignment="1"/>
    <xf numFmtId="0" fontId="1" fillId="6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45" fontId="60" fillId="0" borderId="0" xfId="0" applyNumberFormat="1" applyFont="1" applyAlignment="1"/>
    <xf numFmtId="45" fontId="60" fillId="0" borderId="0" xfId="0" applyNumberFormat="1" applyFont="1" applyFill="1" applyAlignment="1">
      <alignment horizontal="center" vertical="center"/>
    </xf>
    <xf numFmtId="45" fontId="28" fillId="0" borderId="0" xfId="0" applyNumberFormat="1" applyFont="1" applyFill="1" applyAlignment="1">
      <alignment horizontal="center" vertical="center"/>
    </xf>
    <xf numFmtId="20" fontId="22" fillId="0" borderId="0" xfId="0" applyNumberFormat="1" applyFont="1" applyBorder="1" applyAlignment="1">
      <alignment vertical="center"/>
    </xf>
    <xf numFmtId="0" fontId="0" fillId="0" borderId="0" xfId="0" applyFill="1"/>
    <xf numFmtId="0" fontId="61" fillId="0" borderId="0" xfId="0" applyFont="1" applyBorder="1" applyAlignment="1">
      <alignment vertical="center"/>
    </xf>
    <xf numFmtId="45" fontId="60" fillId="0" borderId="0" xfId="0" applyNumberFormat="1" applyFont="1" applyBorder="1" applyAlignment="1"/>
    <xf numFmtId="0" fontId="0" fillId="0" borderId="71" xfId="0" applyFont="1" applyBorder="1"/>
    <xf numFmtId="0" fontId="0" fillId="0" borderId="72" xfId="0" applyFont="1" applyBorder="1"/>
    <xf numFmtId="0" fontId="0" fillId="0" borderId="71" xfId="0" applyFont="1" applyBorder="1" applyAlignment="1">
      <alignment wrapText="1"/>
    </xf>
    <xf numFmtId="0" fontId="0" fillId="0" borderId="71" xfId="0" applyFont="1" applyFill="1" applyBorder="1" applyAlignment="1">
      <alignment wrapText="1"/>
    </xf>
    <xf numFmtId="0" fontId="0" fillId="0" borderId="72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14" fontId="1" fillId="6" borderId="0" xfId="0" applyNumberFormat="1" applyFont="1" applyFill="1" applyAlignment="1">
      <alignment horizontal="center"/>
    </xf>
    <xf numFmtId="20" fontId="1" fillId="6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29" fillId="0" borderId="82" xfId="0" applyFont="1" applyBorder="1" applyAlignment="1">
      <alignment horizontal="left" vertical="center" indent="5"/>
    </xf>
    <xf numFmtId="0" fontId="0" fillId="0" borderId="82" xfId="0" applyBorder="1"/>
    <xf numFmtId="0" fontId="0" fillId="0" borderId="82" xfId="0" applyFill="1" applyBorder="1"/>
    <xf numFmtId="0" fontId="0" fillId="0" borderId="0" xfId="0" applyFill="1" applyBorder="1"/>
    <xf numFmtId="0" fontId="6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7" borderId="1" xfId="0" applyFont="1" applyFill="1" applyBorder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 vertical="center"/>
    </xf>
    <xf numFmtId="0" fontId="1" fillId="3" borderId="64" xfId="0" applyFont="1" applyFill="1" applyBorder="1" applyAlignment="1">
      <alignment horizontal="center"/>
    </xf>
    <xf numFmtId="0" fontId="11" fillId="3" borderId="1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4" fillId="5" borderId="13" xfId="0" applyFont="1" applyFill="1" applyBorder="1" applyAlignment="1">
      <alignment horizontal="center" vertical="center"/>
    </xf>
    <xf numFmtId="45" fontId="0" fillId="0" borderId="0" xfId="0" applyNumberFormat="1"/>
    <xf numFmtId="0" fontId="10" fillId="5" borderId="13" xfId="0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center"/>
    </xf>
    <xf numFmtId="166" fontId="1" fillId="2" borderId="1" xfId="0" applyNumberFormat="1" applyFont="1" applyFill="1" applyBorder="1"/>
    <xf numFmtId="166" fontId="1" fillId="6" borderId="1" xfId="0" applyNumberFormat="1" applyFont="1" applyFill="1" applyBorder="1" applyAlignment="1">
      <alignment horizontal="center"/>
    </xf>
    <xf numFmtId="166" fontId="0" fillId="6" borderId="37" xfId="0" applyNumberFormat="1" applyFont="1" applyFill="1" applyBorder="1"/>
    <xf numFmtId="0" fontId="7" fillId="0" borderId="11" xfId="0" applyFont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1" fontId="12" fillId="8" borderId="83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22" fillId="2" borderId="4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6" fillId="2" borderId="4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0" borderId="47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1" fontId="6" fillId="8" borderId="84" xfId="0" applyNumberFormat="1" applyFont="1" applyFill="1" applyBorder="1" applyAlignment="1">
      <alignment horizontal="center" vertical="center"/>
    </xf>
    <xf numFmtId="1" fontId="12" fillId="8" borderId="84" xfId="0" applyNumberFormat="1" applyFont="1" applyFill="1" applyBorder="1" applyAlignment="1">
      <alignment horizontal="center" vertical="center"/>
    </xf>
    <xf numFmtId="0" fontId="67" fillId="29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68" fillId="6" borderId="43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1" fontId="16" fillId="6" borderId="43" xfId="0" applyNumberFormat="1" applyFont="1" applyFill="1" applyBorder="1" applyAlignment="1">
      <alignment horizontal="center" vertical="center"/>
    </xf>
    <xf numFmtId="1" fontId="6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19" xfId="0" applyBorder="1" applyAlignment="1">
      <alignment horizontal="left"/>
    </xf>
    <xf numFmtId="1" fontId="11" fillId="0" borderId="0" xfId="0" applyNumberFormat="1" applyFont="1" applyBorder="1" applyAlignment="1">
      <alignment horizontal="center" vertical="center"/>
    </xf>
    <xf numFmtId="45" fontId="0" fillId="0" borderId="0" xfId="0" applyNumberFormat="1" applyAlignment="1">
      <alignment vertical="center"/>
    </xf>
    <xf numFmtId="0" fontId="1" fillId="6" borderId="5" xfId="0" applyFont="1" applyFill="1" applyBorder="1" applyAlignment="1"/>
    <xf numFmtId="0" fontId="1" fillId="6" borderId="4" xfId="0" applyFont="1" applyFill="1" applyBorder="1" applyAlignment="1"/>
    <xf numFmtId="0" fontId="0" fillId="0" borderId="0" xfId="0" applyProtection="1"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0" borderId="10" xfId="0" applyFill="1" applyBorder="1"/>
    <xf numFmtId="0" fontId="0" fillId="0" borderId="13" xfId="0" applyFill="1" applyBorder="1"/>
    <xf numFmtId="0" fontId="0" fillId="0" borderId="15" xfId="0" applyFill="1" applyBorder="1"/>
    <xf numFmtId="0" fontId="1" fillId="0" borderId="16" xfId="0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20" fontId="1" fillId="0" borderId="1" xfId="0" applyNumberFormat="1" applyFont="1" applyFill="1" applyBorder="1" applyAlignment="1" applyProtection="1">
      <alignment horizontal="center"/>
      <protection locked="0"/>
    </xf>
    <xf numFmtId="0" fontId="10" fillId="0" borderId="25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166" fontId="1" fillId="0" borderId="1" xfId="0" applyNumberFormat="1" applyFont="1" applyFill="1" applyBorder="1"/>
    <xf numFmtId="0" fontId="0" fillId="6" borderId="1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1" fillId="29" borderId="8" xfId="0" applyFont="1" applyFill="1" applyBorder="1" applyAlignment="1">
      <alignment horizont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21" fontId="0" fillId="0" borderId="0" xfId="0" applyNumberFormat="1"/>
    <xf numFmtId="0" fontId="10" fillId="0" borderId="0" xfId="0" applyFont="1" applyBorder="1" applyAlignment="1">
      <alignment horizontal="center" vertical="center"/>
    </xf>
    <xf numFmtId="0" fontId="61" fillId="0" borderId="0" xfId="0" applyFont="1" applyBorder="1" applyAlignment="1">
      <alignment horizontal="center" vertical="center"/>
    </xf>
    <xf numFmtId="19" fontId="67" fillId="0" borderId="0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0" fillId="0" borderId="19" xfId="0" applyFill="1" applyBorder="1"/>
    <xf numFmtId="0" fontId="0" fillId="0" borderId="21" xfId="0" applyBorder="1"/>
    <xf numFmtId="0" fontId="0" fillId="0" borderId="41" xfId="0" applyBorder="1"/>
    <xf numFmtId="0" fontId="0" fillId="0" borderId="22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16" fillId="6" borderId="43" xfId="0" applyFont="1" applyFill="1" applyBorder="1" applyAlignment="1">
      <alignment horizontal="center"/>
    </xf>
    <xf numFmtId="0" fontId="73" fillId="0" borderId="27" xfId="0" applyFont="1" applyBorder="1"/>
    <xf numFmtId="0" fontId="73" fillId="0" borderId="22" xfId="0" applyFont="1" applyBorder="1"/>
    <xf numFmtId="0" fontId="73" fillId="0" borderId="29" xfId="0" applyFont="1" applyBorder="1"/>
    <xf numFmtId="0" fontId="17" fillId="0" borderId="2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2" fillId="8" borderId="67" xfId="0" applyFont="1" applyFill="1" applyBorder="1" applyAlignment="1">
      <alignment horizontal="center" vertical="center"/>
    </xf>
    <xf numFmtId="0" fontId="12" fillId="4" borderId="69" xfId="0" applyFont="1" applyFill="1" applyBorder="1" applyAlignment="1">
      <alignment horizontal="center" vertical="center"/>
    </xf>
    <xf numFmtId="0" fontId="12" fillId="8" borderId="68" xfId="0" applyFont="1" applyFill="1" applyBorder="1" applyAlignment="1">
      <alignment horizontal="center" vertical="center"/>
    </xf>
    <xf numFmtId="0" fontId="12" fillId="4" borderId="70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vertical="center"/>
    </xf>
    <xf numFmtId="0" fontId="11" fillId="4" borderId="6" xfId="0" applyFont="1" applyFill="1" applyBorder="1" applyAlignment="1">
      <alignment horizontal="center" vertical="center"/>
    </xf>
    <xf numFmtId="1" fontId="11" fillId="28" borderId="8" xfId="0" applyNumberFormat="1" applyFont="1" applyFill="1" applyBorder="1" applyAlignment="1">
      <alignment vertical="center"/>
    </xf>
    <xf numFmtId="1" fontId="11" fillId="28" borderId="6" xfId="0" applyNumberFormat="1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1" fontId="11" fillId="28" borderId="8" xfId="0" applyNumberFormat="1" applyFont="1" applyFill="1" applyBorder="1" applyAlignment="1">
      <alignment horizontal="center" vertical="center"/>
    </xf>
    <xf numFmtId="0" fontId="11" fillId="28" borderId="6" xfId="0" applyFont="1" applyFill="1" applyBorder="1" applyAlignment="1">
      <alignment horizontal="center" vertical="center"/>
    </xf>
    <xf numFmtId="0" fontId="11" fillId="28" borderId="8" xfId="0" applyFont="1" applyFill="1" applyBorder="1" applyAlignment="1">
      <alignment horizontal="center" vertical="center"/>
    </xf>
    <xf numFmtId="0" fontId="6" fillId="8" borderId="68" xfId="0" applyFont="1" applyFill="1" applyBorder="1" applyAlignment="1">
      <alignment horizontal="center" vertical="center"/>
    </xf>
    <xf numFmtId="0" fontId="6" fillId="4" borderId="70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1" fontId="11" fillId="4" borderId="8" xfId="0" applyNumberFormat="1" applyFont="1" applyFill="1" applyBorder="1" applyAlignment="1">
      <alignment horizontal="center" vertical="center"/>
    </xf>
    <xf numFmtId="1" fontId="12" fillId="8" borderId="30" xfId="0" applyNumberFormat="1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6" fillId="6" borderId="6" xfId="0" applyFont="1" applyFill="1" applyBorder="1" applyAlignment="1">
      <alignment horizontal="center"/>
    </xf>
    <xf numFmtId="0" fontId="16" fillId="6" borderId="8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9" borderId="6" xfId="0" applyFont="1" applyFill="1" applyBorder="1" applyAlignment="1">
      <alignment horizontal="center"/>
    </xf>
    <xf numFmtId="0" fontId="1" fillId="29" borderId="7" xfId="0" applyFont="1" applyFill="1" applyBorder="1" applyAlignment="1">
      <alignment horizontal="center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/>
    </xf>
    <xf numFmtId="0" fontId="65" fillId="0" borderId="14" xfId="0" applyFont="1" applyFill="1" applyBorder="1" applyAlignment="1">
      <alignment horizontal="center"/>
    </xf>
    <xf numFmtId="0" fontId="65" fillId="0" borderId="16" xfId="0" applyFont="1" applyFill="1" applyBorder="1" applyAlignment="1">
      <alignment horizontal="center"/>
    </xf>
    <xf numFmtId="0" fontId="65" fillId="0" borderId="17" xfId="0" applyFont="1" applyFill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" fillId="0" borderId="31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" fillId="0" borderId="4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20" fillId="0" borderId="27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65" fillId="0" borderId="11" xfId="0" applyFont="1" applyFill="1" applyBorder="1" applyAlignment="1">
      <alignment horizontal="left"/>
    </xf>
    <xf numFmtId="0" fontId="65" fillId="0" borderId="12" xfId="0" applyFont="1" applyFill="1" applyBorder="1" applyAlignment="1">
      <alignment horizontal="left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31" xfId="0" applyFont="1" applyFill="1" applyBorder="1" applyAlignment="1">
      <alignment horizontal="center"/>
    </xf>
    <xf numFmtId="0" fontId="17" fillId="0" borderId="2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45" fontId="69" fillId="0" borderId="20" xfId="0" applyNumberFormat="1" applyFont="1" applyFill="1" applyBorder="1" applyAlignment="1">
      <alignment horizontal="center" vertical="center"/>
    </xf>
    <xf numFmtId="45" fontId="69" fillId="0" borderId="21" xfId="0" applyNumberFormat="1" applyFont="1" applyFill="1" applyBorder="1" applyAlignment="1">
      <alignment horizontal="center" vertical="center"/>
    </xf>
    <xf numFmtId="20" fontId="22" fillId="0" borderId="5" xfId="0" applyNumberFormat="1" applyFont="1" applyBorder="1" applyAlignment="1">
      <alignment horizontal="center" vertical="center"/>
    </xf>
    <xf numFmtId="20" fontId="22" fillId="0" borderId="4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45" fontId="5" fillId="0" borderId="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13" fillId="31" borderId="20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5" fontId="70" fillId="30" borderId="20" xfId="0" applyNumberFormat="1" applyFont="1" applyFill="1" applyBorder="1" applyAlignment="1">
      <alignment horizontal="left" vertical="center"/>
    </xf>
    <xf numFmtId="45" fontId="70" fillId="30" borderId="21" xfId="0" applyNumberFormat="1" applyFont="1" applyFill="1" applyBorder="1" applyAlignment="1">
      <alignment horizontal="left" vertical="center"/>
    </xf>
    <xf numFmtId="45" fontId="70" fillId="30" borderId="27" xfId="0" applyNumberFormat="1" applyFont="1" applyFill="1" applyBorder="1" applyAlignment="1">
      <alignment horizontal="left" vertical="center"/>
    </xf>
    <xf numFmtId="45" fontId="70" fillId="30" borderId="29" xfId="0" applyNumberFormat="1" applyFont="1" applyFill="1" applyBorder="1" applyAlignment="1">
      <alignment horizontal="left" vertical="center"/>
    </xf>
    <xf numFmtId="45" fontId="69" fillId="0" borderId="19" xfId="0" applyNumberFormat="1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7" fillId="0" borderId="44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45" fontId="9" fillId="0" borderId="0" xfId="0" applyNumberFormat="1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13" fillId="32" borderId="20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2" fillId="6" borderId="5" xfId="0" applyNumberFormat="1" applyFont="1" applyFill="1" applyBorder="1" applyAlignment="1">
      <alignment horizontal="center" vertical="center"/>
    </xf>
    <xf numFmtId="20" fontId="22" fillId="6" borderId="4" xfId="0" applyNumberFormat="1" applyFont="1" applyFill="1" applyBorder="1" applyAlignment="1">
      <alignment horizontal="center" vertical="center"/>
    </xf>
    <xf numFmtId="0" fontId="25" fillId="0" borderId="35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5" fontId="62" fillId="0" borderId="0" xfId="0" applyNumberFormat="1" applyFont="1" applyFill="1" applyBorder="1" applyAlignment="1">
      <alignment horizontal="center"/>
    </xf>
    <xf numFmtId="0" fontId="25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3" fillId="31" borderId="6" xfId="0" applyFont="1" applyFill="1" applyBorder="1" applyAlignment="1">
      <alignment horizontal="center" vertical="center"/>
    </xf>
    <xf numFmtId="0" fontId="23" fillId="6" borderId="8" xfId="0" applyFont="1" applyFill="1" applyBorder="1" applyAlignment="1">
      <alignment horizontal="center" vertical="center"/>
    </xf>
    <xf numFmtId="0" fontId="23" fillId="32" borderId="6" xfId="0" applyFont="1" applyFill="1" applyBorder="1" applyAlignment="1">
      <alignment horizontal="center" vertical="center"/>
    </xf>
    <xf numFmtId="0" fontId="25" fillId="0" borderId="86" xfId="0" applyFont="1" applyBorder="1" applyAlignment="1">
      <alignment horizontal="center" vertical="center"/>
    </xf>
    <xf numFmtId="0" fontId="25" fillId="0" borderId="85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25" fillId="0" borderId="58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23" fillId="2" borderId="8" xfId="0" applyFont="1" applyFill="1" applyBorder="1" applyAlignment="1">
      <alignment horizontal="center" vertical="center"/>
    </xf>
    <xf numFmtId="0" fontId="5" fillId="32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" fontId="12" fillId="8" borderId="30" xfId="0" applyNumberFormat="1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1" fontId="11" fillId="4" borderId="8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22" fillId="6" borderId="27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5" fillId="28" borderId="30" xfId="0" applyFont="1" applyFill="1" applyBorder="1" applyAlignment="1">
      <alignment horizontal="center"/>
    </xf>
    <xf numFmtId="0" fontId="15" fillId="28" borderId="18" xfId="0" applyFont="1" applyFill="1" applyBorder="1" applyAlignment="1">
      <alignment horizontal="center"/>
    </xf>
    <xf numFmtId="0" fontId="15" fillId="28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72" fillId="0" borderId="6" xfId="78" applyFont="1" applyBorder="1" applyAlignment="1">
      <alignment horizontal="center" vertical="center"/>
    </xf>
    <xf numFmtId="0" fontId="72" fillId="0" borderId="7" xfId="78" applyFont="1" applyBorder="1" applyAlignment="1">
      <alignment horizontal="center" vertical="center"/>
    </xf>
    <xf numFmtId="0" fontId="72" fillId="0" borderId="8" xfId="78" applyFont="1" applyBorder="1" applyAlignment="1">
      <alignment horizontal="center" vertical="center"/>
    </xf>
    <xf numFmtId="0" fontId="73" fillId="0" borderId="20" xfId="0" applyFont="1" applyBorder="1" applyAlignment="1">
      <alignment horizontal="center"/>
    </xf>
    <xf numFmtId="0" fontId="73" fillId="0" borderId="19" xfId="0" applyFont="1" applyBorder="1" applyAlignment="1">
      <alignment horizontal="center"/>
    </xf>
    <xf numFmtId="0" fontId="73" fillId="0" borderId="21" xfId="0" applyFont="1" applyBorder="1" applyAlignment="1">
      <alignment horizontal="center"/>
    </xf>
    <xf numFmtId="0" fontId="74" fillId="0" borderId="55" xfId="0" applyFont="1" applyFill="1" applyBorder="1" applyAlignment="1">
      <alignment horizontal="center"/>
    </xf>
    <xf numFmtId="0" fontId="74" fillId="0" borderId="0" xfId="0" applyFont="1" applyFill="1" applyBorder="1" applyAlignment="1">
      <alignment horizontal="center"/>
    </xf>
    <xf numFmtId="0" fontId="74" fillId="0" borderId="41" xfId="0" applyFont="1" applyFill="1" applyBorder="1" applyAlignment="1">
      <alignment horizontal="center"/>
    </xf>
    <xf numFmtId="0" fontId="73" fillId="0" borderId="55" xfId="0" applyFont="1" applyBorder="1" applyAlignment="1">
      <alignment horizontal="center"/>
    </xf>
    <xf numFmtId="0" fontId="73" fillId="0" borderId="0" xfId="0" applyFont="1" applyBorder="1" applyAlignment="1">
      <alignment horizontal="center"/>
    </xf>
    <xf numFmtId="0" fontId="73" fillId="0" borderId="41" xfId="0" applyFont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0" fontId="1" fillId="3" borderId="15" xfId="0" applyNumberFormat="1" applyFont="1" applyFill="1" applyBorder="1" applyAlignment="1">
      <alignment horizontal="center"/>
    </xf>
    <xf numFmtId="20" fontId="1" fillId="3" borderId="16" xfId="0" applyNumberFormat="1" applyFont="1" applyFill="1" applyBorder="1" applyAlignment="1">
      <alignment horizontal="center"/>
    </xf>
    <xf numFmtId="20" fontId="1" fillId="3" borderId="17" xfId="0" applyNumberFormat="1" applyFont="1" applyFill="1" applyBorder="1" applyAlignment="1">
      <alignment horizontal="center"/>
    </xf>
    <xf numFmtId="165" fontId="16" fillId="3" borderId="15" xfId="0" applyNumberFormat="1" applyFont="1" applyFill="1" applyBorder="1" applyAlignment="1">
      <alignment horizontal="center"/>
    </xf>
    <xf numFmtId="165" fontId="16" fillId="3" borderId="16" xfId="0" applyNumberFormat="1" applyFont="1" applyFill="1" applyBorder="1" applyAlignment="1">
      <alignment horizontal="center"/>
    </xf>
    <xf numFmtId="165" fontId="16" fillId="3" borderId="17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2" fillId="6" borderId="6" xfId="0" applyFont="1" applyFill="1" applyBorder="1" applyAlignment="1">
      <alignment horizontal="center" vertical="center"/>
    </xf>
    <xf numFmtId="0" fontId="32" fillId="6" borderId="29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</cellXfs>
  <cellStyles count="7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vertissement 2" xfId="20"/>
    <cellStyle name="Berekening" xfId="21"/>
    <cellStyle name="Bon" xfId="22"/>
    <cellStyle name="Calcul 2" xfId="23"/>
    <cellStyle name="Cellule liée 2" xfId="24"/>
    <cellStyle name="Commentaire 2" xfId="25"/>
    <cellStyle name="Controlecel" xfId="26"/>
    <cellStyle name="Currency 2" xfId="27"/>
    <cellStyle name="Currency 3" xfId="28"/>
    <cellStyle name="Entrée 2" xfId="29"/>
    <cellStyle name="Euro" xfId="30"/>
    <cellStyle name="Euro 2" xfId="31"/>
    <cellStyle name="Gekoppelde cel" xfId="32"/>
    <cellStyle name="Goed" xfId="33"/>
    <cellStyle name="Hyperlink 2" xfId="34"/>
    <cellStyle name="Invoer" xfId="35"/>
    <cellStyle name="Kop 1" xfId="36"/>
    <cellStyle name="Kop 2" xfId="37"/>
    <cellStyle name="Kop 3" xfId="38"/>
    <cellStyle name="Kop 4" xfId="39"/>
    <cellStyle name="Lien hypertexte" xfId="78" builtinId="8"/>
    <cellStyle name="Neutraal" xfId="40"/>
    <cellStyle name="Normal" xfId="0" builtinId="0"/>
    <cellStyle name="Normal 10" xfId="41"/>
    <cellStyle name="Normal 11" xfId="42"/>
    <cellStyle name="Normal 12" xfId="1"/>
    <cellStyle name="Normal 2" xfId="43"/>
    <cellStyle name="Normal 3" xfId="44"/>
    <cellStyle name="Normal 3 2" xfId="45"/>
    <cellStyle name="Normal 4" xfId="46"/>
    <cellStyle name="Normal 4 2" xfId="47"/>
    <cellStyle name="Normal 5" xfId="48"/>
    <cellStyle name="Normal 5 2" xfId="49"/>
    <cellStyle name="Normal 5 3" xfId="50"/>
    <cellStyle name="Normal 6" xfId="51"/>
    <cellStyle name="Normal 6 2" xfId="52"/>
    <cellStyle name="Normal 6 3" xfId="53"/>
    <cellStyle name="Normal 7" xfId="54"/>
    <cellStyle name="Normal 8" xfId="55"/>
    <cellStyle name="Normal 9" xfId="56"/>
    <cellStyle name="Notitie" xfId="57"/>
    <cellStyle name="Ongedefinieerd" xfId="58"/>
    <cellStyle name="Ongeldig" xfId="59"/>
    <cellStyle name="Percent 2" xfId="60"/>
    <cellStyle name="Remarque" xfId="61"/>
    <cellStyle name="Standaard 2" xfId="62"/>
    <cellStyle name="Standaard 3" xfId="63"/>
    <cellStyle name="Standaard 4" xfId="64"/>
    <cellStyle name="Standaard 5" xfId="65"/>
    <cellStyle name="Standaard_Inschrijvingen Vlaamse Beker" xfId="66"/>
    <cellStyle name="Titel" xfId="67"/>
    <cellStyle name="Titre 1" xfId="68"/>
    <cellStyle name="Titre 2" xfId="69"/>
    <cellStyle name="Titre 3" xfId="70"/>
    <cellStyle name="Titre 4" xfId="71"/>
    <cellStyle name="Titre " xfId="72"/>
    <cellStyle name="Totaal" xfId="73"/>
    <cellStyle name="Uitvoer" xfId="74"/>
    <cellStyle name="Vérification de cellule" xfId="75"/>
    <cellStyle name="Verklarende tekst" xfId="76"/>
    <cellStyle name="Waarschuwingstekst" xfId="77"/>
  </cellStyles>
  <dxfs count="10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5" Type="http://schemas.openxmlformats.org/officeDocument/2006/relationships/hyperlink" Target="#'Sanctions et Dem non Fond&#233;e'!A1"/><Relationship Id="rId4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SET 3'!A1"/><Relationship Id="rId2" Type="http://schemas.openxmlformats.org/officeDocument/2006/relationships/hyperlink" Target="#'SET 2'!A1"/><Relationship Id="rId1" Type="http://schemas.openxmlformats.org/officeDocument/2006/relationships/hyperlink" Target="#'SET 1'!A1"/><Relationship Id="rId5" Type="http://schemas.openxmlformats.org/officeDocument/2006/relationships/hyperlink" Target="#'SET 5'!A1"/><Relationship Id="rId4" Type="http://schemas.openxmlformats.org/officeDocument/2006/relationships/hyperlink" Target="#'SET 4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528640</xdr:colOff>
      <xdr:row>0</xdr:row>
      <xdr:rowOff>42862</xdr:rowOff>
    </xdr:from>
    <xdr:to>
      <xdr:col>4</xdr:col>
      <xdr:colOff>700090</xdr:colOff>
      <xdr:row>0</xdr:row>
      <xdr:rowOff>185737</xdr:rowOff>
    </xdr:to>
    <xdr:sp macro="" textlink="">
      <xdr:nvSpPr>
        <xdr:cNvPr id="3" name="Flèche vers le haut 2"/>
        <xdr:cNvSpPr/>
      </xdr:nvSpPr>
      <xdr:spPr>
        <a:xfrm rot="5400000">
          <a:off x="3048002" y="28575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542927</xdr:colOff>
      <xdr:row>0</xdr:row>
      <xdr:rowOff>38100</xdr:rowOff>
    </xdr:from>
    <xdr:to>
      <xdr:col>7</xdr:col>
      <xdr:colOff>714377</xdr:colOff>
      <xdr:row>0</xdr:row>
      <xdr:rowOff>180975</xdr:rowOff>
    </xdr:to>
    <xdr:sp macro="" textlink="">
      <xdr:nvSpPr>
        <xdr:cNvPr id="4" name="Flèche vers le haut 3"/>
        <xdr:cNvSpPr/>
      </xdr:nvSpPr>
      <xdr:spPr>
        <a:xfrm rot="5400000">
          <a:off x="5348289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914402</xdr:colOff>
      <xdr:row>0</xdr:row>
      <xdr:rowOff>19050</xdr:rowOff>
    </xdr:from>
    <xdr:to>
      <xdr:col>10</xdr:col>
      <xdr:colOff>1085852</xdr:colOff>
      <xdr:row>0</xdr:row>
      <xdr:rowOff>161925</xdr:rowOff>
    </xdr:to>
    <xdr:sp macro="" textlink="">
      <xdr:nvSpPr>
        <xdr:cNvPr id="5" name="Flèche vers le haut 4"/>
        <xdr:cNvSpPr/>
      </xdr:nvSpPr>
      <xdr:spPr>
        <a:xfrm rot="5400000">
          <a:off x="80057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571502</xdr:colOff>
      <xdr:row>0</xdr:row>
      <xdr:rowOff>19050</xdr:rowOff>
    </xdr:from>
    <xdr:to>
      <xdr:col>13</xdr:col>
      <xdr:colOff>742952</xdr:colOff>
      <xdr:row>0</xdr:row>
      <xdr:rowOff>161925</xdr:rowOff>
    </xdr:to>
    <xdr:sp macro="" textlink="">
      <xdr:nvSpPr>
        <xdr:cNvPr id="6" name="Flèche vers le haut 5"/>
        <xdr:cNvSpPr/>
      </xdr:nvSpPr>
      <xdr:spPr>
        <a:xfrm rot="5400000">
          <a:off x="100536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542927</xdr:colOff>
      <xdr:row>0</xdr:row>
      <xdr:rowOff>38100</xdr:rowOff>
    </xdr:from>
    <xdr:to>
      <xdr:col>16</xdr:col>
      <xdr:colOff>714377</xdr:colOff>
      <xdr:row>0</xdr:row>
      <xdr:rowOff>180975</xdr:rowOff>
    </xdr:to>
    <xdr:sp macro="" textlink="">
      <xdr:nvSpPr>
        <xdr:cNvPr id="8" name="Flèche vers le haut 7"/>
        <xdr:cNvSpPr/>
      </xdr:nvSpPr>
      <xdr:spPr>
        <a:xfrm rot="5400000">
          <a:off x="12330114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1057277</xdr:colOff>
      <xdr:row>0</xdr:row>
      <xdr:rowOff>19050</xdr:rowOff>
    </xdr:from>
    <xdr:to>
      <xdr:col>19</xdr:col>
      <xdr:colOff>1228727</xdr:colOff>
      <xdr:row>0</xdr:row>
      <xdr:rowOff>161925</xdr:rowOff>
    </xdr:to>
    <xdr:sp macro="" textlink="">
      <xdr:nvSpPr>
        <xdr:cNvPr id="10" name="Flèche vers le haut 9"/>
        <xdr:cNvSpPr/>
      </xdr:nvSpPr>
      <xdr:spPr>
        <a:xfrm rot="5400000">
          <a:off x="151304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695327</xdr:colOff>
      <xdr:row>0</xdr:row>
      <xdr:rowOff>19050</xdr:rowOff>
    </xdr:from>
    <xdr:to>
      <xdr:col>22</xdr:col>
      <xdr:colOff>866777</xdr:colOff>
      <xdr:row>0</xdr:row>
      <xdr:rowOff>161925</xdr:rowOff>
    </xdr:to>
    <xdr:sp macro="" textlink="">
      <xdr:nvSpPr>
        <xdr:cNvPr id="11" name="Flèche vers le haut 10"/>
        <xdr:cNvSpPr/>
      </xdr:nvSpPr>
      <xdr:spPr>
        <a:xfrm rot="5400000">
          <a:off x="176069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533402</xdr:colOff>
      <xdr:row>0</xdr:row>
      <xdr:rowOff>19050</xdr:rowOff>
    </xdr:from>
    <xdr:to>
      <xdr:col>25</xdr:col>
      <xdr:colOff>704852</xdr:colOff>
      <xdr:row>0</xdr:row>
      <xdr:rowOff>161925</xdr:rowOff>
    </xdr:to>
    <xdr:sp macro="" textlink="">
      <xdr:nvSpPr>
        <xdr:cNvPr id="13" name="Flèche vers le haut 12"/>
        <xdr:cNvSpPr/>
      </xdr:nvSpPr>
      <xdr:spPr>
        <a:xfrm rot="5400000">
          <a:off x="198834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</xdr:col>
      <xdr:colOff>533400</xdr:colOff>
      <xdr:row>29</xdr:row>
      <xdr:rowOff>28576</xdr:rowOff>
    </xdr:from>
    <xdr:to>
      <xdr:col>4</xdr:col>
      <xdr:colOff>704850</xdr:colOff>
      <xdr:row>29</xdr:row>
      <xdr:rowOff>171451</xdr:rowOff>
    </xdr:to>
    <xdr:sp macro="" textlink="">
      <xdr:nvSpPr>
        <xdr:cNvPr id="14" name="Flèche vers le haut 13"/>
        <xdr:cNvSpPr/>
      </xdr:nvSpPr>
      <xdr:spPr>
        <a:xfrm rot="5400000">
          <a:off x="3052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533400</xdr:colOff>
      <xdr:row>29</xdr:row>
      <xdr:rowOff>28576</xdr:rowOff>
    </xdr:from>
    <xdr:to>
      <xdr:col>7</xdr:col>
      <xdr:colOff>704850</xdr:colOff>
      <xdr:row>29</xdr:row>
      <xdr:rowOff>171451</xdr:rowOff>
    </xdr:to>
    <xdr:sp macro="" textlink="">
      <xdr:nvSpPr>
        <xdr:cNvPr id="15" name="Flèche vers le haut 14"/>
        <xdr:cNvSpPr/>
      </xdr:nvSpPr>
      <xdr:spPr>
        <a:xfrm rot="5400000">
          <a:off x="5338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923925</xdr:colOff>
      <xdr:row>29</xdr:row>
      <xdr:rowOff>28576</xdr:rowOff>
    </xdr:from>
    <xdr:to>
      <xdr:col>10</xdr:col>
      <xdr:colOff>1095375</xdr:colOff>
      <xdr:row>29</xdr:row>
      <xdr:rowOff>171451</xdr:rowOff>
    </xdr:to>
    <xdr:sp macro="" textlink="">
      <xdr:nvSpPr>
        <xdr:cNvPr id="16" name="Flèche vers le haut 15"/>
        <xdr:cNvSpPr/>
      </xdr:nvSpPr>
      <xdr:spPr>
        <a:xfrm rot="5400000">
          <a:off x="8015287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561975</xdr:colOff>
      <xdr:row>29</xdr:row>
      <xdr:rowOff>19051</xdr:rowOff>
    </xdr:from>
    <xdr:to>
      <xdr:col>13</xdr:col>
      <xdr:colOff>733425</xdr:colOff>
      <xdr:row>29</xdr:row>
      <xdr:rowOff>161926</xdr:rowOff>
    </xdr:to>
    <xdr:sp macro="" textlink="">
      <xdr:nvSpPr>
        <xdr:cNvPr id="17" name="Flèche vers le haut 16"/>
        <xdr:cNvSpPr/>
      </xdr:nvSpPr>
      <xdr:spPr>
        <a:xfrm rot="5400000">
          <a:off x="100441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533400</xdr:colOff>
      <xdr:row>29</xdr:row>
      <xdr:rowOff>9526</xdr:rowOff>
    </xdr:from>
    <xdr:to>
      <xdr:col>16</xdr:col>
      <xdr:colOff>704850</xdr:colOff>
      <xdr:row>29</xdr:row>
      <xdr:rowOff>152401</xdr:rowOff>
    </xdr:to>
    <xdr:sp macro="" textlink="">
      <xdr:nvSpPr>
        <xdr:cNvPr id="18" name="Flèche vers le haut 17"/>
        <xdr:cNvSpPr/>
      </xdr:nvSpPr>
      <xdr:spPr>
        <a:xfrm rot="5400000">
          <a:off x="12320587" y="554831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1076325</xdr:colOff>
      <xdr:row>29</xdr:row>
      <xdr:rowOff>38101</xdr:rowOff>
    </xdr:from>
    <xdr:to>
      <xdr:col>19</xdr:col>
      <xdr:colOff>1247775</xdr:colOff>
      <xdr:row>29</xdr:row>
      <xdr:rowOff>180976</xdr:rowOff>
    </xdr:to>
    <xdr:sp macro="" textlink="">
      <xdr:nvSpPr>
        <xdr:cNvPr id="19" name="Flèche vers le haut 18"/>
        <xdr:cNvSpPr/>
      </xdr:nvSpPr>
      <xdr:spPr>
        <a:xfrm rot="5400000">
          <a:off x="15149512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685800</xdr:colOff>
      <xdr:row>29</xdr:row>
      <xdr:rowOff>38101</xdr:rowOff>
    </xdr:from>
    <xdr:to>
      <xdr:col>22</xdr:col>
      <xdr:colOff>857250</xdr:colOff>
      <xdr:row>29</xdr:row>
      <xdr:rowOff>180976</xdr:rowOff>
    </xdr:to>
    <xdr:sp macro="" textlink="">
      <xdr:nvSpPr>
        <xdr:cNvPr id="20" name="Flèche vers le haut 19"/>
        <xdr:cNvSpPr/>
      </xdr:nvSpPr>
      <xdr:spPr>
        <a:xfrm rot="5400000">
          <a:off x="17597437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523875</xdr:colOff>
      <xdr:row>29</xdr:row>
      <xdr:rowOff>19051</xdr:rowOff>
    </xdr:from>
    <xdr:to>
      <xdr:col>25</xdr:col>
      <xdr:colOff>695325</xdr:colOff>
      <xdr:row>29</xdr:row>
      <xdr:rowOff>161926</xdr:rowOff>
    </xdr:to>
    <xdr:sp macro="" textlink="">
      <xdr:nvSpPr>
        <xdr:cNvPr id="21" name="Flèche vers le haut 20"/>
        <xdr:cNvSpPr/>
      </xdr:nvSpPr>
      <xdr:spPr>
        <a:xfrm rot="5400000">
          <a:off x="198739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7" name="moins1"/>
        <xdr:cNvSpPr/>
      </xdr:nvSpPr>
      <xdr:spPr>
        <a:xfrm>
          <a:off x="49530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190500</xdr:rowOff>
    </xdr:from>
    <xdr:to>
      <xdr:col>12</xdr:col>
      <xdr:colOff>352425</xdr:colOff>
      <xdr:row>22</xdr:row>
      <xdr:rowOff>142875</xdr:rowOff>
    </xdr:to>
    <xdr:sp macro="[0]!Reset1" textlink="">
      <xdr:nvSpPr>
        <xdr:cNvPr id="19" name="reset1"/>
        <xdr:cNvSpPr/>
      </xdr:nvSpPr>
      <xdr:spPr>
        <a:xfrm>
          <a:off x="4953000" y="52673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180975</xdr:rowOff>
    </xdr:from>
    <xdr:to>
      <xdr:col>26</xdr:col>
      <xdr:colOff>371475</xdr:colOff>
      <xdr:row>20</xdr:row>
      <xdr:rowOff>57149</xdr:rowOff>
    </xdr:to>
    <xdr:sp macro="[0]!MoinsSUN" textlink="">
      <xdr:nvSpPr>
        <xdr:cNvPr id="22" name="moins2"/>
        <xdr:cNvSpPr/>
      </xdr:nvSpPr>
      <xdr:spPr>
        <a:xfrm>
          <a:off x="100203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19050</xdr:colOff>
      <xdr:row>20</xdr:row>
      <xdr:rowOff>171450</xdr:rowOff>
    </xdr:from>
    <xdr:to>
      <xdr:col>26</xdr:col>
      <xdr:colOff>371475</xdr:colOff>
      <xdr:row>22</xdr:row>
      <xdr:rowOff>123825</xdr:rowOff>
    </xdr:to>
    <xdr:sp macro="[0]!Reset2" textlink="">
      <xdr:nvSpPr>
        <xdr:cNvPr id="23" name="reset2"/>
        <xdr:cNvSpPr/>
      </xdr:nvSpPr>
      <xdr:spPr>
        <a:xfrm>
          <a:off x="10039350" y="52482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30</xdr:col>
      <xdr:colOff>666752</xdr:colOff>
      <xdr:row>0</xdr:row>
      <xdr:rowOff>0</xdr:rowOff>
    </xdr:from>
    <xdr:to>
      <xdr:col>32</xdr:col>
      <xdr:colOff>38101</xdr:colOff>
      <xdr:row>3</xdr:row>
      <xdr:rowOff>9523</xdr:rowOff>
    </xdr:to>
    <xdr:pic macro="[0]!tpsmort1">
      <xdr:nvPicPr>
        <xdr:cNvPr id="10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44352" y="0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666750</xdr:colOff>
      <xdr:row>2</xdr:row>
      <xdr:rowOff>247650</xdr:rowOff>
    </xdr:from>
    <xdr:to>
      <xdr:col>32</xdr:col>
      <xdr:colOff>38099</xdr:colOff>
      <xdr:row>6</xdr:row>
      <xdr:rowOff>9523</xdr:rowOff>
    </xdr:to>
    <xdr:pic macro="[0]!tpsmort2">
      <xdr:nvPicPr>
        <xdr:cNvPr id="15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44350" y="790575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257174</xdr:colOff>
      <xdr:row>6</xdr:row>
      <xdr:rowOff>257175</xdr:rowOff>
    </xdr:from>
    <xdr:to>
      <xdr:col>31</xdr:col>
      <xdr:colOff>438150</xdr:colOff>
      <xdr:row>10</xdr:row>
      <xdr:rowOff>219075</xdr:rowOff>
    </xdr:to>
    <xdr:pic macro="[0]!remplacBEEP_Clic">
      <xdr:nvPicPr>
        <xdr:cNvPr id="20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534774" y="1876425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265537</xdr:colOff>
      <xdr:row>11</xdr:row>
      <xdr:rowOff>238125</xdr:rowOff>
    </xdr:from>
    <xdr:to>
      <xdr:col>31</xdr:col>
      <xdr:colOff>434440</xdr:colOff>
      <xdr:row>16</xdr:row>
      <xdr:rowOff>47625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543137" y="3171825"/>
          <a:ext cx="883278" cy="1047750"/>
        </a:xfrm>
        <a:prstGeom prst="rect">
          <a:avLst/>
        </a:prstGeom>
      </xdr:spPr>
    </xdr:pic>
    <xdr:clientData/>
  </xdr:twoCellAnchor>
  <xdr:twoCellAnchor>
    <xdr:from>
      <xdr:col>10</xdr:col>
      <xdr:colOff>352426</xdr:colOff>
      <xdr:row>6</xdr:row>
      <xdr:rowOff>9523</xdr:rowOff>
    </xdr:from>
    <xdr:to>
      <xdr:col>12</xdr:col>
      <xdr:colOff>352425</xdr:colOff>
      <xdr:row>7</xdr:row>
      <xdr:rowOff>9523</xdr:rowOff>
    </xdr:to>
    <xdr:sp macro="[0]!servicereserve_Clic" textlink="">
      <xdr:nvSpPr>
        <xdr:cNvPr id="14" name="servicereserve"/>
        <xdr:cNvSpPr txBox="1"/>
      </xdr:nvSpPr>
      <xdr:spPr>
        <a:xfrm>
          <a:off x="4543426" y="1619248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1</xdr:colOff>
      <xdr:row>5</xdr:row>
      <xdr:rowOff>238123</xdr:rowOff>
    </xdr:from>
    <xdr:to>
      <xdr:col>27</xdr:col>
      <xdr:colOff>0</xdr:colOff>
      <xdr:row>6</xdr:row>
      <xdr:rowOff>304798</xdr:rowOff>
    </xdr:to>
    <xdr:sp macro="[0]!servicereserve1_Clic" textlink="">
      <xdr:nvSpPr>
        <xdr:cNvPr id="18" name="servicereserve1"/>
        <xdr:cNvSpPr txBox="1"/>
      </xdr:nvSpPr>
      <xdr:spPr>
        <a:xfrm>
          <a:off x="9639301" y="1609723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342899</xdr:colOff>
      <xdr:row>16</xdr:row>
      <xdr:rowOff>95250</xdr:rowOff>
    </xdr:from>
    <xdr:ext cx="472987" cy="447675"/>
    <xdr:sp macro="[0]!PlusUn" textlink="">
      <xdr:nvSpPr>
        <xdr:cNvPr id="16" name="Serv1G" descr="S"/>
        <xdr:cNvSpPr>
          <a:spLocks/>
        </xdr:cNvSpPr>
      </xdr:nvSpPr>
      <xdr:spPr>
        <a:xfrm>
          <a:off x="4914899" y="4257675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25</xdr:col>
      <xdr:colOff>352425</xdr:colOff>
      <xdr:row>16</xdr:row>
      <xdr:rowOff>114300</xdr:rowOff>
    </xdr:from>
    <xdr:ext cx="468000" cy="396000"/>
    <xdr:sp macro="[0]!PlusSUN" textlink="">
      <xdr:nvSpPr>
        <xdr:cNvPr id="21" name="Serv1D" descr="S" hidden="1"/>
        <xdr:cNvSpPr>
          <a:spLocks/>
        </xdr:cNvSpPr>
      </xdr:nvSpPr>
      <xdr:spPr>
        <a:xfrm>
          <a:off x="9991725" y="4276725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11</xdr:col>
      <xdr:colOff>352425</xdr:colOff>
      <xdr:row>16</xdr:row>
      <xdr:rowOff>133350</xdr:rowOff>
    </xdr:from>
    <xdr:ext cx="468000" cy="396000"/>
    <xdr:sp macro="" textlink="">
      <xdr:nvSpPr>
        <xdr:cNvPr id="25" name="Recpt1G" descr="S" hidden="1"/>
        <xdr:cNvSpPr>
          <a:spLocks/>
        </xdr:cNvSpPr>
      </xdr:nvSpPr>
      <xdr:spPr>
        <a:xfrm>
          <a:off x="4924425" y="429577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314325</xdr:colOff>
      <xdr:row>16</xdr:row>
      <xdr:rowOff>114300</xdr:rowOff>
    </xdr:from>
    <xdr:ext cx="468000" cy="396000"/>
    <xdr:sp macro="" textlink="">
      <xdr:nvSpPr>
        <xdr:cNvPr id="27" name="Recpt1D" descr="S"/>
        <xdr:cNvSpPr>
          <a:spLocks/>
        </xdr:cNvSpPr>
      </xdr:nvSpPr>
      <xdr:spPr>
        <a:xfrm>
          <a:off x="9953625" y="427672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6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8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10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11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95250</xdr:colOff>
      <xdr:row>3</xdr:row>
      <xdr:rowOff>28573</xdr:rowOff>
    </xdr:to>
    <xdr:pic macro="[0]!tpsmort1">
      <xdr:nvPicPr>
        <xdr:cNvPr id="12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9525"/>
          <a:ext cx="609598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114300</xdr:colOff>
      <xdr:row>6</xdr:row>
      <xdr:rowOff>28573</xdr:rowOff>
    </xdr:to>
    <xdr:pic macro="[0]!tpsmort2">
      <xdr:nvPicPr>
        <xdr:cNvPr id="13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819150"/>
          <a:ext cx="600075" cy="819148"/>
        </a:xfrm>
        <a:prstGeom prst="rect">
          <a:avLst/>
        </a:prstGeom>
      </xdr:spPr>
    </xdr:pic>
    <xdr:clientData/>
  </xdr:twoCellAnchor>
  <xdr:twoCellAnchor editAs="oneCell">
    <xdr:from>
      <xdr:col>30</xdr:col>
      <xdr:colOff>180974</xdr:colOff>
      <xdr:row>6</xdr:row>
      <xdr:rowOff>142875</xdr:rowOff>
    </xdr:from>
    <xdr:to>
      <xdr:col>31</xdr:col>
      <xdr:colOff>361950</xdr:colOff>
      <xdr:row>10</xdr:row>
      <xdr:rowOff>104775</xdr:rowOff>
    </xdr:to>
    <xdr:pic macro="[0]!remplacBEEP_Clic">
      <xdr:nvPicPr>
        <xdr:cNvPr id="14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58574" y="175260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190500</xdr:colOff>
      <xdr:row>11</xdr:row>
      <xdr:rowOff>0</xdr:rowOff>
    </xdr:from>
    <xdr:to>
      <xdr:col>31</xdr:col>
      <xdr:colOff>359403</xdr:colOff>
      <xdr:row>15</xdr:row>
      <xdr:rowOff>57150</xdr:rowOff>
    </xdr:to>
    <xdr:pic>
      <xdr:nvPicPr>
        <xdr:cNvPr id="16" name="Image 1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68100" y="2914650"/>
          <a:ext cx="883278" cy="1047750"/>
        </a:xfrm>
        <a:prstGeom prst="rect">
          <a:avLst/>
        </a:prstGeom>
      </xdr:spPr>
    </xdr:pic>
    <xdr:clientData/>
  </xdr:twoCellAnchor>
  <xdr:twoCellAnchor>
    <xdr:from>
      <xdr:col>10</xdr:col>
      <xdr:colOff>352426</xdr:colOff>
      <xdr:row>6</xdr:row>
      <xdr:rowOff>0</xdr:rowOff>
    </xdr:from>
    <xdr:to>
      <xdr:col>12</xdr:col>
      <xdr:colOff>352425</xdr:colOff>
      <xdr:row>7</xdr:row>
      <xdr:rowOff>0</xdr:rowOff>
    </xdr:to>
    <xdr:sp macro="[0]!servicereserve_Clic" textlink="">
      <xdr:nvSpPr>
        <xdr:cNvPr id="15" name="servicereserve"/>
        <xdr:cNvSpPr txBox="1"/>
      </xdr:nvSpPr>
      <xdr:spPr>
        <a:xfrm>
          <a:off x="4543426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26</xdr:col>
      <xdr:colOff>380999</xdr:colOff>
      <xdr:row>7</xdr:row>
      <xdr:rowOff>0</xdr:rowOff>
    </xdr:to>
    <xdr:sp macro="[0]!servicereserve1_Clic" textlink="">
      <xdr:nvSpPr>
        <xdr:cNvPr id="17" name="servicereserve1"/>
        <xdr:cNvSpPr txBox="1"/>
      </xdr:nvSpPr>
      <xdr:spPr>
        <a:xfrm>
          <a:off x="9639300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361950</xdr:colOff>
      <xdr:row>16</xdr:row>
      <xdr:rowOff>95250</xdr:rowOff>
    </xdr:from>
    <xdr:ext cx="472987" cy="447675"/>
    <xdr:sp macro="[0]!PlusUn" textlink="">
      <xdr:nvSpPr>
        <xdr:cNvPr id="18" name="Serv1G" descr="S"/>
        <xdr:cNvSpPr>
          <a:spLocks/>
        </xdr:cNvSpPr>
      </xdr:nvSpPr>
      <xdr:spPr>
        <a:xfrm>
          <a:off x="4933950" y="4248150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11</xdr:col>
      <xdr:colOff>361950</xdr:colOff>
      <xdr:row>16</xdr:row>
      <xdr:rowOff>104775</xdr:rowOff>
    </xdr:from>
    <xdr:ext cx="468000" cy="396000"/>
    <xdr:sp macro="" textlink="">
      <xdr:nvSpPr>
        <xdr:cNvPr id="19" name="Recpt1G" descr="S" hidden="1"/>
        <xdr:cNvSpPr>
          <a:spLocks/>
        </xdr:cNvSpPr>
      </xdr:nvSpPr>
      <xdr:spPr>
        <a:xfrm>
          <a:off x="4933950" y="425767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342900</xdr:colOff>
      <xdr:row>16</xdr:row>
      <xdr:rowOff>76200</xdr:rowOff>
    </xdr:from>
    <xdr:ext cx="468000" cy="396000"/>
    <xdr:sp macro="" textlink="">
      <xdr:nvSpPr>
        <xdr:cNvPr id="20" name="Recpt1D" descr="S"/>
        <xdr:cNvSpPr>
          <a:spLocks/>
        </xdr:cNvSpPr>
      </xdr:nvSpPr>
      <xdr:spPr>
        <a:xfrm>
          <a:off x="9982200" y="4229100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323850</xdr:colOff>
      <xdr:row>16</xdr:row>
      <xdr:rowOff>57150</xdr:rowOff>
    </xdr:from>
    <xdr:ext cx="468000" cy="396000"/>
    <xdr:sp macro="[0]!PlusSUN" textlink="">
      <xdr:nvSpPr>
        <xdr:cNvPr id="21" name="Serv1D" descr="S" hidden="1"/>
        <xdr:cNvSpPr>
          <a:spLocks/>
        </xdr:cNvSpPr>
      </xdr:nvSpPr>
      <xdr:spPr>
        <a:xfrm>
          <a:off x="9963150" y="4210050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5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6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8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9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171450</xdr:colOff>
      <xdr:row>3</xdr:row>
      <xdr:rowOff>28573</xdr:rowOff>
    </xdr:to>
    <xdr:pic macro="[0]!tpsmort1">
      <xdr:nvPicPr>
        <xdr:cNvPr id="10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9525"/>
          <a:ext cx="685798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190500</xdr:colOff>
      <xdr:row>6</xdr:row>
      <xdr:rowOff>28573</xdr:rowOff>
    </xdr:to>
    <xdr:pic macro="[0]!tpsmort2">
      <xdr:nvPicPr>
        <xdr:cNvPr id="11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819150"/>
          <a:ext cx="676275" cy="819148"/>
        </a:xfrm>
        <a:prstGeom prst="rect">
          <a:avLst/>
        </a:prstGeom>
      </xdr:spPr>
    </xdr:pic>
    <xdr:clientData/>
  </xdr:twoCellAnchor>
  <xdr:twoCellAnchor editAs="oneCell">
    <xdr:from>
      <xdr:col>30</xdr:col>
      <xdr:colOff>161924</xdr:colOff>
      <xdr:row>6</xdr:row>
      <xdr:rowOff>123825</xdr:rowOff>
    </xdr:from>
    <xdr:to>
      <xdr:col>31</xdr:col>
      <xdr:colOff>342900</xdr:colOff>
      <xdr:row>10</xdr:row>
      <xdr:rowOff>85725</xdr:rowOff>
    </xdr:to>
    <xdr:pic macro="[0]!remplacBEEP_Clic">
      <xdr:nvPicPr>
        <xdr:cNvPr id="12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39524" y="173355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171450</xdr:colOff>
      <xdr:row>11</xdr:row>
      <xdr:rowOff>19050</xdr:rowOff>
    </xdr:from>
    <xdr:to>
      <xdr:col>31</xdr:col>
      <xdr:colOff>340353</xdr:colOff>
      <xdr:row>15</xdr:row>
      <xdr:rowOff>76200</xdr:rowOff>
    </xdr:to>
    <xdr:pic>
      <xdr:nvPicPr>
        <xdr:cNvPr id="13" name="Image 1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49050" y="2933700"/>
          <a:ext cx="883278" cy="1047750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0</xdr:rowOff>
    </xdr:from>
    <xdr:to>
      <xdr:col>13</xdr:col>
      <xdr:colOff>0</xdr:colOff>
      <xdr:row>7</xdr:row>
      <xdr:rowOff>0</xdr:rowOff>
    </xdr:to>
    <xdr:sp macro="[0]!servicereserve_Clic" textlink="">
      <xdr:nvSpPr>
        <xdr:cNvPr id="14" name="servicereserve"/>
        <xdr:cNvSpPr txBox="1"/>
      </xdr:nvSpPr>
      <xdr:spPr>
        <a:xfrm>
          <a:off x="45720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24</xdr:col>
      <xdr:colOff>352426</xdr:colOff>
      <xdr:row>6</xdr:row>
      <xdr:rowOff>0</xdr:rowOff>
    </xdr:from>
    <xdr:to>
      <xdr:col>26</xdr:col>
      <xdr:colOff>352425</xdr:colOff>
      <xdr:row>7</xdr:row>
      <xdr:rowOff>0</xdr:rowOff>
    </xdr:to>
    <xdr:sp macro="[0]!servicereserve1_Clic" textlink="">
      <xdr:nvSpPr>
        <xdr:cNvPr id="15" name="servicereserve1"/>
        <xdr:cNvSpPr txBox="1"/>
      </xdr:nvSpPr>
      <xdr:spPr>
        <a:xfrm>
          <a:off x="9610726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352425</xdr:colOff>
      <xdr:row>16</xdr:row>
      <xdr:rowOff>104775</xdr:rowOff>
    </xdr:from>
    <xdr:ext cx="468000" cy="396000"/>
    <xdr:sp macro="" textlink="">
      <xdr:nvSpPr>
        <xdr:cNvPr id="16" name="Recpt1G" descr="S" hidden="1"/>
        <xdr:cNvSpPr>
          <a:spLocks/>
        </xdr:cNvSpPr>
      </xdr:nvSpPr>
      <xdr:spPr>
        <a:xfrm>
          <a:off x="4924425" y="425767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11</xdr:col>
      <xdr:colOff>361950</xdr:colOff>
      <xdr:row>16</xdr:row>
      <xdr:rowOff>95250</xdr:rowOff>
    </xdr:from>
    <xdr:ext cx="472987" cy="447675"/>
    <xdr:sp macro="[0]!PlusUn" textlink="">
      <xdr:nvSpPr>
        <xdr:cNvPr id="18" name="Serv1G" descr="S"/>
        <xdr:cNvSpPr>
          <a:spLocks/>
        </xdr:cNvSpPr>
      </xdr:nvSpPr>
      <xdr:spPr>
        <a:xfrm>
          <a:off x="4933950" y="4248150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25</xdr:col>
      <xdr:colOff>352425</xdr:colOff>
      <xdr:row>16</xdr:row>
      <xdr:rowOff>104775</xdr:rowOff>
    </xdr:from>
    <xdr:ext cx="468000" cy="396000"/>
    <xdr:sp macro="" textlink="">
      <xdr:nvSpPr>
        <xdr:cNvPr id="19" name="Recpt1D" descr="S"/>
        <xdr:cNvSpPr>
          <a:spLocks/>
        </xdr:cNvSpPr>
      </xdr:nvSpPr>
      <xdr:spPr>
        <a:xfrm>
          <a:off x="9991725" y="425767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323850</xdr:colOff>
      <xdr:row>16</xdr:row>
      <xdr:rowOff>104775</xdr:rowOff>
    </xdr:from>
    <xdr:ext cx="468000" cy="396000"/>
    <xdr:sp macro="[0]!PlusSUN" textlink="">
      <xdr:nvSpPr>
        <xdr:cNvPr id="20" name="Serv1D" descr="S" hidden="1"/>
        <xdr:cNvSpPr>
          <a:spLocks/>
        </xdr:cNvSpPr>
      </xdr:nvSpPr>
      <xdr:spPr>
        <a:xfrm>
          <a:off x="9963150" y="4257675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5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6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1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12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133350</xdr:colOff>
      <xdr:row>3</xdr:row>
      <xdr:rowOff>28573</xdr:rowOff>
    </xdr:to>
    <xdr:pic macro="[0]!tpsmort1">
      <xdr:nvPicPr>
        <xdr:cNvPr id="8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9525"/>
          <a:ext cx="647698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161925</xdr:colOff>
      <xdr:row>6</xdr:row>
      <xdr:rowOff>28573</xdr:rowOff>
    </xdr:to>
    <xdr:pic macro="[0]!tpsmort2">
      <xdr:nvPicPr>
        <xdr:cNvPr id="9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819150"/>
          <a:ext cx="647700" cy="819148"/>
        </a:xfrm>
        <a:prstGeom prst="rect">
          <a:avLst/>
        </a:prstGeom>
      </xdr:spPr>
    </xdr:pic>
    <xdr:clientData/>
  </xdr:twoCellAnchor>
  <xdr:twoCellAnchor editAs="oneCell">
    <xdr:from>
      <xdr:col>30</xdr:col>
      <xdr:colOff>171449</xdr:colOff>
      <xdr:row>6</xdr:row>
      <xdr:rowOff>123825</xdr:rowOff>
    </xdr:from>
    <xdr:to>
      <xdr:col>31</xdr:col>
      <xdr:colOff>352425</xdr:colOff>
      <xdr:row>10</xdr:row>
      <xdr:rowOff>85725</xdr:rowOff>
    </xdr:to>
    <xdr:pic macro="[0]!remplacBEEP_Clic">
      <xdr:nvPicPr>
        <xdr:cNvPr id="13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49049" y="173355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180975</xdr:colOff>
      <xdr:row>11</xdr:row>
      <xdr:rowOff>28575</xdr:rowOff>
    </xdr:from>
    <xdr:to>
      <xdr:col>31</xdr:col>
      <xdr:colOff>349878</xdr:colOff>
      <xdr:row>15</xdr:row>
      <xdr:rowOff>85725</xdr:rowOff>
    </xdr:to>
    <xdr:pic>
      <xdr:nvPicPr>
        <xdr:cNvPr id="16" name="Image 1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58575" y="2943225"/>
          <a:ext cx="883278" cy="1047750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0</xdr:rowOff>
    </xdr:from>
    <xdr:to>
      <xdr:col>13</xdr:col>
      <xdr:colOff>0</xdr:colOff>
      <xdr:row>7</xdr:row>
      <xdr:rowOff>0</xdr:rowOff>
    </xdr:to>
    <xdr:sp macro="[0]!servicereserve_Clic" textlink="">
      <xdr:nvSpPr>
        <xdr:cNvPr id="14" name="servicereserve"/>
        <xdr:cNvSpPr txBox="1"/>
      </xdr:nvSpPr>
      <xdr:spPr>
        <a:xfrm>
          <a:off x="45720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1</xdr:colOff>
      <xdr:row>6</xdr:row>
      <xdr:rowOff>0</xdr:rowOff>
    </xdr:from>
    <xdr:to>
      <xdr:col>27</xdr:col>
      <xdr:colOff>0</xdr:colOff>
      <xdr:row>7</xdr:row>
      <xdr:rowOff>0</xdr:rowOff>
    </xdr:to>
    <xdr:sp macro="[0]!servicereserve1_Clic" textlink="">
      <xdr:nvSpPr>
        <xdr:cNvPr id="15" name="servicereserve1"/>
        <xdr:cNvSpPr txBox="1"/>
      </xdr:nvSpPr>
      <xdr:spPr>
        <a:xfrm>
          <a:off x="96393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314325</xdr:colOff>
      <xdr:row>16</xdr:row>
      <xdr:rowOff>85725</xdr:rowOff>
    </xdr:from>
    <xdr:ext cx="468000" cy="396000"/>
    <xdr:sp macro="" textlink="">
      <xdr:nvSpPr>
        <xdr:cNvPr id="17" name="Recpt1G" descr="S" hidden="1"/>
        <xdr:cNvSpPr>
          <a:spLocks/>
        </xdr:cNvSpPr>
      </xdr:nvSpPr>
      <xdr:spPr>
        <a:xfrm>
          <a:off x="4886325" y="423862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342900</xdr:colOff>
      <xdr:row>16</xdr:row>
      <xdr:rowOff>95250</xdr:rowOff>
    </xdr:from>
    <xdr:ext cx="468000" cy="396000"/>
    <xdr:sp macro="[0]!PlusSUN" textlink="">
      <xdr:nvSpPr>
        <xdr:cNvPr id="18" name="Serv1D" descr="S" hidden="1"/>
        <xdr:cNvSpPr>
          <a:spLocks/>
        </xdr:cNvSpPr>
      </xdr:nvSpPr>
      <xdr:spPr>
        <a:xfrm>
          <a:off x="9982200" y="4248150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11</xdr:col>
      <xdr:colOff>333375</xdr:colOff>
      <xdr:row>16</xdr:row>
      <xdr:rowOff>76200</xdr:rowOff>
    </xdr:from>
    <xdr:ext cx="472987" cy="447675"/>
    <xdr:sp macro="[0]!PlusUn" textlink="">
      <xdr:nvSpPr>
        <xdr:cNvPr id="19" name="Serv1G" descr="S"/>
        <xdr:cNvSpPr>
          <a:spLocks/>
        </xdr:cNvSpPr>
      </xdr:nvSpPr>
      <xdr:spPr>
        <a:xfrm>
          <a:off x="4905375" y="4229100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25</xdr:col>
      <xdr:colOff>361950</xdr:colOff>
      <xdr:row>16</xdr:row>
      <xdr:rowOff>133350</xdr:rowOff>
    </xdr:from>
    <xdr:ext cx="468000" cy="396000"/>
    <xdr:sp macro="" textlink="">
      <xdr:nvSpPr>
        <xdr:cNvPr id="21" name="Recpt1D" descr="S"/>
        <xdr:cNvSpPr>
          <a:spLocks/>
        </xdr:cNvSpPr>
      </xdr:nvSpPr>
      <xdr:spPr>
        <a:xfrm>
          <a:off x="10001250" y="4286250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15</xdr:row>
      <xdr:rowOff>200025</xdr:rowOff>
    </xdr:from>
    <xdr:to>
      <xdr:col>14</xdr:col>
      <xdr:colOff>171450</xdr:colOff>
      <xdr:row>17</xdr:row>
      <xdr:rowOff>95249</xdr:rowOff>
    </xdr:to>
    <xdr:sp macro="[0]!MoinsUN" textlink="">
      <xdr:nvSpPr>
        <xdr:cNvPr id="21" name="moins1"/>
        <xdr:cNvSpPr/>
      </xdr:nvSpPr>
      <xdr:spPr>
        <a:xfrm>
          <a:off x="5381625" y="41148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17</xdr:row>
      <xdr:rowOff>200025</xdr:rowOff>
    </xdr:from>
    <xdr:to>
      <xdr:col>14</xdr:col>
      <xdr:colOff>152400</xdr:colOff>
      <xdr:row>19</xdr:row>
      <xdr:rowOff>19050</xdr:rowOff>
    </xdr:to>
    <xdr:sp macro="[0]!Reset1" textlink="">
      <xdr:nvSpPr>
        <xdr:cNvPr id="22" name="reset1"/>
        <xdr:cNvSpPr/>
      </xdr:nvSpPr>
      <xdr:spPr>
        <a:xfrm>
          <a:off x="5381625" y="45624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15</xdr:row>
      <xdr:rowOff>190500</xdr:rowOff>
    </xdr:from>
    <xdr:to>
      <xdr:col>28</xdr:col>
      <xdr:colOff>238125</xdr:colOff>
      <xdr:row>17</xdr:row>
      <xdr:rowOff>85724</xdr:rowOff>
    </xdr:to>
    <xdr:sp macro="[0]!MoinsSUN" textlink="">
      <xdr:nvSpPr>
        <xdr:cNvPr id="27" name="moins2"/>
        <xdr:cNvSpPr/>
      </xdr:nvSpPr>
      <xdr:spPr>
        <a:xfrm>
          <a:off x="10534650" y="4105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17</xdr:row>
      <xdr:rowOff>180975</xdr:rowOff>
    </xdr:from>
    <xdr:to>
      <xdr:col>28</xdr:col>
      <xdr:colOff>219075</xdr:colOff>
      <xdr:row>19</xdr:row>
      <xdr:rowOff>0</xdr:rowOff>
    </xdr:to>
    <xdr:sp macro="[0]!Reset2" textlink="">
      <xdr:nvSpPr>
        <xdr:cNvPr id="28" name="reset1"/>
        <xdr:cNvSpPr/>
      </xdr:nvSpPr>
      <xdr:spPr>
        <a:xfrm>
          <a:off x="10534650" y="45434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26</xdr:col>
      <xdr:colOff>361950</xdr:colOff>
      <xdr:row>39</xdr:row>
      <xdr:rowOff>95249</xdr:rowOff>
    </xdr:to>
    <xdr:sp macro="[0]!PlusSUNPLUS" textlink="">
      <xdr:nvSpPr>
        <xdr:cNvPr id="29" name="plus1"/>
        <xdr:cNvSpPr/>
      </xdr:nvSpPr>
      <xdr:spPr>
        <a:xfrm>
          <a:off x="1003935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40</xdr:row>
      <xdr:rowOff>0</xdr:rowOff>
    </xdr:from>
    <xdr:to>
      <xdr:col>26</xdr:col>
      <xdr:colOff>371475</xdr:colOff>
      <xdr:row>41</xdr:row>
      <xdr:rowOff>142874</xdr:rowOff>
    </xdr:to>
    <xdr:sp macro="[0]!MoinsSUNMOINS" textlink="">
      <xdr:nvSpPr>
        <xdr:cNvPr id="30" name="moins1"/>
        <xdr:cNvSpPr/>
      </xdr:nvSpPr>
      <xdr:spPr>
        <a:xfrm>
          <a:off x="10039350" y="9820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38</xdr:row>
      <xdr:rowOff>0</xdr:rowOff>
    </xdr:from>
    <xdr:to>
      <xdr:col>12</xdr:col>
      <xdr:colOff>361950</xdr:colOff>
      <xdr:row>39</xdr:row>
      <xdr:rowOff>95249</xdr:rowOff>
    </xdr:to>
    <xdr:sp macro="[0]!PlusUNPlus" textlink="">
      <xdr:nvSpPr>
        <xdr:cNvPr id="35" name="plus2"/>
        <xdr:cNvSpPr/>
      </xdr:nvSpPr>
      <xdr:spPr>
        <a:xfrm>
          <a:off x="495300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39</xdr:row>
      <xdr:rowOff>190500</xdr:rowOff>
    </xdr:from>
    <xdr:to>
      <xdr:col>12</xdr:col>
      <xdr:colOff>371475</xdr:colOff>
      <xdr:row>41</xdr:row>
      <xdr:rowOff>133349</xdr:rowOff>
    </xdr:to>
    <xdr:sp macro="[0]!MoinsUNMoins" textlink="">
      <xdr:nvSpPr>
        <xdr:cNvPr id="36" name="moins2"/>
        <xdr:cNvSpPr/>
      </xdr:nvSpPr>
      <xdr:spPr>
        <a:xfrm>
          <a:off x="4953000" y="981075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95250</xdr:colOff>
      <xdr:row>3</xdr:row>
      <xdr:rowOff>28573</xdr:rowOff>
    </xdr:to>
    <xdr:pic macro="[0]!tpsmort1">
      <xdr:nvPicPr>
        <xdr:cNvPr id="12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11027" y="9525"/>
          <a:ext cx="609598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161924</xdr:colOff>
      <xdr:row>5</xdr:row>
      <xdr:rowOff>0</xdr:rowOff>
    </xdr:from>
    <xdr:to>
      <xdr:col>31</xdr:col>
      <xdr:colOff>342900</xdr:colOff>
      <xdr:row>8</xdr:row>
      <xdr:rowOff>219075</xdr:rowOff>
    </xdr:to>
    <xdr:pic macro="[0]!remplacBEEP_Clic">
      <xdr:nvPicPr>
        <xdr:cNvPr id="14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58574" y="1362075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314325</xdr:colOff>
      <xdr:row>25</xdr:row>
      <xdr:rowOff>333375</xdr:rowOff>
    </xdr:from>
    <xdr:to>
      <xdr:col>31</xdr:col>
      <xdr:colOff>495301</xdr:colOff>
      <xdr:row>30</xdr:row>
      <xdr:rowOff>66675</xdr:rowOff>
    </xdr:to>
    <xdr:pic macro="[0]!remplacBEEP_Clic">
      <xdr:nvPicPr>
        <xdr:cNvPr id="17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610975" y="6715125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31</xdr:col>
      <xdr:colOff>2</xdr:colOff>
      <xdr:row>20</xdr:row>
      <xdr:rowOff>9525</xdr:rowOff>
    </xdr:from>
    <xdr:ext cx="609598" cy="828673"/>
    <xdr:pic macro="[0]!tpsmort1">
      <xdr:nvPicPr>
        <xdr:cNvPr id="31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11027" y="9525"/>
          <a:ext cx="609598" cy="828673"/>
        </a:xfrm>
        <a:prstGeom prst="rect">
          <a:avLst/>
        </a:prstGeom>
      </xdr:spPr>
    </xdr:pic>
    <xdr:clientData/>
  </xdr:oneCellAnchor>
  <xdr:twoCellAnchor editAs="oneCell">
    <xdr:from>
      <xdr:col>30</xdr:col>
      <xdr:colOff>171450</xdr:colOff>
      <xdr:row>9</xdr:row>
      <xdr:rowOff>161925</xdr:rowOff>
    </xdr:from>
    <xdr:to>
      <xdr:col>31</xdr:col>
      <xdr:colOff>340353</xdr:colOff>
      <xdr:row>13</xdr:row>
      <xdr:rowOff>219075</xdr:rowOff>
    </xdr:to>
    <xdr:pic>
      <xdr:nvPicPr>
        <xdr:cNvPr id="18" name="Image 17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68100" y="2581275"/>
          <a:ext cx="883278" cy="1047750"/>
        </a:xfrm>
        <a:prstGeom prst="rect">
          <a:avLst/>
        </a:prstGeom>
      </xdr:spPr>
    </xdr:pic>
    <xdr:clientData/>
  </xdr:twoCellAnchor>
  <xdr:twoCellAnchor editAs="oneCell">
    <xdr:from>
      <xdr:col>30</xdr:col>
      <xdr:colOff>314325</xdr:colOff>
      <xdr:row>30</xdr:row>
      <xdr:rowOff>180975</xdr:rowOff>
    </xdr:from>
    <xdr:to>
      <xdr:col>31</xdr:col>
      <xdr:colOff>483228</xdr:colOff>
      <xdr:row>35</xdr:row>
      <xdr:rowOff>180975</xdr:rowOff>
    </xdr:to>
    <xdr:pic>
      <xdr:nvPicPr>
        <xdr:cNvPr id="23" name="Image 22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610975" y="7858125"/>
          <a:ext cx="883278" cy="1047750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0</xdr:rowOff>
    </xdr:from>
    <xdr:to>
      <xdr:col>13</xdr:col>
      <xdr:colOff>0</xdr:colOff>
      <xdr:row>7</xdr:row>
      <xdr:rowOff>0</xdr:rowOff>
    </xdr:to>
    <xdr:sp macro="[0]!servicereserve_Clic" textlink="">
      <xdr:nvSpPr>
        <xdr:cNvPr id="19" name="servicereserve"/>
        <xdr:cNvSpPr txBox="1"/>
      </xdr:nvSpPr>
      <xdr:spPr>
        <a:xfrm>
          <a:off x="45720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24</xdr:col>
      <xdr:colOff>361951</xdr:colOff>
      <xdr:row>6</xdr:row>
      <xdr:rowOff>0</xdr:rowOff>
    </xdr:from>
    <xdr:to>
      <xdr:col>26</xdr:col>
      <xdr:colOff>361950</xdr:colOff>
      <xdr:row>7</xdr:row>
      <xdr:rowOff>0</xdr:rowOff>
    </xdr:to>
    <xdr:sp macro="[0]!servicereserve1_Clic" textlink="">
      <xdr:nvSpPr>
        <xdr:cNvPr id="24" name="servicereserve1"/>
        <xdr:cNvSpPr txBox="1"/>
      </xdr:nvSpPr>
      <xdr:spPr>
        <a:xfrm>
          <a:off x="96393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13</xdr:col>
      <xdr:colOff>9525</xdr:colOff>
      <xdr:row>13</xdr:row>
      <xdr:rowOff>66675</xdr:rowOff>
    </xdr:from>
    <xdr:ext cx="468000" cy="396000"/>
    <xdr:sp macro="" textlink="">
      <xdr:nvSpPr>
        <xdr:cNvPr id="25" name="Recpt1G" descr="S" hidden="1"/>
        <xdr:cNvSpPr>
          <a:spLocks/>
        </xdr:cNvSpPr>
      </xdr:nvSpPr>
      <xdr:spPr>
        <a:xfrm>
          <a:off x="5343525" y="347662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27</xdr:col>
      <xdr:colOff>47625</xdr:colOff>
      <xdr:row>13</xdr:row>
      <xdr:rowOff>133350</xdr:rowOff>
    </xdr:from>
    <xdr:ext cx="468000" cy="396000"/>
    <xdr:sp macro="[0]!PlusSUN" textlink="">
      <xdr:nvSpPr>
        <xdr:cNvPr id="32" name="Serv1D" descr="S" hidden="1"/>
        <xdr:cNvSpPr>
          <a:spLocks/>
        </xdr:cNvSpPr>
      </xdr:nvSpPr>
      <xdr:spPr>
        <a:xfrm>
          <a:off x="10467975" y="3543300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13</xdr:col>
      <xdr:colOff>19050</xdr:colOff>
      <xdr:row>13</xdr:row>
      <xdr:rowOff>47625</xdr:rowOff>
    </xdr:from>
    <xdr:ext cx="472987" cy="447675"/>
    <xdr:sp macro="[0]!PlusUn" textlink="">
      <xdr:nvSpPr>
        <xdr:cNvPr id="33" name="Serv1G" descr="S"/>
        <xdr:cNvSpPr>
          <a:spLocks/>
        </xdr:cNvSpPr>
      </xdr:nvSpPr>
      <xdr:spPr>
        <a:xfrm>
          <a:off x="5353050" y="3457575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27</xdr:col>
      <xdr:colOff>47625</xdr:colOff>
      <xdr:row>13</xdr:row>
      <xdr:rowOff>114300</xdr:rowOff>
    </xdr:from>
    <xdr:ext cx="468000" cy="396000"/>
    <xdr:sp macro="" textlink="">
      <xdr:nvSpPr>
        <xdr:cNvPr id="34" name="Recpt1D" descr="S"/>
        <xdr:cNvSpPr>
          <a:spLocks/>
        </xdr:cNvSpPr>
      </xdr:nvSpPr>
      <xdr:spPr>
        <a:xfrm>
          <a:off x="10467975" y="3524250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twoCellAnchor>
    <xdr:from>
      <xdr:col>10</xdr:col>
      <xdr:colOff>371475</xdr:colOff>
      <xdr:row>25</xdr:row>
      <xdr:rowOff>114299</xdr:rowOff>
    </xdr:from>
    <xdr:to>
      <xdr:col>12</xdr:col>
      <xdr:colOff>361950</xdr:colOff>
      <xdr:row>26</xdr:row>
      <xdr:rowOff>57150</xdr:rowOff>
    </xdr:to>
    <xdr:sp macro="[0]!servicereserve_Clic" textlink="">
      <xdr:nvSpPr>
        <xdr:cNvPr id="37" name="servicereserveA"/>
        <xdr:cNvSpPr txBox="1"/>
      </xdr:nvSpPr>
      <xdr:spPr>
        <a:xfrm>
          <a:off x="4562475" y="6486524"/>
          <a:ext cx="752475" cy="285751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</xdr:colOff>
      <xdr:row>2</xdr:row>
      <xdr:rowOff>90487</xdr:rowOff>
    </xdr:from>
    <xdr:to>
      <xdr:col>9</xdr:col>
      <xdr:colOff>52387</xdr:colOff>
      <xdr:row>4</xdr:row>
      <xdr:rowOff>100011</xdr:rowOff>
    </xdr:to>
    <xdr:sp macro="" textlink="">
      <xdr:nvSpPr>
        <xdr:cNvPr id="3" name="Flèche vers le haut 2"/>
        <xdr:cNvSpPr/>
      </xdr:nvSpPr>
      <xdr:spPr>
        <a:xfrm rot="16200000">
          <a:off x="5410200" y="581024"/>
          <a:ext cx="400049" cy="3905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847725</xdr:colOff>
      <xdr:row>24</xdr:row>
      <xdr:rowOff>9525</xdr:rowOff>
    </xdr:from>
    <xdr:to>
      <xdr:col>7</xdr:col>
      <xdr:colOff>9525</xdr:colOff>
      <xdr:row>26</xdr:row>
      <xdr:rowOff>161925</xdr:rowOff>
    </xdr:to>
    <xdr:sp macro="" textlink="">
      <xdr:nvSpPr>
        <xdr:cNvPr id="9" name="ZoneTexte 8">
          <a:hlinkClick xmlns:r="http://schemas.openxmlformats.org/officeDocument/2006/relationships" r:id="rId1"/>
        </xdr:cNvPr>
        <xdr:cNvSpPr txBox="1"/>
      </xdr:nvSpPr>
      <xdr:spPr>
        <a:xfrm>
          <a:off x="4600575" y="4562475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1</a:t>
          </a:r>
          <a:endParaRPr lang="fr-BE" sz="1000" b="1"/>
        </a:p>
      </xdr:txBody>
    </xdr:sp>
    <xdr:clientData/>
  </xdr:twoCellAnchor>
  <xdr:twoCellAnchor>
    <xdr:from>
      <xdr:col>6</xdr:col>
      <xdr:colOff>371475</xdr:colOff>
      <xdr:row>24</xdr:row>
      <xdr:rowOff>19050</xdr:rowOff>
    </xdr:from>
    <xdr:to>
      <xdr:col>8</xdr:col>
      <xdr:colOff>9525</xdr:colOff>
      <xdr:row>26</xdr:row>
      <xdr:rowOff>161925</xdr:rowOff>
    </xdr:to>
    <xdr:sp macro="" textlink="">
      <xdr:nvSpPr>
        <xdr:cNvPr id="10" name="ZoneTexte 9">
          <a:hlinkClick xmlns:r="http://schemas.openxmlformats.org/officeDocument/2006/relationships" r:id="rId2"/>
        </xdr:cNvPr>
        <xdr:cNvSpPr txBox="1"/>
      </xdr:nvSpPr>
      <xdr:spPr>
        <a:xfrm>
          <a:off x="4981575" y="4572000"/>
          <a:ext cx="40005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2</a:t>
          </a:r>
          <a:endParaRPr lang="fr-BE" sz="1000" b="1"/>
        </a:p>
      </xdr:txBody>
    </xdr:sp>
    <xdr:clientData/>
  </xdr:twoCellAnchor>
  <xdr:twoCellAnchor>
    <xdr:from>
      <xdr:col>8</xdr:col>
      <xdr:colOff>9525</xdr:colOff>
      <xdr:row>24</xdr:row>
      <xdr:rowOff>19050</xdr:rowOff>
    </xdr:from>
    <xdr:to>
      <xdr:col>9</xdr:col>
      <xdr:colOff>28575</xdr:colOff>
      <xdr:row>26</xdr:row>
      <xdr:rowOff>171450</xdr:rowOff>
    </xdr:to>
    <xdr:sp macro="" textlink="">
      <xdr:nvSpPr>
        <xdr:cNvPr id="11" name="ZoneTexte 10">
          <a:hlinkClick xmlns:r="http://schemas.openxmlformats.org/officeDocument/2006/relationships" r:id="rId3"/>
        </xdr:cNvPr>
        <xdr:cNvSpPr txBox="1"/>
      </xdr:nvSpPr>
      <xdr:spPr>
        <a:xfrm>
          <a:off x="5381625" y="4572000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3</a:t>
          </a:r>
          <a:endParaRPr lang="fr-BE" sz="1000" b="1"/>
        </a:p>
      </xdr:txBody>
    </xdr:sp>
    <xdr:clientData/>
  </xdr:twoCellAnchor>
  <xdr:twoCellAnchor>
    <xdr:from>
      <xdr:col>9</xdr:col>
      <xdr:colOff>0</xdr:colOff>
      <xdr:row>24</xdr:row>
      <xdr:rowOff>19050</xdr:rowOff>
    </xdr:from>
    <xdr:to>
      <xdr:col>10</xdr:col>
      <xdr:colOff>19050</xdr:colOff>
      <xdr:row>26</xdr:row>
      <xdr:rowOff>171450</xdr:rowOff>
    </xdr:to>
    <xdr:sp macro="" textlink="">
      <xdr:nvSpPr>
        <xdr:cNvPr id="12" name="ZoneTexte 11">
          <a:hlinkClick xmlns:r="http://schemas.openxmlformats.org/officeDocument/2006/relationships" r:id="rId4"/>
        </xdr:cNvPr>
        <xdr:cNvSpPr txBox="1"/>
      </xdr:nvSpPr>
      <xdr:spPr>
        <a:xfrm>
          <a:off x="5753100" y="4572000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4</a:t>
          </a:r>
          <a:endParaRPr lang="fr-BE" sz="1000" b="1"/>
        </a:p>
      </xdr:txBody>
    </xdr:sp>
    <xdr:clientData/>
  </xdr:twoCellAnchor>
  <xdr:twoCellAnchor>
    <xdr:from>
      <xdr:col>10</xdr:col>
      <xdr:colOff>1</xdr:colOff>
      <xdr:row>24</xdr:row>
      <xdr:rowOff>28576</xdr:rowOff>
    </xdr:from>
    <xdr:to>
      <xdr:col>10</xdr:col>
      <xdr:colOff>361951</xdr:colOff>
      <xdr:row>26</xdr:row>
      <xdr:rowOff>161925</xdr:rowOff>
    </xdr:to>
    <xdr:sp macro="" textlink="">
      <xdr:nvSpPr>
        <xdr:cNvPr id="13" name="ZoneTexte 12">
          <a:hlinkClick xmlns:r="http://schemas.openxmlformats.org/officeDocument/2006/relationships" r:id="rId5"/>
        </xdr:cNvPr>
        <xdr:cNvSpPr txBox="1"/>
      </xdr:nvSpPr>
      <xdr:spPr>
        <a:xfrm>
          <a:off x="6134101" y="4581526"/>
          <a:ext cx="361950" cy="523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5</a:t>
          </a:r>
          <a:endParaRPr lang="fr-BE" sz="10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9525</xdr:rowOff>
    </xdr:from>
    <xdr:to>
      <xdr:col>5</xdr:col>
      <xdr:colOff>657225</xdr:colOff>
      <xdr:row>8</xdr:row>
      <xdr:rowOff>180975</xdr:rowOff>
    </xdr:to>
    <xdr:sp macro="" textlink="">
      <xdr:nvSpPr>
        <xdr:cNvPr id="2" name="Flèche vers le haut 1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8</xdr:row>
      <xdr:rowOff>9525</xdr:rowOff>
    </xdr:from>
    <xdr:to>
      <xdr:col>7</xdr:col>
      <xdr:colOff>819150</xdr:colOff>
      <xdr:row>8</xdr:row>
      <xdr:rowOff>180975</xdr:rowOff>
    </xdr:to>
    <xdr:sp macro="" textlink="">
      <xdr:nvSpPr>
        <xdr:cNvPr id="4" name="Flèche vers le haut 3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514350</xdr:colOff>
      <xdr:row>24</xdr:row>
      <xdr:rowOff>9525</xdr:rowOff>
    </xdr:from>
    <xdr:to>
      <xdr:col>5</xdr:col>
      <xdr:colOff>657225</xdr:colOff>
      <xdr:row>24</xdr:row>
      <xdr:rowOff>180975</xdr:rowOff>
    </xdr:to>
    <xdr:sp macro="" textlink="">
      <xdr:nvSpPr>
        <xdr:cNvPr id="5" name="Flèche vers le haut 4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24</xdr:row>
      <xdr:rowOff>9525</xdr:rowOff>
    </xdr:from>
    <xdr:to>
      <xdr:col>7</xdr:col>
      <xdr:colOff>819150</xdr:colOff>
      <xdr:row>24</xdr:row>
      <xdr:rowOff>180975</xdr:rowOff>
    </xdr:to>
    <xdr:sp macro="" textlink="">
      <xdr:nvSpPr>
        <xdr:cNvPr id="6" name="Flèche vers le haut 5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9525</xdr:rowOff>
    </xdr:from>
    <xdr:to>
      <xdr:col>15</xdr:col>
      <xdr:colOff>733425</xdr:colOff>
      <xdr:row>23</xdr:row>
      <xdr:rowOff>76200</xdr:rowOff>
    </xdr:to>
    <xdr:sp macro="" textlink="">
      <xdr:nvSpPr>
        <xdr:cNvPr id="2" name="ZoneTexte 1"/>
        <xdr:cNvSpPr txBox="1"/>
      </xdr:nvSpPr>
      <xdr:spPr>
        <a:xfrm>
          <a:off x="1066800" y="390525"/>
          <a:ext cx="11096625" cy="406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Les cellules L7 et Z7 DOIVENT rester comme ça et ne peuvent pas être modifiées. Elles déterminent au départ l'équipe au service et l'équipe en réception</a:t>
          </a:r>
          <a:r>
            <a:rPr lang="fr-FR" sz="1400"/>
            <a:t/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Ce sont les petits bonshommes verts qui incrémentent les points et qui doivent être supprimés et remplacés par une case verte avec "S" quand on a le service et/ou une case orange "R" quand on a la réception.</a:t>
          </a:r>
          <a:r>
            <a:rPr lang="fr-FR" sz="1400"/>
            <a:t/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Il ne faut pas non plus que cela change systématiquement mais uniquement quand le service change et devient la réception.</a:t>
          </a:r>
          <a:r>
            <a:rPr lang="fr-FR" sz="1400"/>
            <a:t/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Exemple: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Au départ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L'équipe de gauche a le service et la case est verte avec "S"; l'équipe de droite a la réception et la case est orange avec "R".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la référence de départ étant les cases L7 et Z7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Durant le jeu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L'équipe de gauche marque 2 points et je clique donc sur la case de gauche qui reste verte tant qu'elle a le service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L'équipe de gauche perd l'échange après 2 points et l'équipe de droite reprend le service, je clique sur la case "R" orange qui devient verte et le score est alors de 2-1 tandis que l'équipe de gauche devient alors orange. L'équipe de droite marque encore 3 points et le score est de 4 et ainsi de suite...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En résumé tant que j'ai le service, je suis vert et quand je ne l'ai plus, alors je suis orange; ceci afin de savoir l'équipe qui sert ou qui reçoit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18" Type="http://schemas.openxmlformats.org/officeDocument/2006/relationships/ctrlProp" Target="../ctrlProps/ctrlProp43.xml"/><Relationship Id="rId26" Type="http://schemas.openxmlformats.org/officeDocument/2006/relationships/ctrlProp" Target="../ctrlProps/ctrlProp51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46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5" Type="http://schemas.openxmlformats.org/officeDocument/2006/relationships/ctrlProp" Target="../ctrlProps/ctrlProp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1.xml"/><Relationship Id="rId20" Type="http://schemas.openxmlformats.org/officeDocument/2006/relationships/ctrlProp" Target="../ctrlProps/ctrlProp45.xml"/><Relationship Id="rId29" Type="http://schemas.openxmlformats.org/officeDocument/2006/relationships/ctrlProp" Target="../ctrlProps/ctrlProp5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24" Type="http://schemas.openxmlformats.org/officeDocument/2006/relationships/ctrlProp" Target="../ctrlProps/ctrlProp49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23" Type="http://schemas.openxmlformats.org/officeDocument/2006/relationships/ctrlProp" Target="../ctrlProps/ctrlProp48.xml"/><Relationship Id="rId28" Type="http://schemas.openxmlformats.org/officeDocument/2006/relationships/ctrlProp" Target="../ctrlProps/ctrlProp53.xml"/><Relationship Id="rId10" Type="http://schemas.openxmlformats.org/officeDocument/2006/relationships/ctrlProp" Target="../ctrlProps/ctrlProp35.xml"/><Relationship Id="rId19" Type="http://schemas.openxmlformats.org/officeDocument/2006/relationships/ctrlProp" Target="../ctrlProps/ctrlProp44.xml"/><Relationship Id="rId31" Type="http://schemas.openxmlformats.org/officeDocument/2006/relationships/ctrlProp" Target="../ctrlProps/ctrlProp56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Relationship Id="rId22" Type="http://schemas.openxmlformats.org/officeDocument/2006/relationships/ctrlProp" Target="../ctrlProps/ctrlProp47.xml"/><Relationship Id="rId27" Type="http://schemas.openxmlformats.org/officeDocument/2006/relationships/ctrlProp" Target="../ctrlProps/ctrlProp52.xml"/><Relationship Id="rId30" Type="http://schemas.openxmlformats.org/officeDocument/2006/relationships/ctrlProp" Target="../ctrlProps/ctrlProp5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1.xml"/><Relationship Id="rId13" Type="http://schemas.openxmlformats.org/officeDocument/2006/relationships/ctrlProp" Target="../ctrlProps/ctrlProp66.xml"/><Relationship Id="rId18" Type="http://schemas.openxmlformats.org/officeDocument/2006/relationships/ctrlProp" Target="../ctrlProps/ctrlProp71.xml"/><Relationship Id="rId26" Type="http://schemas.openxmlformats.org/officeDocument/2006/relationships/ctrlProp" Target="../ctrlProps/ctrlProp79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74.xml"/><Relationship Id="rId34" Type="http://schemas.openxmlformats.org/officeDocument/2006/relationships/ctrlProp" Target="../ctrlProps/ctrlProp87.xml"/><Relationship Id="rId7" Type="http://schemas.openxmlformats.org/officeDocument/2006/relationships/ctrlProp" Target="../ctrlProps/ctrlProp60.xml"/><Relationship Id="rId12" Type="http://schemas.openxmlformats.org/officeDocument/2006/relationships/ctrlProp" Target="../ctrlProps/ctrlProp65.xml"/><Relationship Id="rId17" Type="http://schemas.openxmlformats.org/officeDocument/2006/relationships/ctrlProp" Target="../ctrlProps/ctrlProp70.xml"/><Relationship Id="rId25" Type="http://schemas.openxmlformats.org/officeDocument/2006/relationships/ctrlProp" Target="../ctrlProps/ctrlProp78.xml"/><Relationship Id="rId33" Type="http://schemas.openxmlformats.org/officeDocument/2006/relationships/ctrlProp" Target="../ctrlProps/ctrlProp86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9.xml"/><Relationship Id="rId20" Type="http://schemas.openxmlformats.org/officeDocument/2006/relationships/ctrlProp" Target="../ctrlProps/ctrlProp73.xml"/><Relationship Id="rId29" Type="http://schemas.openxmlformats.org/officeDocument/2006/relationships/ctrlProp" Target="../ctrlProps/ctrlProp82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9.xml"/><Relationship Id="rId11" Type="http://schemas.openxmlformats.org/officeDocument/2006/relationships/ctrlProp" Target="../ctrlProps/ctrlProp64.xml"/><Relationship Id="rId24" Type="http://schemas.openxmlformats.org/officeDocument/2006/relationships/ctrlProp" Target="../ctrlProps/ctrlProp77.xml"/><Relationship Id="rId32" Type="http://schemas.openxmlformats.org/officeDocument/2006/relationships/ctrlProp" Target="../ctrlProps/ctrlProp85.xml"/><Relationship Id="rId37" Type="http://schemas.openxmlformats.org/officeDocument/2006/relationships/ctrlProp" Target="../ctrlProps/ctrlProp90.xml"/><Relationship Id="rId5" Type="http://schemas.openxmlformats.org/officeDocument/2006/relationships/ctrlProp" Target="../ctrlProps/ctrlProp58.xml"/><Relationship Id="rId15" Type="http://schemas.openxmlformats.org/officeDocument/2006/relationships/ctrlProp" Target="../ctrlProps/ctrlProp68.xml"/><Relationship Id="rId23" Type="http://schemas.openxmlformats.org/officeDocument/2006/relationships/ctrlProp" Target="../ctrlProps/ctrlProp76.xml"/><Relationship Id="rId28" Type="http://schemas.openxmlformats.org/officeDocument/2006/relationships/ctrlProp" Target="../ctrlProps/ctrlProp81.xml"/><Relationship Id="rId36" Type="http://schemas.openxmlformats.org/officeDocument/2006/relationships/ctrlProp" Target="../ctrlProps/ctrlProp89.xml"/><Relationship Id="rId10" Type="http://schemas.openxmlformats.org/officeDocument/2006/relationships/ctrlProp" Target="../ctrlProps/ctrlProp63.xml"/><Relationship Id="rId19" Type="http://schemas.openxmlformats.org/officeDocument/2006/relationships/ctrlProp" Target="../ctrlProps/ctrlProp72.xml"/><Relationship Id="rId31" Type="http://schemas.openxmlformats.org/officeDocument/2006/relationships/ctrlProp" Target="../ctrlProps/ctrlProp84.xml"/><Relationship Id="rId4" Type="http://schemas.openxmlformats.org/officeDocument/2006/relationships/ctrlProp" Target="../ctrlProps/ctrlProp57.xml"/><Relationship Id="rId9" Type="http://schemas.openxmlformats.org/officeDocument/2006/relationships/ctrlProp" Target="../ctrlProps/ctrlProp62.xml"/><Relationship Id="rId14" Type="http://schemas.openxmlformats.org/officeDocument/2006/relationships/ctrlProp" Target="../ctrlProps/ctrlProp67.xml"/><Relationship Id="rId22" Type="http://schemas.openxmlformats.org/officeDocument/2006/relationships/ctrlProp" Target="../ctrlProps/ctrlProp75.xml"/><Relationship Id="rId27" Type="http://schemas.openxmlformats.org/officeDocument/2006/relationships/ctrlProp" Target="../ctrlProps/ctrlProp80.xml"/><Relationship Id="rId30" Type="http://schemas.openxmlformats.org/officeDocument/2006/relationships/ctrlProp" Target="../ctrlProps/ctrlProp83.xml"/><Relationship Id="rId35" Type="http://schemas.openxmlformats.org/officeDocument/2006/relationships/ctrlProp" Target="../ctrlProps/ctrlProp88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5.xml"/><Relationship Id="rId13" Type="http://schemas.openxmlformats.org/officeDocument/2006/relationships/ctrlProp" Target="../ctrlProps/ctrlProp100.xml"/><Relationship Id="rId18" Type="http://schemas.openxmlformats.org/officeDocument/2006/relationships/ctrlProp" Target="../ctrlProps/ctrlProp105.xml"/><Relationship Id="rId26" Type="http://schemas.openxmlformats.org/officeDocument/2006/relationships/ctrlProp" Target="../ctrlProps/ctrlProp113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108.xml"/><Relationship Id="rId7" Type="http://schemas.openxmlformats.org/officeDocument/2006/relationships/ctrlProp" Target="../ctrlProps/ctrlProp94.xml"/><Relationship Id="rId12" Type="http://schemas.openxmlformats.org/officeDocument/2006/relationships/ctrlProp" Target="../ctrlProps/ctrlProp99.xml"/><Relationship Id="rId17" Type="http://schemas.openxmlformats.org/officeDocument/2006/relationships/ctrlProp" Target="../ctrlProps/ctrlProp104.xml"/><Relationship Id="rId25" Type="http://schemas.openxmlformats.org/officeDocument/2006/relationships/ctrlProp" Target="../ctrlProps/ctrlProp112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03.xml"/><Relationship Id="rId20" Type="http://schemas.openxmlformats.org/officeDocument/2006/relationships/ctrlProp" Target="../ctrlProps/ctrlProp107.xml"/><Relationship Id="rId29" Type="http://schemas.openxmlformats.org/officeDocument/2006/relationships/ctrlProp" Target="../ctrlProps/ctrlProp11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93.xml"/><Relationship Id="rId11" Type="http://schemas.openxmlformats.org/officeDocument/2006/relationships/ctrlProp" Target="../ctrlProps/ctrlProp98.xml"/><Relationship Id="rId24" Type="http://schemas.openxmlformats.org/officeDocument/2006/relationships/ctrlProp" Target="../ctrlProps/ctrlProp111.xml"/><Relationship Id="rId5" Type="http://schemas.openxmlformats.org/officeDocument/2006/relationships/ctrlProp" Target="../ctrlProps/ctrlProp92.xml"/><Relationship Id="rId15" Type="http://schemas.openxmlformats.org/officeDocument/2006/relationships/ctrlProp" Target="../ctrlProps/ctrlProp102.xml"/><Relationship Id="rId23" Type="http://schemas.openxmlformats.org/officeDocument/2006/relationships/ctrlProp" Target="../ctrlProps/ctrlProp110.xml"/><Relationship Id="rId28" Type="http://schemas.openxmlformats.org/officeDocument/2006/relationships/ctrlProp" Target="../ctrlProps/ctrlProp115.xml"/><Relationship Id="rId10" Type="http://schemas.openxmlformats.org/officeDocument/2006/relationships/ctrlProp" Target="../ctrlProps/ctrlProp97.xml"/><Relationship Id="rId19" Type="http://schemas.openxmlformats.org/officeDocument/2006/relationships/ctrlProp" Target="../ctrlProps/ctrlProp106.xml"/><Relationship Id="rId31" Type="http://schemas.openxmlformats.org/officeDocument/2006/relationships/ctrlProp" Target="../ctrlProps/ctrlProp118.xml"/><Relationship Id="rId4" Type="http://schemas.openxmlformats.org/officeDocument/2006/relationships/ctrlProp" Target="../ctrlProps/ctrlProp91.xml"/><Relationship Id="rId9" Type="http://schemas.openxmlformats.org/officeDocument/2006/relationships/ctrlProp" Target="../ctrlProps/ctrlProp96.xml"/><Relationship Id="rId14" Type="http://schemas.openxmlformats.org/officeDocument/2006/relationships/ctrlProp" Target="../ctrlProps/ctrlProp101.xml"/><Relationship Id="rId22" Type="http://schemas.openxmlformats.org/officeDocument/2006/relationships/ctrlProp" Target="../ctrlProps/ctrlProp109.xml"/><Relationship Id="rId27" Type="http://schemas.openxmlformats.org/officeDocument/2006/relationships/ctrlProp" Target="../ctrlProps/ctrlProp114.xml"/><Relationship Id="rId30" Type="http://schemas.openxmlformats.org/officeDocument/2006/relationships/ctrlProp" Target="../ctrlProps/ctrlProp11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3.xml"/><Relationship Id="rId13" Type="http://schemas.openxmlformats.org/officeDocument/2006/relationships/ctrlProp" Target="../ctrlProps/ctrlProp128.xml"/><Relationship Id="rId18" Type="http://schemas.openxmlformats.org/officeDocument/2006/relationships/ctrlProp" Target="../ctrlProps/ctrlProp133.xml"/><Relationship Id="rId26" Type="http://schemas.openxmlformats.org/officeDocument/2006/relationships/ctrlProp" Target="../ctrlProps/ctrlProp141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136.xml"/><Relationship Id="rId7" Type="http://schemas.openxmlformats.org/officeDocument/2006/relationships/ctrlProp" Target="../ctrlProps/ctrlProp122.xml"/><Relationship Id="rId12" Type="http://schemas.openxmlformats.org/officeDocument/2006/relationships/ctrlProp" Target="../ctrlProps/ctrlProp127.xml"/><Relationship Id="rId17" Type="http://schemas.openxmlformats.org/officeDocument/2006/relationships/ctrlProp" Target="../ctrlProps/ctrlProp132.xml"/><Relationship Id="rId25" Type="http://schemas.openxmlformats.org/officeDocument/2006/relationships/ctrlProp" Target="../ctrlProps/ctrlProp140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31.xml"/><Relationship Id="rId20" Type="http://schemas.openxmlformats.org/officeDocument/2006/relationships/ctrlProp" Target="../ctrlProps/ctrlProp135.xml"/><Relationship Id="rId29" Type="http://schemas.openxmlformats.org/officeDocument/2006/relationships/ctrlProp" Target="../ctrlProps/ctrlProp144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21.xml"/><Relationship Id="rId11" Type="http://schemas.openxmlformats.org/officeDocument/2006/relationships/ctrlProp" Target="../ctrlProps/ctrlProp126.xml"/><Relationship Id="rId24" Type="http://schemas.openxmlformats.org/officeDocument/2006/relationships/ctrlProp" Target="../ctrlProps/ctrlProp139.xml"/><Relationship Id="rId32" Type="http://schemas.openxmlformats.org/officeDocument/2006/relationships/ctrlProp" Target="../ctrlProps/ctrlProp147.xml"/><Relationship Id="rId5" Type="http://schemas.openxmlformats.org/officeDocument/2006/relationships/ctrlProp" Target="../ctrlProps/ctrlProp120.xml"/><Relationship Id="rId15" Type="http://schemas.openxmlformats.org/officeDocument/2006/relationships/ctrlProp" Target="../ctrlProps/ctrlProp130.xml"/><Relationship Id="rId23" Type="http://schemas.openxmlformats.org/officeDocument/2006/relationships/ctrlProp" Target="../ctrlProps/ctrlProp138.xml"/><Relationship Id="rId28" Type="http://schemas.openxmlformats.org/officeDocument/2006/relationships/ctrlProp" Target="../ctrlProps/ctrlProp143.xml"/><Relationship Id="rId10" Type="http://schemas.openxmlformats.org/officeDocument/2006/relationships/ctrlProp" Target="../ctrlProps/ctrlProp125.xml"/><Relationship Id="rId19" Type="http://schemas.openxmlformats.org/officeDocument/2006/relationships/ctrlProp" Target="../ctrlProps/ctrlProp134.xml"/><Relationship Id="rId31" Type="http://schemas.openxmlformats.org/officeDocument/2006/relationships/ctrlProp" Target="../ctrlProps/ctrlProp146.xml"/><Relationship Id="rId4" Type="http://schemas.openxmlformats.org/officeDocument/2006/relationships/ctrlProp" Target="../ctrlProps/ctrlProp119.xml"/><Relationship Id="rId9" Type="http://schemas.openxmlformats.org/officeDocument/2006/relationships/ctrlProp" Target="../ctrlProps/ctrlProp124.xml"/><Relationship Id="rId14" Type="http://schemas.openxmlformats.org/officeDocument/2006/relationships/ctrlProp" Target="../ctrlProps/ctrlProp129.xml"/><Relationship Id="rId22" Type="http://schemas.openxmlformats.org/officeDocument/2006/relationships/ctrlProp" Target="../ctrlProps/ctrlProp137.xml"/><Relationship Id="rId27" Type="http://schemas.openxmlformats.org/officeDocument/2006/relationships/ctrlProp" Target="../ctrlProps/ctrlProp142.xml"/><Relationship Id="rId30" Type="http://schemas.openxmlformats.org/officeDocument/2006/relationships/ctrlProp" Target="../ctrlProps/ctrlProp14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www.portailaif.be/club/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57"/>
  <sheetViews>
    <sheetView workbookViewId="0">
      <selection activeCell="E27" sqref="E27"/>
    </sheetView>
  </sheetViews>
  <sheetFormatPr baseColWidth="10" defaultRowHeight="15"/>
  <cols>
    <col min="1" max="1" width="4.7109375" style="3" customWidth="1"/>
    <col min="3" max="3" width="11.42578125" style="3"/>
    <col min="4" max="4" width="10" style="3" customWidth="1"/>
    <col min="6" max="7" width="11.42578125" style="3"/>
    <col min="9" max="10" width="11.42578125" style="3"/>
    <col min="11" max="11" width="17.28515625" bestFit="1" customWidth="1"/>
    <col min="12" max="12" width="11.42578125" style="3"/>
    <col min="13" max="13" width="7.140625" style="3" customWidth="1"/>
    <col min="14" max="14" width="11.7109375" bestFit="1" customWidth="1"/>
    <col min="15" max="16" width="11.42578125" style="3"/>
    <col min="18" max="19" width="11.42578125" style="3"/>
    <col min="20" max="20" width="19.7109375" bestFit="1" customWidth="1"/>
    <col min="21" max="22" width="11.42578125" style="3"/>
    <col min="23" max="23" width="13.7109375" bestFit="1" customWidth="1"/>
    <col min="24" max="25" width="11.42578125" style="3"/>
    <col min="27" max="27" width="11.42578125" style="3"/>
  </cols>
  <sheetData>
    <row r="1" spans="1:27" ht="15.75" thickBot="1">
      <c r="A1" s="293">
        <f>'Données du match'!D7</f>
        <v>0</v>
      </c>
      <c r="B1" s="318" t="s">
        <v>234</v>
      </c>
      <c r="C1" s="319"/>
      <c r="D1" s="320" t="s">
        <v>267</v>
      </c>
      <c r="E1" s="321"/>
      <c r="F1" s="276"/>
      <c r="G1" s="322" t="s">
        <v>268</v>
      </c>
      <c r="H1" s="323"/>
      <c r="I1" s="276"/>
      <c r="J1" s="322" t="s">
        <v>269</v>
      </c>
      <c r="K1" s="323"/>
      <c r="L1" s="276"/>
      <c r="M1" s="322" t="s">
        <v>270</v>
      </c>
      <c r="N1" s="323"/>
      <c r="O1" s="276"/>
      <c r="P1" s="322" t="s">
        <v>255</v>
      </c>
      <c r="Q1" s="323"/>
      <c r="R1" s="276"/>
      <c r="S1" s="322" t="s">
        <v>256</v>
      </c>
      <c r="T1" s="323"/>
      <c r="U1" s="276"/>
      <c r="V1" s="322" t="s">
        <v>257</v>
      </c>
      <c r="W1" s="323"/>
      <c r="X1" s="276"/>
      <c r="Y1" s="322" t="s">
        <v>258</v>
      </c>
      <c r="Z1" s="323"/>
      <c r="AA1" s="276"/>
    </row>
    <row r="2" spans="1:27">
      <c r="A2" s="292" t="str">
        <f>IF($A$1="1M",D2,IF($A$1="2M",G2,IF($A$1="3M",J2,IF($A$1="4M",M2,IF($A$1="5M",P2,IF($A$1="6M",S2,IF($A$1="7M",V2,IF($A$1="8M",Y2,IF($A$1="1D",D31,IF($A$1="2D",G31,IF($A$1="3D",J31,IF($A$1="4D",M31,IF($A$1="5D",P31,IF($A$1="6D",S31,IF($A$1="7D",V31,IF($A$1="8D",Y31,""))))))))))))))))</f>
        <v/>
      </c>
      <c r="B2" s="274" t="str">
        <f t="shared" ref="B2:C2" si="0">IF($A$1="1M",E2,IF($A$1="2M",H2,IF($A$1="3M",K2,IF($A$1="4M",N2,IF($A$1="5M",Q2,IF($A$1="6M",T2,IF($A$1="7M",W2,IF($A$1="8M",Z2,IF($A$1="1D",E31,IF($A$1="2D",H31,IF($A$1="3D",K31,IF($A$1="4D",N31,IF($A$1="5D",Q31,IF($A$1="6D",T31,IF($A$1="7D",W31,IF($A$1="8D",Z31,""))))))))))))))))</f>
        <v/>
      </c>
      <c r="C2" s="274" t="str">
        <f t="shared" si="0"/>
        <v/>
      </c>
      <c r="D2" s="211" t="s">
        <v>171</v>
      </c>
      <c r="E2" s="210"/>
      <c r="F2" s="216"/>
      <c r="G2" s="211" t="s">
        <v>171</v>
      </c>
      <c r="H2" s="210"/>
      <c r="I2" s="216"/>
      <c r="J2" s="218" t="s">
        <v>171</v>
      </c>
      <c r="K2" s="210"/>
      <c r="L2" s="216"/>
      <c r="M2" s="218" t="s">
        <v>171</v>
      </c>
      <c r="N2" s="210"/>
      <c r="O2" s="216"/>
      <c r="P2" s="211" t="s">
        <v>171</v>
      </c>
      <c r="Q2" s="210"/>
      <c r="R2" s="216"/>
      <c r="S2" s="218" t="s">
        <v>171</v>
      </c>
      <c r="T2" s="238"/>
      <c r="U2" s="216"/>
      <c r="V2" s="211" t="s">
        <v>171</v>
      </c>
      <c r="W2" s="210"/>
      <c r="X2" s="216"/>
      <c r="Y2" s="211" t="s">
        <v>171</v>
      </c>
      <c r="Z2" s="210"/>
      <c r="AA2" s="216"/>
    </row>
    <row r="3" spans="1:27">
      <c r="A3" s="274" t="str">
        <f t="shared" ref="A3:A28" si="1">IF($A$1="1M",D3,IF($A$1="2M",G3,IF($A$1="3M",J3,IF($A$1="4M",M3,IF($A$1="5M",P3,IF($A$1="6M",S3,IF($A$1="7M",V3,IF($A$1="8M",Y3,IF($A$1="1D",D32,IF($A$1="2D",G32,IF($A$1="3D",J32,IF($A$1="4D",M32,IF($A$1="5D",P32,IF($A$1="6D",S32,IF($A$1="7D",V32,IF($A$1="8D",Y32,""))))))))))))))))</f>
        <v/>
      </c>
      <c r="B3" s="274" t="str">
        <f t="shared" ref="B3:B28" si="2">IF($A$1="1M",E3,IF($A$1="2M",H3,IF($A$1="3M",K3,IF($A$1="4M",N3,IF($A$1="5M",Q3,IF($A$1="6M",T3,IF($A$1="7M",W3,IF($A$1="8M",Z3,IF($A$1="1D",E32,IF($A$1="2D",H32,IF($A$1="3D",K32,IF($A$1="4D",N32,IF($A$1="5D",Q32,IF($A$1="6D",T32,IF($A$1="7D",W32,IF($A$1="8D",Z32,""))))))))))))))))</f>
        <v/>
      </c>
      <c r="C3" s="274" t="str">
        <f t="shared" ref="C3:C28" si="3">IF($A$1="1M",F3,IF($A$1="2M",I3,IF($A$1="3M",L3,IF($A$1="4M",O3,IF($A$1="5M",R3,IF($A$1="6M",U3,IF($A$1="7M",X3,IF($A$1="8M",AA3,IF($A$1="1D",F32,IF($A$1="2D",I32,IF($A$1="3D",L32,IF($A$1="4D",O32,IF($A$1="5D",R32,IF($A$1="6D",U32,IF($A$1="7D",X32,IF($A$1="8D",AA32,""))))))))))))))))</f>
        <v/>
      </c>
      <c r="D3" s="212" t="s">
        <v>171</v>
      </c>
      <c r="E3" s="42"/>
      <c r="F3" s="217"/>
      <c r="G3" s="212" t="s">
        <v>171</v>
      </c>
      <c r="H3" s="42"/>
      <c r="I3" s="217"/>
      <c r="J3" s="218" t="s">
        <v>171</v>
      </c>
      <c r="K3" s="42"/>
      <c r="L3" s="217"/>
      <c r="M3" s="218" t="s">
        <v>171</v>
      </c>
      <c r="N3" s="42"/>
      <c r="O3" s="217"/>
      <c r="P3" s="212" t="s">
        <v>171</v>
      </c>
      <c r="Q3" s="42"/>
      <c r="R3" s="217"/>
      <c r="S3" s="218" t="s">
        <v>171</v>
      </c>
      <c r="T3" s="219"/>
      <c r="U3" s="217"/>
      <c r="V3" s="212" t="s">
        <v>171</v>
      </c>
      <c r="W3" s="219"/>
      <c r="X3" s="217"/>
      <c r="Y3" s="212" t="s">
        <v>171</v>
      </c>
      <c r="Z3" s="42"/>
      <c r="AA3" s="217"/>
    </row>
    <row r="4" spans="1:27">
      <c r="A4" s="274" t="str">
        <f t="shared" si="1"/>
        <v/>
      </c>
      <c r="B4" s="274" t="str">
        <f t="shared" si="2"/>
        <v/>
      </c>
      <c r="C4" s="274" t="str">
        <f t="shared" si="3"/>
        <v/>
      </c>
      <c r="D4" s="212" t="s">
        <v>171</v>
      </c>
      <c r="E4" s="42"/>
      <c r="F4" s="217"/>
      <c r="G4" s="212" t="s">
        <v>171</v>
      </c>
      <c r="H4" s="42"/>
      <c r="I4" s="217"/>
      <c r="J4" s="218" t="s">
        <v>171</v>
      </c>
      <c r="K4" s="42"/>
      <c r="L4" s="217"/>
      <c r="M4" s="218" t="s">
        <v>171</v>
      </c>
      <c r="N4" s="42"/>
      <c r="O4" s="217"/>
      <c r="P4" s="212" t="s">
        <v>171</v>
      </c>
      <c r="Q4" s="42"/>
      <c r="R4" s="217"/>
      <c r="S4" s="218" t="s">
        <v>171</v>
      </c>
      <c r="T4" s="219"/>
      <c r="U4" s="217"/>
      <c r="V4" s="212" t="s">
        <v>171</v>
      </c>
      <c r="W4" s="219"/>
      <c r="X4" s="217"/>
      <c r="Y4" s="212" t="s">
        <v>171</v>
      </c>
      <c r="Z4" s="42"/>
      <c r="AA4" s="217"/>
    </row>
    <row r="5" spans="1:27">
      <c r="A5" s="274" t="str">
        <f t="shared" si="1"/>
        <v/>
      </c>
      <c r="B5" s="274" t="str">
        <f t="shared" si="2"/>
        <v/>
      </c>
      <c r="C5" s="274" t="str">
        <f t="shared" si="3"/>
        <v/>
      </c>
      <c r="D5" s="212" t="s">
        <v>171</v>
      </c>
      <c r="E5" s="192"/>
      <c r="F5" s="217"/>
      <c r="G5" s="212" t="s">
        <v>171</v>
      </c>
      <c r="H5" s="42"/>
      <c r="I5" s="217"/>
      <c r="J5" s="218" t="s">
        <v>171</v>
      </c>
      <c r="K5" s="42"/>
      <c r="L5" s="217"/>
      <c r="M5" s="218" t="s">
        <v>171</v>
      </c>
      <c r="N5" s="42"/>
      <c r="O5" s="217"/>
      <c r="P5" s="212" t="s">
        <v>171</v>
      </c>
      <c r="Q5" s="42"/>
      <c r="R5" s="217"/>
      <c r="S5" s="218" t="s">
        <v>171</v>
      </c>
      <c r="T5" s="219"/>
      <c r="U5" s="217"/>
      <c r="V5" s="212" t="s">
        <v>171</v>
      </c>
      <c r="W5" s="219"/>
      <c r="X5" s="217"/>
      <c r="Y5" s="212" t="s">
        <v>171</v>
      </c>
      <c r="Z5" s="42"/>
      <c r="AA5" s="217"/>
    </row>
    <row r="6" spans="1:27">
      <c r="A6" s="274" t="str">
        <f t="shared" si="1"/>
        <v/>
      </c>
      <c r="B6" s="274" t="str">
        <f t="shared" si="2"/>
        <v/>
      </c>
      <c r="C6" s="274" t="str">
        <f t="shared" si="3"/>
        <v/>
      </c>
      <c r="D6" s="212" t="s">
        <v>171</v>
      </c>
      <c r="E6" s="192"/>
      <c r="F6" s="217"/>
      <c r="G6" s="212" t="s">
        <v>171</v>
      </c>
      <c r="H6" s="42"/>
      <c r="I6" s="217"/>
      <c r="J6" s="218" t="s">
        <v>171</v>
      </c>
      <c r="K6" s="42"/>
      <c r="L6" s="217"/>
      <c r="M6" s="218" t="s">
        <v>171</v>
      </c>
      <c r="N6" s="42"/>
      <c r="O6" s="217"/>
      <c r="P6" s="212" t="s">
        <v>171</v>
      </c>
      <c r="Q6" s="42"/>
      <c r="R6" s="217"/>
      <c r="S6" s="218" t="s">
        <v>171</v>
      </c>
      <c r="T6" s="219"/>
      <c r="U6" s="217"/>
      <c r="V6" s="212" t="s">
        <v>171</v>
      </c>
      <c r="W6" s="219"/>
      <c r="X6" s="217"/>
      <c r="Y6" s="212" t="s">
        <v>171</v>
      </c>
      <c r="Z6" s="42"/>
      <c r="AA6" s="217"/>
    </row>
    <row r="7" spans="1:27">
      <c r="A7" s="274" t="str">
        <f t="shared" si="1"/>
        <v/>
      </c>
      <c r="B7" s="274" t="str">
        <f t="shared" si="2"/>
        <v/>
      </c>
      <c r="C7" s="274" t="str">
        <f t="shared" si="3"/>
        <v/>
      </c>
      <c r="D7" s="212" t="s">
        <v>171</v>
      </c>
      <c r="E7" s="192"/>
      <c r="F7" s="217"/>
      <c r="G7" s="212" t="s">
        <v>171</v>
      </c>
      <c r="H7" s="42"/>
      <c r="I7" s="217"/>
      <c r="J7" s="218" t="s">
        <v>171</v>
      </c>
      <c r="K7" s="42"/>
      <c r="L7" s="217"/>
      <c r="M7" s="218" t="s">
        <v>171</v>
      </c>
      <c r="N7" s="192"/>
      <c r="O7" s="217"/>
      <c r="P7" s="212" t="s">
        <v>171</v>
      </c>
      <c r="Q7" s="42"/>
      <c r="R7" s="217"/>
      <c r="S7" s="218" t="s">
        <v>171</v>
      </c>
      <c r="T7" s="219"/>
      <c r="U7" s="217"/>
      <c r="V7" s="212" t="s">
        <v>171</v>
      </c>
      <c r="W7" s="219"/>
      <c r="X7" s="217"/>
      <c r="Y7" s="212" t="s">
        <v>171</v>
      </c>
      <c r="Z7" s="42"/>
      <c r="AA7" s="217"/>
    </row>
    <row r="8" spans="1:27">
      <c r="A8" s="274" t="str">
        <f t="shared" si="1"/>
        <v/>
      </c>
      <c r="B8" s="274" t="str">
        <f t="shared" si="2"/>
        <v/>
      </c>
      <c r="C8" s="274" t="str">
        <f t="shared" si="3"/>
        <v/>
      </c>
      <c r="D8" s="212" t="s">
        <v>171</v>
      </c>
      <c r="E8" s="42"/>
      <c r="F8" s="217"/>
      <c r="G8" s="212" t="s">
        <v>171</v>
      </c>
      <c r="H8" s="42"/>
      <c r="I8" s="217"/>
      <c r="J8" s="218" t="s">
        <v>171</v>
      </c>
      <c r="K8" s="42"/>
      <c r="L8" s="217"/>
      <c r="M8" s="218" t="s">
        <v>171</v>
      </c>
      <c r="N8" s="192"/>
      <c r="O8" s="217"/>
      <c r="P8" s="212" t="s">
        <v>171</v>
      </c>
      <c r="Q8" s="42"/>
      <c r="R8" s="217"/>
      <c r="S8" s="218" t="s">
        <v>171</v>
      </c>
      <c r="T8" s="42"/>
      <c r="U8" s="217"/>
      <c r="V8" s="212" t="s">
        <v>171</v>
      </c>
      <c r="W8" s="219"/>
      <c r="X8" s="217"/>
      <c r="Y8" s="212" t="s">
        <v>171</v>
      </c>
      <c r="Z8" s="42"/>
      <c r="AA8" s="217"/>
    </row>
    <row r="9" spans="1:27">
      <c r="A9" s="274" t="str">
        <f t="shared" si="1"/>
        <v/>
      </c>
      <c r="B9" s="274" t="str">
        <f t="shared" si="2"/>
        <v/>
      </c>
      <c r="C9" s="274" t="str">
        <f t="shared" si="3"/>
        <v/>
      </c>
      <c r="D9" s="212" t="s">
        <v>171</v>
      </c>
      <c r="E9" s="42"/>
      <c r="F9" s="217"/>
      <c r="G9" s="212" t="s">
        <v>171</v>
      </c>
      <c r="H9" s="42"/>
      <c r="I9" s="217"/>
      <c r="J9" s="218" t="s">
        <v>171</v>
      </c>
      <c r="K9" s="42"/>
      <c r="L9" s="217"/>
      <c r="M9" s="218" t="s">
        <v>171</v>
      </c>
      <c r="N9" s="42"/>
      <c r="O9" s="217"/>
      <c r="P9" s="212" t="s">
        <v>171</v>
      </c>
      <c r="Q9" s="42"/>
      <c r="R9" s="217"/>
      <c r="S9" s="218" t="s">
        <v>171</v>
      </c>
      <c r="T9" s="219"/>
      <c r="U9" s="217"/>
      <c r="V9" s="212" t="s">
        <v>171</v>
      </c>
      <c r="W9" s="219"/>
      <c r="X9" s="217"/>
      <c r="Y9" s="212" t="s">
        <v>171</v>
      </c>
      <c r="Z9" s="42"/>
      <c r="AA9" s="217"/>
    </row>
    <row r="10" spans="1:27">
      <c r="A10" s="274" t="str">
        <f t="shared" si="1"/>
        <v/>
      </c>
      <c r="B10" s="274" t="str">
        <f t="shared" si="2"/>
        <v/>
      </c>
      <c r="C10" s="274" t="str">
        <f t="shared" si="3"/>
        <v/>
      </c>
      <c r="D10" s="212" t="s">
        <v>171</v>
      </c>
      <c r="E10" s="42"/>
      <c r="F10" s="217"/>
      <c r="G10" s="212" t="s">
        <v>171</v>
      </c>
      <c r="H10" s="42"/>
      <c r="I10" s="217"/>
      <c r="J10" s="218" t="s">
        <v>171</v>
      </c>
      <c r="K10" s="42"/>
      <c r="L10" s="217"/>
      <c r="M10" s="218" t="s">
        <v>171</v>
      </c>
      <c r="N10" s="42"/>
      <c r="O10" s="217"/>
      <c r="P10" s="212" t="s">
        <v>171</v>
      </c>
      <c r="Q10" s="42"/>
      <c r="R10" s="217"/>
      <c r="S10" s="218" t="s">
        <v>171</v>
      </c>
      <c r="T10" s="219"/>
      <c r="U10" s="217"/>
      <c r="V10" s="212" t="s">
        <v>171</v>
      </c>
      <c r="W10" s="219"/>
      <c r="X10" s="217"/>
      <c r="Y10" s="212" t="s">
        <v>171</v>
      </c>
      <c r="Z10" s="42"/>
      <c r="AA10" s="217"/>
    </row>
    <row r="11" spans="1:27">
      <c r="A11" s="274" t="str">
        <f t="shared" si="1"/>
        <v/>
      </c>
      <c r="B11" s="274" t="str">
        <f t="shared" si="2"/>
        <v/>
      </c>
      <c r="C11" s="274" t="str">
        <f t="shared" si="3"/>
        <v/>
      </c>
      <c r="D11" s="212" t="s">
        <v>171</v>
      </c>
      <c r="E11" s="42"/>
      <c r="F11" s="217"/>
      <c r="G11" s="212" t="s">
        <v>171</v>
      </c>
      <c r="H11" s="42"/>
      <c r="I11" s="217"/>
      <c r="J11" s="218" t="s">
        <v>171</v>
      </c>
      <c r="K11" s="42"/>
      <c r="L11" s="217"/>
      <c r="M11" s="218" t="s">
        <v>171</v>
      </c>
      <c r="N11" s="42"/>
      <c r="O11" s="217"/>
      <c r="P11" s="212" t="s">
        <v>171</v>
      </c>
      <c r="Q11" s="42"/>
      <c r="R11" s="217"/>
      <c r="S11" s="218" t="s">
        <v>171</v>
      </c>
      <c r="T11" s="219"/>
      <c r="U11" s="217"/>
      <c r="V11" s="212" t="s">
        <v>171</v>
      </c>
      <c r="W11" s="219"/>
      <c r="X11" s="217"/>
      <c r="Y11" s="212" t="s">
        <v>171</v>
      </c>
      <c r="Z11" s="42"/>
      <c r="AA11" s="217"/>
    </row>
    <row r="12" spans="1:27">
      <c r="A12" s="274" t="str">
        <f t="shared" si="1"/>
        <v/>
      </c>
      <c r="B12" s="274" t="str">
        <f t="shared" si="2"/>
        <v/>
      </c>
      <c r="C12" s="274" t="str">
        <f t="shared" si="3"/>
        <v/>
      </c>
      <c r="D12" s="212" t="s">
        <v>171</v>
      </c>
      <c r="E12" s="42"/>
      <c r="F12" s="217"/>
      <c r="G12" s="212" t="s">
        <v>171</v>
      </c>
      <c r="H12" s="42"/>
      <c r="I12" s="217"/>
      <c r="J12" s="218" t="s">
        <v>171</v>
      </c>
      <c r="K12" s="42"/>
      <c r="L12" s="217"/>
      <c r="M12" s="218" t="s">
        <v>171</v>
      </c>
      <c r="N12" s="192"/>
      <c r="O12" s="217"/>
      <c r="P12" s="212" t="s">
        <v>171</v>
      </c>
      <c r="Q12" s="42"/>
      <c r="R12" s="217"/>
      <c r="S12" s="218" t="s">
        <v>171</v>
      </c>
      <c r="T12" s="237"/>
      <c r="U12" s="217"/>
      <c r="V12" s="212" t="s">
        <v>171</v>
      </c>
      <c r="W12" s="219"/>
      <c r="X12" s="217"/>
      <c r="Y12" s="212" t="s">
        <v>171</v>
      </c>
      <c r="Z12" s="42"/>
      <c r="AA12" s="217"/>
    </row>
    <row r="13" spans="1:27">
      <c r="A13" s="274" t="str">
        <f t="shared" si="1"/>
        <v/>
      </c>
      <c r="B13" s="274" t="str">
        <f t="shared" si="2"/>
        <v/>
      </c>
      <c r="C13" s="274" t="str">
        <f t="shared" si="3"/>
        <v/>
      </c>
      <c r="D13" s="212" t="s">
        <v>171</v>
      </c>
      <c r="E13" s="42"/>
      <c r="F13" s="217"/>
      <c r="G13" s="212" t="s">
        <v>171</v>
      </c>
      <c r="H13" s="42"/>
      <c r="I13" s="217"/>
      <c r="J13" s="218" t="s">
        <v>171</v>
      </c>
      <c r="K13" s="42"/>
      <c r="L13" s="217"/>
      <c r="M13" s="218" t="s">
        <v>171</v>
      </c>
      <c r="N13" s="42"/>
      <c r="O13" s="217"/>
      <c r="P13" s="212" t="s">
        <v>171</v>
      </c>
      <c r="Q13" s="42"/>
      <c r="R13" s="217"/>
      <c r="S13" s="218" t="s">
        <v>171</v>
      </c>
      <c r="T13" s="219"/>
      <c r="U13" s="217"/>
      <c r="V13" s="212" t="s">
        <v>171</v>
      </c>
      <c r="W13" s="42"/>
      <c r="X13" s="217"/>
      <c r="Y13" s="212" t="s">
        <v>171</v>
      </c>
      <c r="Z13" s="42"/>
      <c r="AA13" s="217"/>
    </row>
    <row r="14" spans="1:27">
      <c r="A14" s="274" t="str">
        <f t="shared" si="1"/>
        <v/>
      </c>
      <c r="B14" s="274" t="str">
        <f t="shared" si="2"/>
        <v/>
      </c>
      <c r="C14" s="274" t="str">
        <f t="shared" si="3"/>
        <v/>
      </c>
      <c r="D14" s="212" t="s">
        <v>171</v>
      </c>
      <c r="E14" s="42"/>
      <c r="F14" s="217"/>
      <c r="G14" s="212" t="s">
        <v>171</v>
      </c>
      <c r="H14" s="42"/>
      <c r="I14" s="217"/>
      <c r="J14" s="218" t="s">
        <v>171</v>
      </c>
      <c r="K14" s="42"/>
      <c r="L14" s="217"/>
      <c r="M14" s="218" t="s">
        <v>171</v>
      </c>
      <c r="N14" s="42"/>
      <c r="O14" s="217"/>
      <c r="P14" s="212" t="s">
        <v>171</v>
      </c>
      <c r="Q14" s="42"/>
      <c r="R14" s="217"/>
      <c r="S14" s="218" t="s">
        <v>171</v>
      </c>
      <c r="T14" s="42"/>
      <c r="U14" s="217"/>
      <c r="V14" s="212" t="s">
        <v>171</v>
      </c>
      <c r="W14" s="42"/>
      <c r="X14" s="217"/>
      <c r="Y14" s="212" t="s">
        <v>171</v>
      </c>
      <c r="Z14" s="42"/>
      <c r="AA14" s="217"/>
    </row>
    <row r="15" spans="1:27">
      <c r="A15" s="274" t="str">
        <f t="shared" si="1"/>
        <v/>
      </c>
      <c r="B15" s="274" t="str">
        <f t="shared" si="2"/>
        <v/>
      </c>
      <c r="C15" s="274" t="str">
        <f t="shared" si="3"/>
        <v/>
      </c>
      <c r="D15" s="212" t="s">
        <v>171</v>
      </c>
      <c r="E15" s="42"/>
      <c r="F15" s="217"/>
      <c r="G15" s="212" t="s">
        <v>171</v>
      </c>
      <c r="H15" s="42"/>
      <c r="I15" s="217"/>
      <c r="J15" s="218" t="s">
        <v>171</v>
      </c>
      <c r="K15" s="42"/>
      <c r="L15" s="217"/>
      <c r="M15" s="218" t="s">
        <v>171</v>
      </c>
      <c r="N15" s="42"/>
      <c r="O15" s="217"/>
      <c r="P15" s="212" t="s">
        <v>171</v>
      </c>
      <c r="Q15" s="42"/>
      <c r="R15" s="217"/>
      <c r="S15" s="218" t="s">
        <v>171</v>
      </c>
      <c r="T15" s="42"/>
      <c r="U15" s="217"/>
      <c r="V15" s="212" t="s">
        <v>171</v>
      </c>
      <c r="W15" s="42"/>
      <c r="X15" s="217"/>
      <c r="Y15" s="212" t="s">
        <v>171</v>
      </c>
      <c r="Z15" s="42"/>
      <c r="AA15" s="217"/>
    </row>
    <row r="16" spans="1:27">
      <c r="A16" s="274" t="str">
        <f t="shared" si="1"/>
        <v/>
      </c>
      <c r="B16" s="274" t="str">
        <f t="shared" si="2"/>
        <v/>
      </c>
      <c r="C16" s="274" t="str">
        <f t="shared" si="3"/>
        <v/>
      </c>
      <c r="D16" s="212" t="s">
        <v>171</v>
      </c>
      <c r="E16" s="42"/>
      <c r="F16" s="217"/>
      <c r="G16" s="212" t="s">
        <v>171</v>
      </c>
      <c r="H16" s="42"/>
      <c r="I16" s="217"/>
      <c r="J16" s="218" t="s">
        <v>171</v>
      </c>
      <c r="K16" s="42"/>
      <c r="L16" s="217"/>
      <c r="M16" s="218" t="s">
        <v>171</v>
      </c>
      <c r="N16" s="42"/>
      <c r="O16" s="217"/>
      <c r="P16" s="212" t="s">
        <v>171</v>
      </c>
      <c r="Q16" s="42"/>
      <c r="R16" s="217"/>
      <c r="S16" s="218" t="s">
        <v>171</v>
      </c>
      <c r="T16" s="42"/>
      <c r="U16" s="217"/>
      <c r="V16" s="212" t="s">
        <v>171</v>
      </c>
      <c r="W16" s="42"/>
      <c r="X16" s="217"/>
      <c r="Y16" s="212" t="s">
        <v>171</v>
      </c>
      <c r="Z16" s="42"/>
      <c r="AA16" s="217"/>
    </row>
    <row r="17" spans="1:27">
      <c r="A17" s="274" t="str">
        <f t="shared" si="1"/>
        <v/>
      </c>
      <c r="B17" s="274" t="str">
        <f t="shared" si="2"/>
        <v/>
      </c>
      <c r="C17" s="274" t="str">
        <f t="shared" si="3"/>
        <v/>
      </c>
      <c r="D17" s="212" t="s">
        <v>171</v>
      </c>
      <c r="E17" s="42"/>
      <c r="F17" s="217"/>
      <c r="G17" s="212" t="s">
        <v>171</v>
      </c>
      <c r="H17" s="42"/>
      <c r="I17" s="217"/>
      <c r="J17" s="218" t="s">
        <v>171</v>
      </c>
      <c r="K17" s="42"/>
      <c r="L17" s="217"/>
      <c r="M17" s="218" t="s">
        <v>171</v>
      </c>
      <c r="N17" s="42"/>
      <c r="O17" s="217"/>
      <c r="P17" s="212" t="s">
        <v>171</v>
      </c>
      <c r="Q17" s="42"/>
      <c r="R17" s="217"/>
      <c r="S17" s="218" t="s">
        <v>171</v>
      </c>
      <c r="T17" s="42"/>
      <c r="U17" s="217"/>
      <c r="V17" s="212" t="s">
        <v>171</v>
      </c>
      <c r="W17" s="42"/>
      <c r="X17" s="217"/>
      <c r="Y17" s="212" t="s">
        <v>171</v>
      </c>
      <c r="Z17" s="42"/>
      <c r="AA17" s="217"/>
    </row>
    <row r="18" spans="1:27">
      <c r="A18" s="274" t="str">
        <f t="shared" si="1"/>
        <v/>
      </c>
      <c r="B18" s="274" t="str">
        <f t="shared" si="2"/>
        <v/>
      </c>
      <c r="C18" s="274" t="str">
        <f t="shared" si="3"/>
        <v/>
      </c>
      <c r="D18" s="212" t="s">
        <v>171</v>
      </c>
      <c r="E18" s="42"/>
      <c r="F18" s="217"/>
      <c r="G18" s="212" t="s">
        <v>171</v>
      </c>
      <c r="H18" s="42"/>
      <c r="I18" s="217"/>
      <c r="J18" s="218" t="s">
        <v>171</v>
      </c>
      <c r="K18" s="42"/>
      <c r="L18" s="217"/>
      <c r="M18" s="218" t="s">
        <v>171</v>
      </c>
      <c r="N18" s="42"/>
      <c r="O18" s="217"/>
      <c r="P18" s="212" t="s">
        <v>171</v>
      </c>
      <c r="Q18" s="42"/>
      <c r="R18" s="217"/>
      <c r="S18" s="218" t="s">
        <v>171</v>
      </c>
      <c r="T18" s="42"/>
      <c r="U18" s="217"/>
      <c r="V18" s="212" t="s">
        <v>171</v>
      </c>
      <c r="W18" s="42"/>
      <c r="X18" s="217"/>
      <c r="Y18" s="212" t="s">
        <v>171</v>
      </c>
      <c r="Z18" s="42"/>
      <c r="AA18" s="217"/>
    </row>
    <row r="19" spans="1:27">
      <c r="A19" s="274" t="str">
        <f t="shared" si="1"/>
        <v/>
      </c>
      <c r="B19" s="274" t="str">
        <f t="shared" si="2"/>
        <v/>
      </c>
      <c r="C19" s="274" t="str">
        <f t="shared" si="3"/>
        <v/>
      </c>
      <c r="D19" s="212" t="s">
        <v>171</v>
      </c>
      <c r="E19" s="42"/>
      <c r="F19" s="217"/>
      <c r="G19" s="212" t="s">
        <v>171</v>
      </c>
      <c r="H19" s="42"/>
      <c r="I19" s="217"/>
      <c r="J19" s="218" t="s">
        <v>171</v>
      </c>
      <c r="K19" s="42"/>
      <c r="L19" s="217"/>
      <c r="M19" s="218" t="s">
        <v>171</v>
      </c>
      <c r="N19" s="42"/>
      <c r="O19" s="217"/>
      <c r="P19" s="212" t="s">
        <v>171</v>
      </c>
      <c r="Q19" s="42"/>
      <c r="R19" s="217"/>
      <c r="S19" s="218" t="s">
        <v>171</v>
      </c>
      <c r="T19" s="42"/>
      <c r="U19" s="217"/>
      <c r="V19" s="212" t="s">
        <v>171</v>
      </c>
      <c r="W19" s="42"/>
      <c r="X19" s="217"/>
      <c r="Y19" s="212" t="s">
        <v>171</v>
      </c>
      <c r="Z19" s="42"/>
      <c r="AA19" s="217"/>
    </row>
    <row r="20" spans="1:27">
      <c r="A20" s="274" t="str">
        <f t="shared" si="1"/>
        <v/>
      </c>
      <c r="B20" s="274" t="str">
        <f t="shared" si="2"/>
        <v/>
      </c>
      <c r="C20" s="274" t="str">
        <f t="shared" si="3"/>
        <v/>
      </c>
      <c r="D20" s="212" t="s">
        <v>171</v>
      </c>
      <c r="E20" s="42"/>
      <c r="F20" s="217"/>
      <c r="G20" s="212" t="s">
        <v>171</v>
      </c>
      <c r="H20" s="42"/>
      <c r="I20" s="217"/>
      <c r="J20" s="218" t="s">
        <v>171</v>
      </c>
      <c r="K20" s="42"/>
      <c r="L20" s="217"/>
      <c r="M20" s="218" t="s">
        <v>171</v>
      </c>
      <c r="N20" s="42"/>
      <c r="O20" s="217"/>
      <c r="P20" s="212" t="s">
        <v>171</v>
      </c>
      <c r="Q20" s="42"/>
      <c r="R20" s="217"/>
      <c r="S20" s="218" t="s">
        <v>171</v>
      </c>
      <c r="T20" s="42"/>
      <c r="U20" s="217"/>
      <c r="V20" s="212" t="s">
        <v>171</v>
      </c>
      <c r="W20" s="42"/>
      <c r="X20" s="217"/>
      <c r="Y20" s="212" t="s">
        <v>171</v>
      </c>
      <c r="Z20" s="42"/>
      <c r="AA20" s="217"/>
    </row>
    <row r="21" spans="1:27">
      <c r="A21" s="274" t="str">
        <f t="shared" si="1"/>
        <v/>
      </c>
      <c r="B21" s="274" t="str">
        <f t="shared" si="2"/>
        <v/>
      </c>
      <c r="C21" s="274" t="str">
        <f t="shared" si="3"/>
        <v/>
      </c>
      <c r="D21" s="212" t="s">
        <v>171</v>
      </c>
      <c r="E21" s="42"/>
      <c r="F21" s="217"/>
      <c r="G21" s="212" t="s">
        <v>171</v>
      </c>
      <c r="H21" s="42"/>
      <c r="I21" s="217"/>
      <c r="J21" s="218" t="s">
        <v>171</v>
      </c>
      <c r="K21" s="42"/>
      <c r="L21" s="217"/>
      <c r="M21" s="218" t="s">
        <v>171</v>
      </c>
      <c r="N21" s="42"/>
      <c r="O21" s="217"/>
      <c r="P21" s="212" t="s">
        <v>171</v>
      </c>
      <c r="Q21" s="42"/>
      <c r="R21" s="217"/>
      <c r="S21" s="218" t="s">
        <v>171</v>
      </c>
      <c r="T21" s="42"/>
      <c r="U21" s="217"/>
      <c r="V21" s="212" t="s">
        <v>171</v>
      </c>
      <c r="W21" s="42"/>
      <c r="X21" s="217"/>
      <c r="Y21" s="212" t="s">
        <v>171</v>
      </c>
      <c r="Z21" s="42"/>
      <c r="AA21" s="217"/>
    </row>
    <row r="22" spans="1:27">
      <c r="A22" s="274" t="str">
        <f t="shared" si="1"/>
        <v/>
      </c>
      <c r="B22" s="274" t="str">
        <f t="shared" si="2"/>
        <v/>
      </c>
      <c r="C22" s="274" t="str">
        <f t="shared" si="3"/>
        <v/>
      </c>
      <c r="D22" s="212" t="s">
        <v>171</v>
      </c>
      <c r="E22" s="42"/>
      <c r="F22" s="217"/>
      <c r="G22" s="212" t="s">
        <v>171</v>
      </c>
      <c r="H22" s="42"/>
      <c r="I22" s="217"/>
      <c r="J22" s="218" t="s">
        <v>171</v>
      </c>
      <c r="K22" s="42"/>
      <c r="L22" s="217"/>
      <c r="M22" s="218" t="s">
        <v>171</v>
      </c>
      <c r="N22" s="42"/>
      <c r="O22" s="217"/>
      <c r="P22" s="212" t="s">
        <v>171</v>
      </c>
      <c r="Q22" s="42"/>
      <c r="R22" s="217"/>
      <c r="S22" s="218" t="s">
        <v>171</v>
      </c>
      <c r="T22" s="42"/>
      <c r="U22" s="217"/>
      <c r="V22" s="212" t="s">
        <v>171</v>
      </c>
      <c r="W22" s="42"/>
      <c r="X22" s="217"/>
      <c r="Y22" s="212" t="s">
        <v>171</v>
      </c>
      <c r="Z22" s="42"/>
      <c r="AA22" s="217"/>
    </row>
    <row r="23" spans="1:27">
      <c r="A23" s="274" t="str">
        <f t="shared" si="1"/>
        <v/>
      </c>
      <c r="B23" s="274" t="str">
        <f t="shared" si="2"/>
        <v/>
      </c>
      <c r="C23" s="274" t="str">
        <f t="shared" si="3"/>
        <v/>
      </c>
      <c r="D23" s="212" t="s">
        <v>171</v>
      </c>
      <c r="E23" s="42"/>
      <c r="F23" s="217"/>
      <c r="G23" s="212" t="s">
        <v>171</v>
      </c>
      <c r="H23" s="42"/>
      <c r="I23" s="217"/>
      <c r="J23" s="218" t="s">
        <v>171</v>
      </c>
      <c r="K23" s="42"/>
      <c r="L23" s="217"/>
      <c r="M23" s="218" t="s">
        <v>171</v>
      </c>
      <c r="N23" s="42"/>
      <c r="O23" s="217"/>
      <c r="P23" s="212" t="s">
        <v>171</v>
      </c>
      <c r="Q23" s="42"/>
      <c r="R23" s="217"/>
      <c r="S23" s="218" t="s">
        <v>171</v>
      </c>
      <c r="T23" s="219"/>
      <c r="U23" s="217"/>
      <c r="V23" s="212" t="s">
        <v>171</v>
      </c>
      <c r="W23" s="42"/>
      <c r="X23" s="217"/>
      <c r="Y23" s="212" t="s">
        <v>171</v>
      </c>
      <c r="Z23" s="42"/>
      <c r="AA23" s="217"/>
    </row>
    <row r="24" spans="1:27">
      <c r="A24" s="274" t="str">
        <f t="shared" si="1"/>
        <v/>
      </c>
      <c r="B24" s="274" t="str">
        <f t="shared" si="2"/>
        <v/>
      </c>
      <c r="C24" s="274" t="str">
        <f t="shared" si="3"/>
        <v/>
      </c>
      <c r="D24" s="212" t="s">
        <v>171</v>
      </c>
      <c r="E24" s="42"/>
      <c r="F24" s="217"/>
      <c r="G24" s="212" t="s">
        <v>171</v>
      </c>
      <c r="H24" s="42"/>
      <c r="I24" s="217"/>
      <c r="J24" s="218" t="s">
        <v>171</v>
      </c>
      <c r="K24" s="42"/>
      <c r="L24" s="217"/>
      <c r="M24" s="218" t="s">
        <v>171</v>
      </c>
      <c r="N24" s="42"/>
      <c r="O24" s="217"/>
      <c r="P24" s="212" t="s">
        <v>171</v>
      </c>
      <c r="Q24" s="42"/>
      <c r="R24" s="217"/>
      <c r="S24" s="218" t="s">
        <v>171</v>
      </c>
      <c r="T24" s="42"/>
      <c r="U24" s="217"/>
      <c r="V24" s="212" t="s">
        <v>171</v>
      </c>
      <c r="W24" s="42"/>
      <c r="X24" s="217"/>
      <c r="Y24" s="212" t="s">
        <v>171</v>
      </c>
      <c r="Z24" s="42"/>
      <c r="AA24" s="217"/>
    </row>
    <row r="25" spans="1:27">
      <c r="A25" s="274" t="str">
        <f t="shared" si="1"/>
        <v/>
      </c>
      <c r="B25" s="274" t="str">
        <f t="shared" si="2"/>
        <v/>
      </c>
      <c r="C25" s="274" t="str">
        <f t="shared" si="3"/>
        <v/>
      </c>
      <c r="D25" s="212" t="s">
        <v>171</v>
      </c>
      <c r="E25" s="42"/>
      <c r="F25" s="217"/>
      <c r="G25" s="212" t="s">
        <v>171</v>
      </c>
      <c r="H25" s="42"/>
      <c r="I25" s="217"/>
      <c r="J25" s="218" t="s">
        <v>171</v>
      </c>
      <c r="K25" s="42"/>
      <c r="L25" s="217"/>
      <c r="M25" s="218" t="s">
        <v>171</v>
      </c>
      <c r="N25" s="42"/>
      <c r="O25" s="217"/>
      <c r="P25" s="212" t="s">
        <v>171</v>
      </c>
      <c r="Q25" s="42"/>
      <c r="R25" s="217"/>
      <c r="S25" s="218" t="s">
        <v>171</v>
      </c>
      <c r="T25" s="42"/>
      <c r="U25" s="217"/>
      <c r="V25" s="212" t="s">
        <v>171</v>
      </c>
      <c r="W25" s="42"/>
      <c r="X25" s="217"/>
      <c r="Y25" s="212" t="s">
        <v>171</v>
      </c>
      <c r="Z25" s="42"/>
      <c r="AA25" s="217"/>
    </row>
    <row r="26" spans="1:27">
      <c r="A26" s="274" t="str">
        <f t="shared" si="1"/>
        <v/>
      </c>
      <c r="B26" s="274" t="str">
        <f t="shared" si="2"/>
        <v/>
      </c>
      <c r="C26" s="274" t="str">
        <f t="shared" si="3"/>
        <v/>
      </c>
      <c r="D26" s="212" t="s">
        <v>171</v>
      </c>
      <c r="E26" s="42"/>
      <c r="F26" s="217"/>
      <c r="G26" s="212" t="s">
        <v>171</v>
      </c>
      <c r="H26" s="42"/>
      <c r="I26" s="217"/>
      <c r="J26" s="218" t="s">
        <v>171</v>
      </c>
      <c r="K26" s="42"/>
      <c r="L26" s="217"/>
      <c r="M26" s="218" t="s">
        <v>171</v>
      </c>
      <c r="N26" s="42"/>
      <c r="O26" s="217"/>
      <c r="P26" s="212" t="s">
        <v>171</v>
      </c>
      <c r="Q26" s="42"/>
      <c r="R26" s="217"/>
      <c r="S26" s="218" t="s">
        <v>171</v>
      </c>
      <c r="T26" s="42"/>
      <c r="U26" s="217"/>
      <c r="V26" s="212" t="s">
        <v>171</v>
      </c>
      <c r="W26" s="42"/>
      <c r="X26" s="217"/>
      <c r="Y26" s="212" t="s">
        <v>171</v>
      </c>
      <c r="Z26" s="42"/>
      <c r="AA26" s="217"/>
    </row>
    <row r="27" spans="1:27">
      <c r="A27" s="274" t="str">
        <f t="shared" si="1"/>
        <v/>
      </c>
      <c r="B27" s="274" t="str">
        <f t="shared" si="2"/>
        <v/>
      </c>
      <c r="C27" s="274" t="str">
        <f t="shared" si="3"/>
        <v/>
      </c>
      <c r="D27" s="212" t="s">
        <v>171</v>
      </c>
      <c r="E27" s="42"/>
      <c r="F27" s="217"/>
      <c r="G27" s="212" t="s">
        <v>171</v>
      </c>
      <c r="H27" s="42"/>
      <c r="I27" s="217"/>
      <c r="J27" s="218" t="s">
        <v>171</v>
      </c>
      <c r="K27" s="42"/>
      <c r="L27" s="217"/>
      <c r="M27" s="218" t="s">
        <v>171</v>
      </c>
      <c r="N27" s="42"/>
      <c r="O27" s="217"/>
      <c r="P27" s="212" t="s">
        <v>171</v>
      </c>
      <c r="Q27" s="42"/>
      <c r="R27" s="217"/>
      <c r="S27" s="218" t="s">
        <v>171</v>
      </c>
      <c r="T27" s="42"/>
      <c r="U27" s="217"/>
      <c r="V27" s="212" t="s">
        <v>171</v>
      </c>
      <c r="W27" s="42"/>
      <c r="X27" s="217"/>
      <c r="Y27" s="212" t="s">
        <v>171</v>
      </c>
      <c r="Z27" s="42"/>
      <c r="AA27" s="217"/>
    </row>
    <row r="28" spans="1:27" ht="15.75" thickBot="1">
      <c r="A28" s="274" t="str">
        <f t="shared" si="1"/>
        <v/>
      </c>
      <c r="B28" s="274" t="str">
        <f t="shared" si="2"/>
        <v/>
      </c>
      <c r="C28" s="274" t="str">
        <f t="shared" si="3"/>
        <v/>
      </c>
      <c r="D28" s="213" t="s">
        <v>171</v>
      </c>
      <c r="E28" s="108"/>
      <c r="F28" s="214"/>
      <c r="G28" s="291" t="s">
        <v>171</v>
      </c>
      <c r="H28" s="108"/>
      <c r="I28" s="214"/>
      <c r="J28" s="279" t="s">
        <v>171</v>
      </c>
      <c r="K28" s="108"/>
      <c r="L28" s="214"/>
      <c r="M28" s="279" t="s">
        <v>171</v>
      </c>
      <c r="N28" s="108"/>
      <c r="O28" s="280"/>
      <c r="P28" s="291" t="s">
        <v>171</v>
      </c>
      <c r="Q28" s="108"/>
      <c r="R28" s="214"/>
      <c r="S28" s="213" t="s">
        <v>171</v>
      </c>
      <c r="T28" s="108"/>
      <c r="U28" s="214"/>
      <c r="V28" s="291" t="s">
        <v>171</v>
      </c>
      <c r="W28" s="108"/>
      <c r="X28" s="214"/>
      <c r="Y28" s="291" t="s">
        <v>171</v>
      </c>
      <c r="Z28" s="108"/>
      <c r="AA28" s="214"/>
    </row>
    <row r="29" spans="1:27" ht="15.75" thickBot="1"/>
    <row r="30" spans="1:27" ht="15.75" thickBot="1">
      <c r="D30" s="320" t="s">
        <v>265</v>
      </c>
      <c r="E30" s="321"/>
      <c r="F30" s="281"/>
      <c r="G30" s="320" t="s">
        <v>266</v>
      </c>
      <c r="H30" s="321"/>
      <c r="I30" s="281"/>
      <c r="J30" s="320" t="s">
        <v>264</v>
      </c>
      <c r="K30" s="321"/>
      <c r="L30" s="281"/>
      <c r="M30" s="320" t="s">
        <v>263</v>
      </c>
      <c r="N30" s="321"/>
      <c r="O30" s="281"/>
      <c r="P30" s="320" t="s">
        <v>259</v>
      </c>
      <c r="Q30" s="321"/>
      <c r="R30" s="281"/>
      <c r="S30" s="320" t="s">
        <v>260</v>
      </c>
      <c r="T30" s="321"/>
      <c r="U30" s="281"/>
      <c r="V30" s="320" t="s">
        <v>261</v>
      </c>
      <c r="W30" s="321"/>
      <c r="X30" s="281"/>
      <c r="Y30" s="320" t="s">
        <v>262</v>
      </c>
      <c r="Z30" s="321"/>
      <c r="AA30" s="281"/>
    </row>
    <row r="31" spans="1:27">
      <c r="D31" s="211" t="s">
        <v>171</v>
      </c>
      <c r="E31" s="210"/>
      <c r="F31" s="216"/>
      <c r="G31" s="211" t="s">
        <v>171</v>
      </c>
      <c r="H31" s="210"/>
      <c r="I31" s="216"/>
      <c r="J31" s="211" t="s">
        <v>171</v>
      </c>
      <c r="K31" s="210"/>
      <c r="L31" s="216"/>
      <c r="M31" s="211" t="s">
        <v>171</v>
      </c>
      <c r="N31" s="210"/>
      <c r="O31" s="216"/>
      <c r="P31" s="211" t="s">
        <v>171</v>
      </c>
      <c r="Q31" s="210"/>
      <c r="R31" s="216"/>
      <c r="S31" s="211" t="s">
        <v>171</v>
      </c>
      <c r="T31" s="210"/>
      <c r="U31" s="216"/>
      <c r="V31" s="211" t="s">
        <v>171</v>
      </c>
      <c r="W31" s="210"/>
      <c r="X31" s="216"/>
      <c r="Y31" s="211" t="s">
        <v>171</v>
      </c>
      <c r="Z31" s="210"/>
      <c r="AA31" s="216"/>
    </row>
    <row r="32" spans="1:27">
      <c r="D32" s="212" t="s">
        <v>171</v>
      </c>
      <c r="E32" s="42"/>
      <c r="F32" s="217"/>
      <c r="G32" s="212" t="s">
        <v>171</v>
      </c>
      <c r="H32" s="42"/>
      <c r="I32" s="217"/>
      <c r="J32" s="212" t="s">
        <v>171</v>
      </c>
      <c r="K32" s="42"/>
      <c r="L32" s="217"/>
      <c r="M32" s="212" t="s">
        <v>171</v>
      </c>
      <c r="N32" s="42"/>
      <c r="O32" s="217"/>
      <c r="P32" s="212" t="s">
        <v>171</v>
      </c>
      <c r="Q32" s="42"/>
      <c r="R32" s="217"/>
      <c r="S32" s="212" t="s">
        <v>171</v>
      </c>
      <c r="T32" s="42"/>
      <c r="U32" s="217"/>
      <c r="V32" s="212" t="s">
        <v>171</v>
      </c>
      <c r="W32" s="42"/>
      <c r="X32" s="217"/>
      <c r="Y32" s="212" t="s">
        <v>171</v>
      </c>
      <c r="Z32" s="42"/>
      <c r="AA32" s="217"/>
    </row>
    <row r="33" spans="4:27">
      <c r="D33" s="212" t="s">
        <v>171</v>
      </c>
      <c r="E33" s="42"/>
      <c r="F33" s="217"/>
      <c r="G33" s="212" t="s">
        <v>171</v>
      </c>
      <c r="H33" s="42"/>
      <c r="I33" s="217"/>
      <c r="J33" s="212" t="s">
        <v>171</v>
      </c>
      <c r="K33" s="42"/>
      <c r="L33" s="217"/>
      <c r="M33" s="212" t="s">
        <v>171</v>
      </c>
      <c r="N33" s="42"/>
      <c r="O33" s="217"/>
      <c r="P33" s="212" t="s">
        <v>171</v>
      </c>
      <c r="Q33" s="42"/>
      <c r="R33" s="217"/>
      <c r="S33" s="212" t="s">
        <v>171</v>
      </c>
      <c r="T33" s="42"/>
      <c r="U33" s="217"/>
      <c r="V33" s="212" t="s">
        <v>171</v>
      </c>
      <c r="W33" s="42"/>
      <c r="X33" s="217"/>
      <c r="Y33" s="212" t="s">
        <v>171</v>
      </c>
      <c r="Z33" s="42"/>
      <c r="AA33" s="217"/>
    </row>
    <row r="34" spans="4:27">
      <c r="D34" s="212" t="s">
        <v>171</v>
      </c>
      <c r="E34" s="42"/>
      <c r="F34" s="217"/>
      <c r="G34" s="212" t="s">
        <v>171</v>
      </c>
      <c r="H34" s="42"/>
      <c r="I34" s="217"/>
      <c r="J34" s="212" t="s">
        <v>171</v>
      </c>
      <c r="K34" s="42"/>
      <c r="L34" s="217"/>
      <c r="M34" s="212" t="s">
        <v>171</v>
      </c>
      <c r="N34" s="42"/>
      <c r="O34" s="217"/>
      <c r="P34" s="212" t="s">
        <v>171</v>
      </c>
      <c r="Q34" s="42"/>
      <c r="R34" s="217"/>
      <c r="S34" s="212" t="s">
        <v>171</v>
      </c>
      <c r="T34" s="42"/>
      <c r="U34" s="217"/>
      <c r="V34" s="212" t="s">
        <v>171</v>
      </c>
      <c r="W34" s="42"/>
      <c r="X34" s="217"/>
      <c r="Y34" s="212" t="s">
        <v>171</v>
      </c>
      <c r="Z34" s="42"/>
      <c r="AA34" s="217"/>
    </row>
    <row r="35" spans="4:27">
      <c r="D35" s="212" t="s">
        <v>171</v>
      </c>
      <c r="E35" s="42"/>
      <c r="F35" s="217"/>
      <c r="G35" s="212" t="s">
        <v>171</v>
      </c>
      <c r="H35" s="42"/>
      <c r="I35" s="217"/>
      <c r="J35" s="212" t="s">
        <v>171</v>
      </c>
      <c r="K35" s="42"/>
      <c r="L35" s="217"/>
      <c r="M35" s="212" t="s">
        <v>171</v>
      </c>
      <c r="N35" s="42"/>
      <c r="O35" s="217"/>
      <c r="P35" s="212" t="s">
        <v>171</v>
      </c>
      <c r="Q35" s="42"/>
      <c r="R35" s="217"/>
      <c r="S35" s="212" t="s">
        <v>171</v>
      </c>
      <c r="T35" s="42"/>
      <c r="U35" s="217"/>
      <c r="V35" s="212" t="s">
        <v>171</v>
      </c>
      <c r="W35" s="42"/>
      <c r="X35" s="217"/>
      <c r="Y35" s="212" t="s">
        <v>171</v>
      </c>
      <c r="Z35" s="42"/>
      <c r="AA35" s="217"/>
    </row>
    <row r="36" spans="4:27">
      <c r="D36" s="212" t="s">
        <v>171</v>
      </c>
      <c r="E36" s="42"/>
      <c r="F36" s="217"/>
      <c r="G36" s="212" t="s">
        <v>171</v>
      </c>
      <c r="H36" s="42"/>
      <c r="I36" s="217"/>
      <c r="J36" s="212" t="s">
        <v>171</v>
      </c>
      <c r="K36" s="42"/>
      <c r="L36" s="217"/>
      <c r="M36" s="212" t="s">
        <v>171</v>
      </c>
      <c r="N36" s="42"/>
      <c r="O36" s="217"/>
      <c r="P36" s="212" t="s">
        <v>171</v>
      </c>
      <c r="Q36" s="42"/>
      <c r="R36" s="217"/>
      <c r="S36" s="212" t="s">
        <v>171</v>
      </c>
      <c r="T36" s="42"/>
      <c r="U36" s="217"/>
      <c r="V36" s="212" t="s">
        <v>171</v>
      </c>
      <c r="W36" s="42"/>
      <c r="X36" s="217"/>
      <c r="Y36" s="212" t="s">
        <v>171</v>
      </c>
      <c r="Z36" s="42"/>
      <c r="AA36" s="217"/>
    </row>
    <row r="37" spans="4:27">
      <c r="D37" s="212" t="s">
        <v>171</v>
      </c>
      <c r="E37" s="42"/>
      <c r="F37" s="217"/>
      <c r="G37" s="212" t="s">
        <v>171</v>
      </c>
      <c r="H37" s="42"/>
      <c r="I37" s="217"/>
      <c r="J37" s="212" t="s">
        <v>171</v>
      </c>
      <c r="K37" s="42"/>
      <c r="L37" s="217"/>
      <c r="M37" s="212" t="s">
        <v>171</v>
      </c>
      <c r="N37" s="42"/>
      <c r="O37" s="217"/>
      <c r="P37" s="212" t="s">
        <v>171</v>
      </c>
      <c r="Q37" s="42"/>
      <c r="R37" s="217"/>
      <c r="S37" s="212" t="s">
        <v>171</v>
      </c>
      <c r="T37" s="42"/>
      <c r="U37" s="217"/>
      <c r="V37" s="212" t="s">
        <v>171</v>
      </c>
      <c r="W37" s="42"/>
      <c r="X37" s="217"/>
      <c r="Y37" s="212" t="s">
        <v>171</v>
      </c>
      <c r="Z37" s="42"/>
      <c r="AA37" s="217"/>
    </row>
    <row r="38" spans="4:27">
      <c r="D38" s="212" t="s">
        <v>171</v>
      </c>
      <c r="E38" s="42"/>
      <c r="F38" s="217"/>
      <c r="G38" s="212" t="s">
        <v>171</v>
      </c>
      <c r="H38" s="42"/>
      <c r="I38" s="217"/>
      <c r="J38" s="212" t="s">
        <v>171</v>
      </c>
      <c r="K38" s="42"/>
      <c r="L38" s="217"/>
      <c r="M38" s="212" t="s">
        <v>171</v>
      </c>
      <c r="N38" s="42"/>
      <c r="O38" s="217"/>
      <c r="P38" s="212" t="s">
        <v>171</v>
      </c>
      <c r="Q38" s="42"/>
      <c r="R38" s="217"/>
      <c r="S38" s="212" t="s">
        <v>171</v>
      </c>
      <c r="T38" s="42"/>
      <c r="U38" s="217"/>
      <c r="V38" s="212" t="s">
        <v>171</v>
      </c>
      <c r="W38" s="42"/>
      <c r="X38" s="217"/>
      <c r="Y38" s="212" t="s">
        <v>171</v>
      </c>
      <c r="Z38" s="42"/>
      <c r="AA38" s="217"/>
    </row>
    <row r="39" spans="4:27">
      <c r="D39" s="212" t="s">
        <v>171</v>
      </c>
      <c r="E39" s="42"/>
      <c r="F39" s="217"/>
      <c r="G39" s="212" t="s">
        <v>171</v>
      </c>
      <c r="H39" s="42"/>
      <c r="I39" s="217"/>
      <c r="J39" s="212" t="s">
        <v>171</v>
      </c>
      <c r="K39" s="42"/>
      <c r="L39" s="217"/>
      <c r="M39" s="212" t="s">
        <v>171</v>
      </c>
      <c r="N39" s="42"/>
      <c r="O39" s="217"/>
      <c r="P39" s="212" t="s">
        <v>171</v>
      </c>
      <c r="Q39" s="42"/>
      <c r="R39" s="217"/>
      <c r="S39" s="212" t="s">
        <v>171</v>
      </c>
      <c r="T39" s="42"/>
      <c r="U39" s="217"/>
      <c r="V39" s="212" t="s">
        <v>171</v>
      </c>
      <c r="W39" s="42"/>
      <c r="X39" s="217"/>
      <c r="Y39" s="212" t="s">
        <v>171</v>
      </c>
      <c r="Z39" s="42"/>
      <c r="AA39" s="217"/>
    </row>
    <row r="40" spans="4:27">
      <c r="D40" s="212" t="s">
        <v>171</v>
      </c>
      <c r="E40" s="42"/>
      <c r="F40" s="217"/>
      <c r="G40" s="212" t="s">
        <v>171</v>
      </c>
      <c r="H40" s="42"/>
      <c r="I40" s="217"/>
      <c r="J40" s="212" t="s">
        <v>171</v>
      </c>
      <c r="K40" s="42"/>
      <c r="L40" s="217"/>
      <c r="M40" s="212" t="s">
        <v>171</v>
      </c>
      <c r="N40" s="42"/>
      <c r="O40" s="217"/>
      <c r="P40" s="212" t="s">
        <v>171</v>
      </c>
      <c r="Q40" s="42"/>
      <c r="R40" s="217"/>
      <c r="S40" s="212" t="s">
        <v>171</v>
      </c>
      <c r="T40" s="42"/>
      <c r="U40" s="217"/>
      <c r="V40" s="212" t="s">
        <v>171</v>
      </c>
      <c r="W40" s="42"/>
      <c r="X40" s="217"/>
      <c r="Y40" s="212" t="s">
        <v>171</v>
      </c>
      <c r="Z40" s="42"/>
      <c r="AA40" s="217"/>
    </row>
    <row r="41" spans="4:27">
      <c r="D41" s="212" t="s">
        <v>171</v>
      </c>
      <c r="E41" s="42"/>
      <c r="F41" s="217"/>
      <c r="G41" s="212" t="s">
        <v>171</v>
      </c>
      <c r="H41" s="42"/>
      <c r="I41" s="217"/>
      <c r="J41" s="212" t="s">
        <v>171</v>
      </c>
      <c r="K41" s="42"/>
      <c r="L41" s="217"/>
      <c r="M41" s="212" t="s">
        <v>171</v>
      </c>
      <c r="N41" s="42"/>
      <c r="O41" s="217"/>
      <c r="P41" s="212" t="s">
        <v>171</v>
      </c>
      <c r="Q41" s="42"/>
      <c r="R41" s="217"/>
      <c r="S41" s="212" t="s">
        <v>171</v>
      </c>
      <c r="T41" s="42"/>
      <c r="U41" s="217"/>
      <c r="V41" s="212" t="s">
        <v>171</v>
      </c>
      <c r="W41" s="42"/>
      <c r="X41" s="217"/>
      <c r="Y41" s="212" t="s">
        <v>171</v>
      </c>
      <c r="Z41" s="42"/>
      <c r="AA41" s="217"/>
    </row>
    <row r="42" spans="4:27">
      <c r="D42" s="212" t="s">
        <v>171</v>
      </c>
      <c r="E42" s="42"/>
      <c r="F42" s="217"/>
      <c r="G42" s="212" t="s">
        <v>171</v>
      </c>
      <c r="H42" s="42"/>
      <c r="I42" s="217"/>
      <c r="J42" s="212" t="s">
        <v>171</v>
      </c>
      <c r="K42" s="42"/>
      <c r="L42" s="217"/>
      <c r="M42" s="212" t="s">
        <v>171</v>
      </c>
      <c r="N42" s="42"/>
      <c r="O42" s="217"/>
      <c r="P42" s="212" t="s">
        <v>171</v>
      </c>
      <c r="Q42" s="42"/>
      <c r="R42" s="217"/>
      <c r="S42" s="212" t="s">
        <v>171</v>
      </c>
      <c r="T42" s="42"/>
      <c r="U42" s="217"/>
      <c r="V42" s="212" t="s">
        <v>171</v>
      </c>
      <c r="W42" s="42"/>
      <c r="X42" s="217"/>
      <c r="Y42" s="212" t="s">
        <v>171</v>
      </c>
      <c r="Z42" s="42"/>
      <c r="AA42" s="217"/>
    </row>
    <row r="43" spans="4:27">
      <c r="D43" s="212" t="s">
        <v>171</v>
      </c>
      <c r="E43" s="42"/>
      <c r="F43" s="217"/>
      <c r="G43" s="212" t="s">
        <v>171</v>
      </c>
      <c r="H43" s="42"/>
      <c r="I43" s="217"/>
      <c r="J43" s="212" t="s">
        <v>171</v>
      </c>
      <c r="K43" s="42"/>
      <c r="L43" s="217"/>
      <c r="M43" s="212" t="s">
        <v>171</v>
      </c>
      <c r="N43" s="42"/>
      <c r="O43" s="217"/>
      <c r="P43" s="212" t="s">
        <v>171</v>
      </c>
      <c r="Q43" s="42"/>
      <c r="R43" s="217"/>
      <c r="S43" s="212" t="s">
        <v>171</v>
      </c>
      <c r="T43" s="42"/>
      <c r="U43" s="217"/>
      <c r="V43" s="212" t="s">
        <v>171</v>
      </c>
      <c r="W43" s="42"/>
      <c r="X43" s="217"/>
      <c r="Y43" s="212" t="s">
        <v>171</v>
      </c>
      <c r="Z43" s="42"/>
      <c r="AA43" s="217"/>
    </row>
    <row r="44" spans="4:27">
      <c r="D44" s="212" t="s">
        <v>171</v>
      </c>
      <c r="E44" s="42"/>
      <c r="F44" s="217"/>
      <c r="G44" s="212" t="s">
        <v>171</v>
      </c>
      <c r="H44" s="42"/>
      <c r="I44" s="217"/>
      <c r="J44" s="212" t="s">
        <v>171</v>
      </c>
      <c r="K44" s="42"/>
      <c r="L44" s="217"/>
      <c r="M44" s="212" t="s">
        <v>171</v>
      </c>
      <c r="N44" s="42"/>
      <c r="O44" s="217"/>
      <c r="P44" s="212" t="s">
        <v>171</v>
      </c>
      <c r="Q44" s="42"/>
      <c r="R44" s="217"/>
      <c r="S44" s="212" t="s">
        <v>171</v>
      </c>
      <c r="T44" s="42"/>
      <c r="U44" s="217"/>
      <c r="V44" s="212" t="s">
        <v>171</v>
      </c>
      <c r="W44" s="42"/>
      <c r="X44" s="217"/>
      <c r="Y44" s="212" t="s">
        <v>171</v>
      </c>
      <c r="Z44" s="42"/>
      <c r="AA44" s="217"/>
    </row>
    <row r="45" spans="4:27">
      <c r="D45" s="212" t="s">
        <v>171</v>
      </c>
      <c r="E45" s="42"/>
      <c r="F45" s="217"/>
      <c r="G45" s="212" t="s">
        <v>171</v>
      </c>
      <c r="H45" s="42"/>
      <c r="I45" s="217"/>
      <c r="J45" s="212" t="s">
        <v>171</v>
      </c>
      <c r="K45" s="42"/>
      <c r="L45" s="217"/>
      <c r="M45" s="212" t="s">
        <v>171</v>
      </c>
      <c r="N45" s="42"/>
      <c r="O45" s="217"/>
      <c r="P45" s="212" t="s">
        <v>171</v>
      </c>
      <c r="Q45" s="42"/>
      <c r="R45" s="217"/>
      <c r="S45" s="212" t="s">
        <v>171</v>
      </c>
      <c r="T45" s="42"/>
      <c r="U45" s="217"/>
      <c r="V45" s="212" t="s">
        <v>171</v>
      </c>
      <c r="W45" s="42"/>
      <c r="X45" s="217"/>
      <c r="Y45" s="212" t="s">
        <v>171</v>
      </c>
      <c r="Z45" s="42"/>
      <c r="AA45" s="217"/>
    </row>
    <row r="46" spans="4:27">
      <c r="D46" s="212" t="s">
        <v>171</v>
      </c>
      <c r="E46" s="42"/>
      <c r="F46" s="217"/>
      <c r="G46" s="212" t="s">
        <v>171</v>
      </c>
      <c r="H46" s="42"/>
      <c r="I46" s="217"/>
      <c r="J46" s="212" t="s">
        <v>171</v>
      </c>
      <c r="K46" s="42"/>
      <c r="L46" s="217"/>
      <c r="M46" s="212" t="s">
        <v>171</v>
      </c>
      <c r="N46" s="42"/>
      <c r="O46" s="217"/>
      <c r="P46" s="212" t="s">
        <v>171</v>
      </c>
      <c r="Q46" s="42"/>
      <c r="R46" s="217"/>
      <c r="S46" s="212" t="s">
        <v>171</v>
      </c>
      <c r="T46" s="42"/>
      <c r="U46" s="217"/>
      <c r="V46" s="212" t="s">
        <v>171</v>
      </c>
      <c r="W46" s="42"/>
      <c r="X46" s="217"/>
      <c r="Y46" s="212" t="s">
        <v>171</v>
      </c>
      <c r="Z46" s="42"/>
      <c r="AA46" s="217"/>
    </row>
    <row r="47" spans="4:27">
      <c r="D47" s="212" t="s">
        <v>171</v>
      </c>
      <c r="E47" s="42"/>
      <c r="F47" s="217"/>
      <c r="G47" s="212" t="s">
        <v>171</v>
      </c>
      <c r="H47" s="42"/>
      <c r="I47" s="217"/>
      <c r="J47" s="212" t="s">
        <v>171</v>
      </c>
      <c r="K47" s="42"/>
      <c r="L47" s="217"/>
      <c r="M47" s="212" t="s">
        <v>171</v>
      </c>
      <c r="N47" s="42"/>
      <c r="O47" s="217"/>
      <c r="P47" s="212" t="s">
        <v>171</v>
      </c>
      <c r="Q47" s="42"/>
      <c r="R47" s="217"/>
      <c r="S47" s="212" t="s">
        <v>171</v>
      </c>
      <c r="T47" s="42"/>
      <c r="U47" s="217"/>
      <c r="V47" s="212" t="s">
        <v>171</v>
      </c>
      <c r="W47" s="42"/>
      <c r="X47" s="217"/>
      <c r="Y47" s="212" t="s">
        <v>171</v>
      </c>
      <c r="Z47" s="42"/>
      <c r="AA47" s="217"/>
    </row>
    <row r="48" spans="4:27">
      <c r="D48" s="212" t="s">
        <v>171</v>
      </c>
      <c r="E48" s="42"/>
      <c r="F48" s="217"/>
      <c r="G48" s="212" t="s">
        <v>171</v>
      </c>
      <c r="H48" s="42"/>
      <c r="I48" s="217"/>
      <c r="J48" s="212" t="s">
        <v>171</v>
      </c>
      <c r="K48" s="42"/>
      <c r="L48" s="217"/>
      <c r="M48" s="212" t="s">
        <v>171</v>
      </c>
      <c r="N48" s="42"/>
      <c r="O48" s="217"/>
      <c r="P48" s="212" t="s">
        <v>171</v>
      </c>
      <c r="Q48" s="42"/>
      <c r="R48" s="217"/>
      <c r="S48" s="212" t="s">
        <v>171</v>
      </c>
      <c r="T48" s="42"/>
      <c r="U48" s="217"/>
      <c r="V48" s="212" t="s">
        <v>171</v>
      </c>
      <c r="W48" s="42"/>
      <c r="X48" s="217"/>
      <c r="Y48" s="212" t="s">
        <v>171</v>
      </c>
      <c r="Z48" s="42"/>
      <c r="AA48" s="217"/>
    </row>
    <row r="49" spans="4:27">
      <c r="D49" s="212" t="s">
        <v>171</v>
      </c>
      <c r="E49" s="42"/>
      <c r="F49" s="217"/>
      <c r="G49" s="212" t="s">
        <v>171</v>
      </c>
      <c r="H49" s="42"/>
      <c r="I49" s="217"/>
      <c r="J49" s="212" t="s">
        <v>171</v>
      </c>
      <c r="K49" s="42"/>
      <c r="L49" s="217"/>
      <c r="M49" s="212" t="s">
        <v>171</v>
      </c>
      <c r="N49" s="42"/>
      <c r="O49" s="217"/>
      <c r="P49" s="212" t="s">
        <v>171</v>
      </c>
      <c r="Q49" s="42"/>
      <c r="R49" s="217"/>
      <c r="S49" s="212" t="s">
        <v>171</v>
      </c>
      <c r="T49" s="42"/>
      <c r="U49" s="217"/>
      <c r="V49" s="212" t="s">
        <v>171</v>
      </c>
      <c r="W49" s="42"/>
      <c r="X49" s="217"/>
      <c r="Y49" s="212" t="s">
        <v>171</v>
      </c>
      <c r="Z49" s="42"/>
      <c r="AA49" s="217"/>
    </row>
    <row r="50" spans="4:27">
      <c r="D50" s="212" t="s">
        <v>171</v>
      </c>
      <c r="E50" s="42"/>
      <c r="F50" s="217"/>
      <c r="G50" s="212" t="s">
        <v>171</v>
      </c>
      <c r="H50" s="42"/>
      <c r="I50" s="217"/>
      <c r="J50" s="212" t="s">
        <v>171</v>
      </c>
      <c r="K50" s="42"/>
      <c r="L50" s="217"/>
      <c r="M50" s="212" t="s">
        <v>171</v>
      </c>
      <c r="N50" s="42"/>
      <c r="O50" s="217"/>
      <c r="P50" s="212" t="s">
        <v>171</v>
      </c>
      <c r="Q50" s="42"/>
      <c r="R50" s="217"/>
      <c r="S50" s="212" t="s">
        <v>171</v>
      </c>
      <c r="T50" s="42"/>
      <c r="U50" s="217"/>
      <c r="V50" s="212" t="s">
        <v>171</v>
      </c>
      <c r="W50" s="42"/>
      <c r="X50" s="217"/>
      <c r="Y50" s="212" t="s">
        <v>171</v>
      </c>
      <c r="Z50" s="42"/>
      <c r="AA50" s="217"/>
    </row>
    <row r="51" spans="4:27">
      <c r="D51" s="212" t="s">
        <v>171</v>
      </c>
      <c r="E51" s="42"/>
      <c r="F51" s="217"/>
      <c r="G51" s="212" t="s">
        <v>171</v>
      </c>
      <c r="H51" s="42"/>
      <c r="I51" s="217"/>
      <c r="J51" s="212" t="s">
        <v>171</v>
      </c>
      <c r="K51" s="42"/>
      <c r="L51" s="217"/>
      <c r="M51" s="212" t="s">
        <v>171</v>
      </c>
      <c r="N51" s="42"/>
      <c r="O51" s="217"/>
      <c r="P51" s="212" t="s">
        <v>171</v>
      </c>
      <c r="Q51" s="42"/>
      <c r="R51" s="217"/>
      <c r="S51" s="212" t="s">
        <v>171</v>
      </c>
      <c r="T51" s="42"/>
      <c r="U51" s="217"/>
      <c r="V51" s="212" t="s">
        <v>171</v>
      </c>
      <c r="W51" s="42"/>
      <c r="X51" s="217"/>
      <c r="Y51" s="212" t="s">
        <v>171</v>
      </c>
      <c r="Z51" s="42"/>
      <c r="AA51" s="217"/>
    </row>
    <row r="52" spans="4:27">
      <c r="D52" s="212" t="s">
        <v>171</v>
      </c>
      <c r="E52" s="42"/>
      <c r="F52" s="217"/>
      <c r="G52" s="212" t="s">
        <v>171</v>
      </c>
      <c r="H52" s="42"/>
      <c r="I52" s="217"/>
      <c r="J52" s="212" t="s">
        <v>171</v>
      </c>
      <c r="K52" s="42"/>
      <c r="L52" s="217"/>
      <c r="M52" s="212" t="s">
        <v>171</v>
      </c>
      <c r="N52" s="42"/>
      <c r="O52" s="217"/>
      <c r="P52" s="212" t="s">
        <v>171</v>
      </c>
      <c r="Q52" s="42"/>
      <c r="R52" s="217"/>
      <c r="S52" s="212" t="s">
        <v>171</v>
      </c>
      <c r="T52" s="42"/>
      <c r="U52" s="217"/>
      <c r="V52" s="212" t="s">
        <v>171</v>
      </c>
      <c r="W52" s="42"/>
      <c r="X52" s="217"/>
      <c r="Y52" s="212" t="s">
        <v>171</v>
      </c>
      <c r="Z52" s="42"/>
      <c r="AA52" s="217"/>
    </row>
    <row r="53" spans="4:27">
      <c r="D53" s="212" t="s">
        <v>171</v>
      </c>
      <c r="E53" s="42"/>
      <c r="F53" s="217"/>
      <c r="G53" s="212" t="s">
        <v>171</v>
      </c>
      <c r="H53" s="42"/>
      <c r="I53" s="217"/>
      <c r="J53" s="212" t="s">
        <v>171</v>
      </c>
      <c r="K53" s="42"/>
      <c r="L53" s="217"/>
      <c r="M53" s="212" t="s">
        <v>171</v>
      </c>
      <c r="N53" s="42"/>
      <c r="O53" s="217"/>
      <c r="P53" s="212" t="s">
        <v>171</v>
      </c>
      <c r="Q53" s="42"/>
      <c r="R53" s="217"/>
      <c r="S53" s="212" t="s">
        <v>171</v>
      </c>
      <c r="T53" s="42"/>
      <c r="U53" s="217"/>
      <c r="V53" s="212" t="s">
        <v>171</v>
      </c>
      <c r="W53" s="42"/>
      <c r="X53" s="217"/>
      <c r="Y53" s="212" t="s">
        <v>171</v>
      </c>
      <c r="Z53" s="42"/>
      <c r="AA53" s="217"/>
    </row>
    <row r="54" spans="4:27">
      <c r="D54" s="212" t="s">
        <v>171</v>
      </c>
      <c r="E54" s="42"/>
      <c r="F54" s="217"/>
      <c r="G54" s="212" t="s">
        <v>171</v>
      </c>
      <c r="H54" s="42"/>
      <c r="I54" s="217"/>
      <c r="J54" s="212" t="s">
        <v>171</v>
      </c>
      <c r="K54" s="42"/>
      <c r="L54" s="217"/>
      <c r="M54" s="212" t="s">
        <v>171</v>
      </c>
      <c r="N54" s="42"/>
      <c r="O54" s="217"/>
      <c r="P54" s="212" t="s">
        <v>171</v>
      </c>
      <c r="Q54" s="42"/>
      <c r="R54" s="217"/>
      <c r="S54" s="212" t="s">
        <v>171</v>
      </c>
      <c r="T54" s="42"/>
      <c r="U54" s="217"/>
      <c r="V54" s="212" t="s">
        <v>171</v>
      </c>
      <c r="W54" s="42"/>
      <c r="X54" s="217"/>
      <c r="Y54" s="212" t="s">
        <v>171</v>
      </c>
      <c r="Z54" s="42"/>
      <c r="AA54" s="217"/>
    </row>
    <row r="55" spans="4:27">
      <c r="D55" s="212" t="s">
        <v>171</v>
      </c>
      <c r="E55" s="42"/>
      <c r="F55" s="217"/>
      <c r="G55" s="212" t="s">
        <v>171</v>
      </c>
      <c r="H55" s="42"/>
      <c r="I55" s="217"/>
      <c r="J55" s="212" t="s">
        <v>171</v>
      </c>
      <c r="K55" s="42"/>
      <c r="L55" s="217"/>
      <c r="M55" s="212" t="s">
        <v>171</v>
      </c>
      <c r="N55" s="42"/>
      <c r="O55" s="217"/>
      <c r="P55" s="212" t="s">
        <v>171</v>
      </c>
      <c r="Q55" s="42"/>
      <c r="R55" s="217"/>
      <c r="S55" s="212" t="s">
        <v>171</v>
      </c>
      <c r="T55" s="42"/>
      <c r="U55" s="217"/>
      <c r="V55" s="212" t="s">
        <v>171</v>
      </c>
      <c r="W55" s="42"/>
      <c r="X55" s="217"/>
      <c r="Y55" s="212" t="s">
        <v>171</v>
      </c>
      <c r="Z55" s="42"/>
      <c r="AA55" s="217"/>
    </row>
    <row r="56" spans="4:27">
      <c r="D56" s="212" t="s">
        <v>171</v>
      </c>
      <c r="E56" s="42"/>
      <c r="F56" s="217"/>
      <c r="G56" s="212" t="s">
        <v>171</v>
      </c>
      <c r="H56" s="42"/>
      <c r="I56" s="217"/>
      <c r="J56" s="212" t="s">
        <v>171</v>
      </c>
      <c r="K56" s="42"/>
      <c r="L56" s="217"/>
      <c r="M56" s="212" t="s">
        <v>171</v>
      </c>
      <c r="N56" s="42"/>
      <c r="O56" s="217"/>
      <c r="P56" s="212" t="s">
        <v>171</v>
      </c>
      <c r="Q56" s="42"/>
      <c r="R56" s="217"/>
      <c r="S56" s="212" t="s">
        <v>171</v>
      </c>
      <c r="T56" s="42"/>
      <c r="U56" s="217"/>
      <c r="V56" s="212" t="s">
        <v>171</v>
      </c>
      <c r="W56" s="42"/>
      <c r="X56" s="217"/>
      <c r="Y56" s="212" t="s">
        <v>171</v>
      </c>
      <c r="Z56" s="42"/>
      <c r="AA56" s="217"/>
    </row>
    <row r="57" spans="4:27" ht="15.75" thickBot="1">
      <c r="D57" s="291" t="s">
        <v>171</v>
      </c>
      <c r="E57" s="108"/>
      <c r="F57" s="214"/>
      <c r="G57" s="291" t="s">
        <v>171</v>
      </c>
      <c r="H57" s="108"/>
      <c r="I57" s="214"/>
      <c r="J57" s="291" t="s">
        <v>171</v>
      </c>
      <c r="K57" s="108"/>
      <c r="L57" s="214"/>
      <c r="M57" s="291" t="s">
        <v>171</v>
      </c>
      <c r="N57" s="108"/>
      <c r="O57" s="214"/>
      <c r="P57" s="291" t="s">
        <v>171</v>
      </c>
      <c r="Q57" s="108"/>
      <c r="R57" s="214"/>
      <c r="S57" s="291" t="s">
        <v>171</v>
      </c>
      <c r="T57" s="108"/>
      <c r="U57" s="214"/>
      <c r="V57" s="291" t="s">
        <v>171</v>
      </c>
      <c r="W57" s="108"/>
      <c r="X57" s="214"/>
      <c r="Y57" s="291" t="s">
        <v>171</v>
      </c>
      <c r="Z57" s="108"/>
      <c r="AA57" s="214"/>
    </row>
  </sheetData>
  <sortState ref="S2:U13">
    <sortCondition ref="S2"/>
  </sortState>
  <mergeCells count="17">
    <mergeCell ref="S1:T1"/>
    <mergeCell ref="V1:W1"/>
    <mergeCell ref="Y1:Z1"/>
    <mergeCell ref="S30:T30"/>
    <mergeCell ref="V30:W30"/>
    <mergeCell ref="Y30:Z30"/>
    <mergeCell ref="P1:Q1"/>
    <mergeCell ref="D30:E30"/>
    <mergeCell ref="G30:H30"/>
    <mergeCell ref="J30:K30"/>
    <mergeCell ref="M30:N30"/>
    <mergeCell ref="P30:Q30"/>
    <mergeCell ref="B1:C1"/>
    <mergeCell ref="D1:E1"/>
    <mergeCell ref="G1:H1"/>
    <mergeCell ref="J1:K1"/>
    <mergeCell ref="M1:N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44"/>
  <sheetViews>
    <sheetView workbookViewId="0">
      <selection activeCell="B12" sqref="B12"/>
    </sheetView>
  </sheetViews>
  <sheetFormatPr baseColWidth="10" defaultRowHeight="15"/>
  <cols>
    <col min="7" max="7" width="22" customWidth="1"/>
    <col min="14" max="14" width="27.140625" customWidth="1"/>
  </cols>
  <sheetData>
    <row r="1" spans="1:16" ht="15.75" thickBot="1">
      <c r="A1" s="2" t="s">
        <v>17</v>
      </c>
      <c r="B1" s="2" t="s">
        <v>12</v>
      </c>
      <c r="C1" s="2" t="s">
        <v>1</v>
      </c>
      <c r="D1" s="2" t="s">
        <v>18</v>
      </c>
      <c r="E1" s="2" t="s">
        <v>19</v>
      </c>
      <c r="F1" s="2" t="s">
        <v>20</v>
      </c>
      <c r="G1" s="2" t="s">
        <v>36</v>
      </c>
      <c r="H1" s="2" t="s">
        <v>35</v>
      </c>
      <c r="I1" s="2" t="s">
        <v>46</v>
      </c>
      <c r="J1" s="27" t="s">
        <v>75</v>
      </c>
      <c r="K1" s="27" t="s">
        <v>94</v>
      </c>
      <c r="L1" s="2" t="s">
        <v>119</v>
      </c>
      <c r="M1" s="2" t="s">
        <v>128</v>
      </c>
      <c r="N1" s="2" t="s">
        <v>130</v>
      </c>
      <c r="O1" s="2" t="s">
        <v>188</v>
      </c>
      <c r="P1" s="2" t="s">
        <v>187</v>
      </c>
    </row>
    <row r="2" spans="1:16" ht="15.75" thickBot="1">
      <c r="A2" t="s">
        <v>276</v>
      </c>
      <c r="B2" t="s">
        <v>271</v>
      </c>
      <c r="C2" t="s">
        <v>2</v>
      </c>
      <c r="D2">
        <v>1</v>
      </c>
      <c r="E2" t="s">
        <v>21</v>
      </c>
      <c r="F2">
        <v>2018</v>
      </c>
      <c r="G2" s="163" t="s">
        <v>201</v>
      </c>
      <c r="H2" t="s">
        <v>235</v>
      </c>
      <c r="I2" t="s">
        <v>47</v>
      </c>
      <c r="J2" s="3" t="s">
        <v>63</v>
      </c>
      <c r="K2">
        <v>1</v>
      </c>
      <c r="L2" t="s">
        <v>47</v>
      </c>
      <c r="M2">
        <v>0</v>
      </c>
      <c r="N2" s="181" t="s">
        <v>131</v>
      </c>
      <c r="O2">
        <v>0</v>
      </c>
      <c r="P2">
        <v>0</v>
      </c>
    </row>
    <row r="3" spans="1:16" ht="15.75" thickBot="1">
      <c r="A3" t="s">
        <v>0</v>
      </c>
      <c r="B3" t="s">
        <v>277</v>
      </c>
      <c r="C3" t="s">
        <v>3</v>
      </c>
      <c r="D3">
        <v>2</v>
      </c>
      <c r="E3" t="s">
        <v>22</v>
      </c>
      <c r="F3">
        <v>2019</v>
      </c>
      <c r="G3" s="163" t="s">
        <v>204</v>
      </c>
      <c r="H3" t="s">
        <v>236</v>
      </c>
      <c r="I3" t="s">
        <v>48</v>
      </c>
      <c r="J3" s="3" t="s">
        <v>79</v>
      </c>
      <c r="K3">
        <v>2</v>
      </c>
      <c r="L3" t="s">
        <v>48</v>
      </c>
      <c r="M3">
        <v>1</v>
      </c>
      <c r="N3" s="181" t="s">
        <v>132</v>
      </c>
      <c r="O3">
        <v>0.33</v>
      </c>
      <c r="P3">
        <v>30</v>
      </c>
    </row>
    <row r="4" spans="1:16" ht="15.75" thickBot="1">
      <c r="A4" t="s">
        <v>220</v>
      </c>
      <c r="B4" t="s">
        <v>272</v>
      </c>
      <c r="D4">
        <v>3</v>
      </c>
      <c r="E4" t="s">
        <v>23</v>
      </c>
      <c r="G4" s="163" t="s">
        <v>215</v>
      </c>
      <c r="H4" t="s">
        <v>237</v>
      </c>
      <c r="K4">
        <v>3</v>
      </c>
      <c r="L4" t="s">
        <v>61</v>
      </c>
      <c r="M4">
        <v>2</v>
      </c>
      <c r="N4" s="181" t="s">
        <v>133</v>
      </c>
      <c r="O4">
        <v>0.34</v>
      </c>
      <c r="P4">
        <v>50</v>
      </c>
    </row>
    <row r="5" spans="1:16" ht="15.75" thickBot="1">
      <c r="A5" t="s">
        <v>221</v>
      </c>
      <c r="B5" t="s">
        <v>278</v>
      </c>
      <c r="D5">
        <v>4</v>
      </c>
      <c r="E5" t="s">
        <v>24</v>
      </c>
      <c r="G5" s="163" t="s">
        <v>198</v>
      </c>
      <c r="H5" t="s">
        <v>238</v>
      </c>
      <c r="K5">
        <v>4</v>
      </c>
      <c r="L5" t="s">
        <v>170</v>
      </c>
      <c r="M5">
        <v>3</v>
      </c>
      <c r="N5" s="181" t="s">
        <v>134</v>
      </c>
      <c r="O5">
        <v>0.35</v>
      </c>
    </row>
    <row r="6" spans="1:16" ht="15.75" thickBot="1">
      <c r="A6" t="s">
        <v>222</v>
      </c>
      <c r="B6" t="s">
        <v>279</v>
      </c>
      <c r="D6">
        <v>5</v>
      </c>
      <c r="E6" t="s">
        <v>25</v>
      </c>
      <c r="G6" s="163" t="s">
        <v>193</v>
      </c>
      <c r="H6" t="s">
        <v>239</v>
      </c>
      <c r="K6">
        <v>5</v>
      </c>
      <c r="L6" t="s">
        <v>89</v>
      </c>
      <c r="M6">
        <v>4</v>
      </c>
      <c r="N6" s="179" t="s">
        <v>224</v>
      </c>
    </row>
    <row r="7" spans="1:16" ht="15.75" thickBot="1">
      <c r="A7" t="s">
        <v>223</v>
      </c>
      <c r="B7" t="s">
        <v>280</v>
      </c>
      <c r="D7">
        <v>6</v>
      </c>
      <c r="E7" t="s">
        <v>26</v>
      </c>
      <c r="G7" s="163" t="s">
        <v>200</v>
      </c>
      <c r="H7" t="s">
        <v>240</v>
      </c>
      <c r="L7" t="s">
        <v>171</v>
      </c>
      <c r="M7">
        <v>5</v>
      </c>
      <c r="N7" s="179" t="s">
        <v>226</v>
      </c>
    </row>
    <row r="8" spans="1:16" ht="15.75" thickBot="1">
      <c r="B8" t="s">
        <v>4</v>
      </c>
      <c r="D8">
        <v>7</v>
      </c>
      <c r="E8" t="s">
        <v>31</v>
      </c>
      <c r="G8" s="163" t="s">
        <v>212</v>
      </c>
      <c r="H8" t="s">
        <v>241</v>
      </c>
      <c r="M8">
        <v>6</v>
      </c>
      <c r="N8" s="181" t="s">
        <v>135</v>
      </c>
    </row>
    <row r="9" spans="1:16" ht="15.75" thickBot="1">
      <c r="B9" t="s">
        <v>5</v>
      </c>
      <c r="D9">
        <v>8</v>
      </c>
      <c r="E9" t="s">
        <v>27</v>
      </c>
      <c r="G9" s="163" t="s">
        <v>194</v>
      </c>
      <c r="H9" t="s">
        <v>242</v>
      </c>
      <c r="M9">
        <v>7</v>
      </c>
      <c r="N9" s="181" t="s">
        <v>136</v>
      </c>
    </row>
    <row r="10" spans="1:16" ht="15.75" thickBot="1">
      <c r="B10" t="s">
        <v>6</v>
      </c>
      <c r="D10">
        <v>9</v>
      </c>
      <c r="E10" t="s">
        <v>30</v>
      </c>
      <c r="G10" s="163" t="s">
        <v>203</v>
      </c>
      <c r="H10" t="s">
        <v>243</v>
      </c>
      <c r="M10">
        <v>8</v>
      </c>
      <c r="N10" s="181" t="s">
        <v>137</v>
      </c>
    </row>
    <row r="11" spans="1:16" ht="15.75" thickBot="1">
      <c r="B11" t="s">
        <v>7</v>
      </c>
      <c r="D11">
        <v>10</v>
      </c>
      <c r="E11" t="s">
        <v>29</v>
      </c>
      <c r="G11" s="163" t="s">
        <v>217</v>
      </c>
      <c r="H11" t="s">
        <v>244</v>
      </c>
      <c r="M11">
        <v>9</v>
      </c>
      <c r="N11" s="181" t="s">
        <v>138</v>
      </c>
    </row>
    <row r="12" spans="1:16" ht="15.75" thickBot="1">
      <c r="B12" t="s">
        <v>8</v>
      </c>
      <c r="D12">
        <v>11</v>
      </c>
      <c r="E12" t="s">
        <v>28</v>
      </c>
      <c r="G12" s="163" t="s">
        <v>195</v>
      </c>
      <c r="H12" t="s">
        <v>245</v>
      </c>
      <c r="M12">
        <v>10</v>
      </c>
      <c r="N12" s="181" t="s">
        <v>139</v>
      </c>
    </row>
    <row r="13" spans="1:16" ht="15.75" thickBot="1">
      <c r="B13" t="s">
        <v>9</v>
      </c>
      <c r="D13">
        <v>12</v>
      </c>
      <c r="E13" t="s">
        <v>32</v>
      </c>
      <c r="G13" s="163" t="s">
        <v>192</v>
      </c>
      <c r="H13" t="s">
        <v>246</v>
      </c>
      <c r="M13">
        <v>11</v>
      </c>
      <c r="N13" s="181" t="s">
        <v>140</v>
      </c>
    </row>
    <row r="14" spans="1:16" ht="15.75" thickBot="1">
      <c r="B14" t="s">
        <v>10</v>
      </c>
      <c r="D14">
        <v>13</v>
      </c>
      <c r="G14" s="163" t="s">
        <v>214</v>
      </c>
      <c r="H14" t="s">
        <v>247</v>
      </c>
      <c r="M14">
        <v>12</v>
      </c>
      <c r="N14" s="181" t="s">
        <v>141</v>
      </c>
    </row>
    <row r="15" spans="1:16" ht="15.75" thickBot="1">
      <c r="B15" t="s">
        <v>11</v>
      </c>
      <c r="D15">
        <v>14</v>
      </c>
      <c r="G15" s="163" t="s">
        <v>210</v>
      </c>
      <c r="H15" t="s">
        <v>250</v>
      </c>
      <c r="M15">
        <v>13</v>
      </c>
      <c r="N15" s="181" t="s">
        <v>142</v>
      </c>
    </row>
    <row r="16" spans="1:16" ht="15.75" thickBot="1">
      <c r="D16">
        <v>15</v>
      </c>
      <c r="G16" s="163" t="s">
        <v>197</v>
      </c>
      <c r="H16" t="s">
        <v>251</v>
      </c>
      <c r="M16">
        <v>14</v>
      </c>
      <c r="N16" s="181" t="s">
        <v>143</v>
      </c>
    </row>
    <row r="17" spans="4:14" ht="15.75" thickBot="1">
      <c r="D17">
        <v>16</v>
      </c>
      <c r="G17" s="163" t="s">
        <v>219</v>
      </c>
      <c r="H17" t="s">
        <v>248</v>
      </c>
      <c r="M17">
        <v>15</v>
      </c>
      <c r="N17" s="181" t="s">
        <v>144</v>
      </c>
    </row>
    <row r="18" spans="4:14" ht="15.75" thickBot="1">
      <c r="D18">
        <v>17</v>
      </c>
      <c r="G18" s="164" t="s">
        <v>207</v>
      </c>
      <c r="H18" t="s">
        <v>252</v>
      </c>
      <c r="M18">
        <v>16</v>
      </c>
      <c r="N18" s="179" t="s">
        <v>229</v>
      </c>
    </row>
    <row r="19" spans="4:14" ht="15.75" thickBot="1">
      <c r="D19">
        <v>18</v>
      </c>
      <c r="G19" s="164" t="s">
        <v>202</v>
      </c>
      <c r="H19" t="s">
        <v>249</v>
      </c>
      <c r="M19">
        <v>17</v>
      </c>
      <c r="N19" s="181" t="s">
        <v>145</v>
      </c>
    </row>
    <row r="20" spans="4:14" ht="15.75" thickBot="1">
      <c r="D20">
        <v>19</v>
      </c>
      <c r="G20" s="164" t="s">
        <v>196</v>
      </c>
      <c r="H20" t="s">
        <v>253</v>
      </c>
      <c r="M20">
        <v>18</v>
      </c>
      <c r="N20" s="182" t="s">
        <v>146</v>
      </c>
    </row>
    <row r="21" spans="4:14" ht="15.75" thickBot="1">
      <c r="D21">
        <v>20</v>
      </c>
      <c r="G21" s="164" t="s">
        <v>205</v>
      </c>
      <c r="H21" t="s">
        <v>254</v>
      </c>
      <c r="M21">
        <v>19</v>
      </c>
      <c r="N21" s="179" t="s">
        <v>228</v>
      </c>
    </row>
    <row r="22" spans="4:14" ht="15.75" thickBot="1">
      <c r="D22">
        <v>21</v>
      </c>
      <c r="G22" s="164" t="s">
        <v>199</v>
      </c>
      <c r="M22">
        <v>20</v>
      </c>
      <c r="N22" s="179" t="s">
        <v>227</v>
      </c>
    </row>
    <row r="23" spans="4:14" ht="15.75" thickBot="1">
      <c r="D23">
        <v>22</v>
      </c>
      <c r="G23" s="164" t="s">
        <v>208</v>
      </c>
      <c r="M23">
        <v>21</v>
      </c>
      <c r="N23" s="181" t="s">
        <v>147</v>
      </c>
    </row>
    <row r="24" spans="4:14" ht="15.75" thickBot="1">
      <c r="D24">
        <v>23</v>
      </c>
      <c r="G24" s="164" t="s">
        <v>213</v>
      </c>
      <c r="M24">
        <v>22</v>
      </c>
      <c r="N24" s="181" t="s">
        <v>148</v>
      </c>
    </row>
    <row r="25" spans="4:14" ht="15.75" thickBot="1">
      <c r="D25">
        <v>24</v>
      </c>
      <c r="G25" s="164" t="s">
        <v>211</v>
      </c>
      <c r="M25">
        <v>23</v>
      </c>
      <c r="N25" s="181" t="s">
        <v>149</v>
      </c>
    </row>
    <row r="26" spans="4:14" ht="15.75" thickBot="1">
      <c r="D26">
        <v>25</v>
      </c>
      <c r="G26" s="164" t="s">
        <v>33</v>
      </c>
      <c r="M26">
        <v>24</v>
      </c>
      <c r="N26" s="181" t="s">
        <v>150</v>
      </c>
    </row>
    <row r="27" spans="4:14" ht="15.75" thickBot="1">
      <c r="D27">
        <v>26</v>
      </c>
      <c r="G27" s="164" t="s">
        <v>209</v>
      </c>
      <c r="M27">
        <v>25</v>
      </c>
      <c r="N27" s="181" t="s">
        <v>151</v>
      </c>
    </row>
    <row r="28" spans="4:14" ht="15.75" thickBot="1">
      <c r="D28">
        <v>27</v>
      </c>
      <c r="G28" s="164" t="s">
        <v>216</v>
      </c>
      <c r="M28">
        <v>26</v>
      </c>
      <c r="N28" s="179" t="s">
        <v>225</v>
      </c>
    </row>
    <row r="29" spans="4:14" ht="15.75" thickBot="1">
      <c r="D29">
        <v>28</v>
      </c>
      <c r="G29" s="164" t="s">
        <v>218</v>
      </c>
      <c r="M29">
        <v>27</v>
      </c>
      <c r="N29" s="181" t="s">
        <v>152</v>
      </c>
    </row>
    <row r="30" spans="4:14" ht="15.75" thickBot="1">
      <c r="D30">
        <v>29</v>
      </c>
      <c r="G30" s="164" t="s">
        <v>206</v>
      </c>
      <c r="M30">
        <v>28</v>
      </c>
      <c r="N30" s="179" t="s">
        <v>231</v>
      </c>
    </row>
    <row r="31" spans="4:14" ht="15.75" thickBot="1">
      <c r="D31">
        <v>30</v>
      </c>
      <c r="M31">
        <v>29</v>
      </c>
      <c r="N31" s="181" t="s">
        <v>153</v>
      </c>
    </row>
    <row r="32" spans="4:14" ht="15.75" thickBot="1">
      <c r="D32">
        <v>31</v>
      </c>
      <c r="M32">
        <v>30</v>
      </c>
      <c r="N32" s="181" t="s">
        <v>154</v>
      </c>
    </row>
    <row r="33" spans="13:14" ht="15.75" thickBot="1">
      <c r="M33">
        <v>31</v>
      </c>
      <c r="N33" s="181" t="s">
        <v>155</v>
      </c>
    </row>
    <row r="34" spans="13:14" ht="15.75" thickBot="1">
      <c r="M34">
        <v>32</v>
      </c>
      <c r="N34" s="181" t="s">
        <v>156</v>
      </c>
    </row>
    <row r="35" spans="13:14">
      <c r="M35">
        <v>33</v>
      </c>
      <c r="N35" s="180" t="s">
        <v>230</v>
      </c>
    </row>
    <row r="36" spans="13:14">
      <c r="M36">
        <v>34</v>
      </c>
      <c r="N36" s="183" t="s">
        <v>165</v>
      </c>
    </row>
    <row r="37" spans="13:14">
      <c r="M37">
        <v>35</v>
      </c>
      <c r="N37" s="184" t="s">
        <v>157</v>
      </c>
    </row>
    <row r="38" spans="13:14">
      <c r="M38">
        <v>36</v>
      </c>
      <c r="N38" s="184" t="s">
        <v>158</v>
      </c>
    </row>
    <row r="39" spans="13:14">
      <c r="M39">
        <v>37</v>
      </c>
      <c r="N39" s="184" t="s">
        <v>159</v>
      </c>
    </row>
    <row r="40" spans="13:14">
      <c r="M40">
        <v>38</v>
      </c>
      <c r="N40" s="184" t="s">
        <v>160</v>
      </c>
    </row>
    <row r="41" spans="13:14">
      <c r="M41">
        <v>39</v>
      </c>
      <c r="N41" s="184" t="s">
        <v>161</v>
      </c>
    </row>
    <row r="42" spans="13:14">
      <c r="M42">
        <v>40</v>
      </c>
      <c r="N42" s="184" t="s">
        <v>162</v>
      </c>
    </row>
    <row r="43" spans="13:14">
      <c r="N43" s="184" t="s">
        <v>163</v>
      </c>
    </row>
    <row r="44" spans="13:14">
      <c r="N44" s="184" t="s">
        <v>164</v>
      </c>
    </row>
  </sheetData>
  <sortState ref="N2:N44">
    <sortCondition ref="N2:N4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2"/>
  <sheetViews>
    <sheetView showGridLines="0" zoomScaleNormal="100" workbookViewId="0">
      <selection activeCell="E27" sqref="E27"/>
    </sheetView>
  </sheetViews>
  <sheetFormatPr baseColWidth="10" defaultRowHeight="15"/>
  <cols>
    <col min="1" max="4" width="11.42578125" style="243"/>
    <col min="5" max="5" width="13" style="243" customWidth="1"/>
    <col min="6" max="6" width="12.28515625" style="243" customWidth="1"/>
    <col min="7" max="7" width="12.85546875" style="243" customWidth="1"/>
    <col min="8" max="8" width="13" style="243" customWidth="1"/>
    <col min="9" max="16384" width="11.42578125" style="243"/>
  </cols>
  <sheetData>
    <row r="1" spans="1:8" ht="21.75" thickBot="1">
      <c r="A1" s="327" t="s">
        <v>49</v>
      </c>
      <c r="B1" s="328"/>
      <c r="C1" s="328"/>
      <c r="D1" s="328"/>
      <c r="E1" s="328"/>
      <c r="F1" s="328"/>
      <c r="G1" s="328"/>
      <c r="H1" s="329"/>
    </row>
    <row r="2" spans="1:8" ht="21">
      <c r="A2" s="244"/>
      <c r="B2" s="244"/>
      <c r="C2" s="244"/>
      <c r="D2" s="244"/>
      <c r="E2" s="244"/>
      <c r="F2" s="244"/>
      <c r="G2" s="244"/>
      <c r="H2" s="244"/>
    </row>
    <row r="3" spans="1:8" ht="21">
      <c r="A3" s="245"/>
      <c r="B3" s="330" t="s">
        <v>50</v>
      </c>
      <c r="C3" s="330"/>
      <c r="D3" s="340" t="s">
        <v>84</v>
      </c>
      <c r="E3" s="340"/>
      <c r="F3" s="339" t="s">
        <v>51</v>
      </c>
      <c r="G3" s="339"/>
      <c r="H3" s="245"/>
    </row>
    <row r="5" spans="1:8" ht="18">
      <c r="B5" s="338" t="s">
        <v>45</v>
      </c>
      <c r="C5" s="338"/>
      <c r="D5" s="246"/>
      <c r="F5" s="338" t="s">
        <v>129</v>
      </c>
      <c r="G5" s="338"/>
      <c r="H5" s="246"/>
    </row>
    <row r="6" spans="1:8" ht="18.75">
      <c r="A6" s="247" t="s">
        <v>46</v>
      </c>
      <c r="B6" s="342" t="s">
        <v>47</v>
      </c>
      <c r="C6" s="343"/>
      <c r="D6" s="248" t="s">
        <v>37</v>
      </c>
      <c r="E6" s="249"/>
      <c r="F6" s="344" t="str">
        <f>IF(A="A","B",IF(A="B","A",IF(A="","")))</f>
        <v>B</v>
      </c>
      <c r="G6" s="345"/>
      <c r="H6" s="250" t="s">
        <v>35</v>
      </c>
    </row>
    <row r="7" spans="1:8" ht="18.75">
      <c r="A7" s="247" t="s">
        <v>43</v>
      </c>
      <c r="B7" s="330" t="s">
        <v>215</v>
      </c>
      <c r="C7" s="330"/>
      <c r="D7" s="251"/>
      <c r="E7" s="247" t="s">
        <v>34</v>
      </c>
      <c r="F7" s="330"/>
      <c r="G7" s="330"/>
      <c r="H7" s="251"/>
    </row>
    <row r="8" spans="1:8">
      <c r="A8" s="252"/>
      <c r="B8" s="249"/>
      <c r="C8" s="249"/>
      <c r="D8" s="249"/>
      <c r="E8" s="249"/>
      <c r="F8" s="249"/>
      <c r="G8" s="249"/>
    </row>
    <row r="9" spans="1:8">
      <c r="A9" s="247" t="s">
        <v>17</v>
      </c>
      <c r="B9" s="253"/>
      <c r="C9" s="247" t="s">
        <v>15</v>
      </c>
      <c r="D9" s="337"/>
      <c r="E9" s="337"/>
      <c r="F9" s="337"/>
      <c r="G9" s="337"/>
    </row>
    <row r="10" spans="1:8">
      <c r="A10" s="247" t="s">
        <v>1</v>
      </c>
      <c r="B10" s="253"/>
      <c r="C10" s="247" t="s">
        <v>16</v>
      </c>
      <c r="D10" s="337"/>
      <c r="E10" s="337"/>
      <c r="F10" s="337"/>
      <c r="G10" s="337"/>
    </row>
    <row r="11" spans="1:8">
      <c r="A11" s="247" t="s">
        <v>44</v>
      </c>
      <c r="B11" s="253"/>
      <c r="C11" s="247" t="s">
        <v>55</v>
      </c>
      <c r="D11" s="265"/>
      <c r="E11" s="254" t="s">
        <v>13</v>
      </c>
      <c r="F11" s="266"/>
      <c r="G11" s="249"/>
    </row>
    <row r="12" spans="1:8">
      <c r="A12" s="255"/>
      <c r="B12" s="249"/>
      <c r="C12" s="249"/>
      <c r="D12" s="249"/>
      <c r="E12" s="247" t="s">
        <v>14</v>
      </c>
      <c r="F12" s="267">
        <v>0</v>
      </c>
      <c r="G12" s="256"/>
    </row>
    <row r="13" spans="1:8">
      <c r="A13" s="255"/>
      <c r="B13" s="249"/>
      <c r="C13" s="249"/>
      <c r="D13" s="249"/>
      <c r="E13" s="246"/>
      <c r="F13" s="257"/>
      <c r="G13" s="256"/>
    </row>
    <row r="14" spans="1:8">
      <c r="A14" s="255"/>
      <c r="B14" s="249"/>
      <c r="C14" s="249"/>
      <c r="D14" s="249"/>
      <c r="E14" s="246"/>
      <c r="F14" s="257"/>
      <c r="G14" s="256"/>
    </row>
    <row r="15" spans="1:8">
      <c r="A15" s="249"/>
      <c r="B15" s="249"/>
      <c r="C15" s="332" t="s">
        <v>39</v>
      </c>
      <c r="D15" s="332"/>
      <c r="E15" s="332"/>
      <c r="F15" s="248" t="s">
        <v>40</v>
      </c>
      <c r="G15" s="249"/>
    </row>
    <row r="16" spans="1:8">
      <c r="A16" s="331" t="s">
        <v>38</v>
      </c>
      <c r="B16" s="331"/>
      <c r="C16" s="341"/>
      <c r="D16" s="341"/>
      <c r="E16" s="341"/>
      <c r="F16" s="265"/>
      <c r="G16" s="249"/>
    </row>
    <row r="17" spans="1:7">
      <c r="A17" s="336" t="s">
        <v>41</v>
      </c>
      <c r="B17" s="336"/>
      <c r="C17" s="341"/>
      <c r="D17" s="341"/>
      <c r="E17" s="341"/>
      <c r="F17" s="265"/>
      <c r="G17" s="249"/>
    </row>
    <row r="18" spans="1:7">
      <c r="A18" s="336" t="s">
        <v>42</v>
      </c>
      <c r="B18" s="336"/>
      <c r="C18" s="335"/>
      <c r="D18" s="335"/>
      <c r="E18" s="335"/>
      <c r="F18" s="265"/>
      <c r="G18" s="249"/>
    </row>
    <row r="19" spans="1:7">
      <c r="A19" s="249"/>
      <c r="B19" s="249"/>
      <c r="C19" s="249"/>
      <c r="D19" s="249"/>
      <c r="E19" s="249"/>
      <c r="F19" s="249"/>
      <c r="G19" s="249"/>
    </row>
    <row r="20" spans="1:7">
      <c r="A20" s="249"/>
      <c r="B20" s="249"/>
      <c r="C20" s="332" t="s">
        <v>39</v>
      </c>
      <c r="D20" s="332"/>
      <c r="E20" s="332"/>
      <c r="F20" s="248" t="s">
        <v>54</v>
      </c>
      <c r="G20" s="249"/>
    </row>
    <row r="21" spans="1:7">
      <c r="A21" s="333" t="s">
        <v>52</v>
      </c>
      <c r="B21" s="334"/>
      <c r="C21" s="324"/>
      <c r="D21" s="325"/>
      <c r="E21" s="326"/>
      <c r="F21" s="265"/>
      <c r="G21" s="249"/>
    </row>
    <row r="22" spans="1:7">
      <c r="A22" s="333" t="s">
        <v>53</v>
      </c>
      <c r="B22" s="334"/>
      <c r="C22" s="324"/>
      <c r="D22" s="325"/>
      <c r="E22" s="326"/>
      <c r="F22" s="265"/>
      <c r="G22" s="249"/>
    </row>
  </sheetData>
  <mergeCells count="24">
    <mergeCell ref="D3:E3"/>
    <mergeCell ref="C16:E16"/>
    <mergeCell ref="C17:E17"/>
    <mergeCell ref="F5:G5"/>
    <mergeCell ref="B6:C6"/>
    <mergeCell ref="F6:G6"/>
    <mergeCell ref="B7:C7"/>
    <mergeCell ref="F7:G7"/>
    <mergeCell ref="C21:E21"/>
    <mergeCell ref="C22:E22"/>
    <mergeCell ref="A1:H1"/>
    <mergeCell ref="B3:C3"/>
    <mergeCell ref="A16:B16"/>
    <mergeCell ref="C15:E15"/>
    <mergeCell ref="A21:B21"/>
    <mergeCell ref="A22:B22"/>
    <mergeCell ref="C20:E20"/>
    <mergeCell ref="C18:E18"/>
    <mergeCell ref="A17:B17"/>
    <mergeCell ref="A18:B18"/>
    <mergeCell ref="D9:G9"/>
    <mergeCell ref="D10:G10"/>
    <mergeCell ref="B5:C5"/>
    <mergeCell ref="F3:G3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'Données déroulantes'!$A$1:$A$9</xm:f>
          </x14:formula1>
          <xm:sqref>B9</xm:sqref>
        </x14:dataValidation>
        <x14:dataValidation type="list" allowBlank="1" showInputMessage="1" showErrorMessage="1">
          <x14:formula1>
            <xm:f>'Données déroulantes'!$C$1:$C$3</xm:f>
          </x14:formula1>
          <xm:sqref>B10</xm:sqref>
        </x14:dataValidation>
        <x14:dataValidation type="list" allowBlank="1" showInputMessage="1" showErrorMessage="1">
          <x14:formula1>
            <xm:f>'Données déroulantes'!$B$1:$B$20</xm:f>
          </x14:formula1>
          <xm:sqref>B11</xm:sqref>
        </x14:dataValidation>
        <x14:dataValidation type="list" allowBlank="1" showInputMessage="1" showErrorMessage="1">
          <x14:formula1>
            <xm:f>'Données déroulantes'!$G$1:$G$50</xm:f>
          </x14:formula1>
          <xm:sqref>F7:G7</xm:sqref>
        </x14:dataValidation>
        <x14:dataValidation type="list" allowBlank="1" showInputMessage="1" showErrorMessage="1">
          <x14:formula1>
            <xm:f>'Données déroulantes'!$H$1:$H$11</xm:f>
          </x14:formula1>
          <xm:sqref>H7</xm:sqref>
        </x14:dataValidation>
        <x14:dataValidation type="list" allowBlank="1" showInputMessage="1" showErrorMessage="1">
          <x14:formula1>
            <xm:f>'Données déroulantes'!$G$1:$G$32</xm:f>
          </x14:formula1>
          <xm:sqref>B7:C7</xm:sqref>
        </x14:dataValidation>
        <x14:dataValidation type="list" allowBlank="1" showInputMessage="1" showErrorMessage="1">
          <x14:formula1>
            <xm:f>'Données déroulantes'!$I$1:$I$3</xm:f>
          </x14:formula1>
          <xm:sqref>B6:C6</xm:sqref>
        </x14:dataValidation>
        <x14:dataValidation type="list" allowBlank="1" showInputMessage="1" showErrorMessage="1">
          <x14:formula1>
            <xm:f>'Données déroulantes'!$N$1:$N$47</xm:f>
          </x14:formula1>
          <xm:sqref>C21:E21</xm:sqref>
        </x14:dataValidation>
        <x14:dataValidation type="list" allowBlank="1" showInputMessage="1" showErrorMessage="1">
          <x14:formula1>
            <xm:f>'Données déroulantes'!$N$2:$N$57</xm:f>
          </x14:formula1>
          <xm:sqref>C22:E22</xm:sqref>
        </x14:dataValidation>
        <x14:dataValidation type="list" allowBlank="1" showInputMessage="1" showErrorMessage="1">
          <x14:formula1>
            <xm:f>'Données déroulantes'!$H$1:$H$21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35"/>
  <sheetViews>
    <sheetView showGridLines="0" workbookViewId="0">
      <selection activeCell="K32" sqref="K32"/>
    </sheetView>
  </sheetViews>
  <sheetFormatPr baseColWidth="10" defaultRowHeight="15"/>
  <cols>
    <col min="4" max="4" width="12.28515625" bestFit="1" customWidth="1"/>
    <col min="9" max="9" width="12.28515625" bestFit="1" customWidth="1"/>
  </cols>
  <sheetData>
    <row r="1" spans="1:9" ht="21.75" thickBot="1">
      <c r="A1" s="391" t="s">
        <v>56</v>
      </c>
      <c r="B1" s="392"/>
      <c r="C1" s="392"/>
      <c r="D1" s="392"/>
      <c r="E1" s="392"/>
      <c r="F1" s="392"/>
      <c r="G1" s="392"/>
      <c r="H1" s="392"/>
      <c r="I1" s="393"/>
    </row>
    <row r="2" spans="1:9" ht="15.75" thickBot="1">
      <c r="D2" s="27" t="s">
        <v>233</v>
      </c>
      <c r="I2" s="27" t="s">
        <v>233</v>
      </c>
    </row>
    <row r="3" spans="1:9" ht="19.5" thickBot="1">
      <c r="A3" s="394" t="str">
        <f>'Données du match'!B7 &amp; " " &amp;'Données du match'!D7</f>
        <v xml:space="preserve">Axis Guibertin </v>
      </c>
      <c r="B3" s="395"/>
      <c r="C3" s="396"/>
      <c r="D3" s="200" t="str">
        <f>IF('Données du match'!B6="A","A",IF('Données du match'!B6="B","B",""))</f>
        <v>A</v>
      </c>
      <c r="E3" s="6"/>
      <c r="F3" s="394" t="str">
        <f>'Données du match'!F7&amp;" " &amp;'Données du match'!H7</f>
        <v xml:space="preserve"> </v>
      </c>
      <c r="G3" s="395"/>
      <c r="H3" s="396"/>
      <c r="I3" s="17" t="str">
        <f>'Données du match'!F6</f>
        <v>B</v>
      </c>
    </row>
    <row r="4" spans="1:9" ht="16.5">
      <c r="A4" s="88" t="s">
        <v>57</v>
      </c>
      <c r="B4" s="89" t="s">
        <v>40</v>
      </c>
      <c r="C4" s="389" t="s">
        <v>67</v>
      </c>
      <c r="D4" s="390"/>
      <c r="E4" s="6"/>
      <c r="F4" s="88" t="s">
        <v>57</v>
      </c>
      <c r="G4" s="209" t="s">
        <v>40</v>
      </c>
      <c r="H4" s="389" t="s">
        <v>67</v>
      </c>
      <c r="I4" s="390"/>
    </row>
    <row r="5" spans="1:9">
      <c r="A5" s="167"/>
      <c r="B5" s="166" t="str">
        <f>IFERROR(VLOOKUP(A5,Equipes!$A$2:$C$28,3,FALSE),"")</f>
        <v/>
      </c>
      <c r="C5" s="241" t="str">
        <f>IFERROR(VLOOKUP(A5,Equipes!$A$2:$C$28,2,FALSE),"")</f>
        <v/>
      </c>
      <c r="D5" s="242"/>
      <c r="E5" s="10"/>
      <c r="F5" s="259"/>
      <c r="G5" s="195"/>
      <c r="H5" s="366"/>
      <c r="I5" s="367"/>
    </row>
    <row r="6" spans="1:9">
      <c r="A6" s="167"/>
      <c r="B6" s="286" t="str">
        <f>IFERROR(VLOOKUP(A6,Equipes!$A$2:$C$28,3,FALSE),"")</f>
        <v/>
      </c>
      <c r="C6" s="241" t="str">
        <f>IFERROR(VLOOKUP(A6,Equipes!$A$2:$C$28,2,FALSE),"")</f>
        <v/>
      </c>
      <c r="D6" s="242"/>
      <c r="E6" s="10"/>
      <c r="F6" s="259"/>
      <c r="G6" s="195"/>
      <c r="H6" s="366"/>
      <c r="I6" s="367"/>
    </row>
    <row r="7" spans="1:9">
      <c r="A7" s="167"/>
      <c r="B7" s="286" t="str">
        <f>IFERROR(VLOOKUP(A7,Equipes!$A$2:$C$28,3,FALSE),"")</f>
        <v/>
      </c>
      <c r="C7" s="241" t="str">
        <f>IFERROR(VLOOKUP(A7,Equipes!$A$2:$C$28,2,FALSE),"")</f>
        <v/>
      </c>
      <c r="D7" s="242"/>
      <c r="E7" s="10"/>
      <c r="F7" s="259"/>
      <c r="G7" s="195"/>
      <c r="H7" s="366"/>
      <c r="I7" s="367"/>
    </row>
    <row r="8" spans="1:9">
      <c r="A8" s="167"/>
      <c r="B8" s="286" t="str">
        <f>IFERROR(VLOOKUP(A8,Equipes!$A$2:$C$28,3,FALSE),"")</f>
        <v/>
      </c>
      <c r="C8" s="241" t="str">
        <f>IFERROR(VLOOKUP(A8,Equipes!$A$2:$C$28,2,FALSE),"")</f>
        <v/>
      </c>
      <c r="D8" s="242"/>
      <c r="E8" s="10"/>
      <c r="F8" s="259"/>
      <c r="G8" s="195"/>
      <c r="H8" s="366"/>
      <c r="I8" s="367"/>
    </row>
    <row r="9" spans="1:9">
      <c r="A9" s="167"/>
      <c r="B9" s="286" t="str">
        <f>IFERROR(VLOOKUP(A9,Equipes!$A$2:$C$28,3,FALSE),"")</f>
        <v/>
      </c>
      <c r="C9" s="241" t="str">
        <f>IFERROR(VLOOKUP(A9,Equipes!$A$2:$C$28,2,FALSE),"")</f>
        <v/>
      </c>
      <c r="D9" s="242"/>
      <c r="E9" s="10"/>
      <c r="F9" s="259"/>
      <c r="G9" s="195"/>
      <c r="H9" s="366"/>
      <c r="I9" s="367"/>
    </row>
    <row r="10" spans="1:9">
      <c r="A10" s="167"/>
      <c r="B10" s="286" t="str">
        <f>IFERROR(VLOOKUP(A10,Equipes!$A$2:$C$28,3,FALSE),"")</f>
        <v/>
      </c>
      <c r="C10" s="241" t="str">
        <f>IFERROR(VLOOKUP(A10,Equipes!$A$2:$C$28,2,FALSE),"")</f>
        <v/>
      </c>
      <c r="D10" s="242"/>
      <c r="E10" s="10"/>
      <c r="F10" s="259"/>
      <c r="G10" s="195"/>
      <c r="H10" s="366"/>
      <c r="I10" s="367"/>
    </row>
    <row r="11" spans="1:9">
      <c r="A11" s="167"/>
      <c r="B11" s="286" t="str">
        <f>IFERROR(VLOOKUP(A11,Equipes!$A$2:$C$28,3,FALSE),"")</f>
        <v/>
      </c>
      <c r="C11" s="241" t="str">
        <f>IFERROR(VLOOKUP(A11,Equipes!$A$2:$C$28,2,FALSE),"")</f>
        <v/>
      </c>
      <c r="D11" s="242"/>
      <c r="E11" s="10"/>
      <c r="F11" s="259"/>
      <c r="G11" s="195"/>
      <c r="H11" s="366"/>
      <c r="I11" s="367"/>
    </row>
    <row r="12" spans="1:9">
      <c r="A12" s="167"/>
      <c r="B12" s="286" t="str">
        <f>IFERROR(VLOOKUP(A12,Equipes!$A$2:$C$28,3,FALSE),"")</f>
        <v/>
      </c>
      <c r="C12" s="241" t="str">
        <f>IFERROR(VLOOKUP(A12,Equipes!$A$2:$C$28,2,FALSE),"")</f>
        <v/>
      </c>
      <c r="D12" s="242"/>
      <c r="E12" s="10"/>
      <c r="F12" s="259"/>
      <c r="G12" s="195"/>
      <c r="H12" s="366"/>
      <c r="I12" s="367"/>
    </row>
    <row r="13" spans="1:9">
      <c r="A13" s="167"/>
      <c r="B13" s="286" t="str">
        <f>IFERROR(VLOOKUP(A13,Equipes!$A$2:$C$28,3,FALSE),"")</f>
        <v/>
      </c>
      <c r="C13" s="241" t="str">
        <f>IFERROR(VLOOKUP(A13,Equipes!$A$2:$C$28,2,FALSE),"")</f>
        <v/>
      </c>
      <c r="D13" s="242"/>
      <c r="E13" s="10"/>
      <c r="F13" s="259"/>
      <c r="G13" s="195"/>
      <c r="H13" s="366"/>
      <c r="I13" s="367"/>
    </row>
    <row r="14" spans="1:9">
      <c r="A14" s="167"/>
      <c r="B14" s="286" t="str">
        <f>IFERROR(VLOOKUP(A14,Equipes!$A$2:$C$28,3,FALSE),"")</f>
        <v/>
      </c>
      <c r="C14" s="241" t="str">
        <f>IFERROR(VLOOKUP(A14,Equipes!$A$2:$C$28,2,FALSE),"")</f>
        <v/>
      </c>
      <c r="D14" s="242"/>
      <c r="E14" s="10"/>
      <c r="F14" s="259"/>
      <c r="G14" s="195"/>
      <c r="H14" s="366"/>
      <c r="I14" s="367"/>
    </row>
    <row r="15" spans="1:9">
      <c r="A15" s="167"/>
      <c r="B15" s="286" t="str">
        <f>IFERROR(VLOOKUP(A15,Equipes!$A$2:$C$28,3,FALSE),"")</f>
        <v/>
      </c>
      <c r="C15" s="241" t="str">
        <f>IFERROR(VLOOKUP(A15,Equipes!$A$2:$C$28,2,FALSE),"")</f>
        <v/>
      </c>
      <c r="D15" s="242"/>
      <c r="E15" s="10"/>
      <c r="F15" s="259"/>
      <c r="G15" s="195"/>
      <c r="H15" s="366"/>
      <c r="I15" s="367"/>
    </row>
    <row r="16" spans="1:9" ht="15.75" thickBot="1">
      <c r="A16" s="167"/>
      <c r="B16" s="286" t="str">
        <f>IFERROR(VLOOKUP(A16,Equipes!$A$2:$C$28,3,FALSE),"")</f>
        <v/>
      </c>
      <c r="C16" s="241" t="str">
        <f>IFERROR(VLOOKUP(A16,Equipes!$A$2:$C$28,2,FALSE),"")</f>
        <v/>
      </c>
      <c r="D16" s="242"/>
      <c r="E16" s="10"/>
      <c r="F16" s="260"/>
      <c r="G16" s="264"/>
      <c r="H16" s="368"/>
      <c r="I16" s="369"/>
    </row>
    <row r="17" spans="1:13" ht="17.25" thickBot="1">
      <c r="A17" s="357" t="s">
        <v>58</v>
      </c>
      <c r="B17" s="358"/>
      <c r="C17" s="358"/>
      <c r="D17" s="358"/>
      <c r="E17" s="358"/>
      <c r="F17" s="385"/>
      <c r="G17" s="385"/>
      <c r="H17" s="385"/>
      <c r="I17" s="386"/>
    </row>
    <row r="18" spans="1:13" ht="16.5">
      <c r="A18" s="167"/>
      <c r="B18" s="166" t="str">
        <f>IFERROR(VLOOKUP(A18,Equipes!$A$2:$C$28,3,FALSE),"")</f>
        <v/>
      </c>
      <c r="C18" s="241" t="str">
        <f>IFERROR(VLOOKUP(A18,Equipes!$A$2:$C$28,2,FALSE),"")</f>
        <v/>
      </c>
      <c r="D18" s="242"/>
      <c r="E18" s="12"/>
      <c r="F18" s="268"/>
      <c r="G18" s="269"/>
      <c r="H18" s="370"/>
      <c r="I18" s="371"/>
    </row>
    <row r="19" spans="1:13" ht="17.25" thickBot="1">
      <c r="A19" s="167"/>
      <c r="B19" s="286" t="str">
        <f>IFERROR(VLOOKUP(A19,Equipes!$A$2:$C$28,3,FALSE),"")</f>
        <v/>
      </c>
      <c r="C19" s="241" t="str">
        <f>IFERROR(VLOOKUP(A19,Equipes!$A$2:$C$28,2,FALSE),"")</f>
        <v/>
      </c>
      <c r="D19" s="242"/>
      <c r="E19" s="12"/>
      <c r="F19" s="270"/>
      <c r="G19" s="271"/>
      <c r="H19" s="372"/>
      <c r="I19" s="373"/>
    </row>
    <row r="20" spans="1:13" ht="17.25" thickBot="1">
      <c r="A20" s="357" t="s">
        <v>59</v>
      </c>
      <c r="B20" s="358"/>
      <c r="C20" s="358"/>
      <c r="D20" s="358"/>
      <c r="E20" s="358"/>
      <c r="F20" s="358"/>
      <c r="G20" s="358"/>
      <c r="H20" s="358"/>
      <c r="I20" s="359"/>
      <c r="J20" s="11"/>
      <c r="M20" s="3"/>
    </row>
    <row r="21" spans="1:13" ht="17.25" thickBot="1">
      <c r="A21" s="165" t="s">
        <v>60</v>
      </c>
      <c r="B21" s="9"/>
      <c r="C21" s="9"/>
      <c r="D21" s="9"/>
      <c r="E21" s="12"/>
      <c r="F21" s="90" t="s">
        <v>60</v>
      </c>
      <c r="G21" s="16"/>
      <c r="H21" s="9"/>
      <c r="I21" s="15"/>
      <c r="J21" s="11"/>
      <c r="M21" s="3"/>
    </row>
    <row r="22" spans="1:13" ht="16.5">
      <c r="A22" s="261"/>
      <c r="B22" s="375"/>
      <c r="C22" s="376"/>
      <c r="D22" s="377"/>
      <c r="E22" s="87" t="s">
        <v>61</v>
      </c>
      <c r="F22" s="258"/>
      <c r="G22" s="387"/>
      <c r="H22" s="387"/>
      <c r="I22" s="388"/>
    </row>
    <row r="23" spans="1:13" ht="16.5">
      <c r="A23" s="262"/>
      <c r="B23" s="378"/>
      <c r="C23" s="379"/>
      <c r="D23" s="380"/>
      <c r="E23" s="87" t="s">
        <v>62</v>
      </c>
      <c r="F23" s="259"/>
      <c r="G23" s="353"/>
      <c r="H23" s="353"/>
      <c r="I23" s="354"/>
    </row>
    <row r="24" spans="1:13" ht="16.5">
      <c r="A24" s="262"/>
      <c r="B24" s="378"/>
      <c r="C24" s="379"/>
      <c r="D24" s="380"/>
      <c r="E24" s="87" t="s">
        <v>63</v>
      </c>
      <c r="F24" s="259"/>
      <c r="G24" s="353"/>
      <c r="H24" s="353"/>
      <c r="I24" s="354"/>
    </row>
    <row r="25" spans="1:13" ht="17.25" thickBot="1">
      <c r="A25" s="263"/>
      <c r="B25" s="381"/>
      <c r="C25" s="382"/>
      <c r="D25" s="383"/>
      <c r="E25" s="87" t="s">
        <v>64</v>
      </c>
      <c r="F25" s="260"/>
      <c r="G25" s="355"/>
      <c r="H25" s="355"/>
      <c r="I25" s="356"/>
    </row>
    <row r="26" spans="1:13" ht="17.25" thickBot="1">
      <c r="A26" s="384" t="s">
        <v>65</v>
      </c>
      <c r="B26" s="385"/>
      <c r="C26" s="385"/>
      <c r="D26" s="385"/>
      <c r="E26" s="358"/>
      <c r="F26" s="385"/>
      <c r="G26" s="385"/>
      <c r="H26" s="385"/>
      <c r="I26" s="386"/>
    </row>
    <row r="27" spans="1:13" ht="17.25" thickBot="1">
      <c r="A27" s="362"/>
      <c r="B27" s="363"/>
      <c r="C27" s="363" t="s">
        <v>66</v>
      </c>
      <c r="D27" s="374"/>
      <c r="E27" s="5"/>
      <c r="F27" s="362"/>
      <c r="G27" s="363"/>
      <c r="H27" s="363" t="s">
        <v>66</v>
      </c>
      <c r="I27" s="374"/>
    </row>
    <row r="28" spans="1:13" ht="33.75" customHeight="1" thickBot="1">
      <c r="A28" s="221" t="s">
        <v>274</v>
      </c>
      <c r="B28" s="223"/>
      <c r="C28" s="360"/>
      <c r="D28" s="361"/>
      <c r="E28" s="5"/>
      <c r="F28" s="221" t="s">
        <v>274</v>
      </c>
      <c r="G28" s="223"/>
      <c r="H28" s="360"/>
      <c r="I28" s="361"/>
    </row>
    <row r="29" spans="1:13" ht="34.5" customHeight="1" thickBot="1">
      <c r="A29" s="222" t="s">
        <v>273</v>
      </c>
      <c r="B29" s="220"/>
      <c r="C29" s="13"/>
      <c r="D29" s="14"/>
      <c r="E29" s="5"/>
      <c r="F29" s="222" t="s">
        <v>273</v>
      </c>
      <c r="G29" s="220"/>
      <c r="H29" s="13"/>
      <c r="I29" s="14"/>
    </row>
    <row r="30" spans="1:13">
      <c r="B30" s="197"/>
      <c r="G30" s="197"/>
    </row>
    <row r="31" spans="1:13">
      <c r="B31" s="197"/>
      <c r="G31" s="197"/>
    </row>
    <row r="32" spans="1:13" ht="15.75">
      <c r="A32" s="364" t="s">
        <v>84</v>
      </c>
      <c r="B32" s="364"/>
      <c r="C32" s="364"/>
      <c r="D32" s="352" t="s">
        <v>50</v>
      </c>
      <c r="E32" s="352"/>
      <c r="F32" s="352"/>
      <c r="G32" s="365" t="s">
        <v>51</v>
      </c>
      <c r="H32" s="365"/>
    </row>
    <row r="34" spans="1:9" ht="16.5">
      <c r="C34" s="346" t="s">
        <v>39</v>
      </c>
      <c r="D34" s="346"/>
      <c r="E34" s="346"/>
      <c r="F34" s="7" t="s">
        <v>40</v>
      </c>
      <c r="G34" s="350" t="s">
        <v>66</v>
      </c>
      <c r="H34" s="351"/>
      <c r="I34" s="351"/>
    </row>
    <row r="35" spans="1:9" ht="26.25" customHeight="1">
      <c r="A35" s="347" t="s">
        <v>38</v>
      </c>
      <c r="B35" s="347"/>
      <c r="C35" s="348">
        <f>'Données du match'!C16</f>
        <v>0</v>
      </c>
      <c r="D35" s="348"/>
      <c r="E35" s="348"/>
      <c r="F35" s="114">
        <f>'Données du match'!F16</f>
        <v>0</v>
      </c>
      <c r="G35" s="349"/>
      <c r="H35" s="349"/>
      <c r="I35" s="349"/>
    </row>
  </sheetData>
  <mergeCells count="44">
    <mergeCell ref="C4:D4"/>
    <mergeCell ref="H4:I4"/>
    <mergeCell ref="A1:I1"/>
    <mergeCell ref="A3:C3"/>
    <mergeCell ref="F3:H3"/>
    <mergeCell ref="H5:I5"/>
    <mergeCell ref="H18:I18"/>
    <mergeCell ref="H19:I19"/>
    <mergeCell ref="C27:D27"/>
    <mergeCell ref="H27:I27"/>
    <mergeCell ref="B22:D22"/>
    <mergeCell ref="B23:D23"/>
    <mergeCell ref="B24:D24"/>
    <mergeCell ref="B25:D25"/>
    <mergeCell ref="A27:B27"/>
    <mergeCell ref="A26:I26"/>
    <mergeCell ref="G22:I22"/>
    <mergeCell ref="A17:I17"/>
    <mergeCell ref="H11:I11"/>
    <mergeCell ref="H12:I12"/>
    <mergeCell ref="H13:I13"/>
    <mergeCell ref="H14:I14"/>
    <mergeCell ref="H15:I15"/>
    <mergeCell ref="H16:I16"/>
    <mergeCell ref="H6:I6"/>
    <mergeCell ref="H7:I7"/>
    <mergeCell ref="H8:I8"/>
    <mergeCell ref="H9:I9"/>
    <mergeCell ref="H10:I10"/>
    <mergeCell ref="D32:F32"/>
    <mergeCell ref="G23:I23"/>
    <mergeCell ref="G24:I24"/>
    <mergeCell ref="G25:I25"/>
    <mergeCell ref="A20:I20"/>
    <mergeCell ref="C28:D28"/>
    <mergeCell ref="F27:G27"/>
    <mergeCell ref="H28:I28"/>
    <mergeCell ref="A32:C32"/>
    <mergeCell ref="G32:H32"/>
    <mergeCell ref="C34:E34"/>
    <mergeCell ref="A35:B35"/>
    <mergeCell ref="C35:E35"/>
    <mergeCell ref="G35:I35"/>
    <mergeCell ref="G34:I34"/>
  </mergeCells>
  <dataValidations count="2">
    <dataValidation type="list" allowBlank="1" showInputMessage="1" showErrorMessage="1" sqref="L22">
      <formula1>ListeA</formula1>
    </dataValidation>
    <dataValidation type="list" allowBlank="1" showInputMessage="1" showErrorMessage="1" sqref="F5:F16 G28">
      <formula1>ListeB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déroulantes'!$L$1:$L$11</xm:f>
          </x14:formula1>
          <xm:sqref>B29 G29</xm:sqref>
        </x14:dataValidation>
        <x14:dataValidation type="list" allowBlank="1" showInputMessage="1" showErrorMessage="1">
          <x14:formula1>
            <xm:f>Equipes!$A$2:$A$28</xm:f>
          </x14:formula1>
          <xm:sqref>A5:A16 A18:A19 B28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H52"/>
  <sheetViews>
    <sheetView showGridLines="0" tabSelected="1" zoomScaleNormal="100" workbookViewId="0">
      <selection activeCell="N25" sqref="N25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3"/>
      <c r="B1" s="434" t="s">
        <v>78</v>
      </c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6"/>
      <c r="AH1" s="282">
        <v>3.4722222222222224E-4</v>
      </c>
    </row>
    <row r="2" spans="1:34" ht="15.75" customHeigh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29">
        <v>3.4722222222222224E-4</v>
      </c>
      <c r="AF2" s="430"/>
      <c r="AH2" s="282">
        <v>6.9444444444444447E-4</v>
      </c>
    </row>
    <row r="3" spans="1:34" ht="21.75" customHeight="1" thickBot="1">
      <c r="B3" s="21"/>
      <c r="C3" s="21"/>
      <c r="D3" s="21"/>
      <c r="E3" s="437" t="s">
        <v>51</v>
      </c>
      <c r="F3" s="437"/>
      <c r="G3" s="21"/>
      <c r="H3" s="407" t="s">
        <v>84</v>
      </c>
      <c r="I3" s="407"/>
      <c r="J3" s="407"/>
      <c r="K3" s="21"/>
      <c r="L3" s="21"/>
      <c r="M3" s="21"/>
      <c r="N3" s="21"/>
      <c r="O3" s="21"/>
      <c r="P3" s="21"/>
      <c r="Q3" s="21"/>
      <c r="R3" s="21"/>
      <c r="S3" s="437" t="s">
        <v>51</v>
      </c>
      <c r="T3" s="437"/>
      <c r="U3" s="21"/>
      <c r="V3" s="21"/>
      <c r="W3" s="283"/>
      <c r="X3" s="408"/>
      <c r="Y3" s="408"/>
      <c r="Z3" s="20"/>
      <c r="AA3" s="20"/>
      <c r="AB3" s="20"/>
      <c r="AC3" s="20"/>
      <c r="AE3" s="431"/>
      <c r="AF3" s="432"/>
      <c r="AH3" s="282"/>
    </row>
    <row r="4" spans="1:34" ht="22.5" customHeight="1" thickBot="1">
      <c r="B4" s="419" t="s">
        <v>74</v>
      </c>
      <c r="C4" s="419"/>
      <c r="D4" s="420"/>
      <c r="E4" s="401">
        <v>0</v>
      </c>
      <c r="F4" s="402"/>
      <c r="G4" s="21"/>
      <c r="H4" s="428" t="s">
        <v>50</v>
      </c>
      <c r="I4" s="428"/>
      <c r="J4" s="428"/>
      <c r="K4" s="21"/>
      <c r="L4" s="21"/>
      <c r="M4" s="21"/>
      <c r="N4" s="21">
        <f>$N$8</f>
        <v>2</v>
      </c>
      <c r="O4" s="21"/>
      <c r="P4" s="419" t="s">
        <v>77</v>
      </c>
      <c r="Q4" s="419"/>
      <c r="R4" s="420"/>
      <c r="S4" s="401">
        <v>0</v>
      </c>
      <c r="T4" s="402"/>
      <c r="U4" s="21"/>
      <c r="V4" s="21"/>
      <c r="W4" s="283"/>
      <c r="X4" s="439"/>
      <c r="Y4" s="439"/>
      <c r="Z4" s="105"/>
      <c r="AA4" s="105"/>
      <c r="AB4" s="21">
        <f>$AB$8</f>
        <v>0</v>
      </c>
      <c r="AC4" s="20"/>
    </row>
    <row r="5" spans="1:34" ht="21" customHeight="1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429">
        <v>6.9444444444444447E-4</v>
      </c>
      <c r="AF5" s="430"/>
    </row>
    <row r="6" spans="1:34" ht="18.75" customHeight="1" thickBot="1">
      <c r="B6" s="414" t="str">
        <f>IF('Données du match'!B6="A",'Données du match'!B7,IF('Données du match'!B6="B",'Données du match'!F7,""))</f>
        <v>Axis Guibertin</v>
      </c>
      <c r="C6" s="413"/>
      <c r="D6" s="413"/>
      <c r="E6" s="413"/>
      <c r="F6" s="413"/>
      <c r="G6" s="413"/>
      <c r="H6" s="413"/>
      <c r="I6" s="413"/>
      <c r="J6" s="413"/>
      <c r="K6" s="413"/>
      <c r="L6" s="405" t="s">
        <v>75</v>
      </c>
      <c r="M6" s="406"/>
      <c r="N6" s="421" t="s">
        <v>76</v>
      </c>
      <c r="O6" s="422"/>
      <c r="P6" s="414">
        <f>IF('Données du match'!B6="A",'Données du match'!F7,IF('Données du match'!B6="B",'Données du match'!B7,""))</f>
        <v>0</v>
      </c>
      <c r="Q6" s="413"/>
      <c r="R6" s="413"/>
      <c r="S6" s="413"/>
      <c r="T6" s="413"/>
      <c r="U6" s="413"/>
      <c r="V6" s="413"/>
      <c r="W6" s="413"/>
      <c r="X6" s="413"/>
      <c r="Y6" s="413"/>
      <c r="Z6" s="405" t="s">
        <v>75</v>
      </c>
      <c r="AA6" s="406"/>
      <c r="AB6" s="421" t="s">
        <v>76</v>
      </c>
      <c r="AC6" s="422"/>
      <c r="AE6" s="431"/>
      <c r="AF6" s="432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16"/>
      <c r="L7" s="412" t="s">
        <v>63</v>
      </c>
      <c r="M7" s="413"/>
      <c r="N7" s="423"/>
      <c r="O7" s="424"/>
      <c r="P7" s="415"/>
      <c r="Q7" s="416"/>
      <c r="R7" s="416"/>
      <c r="S7" s="416"/>
      <c r="T7" s="416"/>
      <c r="U7" s="416"/>
      <c r="V7" s="416"/>
      <c r="W7" s="416"/>
      <c r="X7" s="416"/>
      <c r="Y7" s="416"/>
      <c r="Z7" s="444" t="s">
        <v>79</v>
      </c>
      <c r="AA7" s="413"/>
      <c r="AB7" s="423"/>
      <c r="AC7" s="424"/>
      <c r="AE7" s="176"/>
      <c r="AF7" s="176"/>
    </row>
    <row r="8" spans="1:34" ht="21" customHeight="1" thickBot="1">
      <c r="B8" s="410" t="s">
        <v>68</v>
      </c>
      <c r="C8" s="411"/>
      <c r="D8" s="410" t="s">
        <v>69</v>
      </c>
      <c r="E8" s="411"/>
      <c r="F8" s="410" t="s">
        <v>70</v>
      </c>
      <c r="G8" s="411"/>
      <c r="H8" s="403" t="s">
        <v>71</v>
      </c>
      <c r="I8" s="404"/>
      <c r="J8" s="403" t="s">
        <v>72</v>
      </c>
      <c r="K8" s="404"/>
      <c r="L8" s="403" t="s">
        <v>73</v>
      </c>
      <c r="M8" s="404"/>
      <c r="N8" s="440">
        <v>2</v>
      </c>
      <c r="O8" s="441"/>
      <c r="P8" s="418" t="s">
        <v>68</v>
      </c>
      <c r="Q8" s="411"/>
      <c r="R8" s="410" t="s">
        <v>69</v>
      </c>
      <c r="S8" s="411"/>
      <c r="T8" s="418" t="s">
        <v>70</v>
      </c>
      <c r="U8" s="438"/>
      <c r="V8" s="417" t="s">
        <v>71</v>
      </c>
      <c r="W8" s="418"/>
      <c r="X8" s="417" t="s">
        <v>72</v>
      </c>
      <c r="Y8" s="418"/>
      <c r="Z8" s="417" t="s">
        <v>73</v>
      </c>
      <c r="AA8" s="445"/>
      <c r="AB8" s="440">
        <v>0</v>
      </c>
      <c r="AC8" s="441"/>
      <c r="AE8" s="176"/>
      <c r="AF8" s="176"/>
    </row>
    <row r="9" spans="1:34" ht="20.100000000000001" customHeight="1" thickBot="1">
      <c r="A9" s="33" t="s">
        <v>80</v>
      </c>
      <c r="B9" s="304"/>
      <c r="C9" s="303"/>
      <c r="D9" s="304"/>
      <c r="E9" s="307"/>
      <c r="F9" s="304"/>
      <c r="G9" s="303"/>
      <c r="H9" s="304"/>
      <c r="I9" s="303"/>
      <c r="J9" s="304"/>
      <c r="K9" s="303"/>
      <c r="L9" s="304"/>
      <c r="M9" s="303"/>
      <c r="N9" s="442"/>
      <c r="O9" s="443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42"/>
      <c r="AC9" s="443"/>
      <c r="AE9" s="176"/>
      <c r="AF9" s="176"/>
    </row>
    <row r="10" spans="1:34" ht="20.100000000000001" customHeight="1" thickBot="1">
      <c r="A10" s="33" t="s">
        <v>81</v>
      </c>
      <c r="B10" s="306"/>
      <c r="C10" s="305"/>
      <c r="D10" s="306"/>
      <c r="E10" s="308"/>
      <c r="F10" s="306"/>
      <c r="G10" s="308"/>
      <c r="H10" s="306"/>
      <c r="I10" s="308"/>
      <c r="J10" s="306"/>
      <c r="K10" s="308"/>
      <c r="L10" s="306"/>
      <c r="M10" s="308"/>
      <c r="N10" s="399"/>
      <c r="O10" s="40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399"/>
      <c r="AC10" s="433"/>
      <c r="AE10" s="176"/>
      <c r="AF10" s="176"/>
    </row>
    <row r="11" spans="1:34" ht="20.100000000000001" customHeight="1">
      <c r="A11" s="409" t="s">
        <v>82</v>
      </c>
      <c r="B11" s="299"/>
      <c r="C11" s="311"/>
      <c r="D11" s="299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>
      <c r="A12" s="409"/>
      <c r="B12" s="115"/>
      <c r="C12" s="312"/>
      <c r="D12" s="300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18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>
      <c r="B15" s="18"/>
      <c r="C15" s="23"/>
      <c r="D15" s="18"/>
      <c r="E15" s="23"/>
      <c r="F15" s="111"/>
      <c r="G15" s="23"/>
      <c r="H15" s="111"/>
      <c r="I15" s="23"/>
      <c r="J15" s="204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202"/>
      <c r="Y15" s="23"/>
      <c r="Z15" s="18"/>
      <c r="AA15" s="23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4.25" customHeigh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397"/>
      <c r="C18" s="397"/>
      <c r="D18" s="34"/>
      <c r="E18" s="35"/>
      <c r="F18" s="20"/>
      <c r="G18" s="20"/>
      <c r="H18" s="398"/>
      <c r="I18" s="398"/>
      <c r="J18" s="34"/>
      <c r="K18" s="35"/>
      <c r="L18" s="20"/>
      <c r="M18" s="20"/>
      <c r="N18" s="20"/>
      <c r="O18" s="20"/>
      <c r="P18" s="397"/>
      <c r="Q18" s="397"/>
      <c r="R18" s="34"/>
      <c r="S18" s="35"/>
      <c r="T18" s="20"/>
      <c r="U18" s="20"/>
      <c r="V18" s="398"/>
      <c r="W18" s="398"/>
      <c r="X18" s="34"/>
      <c r="Y18" s="35"/>
      <c r="Z18" s="20"/>
      <c r="AA18" s="20"/>
      <c r="AB18" s="20"/>
      <c r="AC18" s="20"/>
    </row>
    <row r="19" spans="2:29" ht="21" customHeight="1" thickBot="1">
      <c r="B19" s="297" t="s">
        <v>281</v>
      </c>
      <c r="C19" s="298">
        <f>IF(A="","",IF(A="A",'Composition équipes'!B28,'Composition équipes'!G28))</f>
        <v>0</v>
      </c>
      <c r="D19" s="169"/>
      <c r="E19" s="169"/>
      <c r="F19" s="20"/>
      <c r="G19" s="20"/>
      <c r="H19" s="168"/>
      <c r="I19" s="168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équipes'!G28,'Composition équipes'!B28))</f>
        <v>0</v>
      </c>
      <c r="R19" s="169"/>
      <c r="S19" s="169"/>
      <c r="T19" s="20"/>
      <c r="U19" s="20"/>
      <c r="V19" s="168"/>
      <c r="W19" s="168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5"/>
      <c r="O20" s="42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25"/>
      <c r="AC20" s="425"/>
    </row>
    <row r="21" spans="2:29" ht="15.75" thickBot="1">
      <c r="B21" s="20"/>
      <c r="C21" s="426" t="s">
        <v>115</v>
      </c>
      <c r="D21" s="426"/>
      <c r="E21" s="427"/>
      <c r="F21" s="113">
        <f>IF(D18&gt;=1,1,0)+IF(J18&gt;=1,1,0)</f>
        <v>0</v>
      </c>
      <c r="G21" s="20"/>
      <c r="H21" s="426" t="s">
        <v>117</v>
      </c>
      <c r="I21" s="426"/>
      <c r="J21" s="113">
        <f>N8</f>
        <v>2</v>
      </c>
      <c r="K21" s="20"/>
      <c r="L21" s="20"/>
      <c r="M21" s="20"/>
      <c r="N21" s="425"/>
      <c r="O21" s="425"/>
      <c r="P21" s="20"/>
      <c r="Q21" s="426" t="s">
        <v>115</v>
      </c>
      <c r="R21" s="426"/>
      <c r="S21" s="427"/>
      <c r="T21" s="113">
        <f>IF(R18&gt;=1,1,0)+IF(X18&gt;=1,1,0)</f>
        <v>0</v>
      </c>
      <c r="U21" s="20"/>
      <c r="V21" s="426" t="s">
        <v>117</v>
      </c>
      <c r="W21" s="426"/>
      <c r="X21" s="113">
        <f>AB8</f>
        <v>0</v>
      </c>
      <c r="Y21" s="20"/>
      <c r="Z21" s="20"/>
      <c r="AA21" s="20"/>
      <c r="AB21" s="425"/>
      <c r="AC21" s="425"/>
    </row>
    <row r="22" spans="2:29" ht="15.75" thickBot="1">
      <c r="B22" s="20"/>
      <c r="C22" s="426" t="s">
        <v>116</v>
      </c>
      <c r="D22" s="426"/>
      <c r="E22" s="42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25"/>
      <c r="O22" s="425"/>
      <c r="P22" s="20"/>
      <c r="Q22" s="426" t="s">
        <v>116</v>
      </c>
      <c r="R22" s="426"/>
      <c r="S22" s="427"/>
      <c r="T22" s="113">
        <f>AB11+AB12</f>
        <v>0</v>
      </c>
      <c r="U22" s="20"/>
      <c r="V22" s="20"/>
      <c r="W22" s="20"/>
      <c r="X22" s="20"/>
      <c r="Y22" s="20"/>
      <c r="Z22" s="20"/>
      <c r="AA22" s="20"/>
      <c r="AB22" s="425"/>
      <c r="AC22" s="425"/>
    </row>
    <row r="29" spans="2:29">
      <c r="N29">
        <v>7</v>
      </c>
    </row>
    <row r="50" spans="2:13" ht="16.5" customHeight="1">
      <c r="B50" s="128">
        <f>$N$8</f>
        <v>2</v>
      </c>
      <c r="C50" s="130"/>
      <c r="D50" s="299">
        <f>$N$8</f>
        <v>2</v>
      </c>
      <c r="E50" s="301"/>
      <c r="F50" s="128">
        <f>$N$8</f>
        <v>2</v>
      </c>
      <c r="G50" s="131"/>
      <c r="H50" s="128">
        <f>$N$8</f>
        <v>2</v>
      </c>
      <c r="I50" s="131"/>
      <c r="J50" s="128">
        <f>$N$8</f>
        <v>2</v>
      </c>
      <c r="K50" s="131"/>
      <c r="L50" s="128">
        <f>$N$8</f>
        <v>2</v>
      </c>
      <c r="M50" s="131"/>
    </row>
    <row r="51" spans="2:13" ht="17.25" customHeight="1" thickBot="1">
      <c r="B51" s="115"/>
      <c r="C51" s="117"/>
      <c r="D51" s="300"/>
      <c r="E51" s="302"/>
      <c r="F51" s="115"/>
      <c r="G51" s="116"/>
      <c r="H51" s="115"/>
      <c r="I51" s="116"/>
      <c r="J51" s="115"/>
      <c r="K51" s="116"/>
      <c r="L51" s="115"/>
      <c r="M51" s="116"/>
    </row>
    <row r="52" spans="2:13" ht="15.75" customHeight="1"/>
  </sheetData>
  <mergeCells count="54">
    <mergeCell ref="AE5:AF6"/>
    <mergeCell ref="AE2:AF3"/>
    <mergeCell ref="R8:S8"/>
    <mergeCell ref="AB10:AC10"/>
    <mergeCell ref="B1:AC1"/>
    <mergeCell ref="S3:T3"/>
    <mergeCell ref="E3:F3"/>
    <mergeCell ref="T8:U8"/>
    <mergeCell ref="P8:Q8"/>
    <mergeCell ref="X4:Y4"/>
    <mergeCell ref="AB8:AC9"/>
    <mergeCell ref="N8:O9"/>
    <mergeCell ref="Z6:AA6"/>
    <mergeCell ref="AB6:AC7"/>
    <mergeCell ref="Z7:AA7"/>
    <mergeCell ref="Z8:AA8"/>
    <mergeCell ref="C22:E22"/>
    <mergeCell ref="H21:I21"/>
    <mergeCell ref="H4:J4"/>
    <mergeCell ref="B4:D4"/>
    <mergeCell ref="B18:C18"/>
    <mergeCell ref="H18:I18"/>
    <mergeCell ref="C21:E21"/>
    <mergeCell ref="N22:O22"/>
    <mergeCell ref="AB20:AC20"/>
    <mergeCell ref="AB21:AC21"/>
    <mergeCell ref="AB22:AC22"/>
    <mergeCell ref="Q21:S21"/>
    <mergeCell ref="V21:W21"/>
    <mergeCell ref="Q22:S22"/>
    <mergeCell ref="N20:O20"/>
    <mergeCell ref="N21:O21"/>
    <mergeCell ref="H3:J3"/>
    <mergeCell ref="X3:Y3"/>
    <mergeCell ref="A11:A12"/>
    <mergeCell ref="B8:C8"/>
    <mergeCell ref="D8:E8"/>
    <mergeCell ref="L7:M7"/>
    <mergeCell ref="P6:Y7"/>
    <mergeCell ref="V8:W8"/>
    <mergeCell ref="X8:Y8"/>
    <mergeCell ref="F8:G8"/>
    <mergeCell ref="P4:R4"/>
    <mergeCell ref="B6:K7"/>
    <mergeCell ref="N6:O7"/>
    <mergeCell ref="E4:F4"/>
    <mergeCell ref="H8:I8"/>
    <mergeCell ref="J8:K8"/>
    <mergeCell ref="P18:Q18"/>
    <mergeCell ref="V18:W18"/>
    <mergeCell ref="N10:O10"/>
    <mergeCell ref="S4:T4"/>
    <mergeCell ref="L8:M8"/>
    <mergeCell ref="L6:M6"/>
  </mergeCells>
  <conditionalFormatting sqref="B13">
    <cfRule type="expression" dxfId="107" priority="43">
      <formula>$L$7="R"</formula>
    </cfRule>
  </conditionalFormatting>
  <conditionalFormatting sqref="C11:M11">
    <cfRule type="expression" dxfId="106" priority="25">
      <formula>"si($B$11:$M$11&gt;0;$B$10:$M$10"</formula>
    </cfRule>
  </conditionalFormatting>
  <conditionalFormatting sqref="B10:C10">
    <cfRule type="expression" dxfId="105" priority="23">
      <formula>$B$12+$C$12&gt;0</formula>
    </cfRule>
  </conditionalFormatting>
  <conditionalFormatting sqref="D10:E10">
    <cfRule type="expression" dxfId="104" priority="22">
      <formula>$D$12+$E$12&gt;0</formula>
    </cfRule>
  </conditionalFormatting>
  <conditionalFormatting sqref="F10:G10">
    <cfRule type="expression" dxfId="103" priority="21">
      <formula>$F$12+$G$12&gt;0</formula>
    </cfRule>
  </conditionalFormatting>
  <conditionalFormatting sqref="H10:I10">
    <cfRule type="expression" dxfId="102" priority="20">
      <formula>$H$12+$I$12&gt;0</formula>
    </cfRule>
  </conditionalFormatting>
  <conditionalFormatting sqref="J10:K10">
    <cfRule type="expression" dxfId="101" priority="19">
      <formula>$J$12+$K$12&gt;0</formula>
    </cfRule>
  </conditionalFormatting>
  <conditionalFormatting sqref="L10:M10">
    <cfRule type="expression" dxfId="100" priority="18">
      <formula>$L$12+$M$12&gt;0</formula>
    </cfRule>
  </conditionalFormatting>
  <conditionalFormatting sqref="P10:Q10">
    <cfRule type="expression" dxfId="99" priority="10">
      <formula>$P$12+$Q$12&gt;0</formula>
    </cfRule>
  </conditionalFormatting>
  <conditionalFormatting sqref="R10:S10">
    <cfRule type="expression" dxfId="98" priority="9">
      <formula>$R$12+$S$12&gt;0</formula>
    </cfRule>
  </conditionalFormatting>
  <conditionalFormatting sqref="T10:U10">
    <cfRule type="expression" dxfId="97" priority="8">
      <formula>$T$12+$U$12&gt;0</formula>
    </cfRule>
  </conditionalFormatting>
  <conditionalFormatting sqref="V10:W10">
    <cfRule type="expression" dxfId="96" priority="7">
      <formula>$V$12+$W$12&gt;0</formula>
    </cfRule>
  </conditionalFormatting>
  <conditionalFormatting sqref="X10:Y10">
    <cfRule type="expression" dxfId="95" priority="6">
      <formula>$X$12+$Y$12&gt;0</formula>
    </cfRule>
  </conditionalFormatting>
  <conditionalFormatting sqref="Z10:AA10">
    <cfRule type="expression" dxfId="94" priority="5">
      <formula>$Z$12+$AA$12&gt;0</formula>
    </cfRule>
  </conditionalFormatting>
  <conditionalFormatting sqref="B11">
    <cfRule type="expression" dxfId="93" priority="4">
      <formula>"si($B$11:$M$11&gt;0;$B$10:$M$10"</formula>
    </cfRule>
  </conditionalFormatting>
  <conditionalFormatting sqref="C50:M50">
    <cfRule type="expression" dxfId="92" priority="3">
      <formula>"si($B$11:$M$11&gt;0;$B$10:$M$10"</formula>
    </cfRule>
  </conditionalFormatting>
  <conditionalFormatting sqref="B50">
    <cfRule type="expression" dxfId="91" priority="2">
      <formula>"si($B$11:$M$11&gt;0;$B$10:$M$10"</formula>
    </cfRule>
  </conditionalFormatting>
  <conditionalFormatting sqref="D13">
    <cfRule type="expression" dxfId="90" priority="1">
      <formula>$L$7="R"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B9:M10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AH22"/>
  <sheetViews>
    <sheetView showGridLines="0" workbookViewId="0">
      <selection activeCell="Q26" sqref="Q26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3"/>
      <c r="B1" s="434" t="s">
        <v>85</v>
      </c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6"/>
      <c r="AH1" s="282">
        <v>3.4722222222222224E-4</v>
      </c>
    </row>
    <row r="2" spans="1:34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29">
        <v>3.4722222222222224E-4</v>
      </c>
      <c r="AF2" s="430"/>
      <c r="AH2" s="282">
        <v>6.9444444444444447E-4</v>
      </c>
    </row>
    <row r="3" spans="1:34" ht="21.75" thickBot="1">
      <c r="B3" s="21"/>
      <c r="C3" s="21"/>
      <c r="D3" s="21"/>
      <c r="E3" s="437" t="s">
        <v>84</v>
      </c>
      <c r="F3" s="437"/>
      <c r="G3" s="21"/>
      <c r="H3" s="407" t="s">
        <v>84</v>
      </c>
      <c r="I3" s="407"/>
      <c r="J3" s="407"/>
      <c r="K3" s="21"/>
      <c r="L3" s="21"/>
      <c r="M3" s="21"/>
      <c r="N3" s="21"/>
      <c r="O3" s="21"/>
      <c r="P3" s="21"/>
      <c r="Q3" s="21"/>
      <c r="R3" s="21"/>
      <c r="S3" s="437" t="s">
        <v>51</v>
      </c>
      <c r="T3" s="437"/>
      <c r="U3" s="21"/>
      <c r="V3" s="21"/>
      <c r="W3" s="284"/>
      <c r="X3" s="408"/>
      <c r="Y3" s="408"/>
      <c r="Z3" s="20"/>
      <c r="AA3" s="20"/>
      <c r="AB3" s="20"/>
      <c r="AC3" s="20"/>
      <c r="AE3" s="431"/>
      <c r="AF3" s="432"/>
      <c r="AH3" s="282"/>
    </row>
    <row r="4" spans="1:34" ht="21.75" thickBot="1">
      <c r="B4" s="419" t="s">
        <v>74</v>
      </c>
      <c r="C4" s="419"/>
      <c r="D4" s="420"/>
      <c r="E4" s="447">
        <f>'SET 1'!S4+IF('SET 1'!S4&gt;0,TIME(0,3,0))</f>
        <v>0</v>
      </c>
      <c r="F4" s="448"/>
      <c r="G4" s="21"/>
      <c r="H4" s="428" t="s">
        <v>50</v>
      </c>
      <c r="I4" s="428"/>
      <c r="J4" s="428"/>
      <c r="K4" s="21"/>
      <c r="L4" s="21"/>
      <c r="M4" s="21"/>
      <c r="N4" s="21">
        <f>$N$8</f>
        <v>0</v>
      </c>
      <c r="O4" s="21"/>
      <c r="P4" s="419" t="s">
        <v>77</v>
      </c>
      <c r="Q4" s="419"/>
      <c r="R4" s="420"/>
      <c r="S4" s="401">
        <v>0</v>
      </c>
      <c r="T4" s="402"/>
      <c r="U4" s="21"/>
      <c r="V4" s="21"/>
      <c r="W4" s="284"/>
      <c r="X4" s="455"/>
      <c r="Y4" s="455"/>
      <c r="Z4" s="105"/>
      <c r="AA4" s="105"/>
      <c r="AB4" s="21">
        <f>$AB$8</f>
        <v>0</v>
      </c>
      <c r="AC4" s="20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429">
        <v>6.9444444444444447E-4</v>
      </c>
      <c r="AF5" s="430"/>
    </row>
    <row r="6" spans="1:34" ht="18.75" customHeight="1" thickBot="1">
      <c r="B6" s="414">
        <f>'SET 1'!P6</f>
        <v>0</v>
      </c>
      <c r="C6" s="413"/>
      <c r="D6" s="413"/>
      <c r="E6" s="413"/>
      <c r="F6" s="413"/>
      <c r="G6" s="413"/>
      <c r="H6" s="413"/>
      <c r="I6" s="413"/>
      <c r="J6" s="413"/>
      <c r="K6" s="460"/>
      <c r="L6" s="405" t="s">
        <v>75</v>
      </c>
      <c r="M6" s="406"/>
      <c r="N6" s="462" t="s">
        <v>76</v>
      </c>
      <c r="O6" s="463"/>
      <c r="P6" s="414" t="str">
        <f>'SET 1'!B6</f>
        <v>Axis Guibertin</v>
      </c>
      <c r="Q6" s="413"/>
      <c r="R6" s="413"/>
      <c r="S6" s="413"/>
      <c r="T6" s="413"/>
      <c r="U6" s="413"/>
      <c r="V6" s="413"/>
      <c r="W6" s="413"/>
      <c r="X6" s="413"/>
      <c r="Y6" s="460"/>
      <c r="Z6" s="405" t="s">
        <v>75</v>
      </c>
      <c r="AA6" s="406"/>
      <c r="AB6" s="462" t="s">
        <v>76</v>
      </c>
      <c r="AC6" s="463"/>
      <c r="AE6" s="431"/>
      <c r="AF6" s="432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61"/>
      <c r="L7" s="466" t="s">
        <v>63</v>
      </c>
      <c r="M7" s="467"/>
      <c r="N7" s="464"/>
      <c r="O7" s="465"/>
      <c r="P7" s="415"/>
      <c r="Q7" s="416"/>
      <c r="R7" s="416"/>
      <c r="S7" s="416"/>
      <c r="T7" s="416"/>
      <c r="U7" s="416"/>
      <c r="V7" s="416"/>
      <c r="W7" s="416"/>
      <c r="X7" s="416"/>
      <c r="Y7" s="461"/>
      <c r="Z7" s="468" t="s">
        <v>79</v>
      </c>
      <c r="AA7" s="467"/>
      <c r="AB7" s="464"/>
      <c r="AC7" s="465"/>
      <c r="AE7" s="176"/>
      <c r="AF7" s="176"/>
    </row>
    <row r="8" spans="1:34" ht="21" customHeight="1" thickBot="1">
      <c r="B8" s="458" t="s">
        <v>68</v>
      </c>
      <c r="C8" s="452"/>
      <c r="D8" s="458" t="s">
        <v>69</v>
      </c>
      <c r="E8" s="452"/>
      <c r="F8" s="458" t="s">
        <v>70</v>
      </c>
      <c r="G8" s="452"/>
      <c r="H8" s="456" t="s">
        <v>71</v>
      </c>
      <c r="I8" s="457"/>
      <c r="J8" s="456" t="s">
        <v>72</v>
      </c>
      <c r="K8" s="457"/>
      <c r="L8" s="456" t="s">
        <v>73</v>
      </c>
      <c r="M8" s="457"/>
      <c r="N8" s="440">
        <v>0</v>
      </c>
      <c r="O8" s="441"/>
      <c r="P8" s="451" t="s">
        <v>68</v>
      </c>
      <c r="Q8" s="452"/>
      <c r="R8" s="458" t="s">
        <v>69</v>
      </c>
      <c r="S8" s="452"/>
      <c r="T8" s="451" t="s">
        <v>70</v>
      </c>
      <c r="U8" s="459"/>
      <c r="V8" s="449" t="s">
        <v>71</v>
      </c>
      <c r="W8" s="451"/>
      <c r="X8" s="449" t="s">
        <v>72</v>
      </c>
      <c r="Y8" s="451"/>
      <c r="Z8" s="449" t="s">
        <v>73</v>
      </c>
      <c r="AA8" s="450"/>
      <c r="AB8" s="440">
        <v>0</v>
      </c>
      <c r="AC8" s="441"/>
      <c r="AE8" s="176"/>
      <c r="AF8" s="176"/>
    </row>
    <row r="9" spans="1:34" ht="20.100000000000001" customHeight="1" thickBot="1">
      <c r="A9" s="33" t="s">
        <v>80</v>
      </c>
      <c r="B9" s="304">
        <v>5</v>
      </c>
      <c r="C9" s="307"/>
      <c r="D9" s="304"/>
      <c r="E9" s="307"/>
      <c r="F9" s="304"/>
      <c r="G9" s="307"/>
      <c r="H9" s="304"/>
      <c r="I9" s="307"/>
      <c r="J9" s="304"/>
      <c r="K9" s="307"/>
      <c r="L9" s="304"/>
      <c r="M9" s="307"/>
      <c r="N9" s="442"/>
      <c r="O9" s="443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17"/>
      <c r="AA9" s="307"/>
      <c r="AB9" s="442"/>
      <c r="AC9" s="443"/>
      <c r="AE9" s="176"/>
      <c r="AF9" s="176"/>
    </row>
    <row r="10" spans="1:34" ht="20.100000000000001" customHeight="1" thickBot="1">
      <c r="A10" s="33" t="s">
        <v>81</v>
      </c>
      <c r="B10" s="309"/>
      <c r="C10" s="310"/>
      <c r="D10" s="309"/>
      <c r="E10" s="310"/>
      <c r="F10" s="309"/>
      <c r="G10" s="310"/>
      <c r="H10" s="309"/>
      <c r="I10" s="310"/>
      <c r="J10" s="309"/>
      <c r="K10" s="310"/>
      <c r="L10" s="309"/>
      <c r="M10" s="310"/>
      <c r="N10" s="285">
        <v>5.7870370370370378E-4</v>
      </c>
      <c r="O10" s="12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119"/>
      <c r="AC10" s="120"/>
      <c r="AE10" s="176"/>
      <c r="AF10" s="176"/>
    </row>
    <row r="11" spans="1:34" ht="20.100000000000001" customHeight="1">
      <c r="A11" s="409" t="s">
        <v>82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>
      <c r="A12" s="40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>
      <c r="B15" s="18"/>
      <c r="C15" s="23"/>
      <c r="D15" s="18"/>
      <c r="E15" s="23"/>
      <c r="F15" s="204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202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53"/>
      <c r="C18" s="453"/>
      <c r="D18" s="34"/>
      <c r="E18" s="35"/>
      <c r="F18" s="20"/>
      <c r="G18" s="20"/>
      <c r="H18" s="454"/>
      <c r="I18" s="454"/>
      <c r="J18" s="34"/>
      <c r="K18" s="35"/>
      <c r="L18" s="20"/>
      <c r="M18" s="20"/>
      <c r="N18" s="20"/>
      <c r="O18" s="20"/>
      <c r="P18" s="453"/>
      <c r="Q18" s="453"/>
      <c r="R18" s="34"/>
      <c r="S18" s="35"/>
      <c r="T18" s="20"/>
      <c r="U18" s="20"/>
      <c r="V18" s="454"/>
      <c r="W18" s="454"/>
      <c r="X18" s="34"/>
      <c r="Y18" s="35"/>
      <c r="Z18" s="20"/>
      <c r="AA18" s="20"/>
      <c r="AB18" s="20"/>
      <c r="AC18" s="20"/>
    </row>
    <row r="19" spans="2:29" ht="21" customHeight="1" thickBot="1">
      <c r="B19" s="277" t="s">
        <v>281</v>
      </c>
      <c r="C19" s="278">
        <f>IF(A="","",IF(A="A",'Composition équipes'!G28,'Composition équipes'!B28))</f>
        <v>0</v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équipes'!B28,'Composition équipes'!G28))</f>
        <v>0</v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5"/>
      <c r="O20" s="42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25"/>
      <c r="AC20" s="425"/>
    </row>
    <row r="21" spans="2:29" ht="15.75" thickBot="1">
      <c r="B21" s="20"/>
      <c r="C21" s="426" t="s">
        <v>115</v>
      </c>
      <c r="D21" s="426"/>
      <c r="E21" s="427"/>
      <c r="F21" s="113">
        <f>IF(D18&gt;=1,1,0)+IF(J18&gt;=1,1,0)</f>
        <v>0</v>
      </c>
      <c r="G21" s="20"/>
      <c r="H21" s="426" t="s">
        <v>125</v>
      </c>
      <c r="I21" s="426"/>
      <c r="J21" s="113">
        <f>N8</f>
        <v>0</v>
      </c>
      <c r="K21" s="20"/>
      <c r="L21" s="20"/>
      <c r="M21" s="20"/>
      <c r="N21" s="425"/>
      <c r="O21" s="425"/>
      <c r="P21" s="20"/>
      <c r="Q21" s="426" t="s">
        <v>115</v>
      </c>
      <c r="R21" s="426"/>
      <c r="S21" s="427"/>
      <c r="T21" s="113">
        <f>IF(R18&gt;=1,1,0)+IF(X18&gt;=1,1,0)</f>
        <v>0</v>
      </c>
      <c r="U21" s="20"/>
      <c r="V21" s="426" t="s">
        <v>125</v>
      </c>
      <c r="W21" s="426"/>
      <c r="X21" s="113">
        <f>AB8</f>
        <v>0</v>
      </c>
      <c r="Y21" s="20"/>
      <c r="Z21" s="20"/>
      <c r="AA21" s="20"/>
      <c r="AB21" s="425"/>
      <c r="AC21" s="425"/>
    </row>
    <row r="22" spans="2:29" ht="15.75" thickBot="1">
      <c r="B22" s="20"/>
      <c r="C22" s="426" t="s">
        <v>116</v>
      </c>
      <c r="D22" s="426"/>
      <c r="E22" s="42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25"/>
      <c r="O22" s="425"/>
      <c r="P22" s="20"/>
      <c r="Q22" s="426" t="s">
        <v>116</v>
      </c>
      <c r="R22" s="426"/>
      <c r="S22" s="446"/>
      <c r="T22" s="113">
        <f>AB11+AB12</f>
        <v>0</v>
      </c>
      <c r="U22" s="232"/>
      <c r="V22" s="20"/>
      <c r="W22" s="20"/>
      <c r="X22" s="20"/>
      <c r="Y22" s="20"/>
      <c r="Z22" s="20"/>
      <c r="AA22" s="20"/>
      <c r="AB22" s="425"/>
      <c r="AC22" s="425"/>
    </row>
  </sheetData>
  <mergeCells count="52">
    <mergeCell ref="X3:Y3"/>
    <mergeCell ref="F8:G8"/>
    <mergeCell ref="B8:C8"/>
    <mergeCell ref="D8:E8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H4:J4"/>
    <mergeCell ref="X4:Y4"/>
    <mergeCell ref="N8:O9"/>
    <mergeCell ref="V8:W8"/>
    <mergeCell ref="H8:I8"/>
    <mergeCell ref="J8:K8"/>
    <mergeCell ref="L8:M8"/>
    <mergeCell ref="R8:S8"/>
    <mergeCell ref="T8:U8"/>
    <mergeCell ref="X8:Y8"/>
    <mergeCell ref="A11:A12"/>
    <mergeCell ref="B18:C18"/>
    <mergeCell ref="H18:I18"/>
    <mergeCell ref="P18:Q18"/>
    <mergeCell ref="V18:W18"/>
    <mergeCell ref="N22:O22"/>
    <mergeCell ref="AB22:AC22"/>
    <mergeCell ref="V21:W21"/>
    <mergeCell ref="AB20:AC20"/>
    <mergeCell ref="N21:O21"/>
    <mergeCell ref="AB21:AC21"/>
    <mergeCell ref="AE2:AF3"/>
    <mergeCell ref="AE5:AF6"/>
    <mergeCell ref="H3:J3"/>
    <mergeCell ref="C22:E22"/>
    <mergeCell ref="Q22:S22"/>
    <mergeCell ref="E4:F4"/>
    <mergeCell ref="S4:T4"/>
    <mergeCell ref="E3:F3"/>
    <mergeCell ref="S3:T3"/>
    <mergeCell ref="C21:E21"/>
    <mergeCell ref="H21:I21"/>
    <mergeCell ref="Q21:S21"/>
    <mergeCell ref="N20:O20"/>
    <mergeCell ref="AB8:AC9"/>
    <mergeCell ref="Z8:AA8"/>
    <mergeCell ref="P8:Q8"/>
  </mergeCells>
  <conditionalFormatting sqref="B13">
    <cfRule type="expression" dxfId="89" priority="32">
      <formula>$L$7="R"</formula>
    </cfRule>
  </conditionalFormatting>
  <conditionalFormatting sqref="P13">
    <cfRule type="expression" dxfId="88" priority="31">
      <formula>$Z$7="R"</formula>
    </cfRule>
  </conditionalFormatting>
  <conditionalFormatting sqref="P10:Q10">
    <cfRule type="expression" dxfId="87" priority="12">
      <formula>$P$12+$Q$12&gt;0</formula>
    </cfRule>
  </conditionalFormatting>
  <conditionalFormatting sqref="R10:S10">
    <cfRule type="expression" dxfId="86" priority="11">
      <formula>$R$12+$S$12&gt;0</formula>
    </cfRule>
  </conditionalFormatting>
  <conditionalFormatting sqref="T10:U10">
    <cfRule type="expression" dxfId="85" priority="10">
      <formula>$T$12+$U$12&gt;0</formula>
    </cfRule>
  </conditionalFormatting>
  <conditionalFormatting sqref="V10:W10">
    <cfRule type="expression" dxfId="84" priority="9">
      <formula>$V$12+$W$12&gt;0</formula>
    </cfRule>
  </conditionalFormatting>
  <conditionalFormatting sqref="X10:Y10">
    <cfRule type="expression" dxfId="83" priority="8">
      <formula>$X$12+$Y$12&gt;0</formula>
    </cfRule>
  </conditionalFormatting>
  <conditionalFormatting sqref="Z10:AA10">
    <cfRule type="expression" dxfId="82" priority="7">
      <formula>$Z$12+$AA$12&gt;0</formula>
    </cfRule>
  </conditionalFormatting>
  <conditionalFormatting sqref="B10:C10">
    <cfRule type="expression" dxfId="81" priority="6">
      <formula>$B$12+$C$12&gt;0</formula>
    </cfRule>
  </conditionalFormatting>
  <conditionalFormatting sqref="D10:E10">
    <cfRule type="expression" dxfId="80" priority="5">
      <formula>$D$12+$E$12&gt;0</formula>
    </cfRule>
  </conditionalFormatting>
  <conditionalFormatting sqref="F10:G10">
    <cfRule type="expression" dxfId="79" priority="4">
      <formula>$F$12+$G$12&gt;0</formula>
    </cfRule>
  </conditionalFormatting>
  <conditionalFormatting sqref="H10:I10">
    <cfRule type="expression" dxfId="78" priority="3">
      <formula>$H$12+$I$12&gt;0</formula>
    </cfRule>
  </conditionalFormatting>
  <conditionalFormatting sqref="J10:K10">
    <cfRule type="expression" dxfId="77" priority="2">
      <formula>$J$12+$K$12&gt;0</formula>
    </cfRule>
  </conditionalFormatting>
  <conditionalFormatting sqref="L10:M10">
    <cfRule type="expression" dxfId="76" priority="1">
      <formula>$L$12+$M$12&gt;0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P9:AA10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B9:M10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AH22"/>
  <sheetViews>
    <sheetView showGridLines="0" workbookViewId="0">
      <selection activeCell="Y24" sqref="Y24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4"/>
      <c r="B1" s="434" t="s">
        <v>83</v>
      </c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6"/>
      <c r="AH1" s="282">
        <v>3.4722222222222224E-4</v>
      </c>
    </row>
    <row r="2" spans="1:34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29">
        <v>3.4722222222222224E-4</v>
      </c>
      <c r="AF2" s="430"/>
      <c r="AH2" s="282">
        <v>6.9444444444444447E-4</v>
      </c>
    </row>
    <row r="3" spans="1:34" ht="21.75" thickBot="1">
      <c r="B3" s="21"/>
      <c r="C3" s="21"/>
      <c r="D3" s="21"/>
      <c r="E3" s="437" t="s">
        <v>84</v>
      </c>
      <c r="F3" s="437"/>
      <c r="G3" s="21"/>
      <c r="H3" s="407" t="s">
        <v>84</v>
      </c>
      <c r="I3" s="407"/>
      <c r="J3" s="407"/>
      <c r="K3" s="21"/>
      <c r="L3" s="21"/>
      <c r="M3" s="21"/>
      <c r="N3" s="21"/>
      <c r="O3" s="21"/>
      <c r="P3" s="21"/>
      <c r="Q3" s="21"/>
      <c r="R3" s="21"/>
      <c r="S3" s="437" t="s">
        <v>51</v>
      </c>
      <c r="T3" s="437"/>
      <c r="U3" s="21"/>
      <c r="V3" s="21"/>
      <c r="W3" s="284"/>
      <c r="X3" s="408"/>
      <c r="Y3" s="408"/>
      <c r="Z3" s="20"/>
      <c r="AA3" s="20"/>
      <c r="AB3" s="20"/>
      <c r="AC3" s="20"/>
      <c r="AE3" s="431"/>
      <c r="AF3" s="432"/>
      <c r="AH3" s="282"/>
    </row>
    <row r="4" spans="1:34" ht="21.75" thickBot="1">
      <c r="B4" s="419" t="s">
        <v>74</v>
      </c>
      <c r="C4" s="419"/>
      <c r="D4" s="420"/>
      <c r="E4" s="447">
        <f>'SET 2'!S4+IF('SET 2'!S4&gt;0,TIME(0,3,0))</f>
        <v>0</v>
      </c>
      <c r="F4" s="448"/>
      <c r="G4" s="21"/>
      <c r="H4" s="428" t="s">
        <v>50</v>
      </c>
      <c r="I4" s="428"/>
      <c r="J4" s="428"/>
      <c r="K4" s="21"/>
      <c r="L4" s="21"/>
      <c r="M4" s="21"/>
      <c r="N4" s="21">
        <f>$N$8</f>
        <v>0</v>
      </c>
      <c r="O4" s="21"/>
      <c r="P4" s="419" t="s">
        <v>77</v>
      </c>
      <c r="Q4" s="419"/>
      <c r="R4" s="420"/>
      <c r="S4" s="401">
        <v>0</v>
      </c>
      <c r="T4" s="402"/>
      <c r="U4" s="21"/>
      <c r="V4" s="21"/>
      <c r="W4" s="284"/>
      <c r="X4" s="455"/>
      <c r="Y4" s="455"/>
      <c r="Z4" s="105"/>
      <c r="AA4" s="105"/>
      <c r="AB4" s="21">
        <f>$AB$8</f>
        <v>0</v>
      </c>
      <c r="AC4" s="20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D5" s="171"/>
      <c r="AE5" s="429">
        <v>6.9444444444444447E-4</v>
      </c>
      <c r="AF5" s="430"/>
    </row>
    <row r="6" spans="1:34" ht="18.75" customHeight="1" thickBot="1">
      <c r="B6" s="414" t="str">
        <f>'SET 2'!P6</f>
        <v>Axis Guibertin</v>
      </c>
      <c r="C6" s="413"/>
      <c r="D6" s="413"/>
      <c r="E6" s="413"/>
      <c r="F6" s="413"/>
      <c r="G6" s="413"/>
      <c r="H6" s="413"/>
      <c r="I6" s="413"/>
      <c r="J6" s="413"/>
      <c r="K6" s="413"/>
      <c r="L6" s="405" t="s">
        <v>75</v>
      </c>
      <c r="M6" s="406"/>
      <c r="N6" s="462" t="s">
        <v>76</v>
      </c>
      <c r="O6" s="463"/>
      <c r="P6" s="414">
        <f>'SET 2'!B6</f>
        <v>0</v>
      </c>
      <c r="Q6" s="413"/>
      <c r="R6" s="413"/>
      <c r="S6" s="413"/>
      <c r="T6" s="413"/>
      <c r="U6" s="413"/>
      <c r="V6" s="413"/>
      <c r="W6" s="413"/>
      <c r="X6" s="413"/>
      <c r="Y6" s="460"/>
      <c r="Z6" s="405" t="s">
        <v>75</v>
      </c>
      <c r="AA6" s="406"/>
      <c r="AB6" s="462" t="s">
        <v>76</v>
      </c>
      <c r="AC6" s="463"/>
      <c r="AE6" s="431"/>
      <c r="AF6" s="432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16"/>
      <c r="L7" s="466" t="s">
        <v>63</v>
      </c>
      <c r="M7" s="467"/>
      <c r="N7" s="464"/>
      <c r="O7" s="465"/>
      <c r="P7" s="415"/>
      <c r="Q7" s="416"/>
      <c r="R7" s="416"/>
      <c r="S7" s="416"/>
      <c r="T7" s="416"/>
      <c r="U7" s="416"/>
      <c r="V7" s="416"/>
      <c r="W7" s="416"/>
      <c r="X7" s="416"/>
      <c r="Y7" s="461"/>
      <c r="Z7" s="468" t="s">
        <v>79</v>
      </c>
      <c r="AA7" s="467"/>
      <c r="AB7" s="464"/>
      <c r="AC7" s="465"/>
      <c r="AE7" s="176"/>
      <c r="AF7" s="176"/>
    </row>
    <row r="8" spans="1:34" ht="21" customHeight="1" thickBot="1">
      <c r="B8" s="458" t="s">
        <v>68</v>
      </c>
      <c r="C8" s="452"/>
      <c r="D8" s="458" t="s">
        <v>69</v>
      </c>
      <c r="E8" s="452"/>
      <c r="F8" s="458" t="s">
        <v>70</v>
      </c>
      <c r="G8" s="452"/>
      <c r="H8" s="456" t="s">
        <v>71</v>
      </c>
      <c r="I8" s="457"/>
      <c r="J8" s="456" t="s">
        <v>72</v>
      </c>
      <c r="K8" s="457"/>
      <c r="L8" s="456" t="s">
        <v>73</v>
      </c>
      <c r="M8" s="457"/>
      <c r="N8" s="440">
        <v>0</v>
      </c>
      <c r="O8" s="441"/>
      <c r="P8" s="470" t="s">
        <v>68</v>
      </c>
      <c r="Q8" s="472"/>
      <c r="R8" s="473" t="s">
        <v>69</v>
      </c>
      <c r="S8" s="472"/>
      <c r="T8" s="470" t="s">
        <v>70</v>
      </c>
      <c r="U8" s="474"/>
      <c r="V8" s="469" t="s">
        <v>71</v>
      </c>
      <c r="W8" s="470"/>
      <c r="X8" s="469" t="s">
        <v>72</v>
      </c>
      <c r="Y8" s="470"/>
      <c r="Z8" s="469" t="s">
        <v>73</v>
      </c>
      <c r="AA8" s="471"/>
      <c r="AB8" s="440">
        <v>0</v>
      </c>
      <c r="AC8" s="441"/>
      <c r="AE8" s="176"/>
      <c r="AF8" s="176"/>
    </row>
    <row r="9" spans="1:34" ht="20.100000000000001" customHeight="1" thickBot="1">
      <c r="A9" s="33" t="s">
        <v>80</v>
      </c>
      <c r="B9" s="304"/>
      <c r="C9" s="307"/>
      <c r="D9" s="304"/>
      <c r="E9" s="307"/>
      <c r="F9" s="304"/>
      <c r="G9" s="307"/>
      <c r="H9" s="304"/>
      <c r="I9" s="307"/>
      <c r="J9" s="304"/>
      <c r="K9" s="307"/>
      <c r="L9" s="304"/>
      <c r="M9" s="307"/>
      <c r="N9" s="442"/>
      <c r="O9" s="475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75"/>
      <c r="AC9" s="443"/>
      <c r="AE9" s="176"/>
      <c r="AF9" s="176"/>
    </row>
    <row r="10" spans="1:34" ht="20.100000000000001" customHeight="1" thickBot="1">
      <c r="A10" s="33" t="s">
        <v>81</v>
      </c>
      <c r="B10" s="306"/>
      <c r="C10" s="308"/>
      <c r="D10" s="306"/>
      <c r="E10" s="308"/>
      <c r="F10" s="306"/>
      <c r="G10" s="308"/>
      <c r="H10" s="306"/>
      <c r="I10" s="308"/>
      <c r="J10" s="306"/>
      <c r="K10" s="308"/>
      <c r="L10" s="306"/>
      <c r="M10" s="308"/>
      <c r="N10" s="119"/>
      <c r="O10" s="12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119"/>
      <c r="AC10" s="120"/>
      <c r="AE10" s="176"/>
      <c r="AF10" s="176"/>
    </row>
    <row r="11" spans="1:34" ht="20.100000000000001" customHeight="1">
      <c r="A11" s="409" t="s">
        <v>82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215"/>
      <c r="Q11" s="229"/>
      <c r="R11" s="215"/>
      <c r="S11" s="230"/>
      <c r="T11" s="215"/>
      <c r="U11" s="230"/>
      <c r="V11" s="215"/>
      <c r="W11" s="230"/>
      <c r="X11" s="215"/>
      <c r="Y11" s="230"/>
      <c r="Z11" s="215"/>
      <c r="AA11" s="230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>
      <c r="A12" s="40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>
      <c r="B15" s="18"/>
      <c r="C15" s="23"/>
      <c r="D15" s="18"/>
      <c r="E15" s="23"/>
      <c r="F15" s="111"/>
      <c r="G15" s="23"/>
      <c r="H15" s="204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53"/>
      <c r="C18" s="453"/>
      <c r="D18" s="34"/>
      <c r="E18" s="35"/>
      <c r="F18" s="20"/>
      <c r="G18" s="20"/>
      <c r="H18" s="454"/>
      <c r="I18" s="454"/>
      <c r="J18" s="34"/>
      <c r="K18" s="35"/>
      <c r="L18" s="20"/>
      <c r="M18" s="20"/>
      <c r="N18" s="129"/>
      <c r="O18" s="20"/>
      <c r="P18" s="453"/>
      <c r="Q18" s="453"/>
      <c r="R18" s="34"/>
      <c r="S18" s="35"/>
      <c r="T18" s="20"/>
      <c r="U18" s="20"/>
      <c r="V18" s="454"/>
      <c r="W18" s="454"/>
      <c r="X18" s="34"/>
      <c r="Y18" s="35"/>
      <c r="Z18" s="20"/>
      <c r="AA18" s="20"/>
      <c r="AB18" s="20"/>
      <c r="AC18" s="20"/>
    </row>
    <row r="19" spans="2:29" ht="21" customHeight="1" thickBot="1">
      <c r="B19" s="277" t="s">
        <v>281</v>
      </c>
      <c r="C19" s="278">
        <f>IF(A="","",IF(A="A",'Composition équipes'!B28,'Composition équipes'!G28))</f>
        <v>0</v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équipes'!G28,'Composition équipes'!B28))</f>
        <v>0</v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5"/>
      <c r="O20" s="42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25"/>
      <c r="AC20" s="425"/>
    </row>
    <row r="21" spans="2:29" ht="15.75" thickBot="1">
      <c r="B21" s="20"/>
      <c r="C21" s="426" t="s">
        <v>115</v>
      </c>
      <c r="D21" s="426"/>
      <c r="E21" s="427"/>
      <c r="F21" s="113">
        <f>IF(D18&gt;=1,1,0)+IF(J18&gt;=1,1,0)</f>
        <v>0</v>
      </c>
      <c r="G21" s="20"/>
      <c r="H21" s="426" t="s">
        <v>126</v>
      </c>
      <c r="I21" s="426"/>
      <c r="J21" s="113">
        <f>N8</f>
        <v>0</v>
      </c>
      <c r="K21" s="20"/>
      <c r="L21" s="20"/>
      <c r="M21" s="20"/>
      <c r="N21" s="425"/>
      <c r="O21" s="425"/>
      <c r="P21" s="20"/>
      <c r="Q21" s="426" t="s">
        <v>115</v>
      </c>
      <c r="R21" s="426"/>
      <c r="S21" s="427"/>
      <c r="T21" s="113">
        <f>IF(R18&gt;=1,1,0)+IF(X18&gt;=1,1,0)</f>
        <v>0</v>
      </c>
      <c r="U21" s="20"/>
      <c r="V21" s="426" t="s">
        <v>126</v>
      </c>
      <c r="W21" s="426"/>
      <c r="X21" s="113">
        <f>AB8</f>
        <v>0</v>
      </c>
      <c r="Y21" s="20"/>
      <c r="Z21" s="20"/>
      <c r="AA21" s="20"/>
      <c r="AB21" s="425"/>
      <c r="AC21" s="425"/>
    </row>
    <row r="22" spans="2:29" ht="15.75" thickBot="1">
      <c r="B22" s="20"/>
      <c r="C22" s="426" t="s">
        <v>116</v>
      </c>
      <c r="D22" s="426"/>
      <c r="E22" s="42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25"/>
      <c r="O22" s="425"/>
      <c r="P22" s="20"/>
      <c r="Q22" s="426" t="s">
        <v>116</v>
      </c>
      <c r="R22" s="426"/>
      <c r="S22" s="446"/>
      <c r="T22" s="233">
        <f>AB11+AB12</f>
        <v>0</v>
      </c>
      <c r="U22" s="232"/>
      <c r="V22" s="20"/>
      <c r="W22" s="20"/>
      <c r="X22" s="20"/>
      <c r="Y22" s="20"/>
      <c r="Z22" s="20"/>
      <c r="AA22" s="20"/>
      <c r="AB22" s="425"/>
      <c r="AC22" s="425"/>
    </row>
  </sheetData>
  <mergeCells count="52">
    <mergeCell ref="X3:Y3"/>
    <mergeCell ref="X4:Y4"/>
    <mergeCell ref="AB8:AC9"/>
    <mergeCell ref="N8:O9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E4:F4"/>
    <mergeCell ref="V8:W8"/>
    <mergeCell ref="H4:J4"/>
    <mergeCell ref="H3:J3"/>
    <mergeCell ref="L8:M8"/>
    <mergeCell ref="B8:C8"/>
    <mergeCell ref="D8:E8"/>
    <mergeCell ref="F8:G8"/>
    <mergeCell ref="H8:I8"/>
    <mergeCell ref="J8:K8"/>
    <mergeCell ref="N22:O22"/>
    <mergeCell ref="AB22:AC22"/>
    <mergeCell ref="A11:A12"/>
    <mergeCell ref="V21:W21"/>
    <mergeCell ref="C22:E22"/>
    <mergeCell ref="Q22:S22"/>
    <mergeCell ref="B18:C18"/>
    <mergeCell ref="H18:I18"/>
    <mergeCell ref="P18:Q18"/>
    <mergeCell ref="V18:W18"/>
    <mergeCell ref="N20:O20"/>
    <mergeCell ref="AE2:AF3"/>
    <mergeCell ref="AE5:AF6"/>
    <mergeCell ref="C21:E21"/>
    <mergeCell ref="H21:I21"/>
    <mergeCell ref="Q21:S21"/>
    <mergeCell ref="AB20:AC20"/>
    <mergeCell ref="N21:O21"/>
    <mergeCell ref="AB21:AC21"/>
    <mergeCell ref="X8:Y8"/>
    <mergeCell ref="Z8:AA8"/>
    <mergeCell ref="P8:Q8"/>
    <mergeCell ref="R8:S8"/>
    <mergeCell ref="T8:U8"/>
    <mergeCell ref="E3:F3"/>
    <mergeCell ref="S3:T3"/>
    <mergeCell ref="S4:T4"/>
  </mergeCells>
  <conditionalFormatting sqref="B13">
    <cfRule type="expression" dxfId="75" priority="33">
      <formula>$L$7="R"</formula>
    </cfRule>
  </conditionalFormatting>
  <conditionalFormatting sqref="P13">
    <cfRule type="expression" dxfId="74" priority="32">
      <formula>$Z$7="R"</formula>
    </cfRule>
  </conditionalFormatting>
  <conditionalFormatting sqref="B10:C10">
    <cfRule type="expression" dxfId="73" priority="19">
      <formula>$B$12+$C$12&gt;0</formula>
    </cfRule>
  </conditionalFormatting>
  <conditionalFormatting sqref="D10:E10">
    <cfRule type="expression" dxfId="72" priority="18">
      <formula>$D$12+$E$12&gt;0</formula>
    </cfRule>
  </conditionalFormatting>
  <conditionalFormatting sqref="F10:G10">
    <cfRule type="expression" dxfId="71" priority="17">
      <formula>$F$12+$G$12&gt;0</formula>
    </cfRule>
  </conditionalFormatting>
  <conditionalFormatting sqref="H10:I10">
    <cfRule type="expression" dxfId="70" priority="16">
      <formula>$H$12+$I$12&gt;0</formula>
    </cfRule>
  </conditionalFormatting>
  <conditionalFormatting sqref="J10:K10">
    <cfRule type="expression" dxfId="69" priority="15">
      <formula>$J$12+$K$12&gt;0</formula>
    </cfRule>
  </conditionalFormatting>
  <conditionalFormatting sqref="L10:M10">
    <cfRule type="expression" dxfId="68" priority="13">
      <formula>$L$12+$M$12&gt;0</formula>
    </cfRule>
    <cfRule type="expression" dxfId="67" priority="14">
      <formula>"="</formula>
    </cfRule>
  </conditionalFormatting>
  <conditionalFormatting sqref="P10:Q10">
    <cfRule type="expression" dxfId="66" priority="6">
      <formula>$P$12+$Q$12&gt;0</formula>
    </cfRule>
  </conditionalFormatting>
  <conditionalFormatting sqref="R10:S10">
    <cfRule type="expression" dxfId="65" priority="5">
      <formula>$R$12+$S$12&gt;0</formula>
    </cfRule>
  </conditionalFormatting>
  <conditionalFormatting sqref="T10:U10">
    <cfRule type="expression" dxfId="64" priority="4">
      <formula>$T$12+$U$12&gt;0</formula>
    </cfRule>
  </conditionalFormatting>
  <conditionalFormatting sqref="V10:W10">
    <cfRule type="expression" dxfId="63" priority="3">
      <formula>$V$12+$W$12&gt;0</formula>
    </cfRule>
  </conditionalFormatting>
  <conditionalFormatting sqref="X10:Y10">
    <cfRule type="expression" dxfId="62" priority="2">
      <formula>$X$12+$Y$12&gt;0</formula>
    </cfRule>
  </conditionalFormatting>
  <conditionalFormatting sqref="Z10:AA10">
    <cfRule type="expression" dxfId="61" priority="1">
      <formula>$Z$12+$AA$12&gt;0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B9:B10 D9:M10 C10 P10:AA10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AH22"/>
  <sheetViews>
    <sheetView showGridLines="0" workbookViewId="0">
      <selection activeCell="R24" sqref="R24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3"/>
      <c r="B1" s="434" t="s">
        <v>110</v>
      </c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6"/>
      <c r="AH1" s="282">
        <v>3.4722222222222224E-4</v>
      </c>
    </row>
    <row r="2" spans="1:34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29">
        <v>3.4722222222222224E-4</v>
      </c>
      <c r="AF2" s="430"/>
      <c r="AH2" s="282">
        <v>6.9444444444444447E-4</v>
      </c>
    </row>
    <row r="3" spans="1:34" ht="21.75" thickBot="1">
      <c r="B3" s="21"/>
      <c r="C3" s="21"/>
      <c r="D3" s="21"/>
      <c r="E3" s="437" t="s">
        <v>84</v>
      </c>
      <c r="F3" s="437"/>
      <c r="G3" s="21"/>
      <c r="H3" s="407" t="s">
        <v>84</v>
      </c>
      <c r="I3" s="407"/>
      <c r="J3" s="407"/>
      <c r="K3" s="21"/>
      <c r="L3" s="21"/>
      <c r="M3" s="21"/>
      <c r="N3" s="21"/>
      <c r="O3" s="21"/>
      <c r="P3" s="21"/>
      <c r="Q3" s="21"/>
      <c r="R3" s="21"/>
      <c r="S3" s="437" t="s">
        <v>51</v>
      </c>
      <c r="T3" s="437"/>
      <c r="U3" s="21"/>
      <c r="V3" s="21"/>
      <c r="W3" s="284"/>
      <c r="X3" s="408"/>
      <c r="Y3" s="408"/>
      <c r="Z3" s="20"/>
      <c r="AA3" s="20"/>
      <c r="AB3" s="20"/>
      <c r="AC3" s="20"/>
      <c r="AE3" s="431"/>
      <c r="AF3" s="432"/>
      <c r="AH3" s="282"/>
    </row>
    <row r="4" spans="1:34" ht="21.75" thickBot="1">
      <c r="B4" s="419" t="s">
        <v>74</v>
      </c>
      <c r="C4" s="419"/>
      <c r="D4" s="420"/>
      <c r="E4" s="447">
        <f>'SET 3'!S4+IF('SET 3'!S4&gt;0,TIME(0,3,0))</f>
        <v>0</v>
      </c>
      <c r="F4" s="448"/>
      <c r="G4" s="21"/>
      <c r="H4" s="428" t="s">
        <v>50</v>
      </c>
      <c r="I4" s="428"/>
      <c r="J4" s="428"/>
      <c r="K4" s="21"/>
      <c r="L4" s="21"/>
      <c r="M4" s="21"/>
      <c r="N4" s="21">
        <f>$N$8</f>
        <v>0</v>
      </c>
      <c r="O4" s="21"/>
      <c r="P4" s="419" t="s">
        <v>77</v>
      </c>
      <c r="Q4" s="419"/>
      <c r="R4" s="420"/>
      <c r="S4" s="401">
        <v>0</v>
      </c>
      <c r="T4" s="402"/>
      <c r="U4" s="21"/>
      <c r="V4" s="21"/>
      <c r="W4" s="284"/>
      <c r="X4" s="455"/>
      <c r="Y4" s="455"/>
      <c r="Z4" s="105"/>
      <c r="AA4" s="105"/>
      <c r="AB4" s="21">
        <f>$AB$8</f>
        <v>0</v>
      </c>
      <c r="AC4" s="20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429">
        <v>6.9444444444444447E-4</v>
      </c>
      <c r="AF5" s="430"/>
    </row>
    <row r="6" spans="1:34" ht="18.75" customHeight="1" thickBot="1">
      <c r="B6" s="414">
        <f>'SET 3'!P6</f>
        <v>0</v>
      </c>
      <c r="C6" s="413"/>
      <c r="D6" s="413"/>
      <c r="E6" s="413"/>
      <c r="F6" s="413"/>
      <c r="G6" s="413"/>
      <c r="H6" s="413"/>
      <c r="I6" s="413"/>
      <c r="J6" s="413"/>
      <c r="K6" s="413"/>
      <c r="L6" s="405" t="s">
        <v>75</v>
      </c>
      <c r="M6" s="406"/>
      <c r="N6" s="462" t="s">
        <v>76</v>
      </c>
      <c r="O6" s="463"/>
      <c r="P6" s="414" t="str">
        <f>'SET 3'!B6</f>
        <v>Axis Guibertin</v>
      </c>
      <c r="Q6" s="413"/>
      <c r="R6" s="413"/>
      <c r="S6" s="413"/>
      <c r="T6" s="413"/>
      <c r="U6" s="413"/>
      <c r="V6" s="413"/>
      <c r="W6" s="413"/>
      <c r="X6" s="413"/>
      <c r="Y6" s="460"/>
      <c r="Z6" s="405" t="s">
        <v>75</v>
      </c>
      <c r="AA6" s="406"/>
      <c r="AB6" s="462" t="s">
        <v>76</v>
      </c>
      <c r="AC6" s="463"/>
      <c r="AE6" s="431"/>
      <c r="AF6" s="432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16"/>
      <c r="L7" s="466" t="s">
        <v>63</v>
      </c>
      <c r="M7" s="467"/>
      <c r="N7" s="464"/>
      <c r="O7" s="465"/>
      <c r="P7" s="415"/>
      <c r="Q7" s="416"/>
      <c r="R7" s="416"/>
      <c r="S7" s="416"/>
      <c r="T7" s="416"/>
      <c r="U7" s="416"/>
      <c r="V7" s="416"/>
      <c r="W7" s="416"/>
      <c r="X7" s="416"/>
      <c r="Y7" s="461"/>
      <c r="Z7" s="468" t="s">
        <v>79</v>
      </c>
      <c r="AA7" s="467"/>
      <c r="AB7" s="464"/>
      <c r="AC7" s="465"/>
      <c r="AE7" s="176"/>
      <c r="AF7" s="176"/>
    </row>
    <row r="8" spans="1:34" ht="21" customHeight="1" thickBot="1">
      <c r="B8" s="458" t="s">
        <v>68</v>
      </c>
      <c r="C8" s="452"/>
      <c r="D8" s="458" t="s">
        <v>69</v>
      </c>
      <c r="E8" s="452"/>
      <c r="F8" s="458" t="s">
        <v>70</v>
      </c>
      <c r="G8" s="452"/>
      <c r="H8" s="456" t="s">
        <v>71</v>
      </c>
      <c r="I8" s="457"/>
      <c r="J8" s="456" t="s">
        <v>72</v>
      </c>
      <c r="K8" s="457"/>
      <c r="L8" s="456" t="s">
        <v>73</v>
      </c>
      <c r="M8" s="457"/>
      <c r="N8" s="440">
        <v>0</v>
      </c>
      <c r="O8" s="441"/>
      <c r="P8" s="470" t="s">
        <v>68</v>
      </c>
      <c r="Q8" s="472"/>
      <c r="R8" s="473" t="s">
        <v>69</v>
      </c>
      <c r="S8" s="472"/>
      <c r="T8" s="470" t="s">
        <v>70</v>
      </c>
      <c r="U8" s="474"/>
      <c r="V8" s="469" t="s">
        <v>71</v>
      </c>
      <c r="W8" s="470"/>
      <c r="X8" s="469" t="s">
        <v>72</v>
      </c>
      <c r="Y8" s="470"/>
      <c r="Z8" s="469" t="s">
        <v>73</v>
      </c>
      <c r="AA8" s="471"/>
      <c r="AB8" s="440">
        <v>0</v>
      </c>
      <c r="AC8" s="441"/>
      <c r="AE8" s="176"/>
      <c r="AF8" s="176"/>
    </row>
    <row r="9" spans="1:34" ht="20.100000000000001" customHeight="1" thickBot="1">
      <c r="A9" s="33" t="s">
        <v>80</v>
      </c>
      <c r="B9" s="304"/>
      <c r="C9" s="307"/>
      <c r="D9" s="304"/>
      <c r="E9" s="307"/>
      <c r="F9" s="304"/>
      <c r="G9" s="307"/>
      <c r="H9" s="304"/>
      <c r="I9" s="307"/>
      <c r="J9" s="304"/>
      <c r="K9" s="307"/>
      <c r="L9" s="304"/>
      <c r="M9" s="307"/>
      <c r="N9" s="442"/>
      <c r="O9" s="475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75"/>
      <c r="AC9" s="443"/>
      <c r="AE9" s="176"/>
      <c r="AF9" s="176"/>
    </row>
    <row r="10" spans="1:34" ht="20.100000000000001" customHeight="1" thickBot="1">
      <c r="A10" s="33" t="s">
        <v>81</v>
      </c>
      <c r="B10" s="309"/>
      <c r="C10" s="310"/>
      <c r="D10" s="309"/>
      <c r="E10" s="310"/>
      <c r="F10" s="309"/>
      <c r="G10" s="310"/>
      <c r="H10" s="309"/>
      <c r="I10" s="310"/>
      <c r="J10" s="309"/>
      <c r="K10" s="310"/>
      <c r="L10" s="309"/>
      <c r="M10" s="310"/>
      <c r="N10" s="119"/>
      <c r="O10" s="12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119"/>
      <c r="AC10" s="120"/>
      <c r="AE10" s="176"/>
      <c r="AF10" s="176"/>
    </row>
    <row r="11" spans="1:34" ht="20.100000000000001" customHeight="1">
      <c r="A11" s="409" t="s">
        <v>82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215"/>
      <c r="Q11" s="229"/>
      <c r="R11" s="215"/>
      <c r="S11" s="230"/>
      <c r="T11" s="215"/>
      <c r="U11" s="230"/>
      <c r="V11" s="215"/>
      <c r="W11" s="230"/>
      <c r="X11" s="215"/>
      <c r="Y11" s="230"/>
      <c r="Z11" s="215"/>
      <c r="AA11" s="230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>
      <c r="A12" s="40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>
      <c r="B15" s="202"/>
      <c r="C15" s="23"/>
      <c r="D15" s="18"/>
      <c r="E15" s="23"/>
      <c r="F15" s="111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18"/>
      <c r="Y15" s="23"/>
      <c r="Z15" s="18"/>
      <c r="AA15" s="23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53"/>
      <c r="C18" s="453"/>
      <c r="D18" s="34"/>
      <c r="E18" s="35"/>
      <c r="F18" s="20"/>
      <c r="G18" s="20"/>
      <c r="H18" s="454"/>
      <c r="I18" s="454"/>
      <c r="J18" s="34"/>
      <c r="K18" s="35"/>
      <c r="L18" s="20"/>
      <c r="M18" s="20"/>
      <c r="N18" s="20"/>
      <c r="O18" s="20"/>
      <c r="P18" s="453"/>
      <c r="Q18" s="453"/>
      <c r="R18" s="34"/>
      <c r="S18" s="35"/>
      <c r="T18" s="20"/>
      <c r="U18" s="20"/>
      <c r="V18" s="454"/>
      <c r="W18" s="454"/>
      <c r="X18" s="34"/>
      <c r="Y18" s="35"/>
      <c r="Z18" s="20"/>
      <c r="AA18" s="20"/>
      <c r="AB18" s="20"/>
      <c r="AC18" s="20"/>
    </row>
    <row r="19" spans="2:29" ht="21" customHeight="1" thickBot="1">
      <c r="B19" s="277" t="s">
        <v>281</v>
      </c>
      <c r="C19" s="278">
        <f>IF(A="","",IF(A="A",'Composition équipes'!G28,'Composition équipes'!B28))</f>
        <v>0</v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équipes'!B28,'Composition équipes'!G28))</f>
        <v>0</v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5"/>
      <c r="O20" s="42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25"/>
      <c r="AC20" s="425"/>
    </row>
    <row r="21" spans="2:29" ht="15.75" thickBot="1">
      <c r="B21" s="20"/>
      <c r="C21" s="426" t="s">
        <v>115</v>
      </c>
      <c r="D21" s="426"/>
      <c r="E21" s="427"/>
      <c r="F21" s="113">
        <f>IF(D18&gt;=1,1,0)+IF(J18&gt;=1,1,0)</f>
        <v>0</v>
      </c>
      <c r="G21" s="20"/>
      <c r="H21" s="426" t="s">
        <v>127</v>
      </c>
      <c r="I21" s="426"/>
      <c r="J21" s="113">
        <f>N8</f>
        <v>0</v>
      </c>
      <c r="K21" s="20"/>
      <c r="L21" s="20"/>
      <c r="M21" s="20"/>
      <c r="N21" s="425"/>
      <c r="O21" s="425"/>
      <c r="P21" s="20"/>
      <c r="Q21" s="426" t="s">
        <v>115</v>
      </c>
      <c r="R21" s="426"/>
      <c r="S21" s="427"/>
      <c r="T21" s="113">
        <f>IF(R18&gt;=1,1,0)+IF(X18&gt;=1,1,0)</f>
        <v>0</v>
      </c>
      <c r="U21" s="20"/>
      <c r="V21" s="426" t="s">
        <v>127</v>
      </c>
      <c r="W21" s="426"/>
      <c r="X21" s="113">
        <f>AB8</f>
        <v>0</v>
      </c>
      <c r="Y21" s="20"/>
      <c r="Z21" s="20"/>
      <c r="AA21" s="20"/>
      <c r="AB21" s="425"/>
      <c r="AC21" s="425"/>
    </row>
    <row r="22" spans="2:29" ht="15.75" thickBot="1">
      <c r="B22" s="20"/>
      <c r="C22" s="426" t="s">
        <v>116</v>
      </c>
      <c r="D22" s="426"/>
      <c r="E22" s="42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25"/>
      <c r="O22" s="425"/>
      <c r="P22" s="20"/>
      <c r="Q22" s="426" t="s">
        <v>116</v>
      </c>
      <c r="R22" s="426"/>
      <c r="S22" s="446"/>
      <c r="T22" s="233">
        <f>AB11+AB12</f>
        <v>0</v>
      </c>
      <c r="U22" s="232"/>
      <c r="V22" s="20"/>
      <c r="W22" s="20"/>
      <c r="X22" s="20"/>
      <c r="Y22" s="20"/>
      <c r="Z22" s="20"/>
      <c r="AA22" s="20"/>
      <c r="AB22" s="425"/>
      <c r="AC22" s="425"/>
    </row>
  </sheetData>
  <mergeCells count="52">
    <mergeCell ref="B1:AC1"/>
    <mergeCell ref="E3:F3"/>
    <mergeCell ref="S3:T3"/>
    <mergeCell ref="B4:D4"/>
    <mergeCell ref="E4:F4"/>
    <mergeCell ref="P4:R4"/>
    <mergeCell ref="S4:T4"/>
    <mergeCell ref="H4:J4"/>
    <mergeCell ref="X4:Y4"/>
    <mergeCell ref="X3:Y3"/>
    <mergeCell ref="H3:J3"/>
    <mergeCell ref="A11:A12"/>
    <mergeCell ref="P6:Y7"/>
    <mergeCell ref="Z6:AA6"/>
    <mergeCell ref="L7:M7"/>
    <mergeCell ref="Z7:AA7"/>
    <mergeCell ref="B8:C8"/>
    <mergeCell ref="D8:E8"/>
    <mergeCell ref="F8:G8"/>
    <mergeCell ref="H8:I8"/>
    <mergeCell ref="J8:K8"/>
    <mergeCell ref="T8:U8"/>
    <mergeCell ref="V8:W8"/>
    <mergeCell ref="B6:K7"/>
    <mergeCell ref="L6:M6"/>
    <mergeCell ref="N6:O7"/>
    <mergeCell ref="L8:M8"/>
    <mergeCell ref="B18:C18"/>
    <mergeCell ref="H18:I18"/>
    <mergeCell ref="P18:Q18"/>
    <mergeCell ref="V18:W18"/>
    <mergeCell ref="N22:O22"/>
    <mergeCell ref="AB22:AC22"/>
    <mergeCell ref="N20:O20"/>
    <mergeCell ref="C21:E21"/>
    <mergeCell ref="H21:I21"/>
    <mergeCell ref="Q21:S21"/>
    <mergeCell ref="V21:W21"/>
    <mergeCell ref="C22:E22"/>
    <mergeCell ref="Q22:S22"/>
    <mergeCell ref="AE2:AF3"/>
    <mergeCell ref="AE5:AF6"/>
    <mergeCell ref="AB20:AC20"/>
    <mergeCell ref="N21:O21"/>
    <mergeCell ref="AB21:AC21"/>
    <mergeCell ref="AB8:AC9"/>
    <mergeCell ref="N8:O9"/>
    <mergeCell ref="AB6:AC7"/>
    <mergeCell ref="Z8:AA8"/>
    <mergeCell ref="X8:Y8"/>
    <mergeCell ref="P8:Q8"/>
    <mergeCell ref="R8:S8"/>
  </mergeCells>
  <conditionalFormatting sqref="B13">
    <cfRule type="expression" dxfId="60" priority="32">
      <formula>$L$7="R"</formula>
    </cfRule>
  </conditionalFormatting>
  <conditionalFormatting sqref="P13">
    <cfRule type="expression" dxfId="59" priority="31">
      <formula>$Z$7="R"</formula>
    </cfRule>
  </conditionalFormatting>
  <conditionalFormatting sqref="P10:Q10">
    <cfRule type="expression" dxfId="58" priority="12">
      <formula>$P$12+$Q$12&gt;0</formula>
    </cfRule>
  </conditionalFormatting>
  <conditionalFormatting sqref="R10:S10">
    <cfRule type="expression" dxfId="57" priority="11">
      <formula>$R$12+$S$12&gt;0</formula>
    </cfRule>
  </conditionalFormatting>
  <conditionalFormatting sqref="T10:U10">
    <cfRule type="expression" dxfId="56" priority="10">
      <formula>$T$12+$U$12&gt;0</formula>
    </cfRule>
  </conditionalFormatting>
  <conditionalFormatting sqref="V10:W10">
    <cfRule type="expression" dxfId="55" priority="9">
      <formula>$V$12+$W$12&gt;0</formula>
    </cfRule>
  </conditionalFormatting>
  <conditionalFormatting sqref="X10:Y10">
    <cfRule type="expression" dxfId="54" priority="8">
      <formula>$X$12+$Y$12&gt;0</formula>
    </cfRule>
  </conditionalFormatting>
  <conditionalFormatting sqref="Z10:AA10">
    <cfRule type="expression" dxfId="53" priority="7">
      <formula>$Z$12+$AA$12&gt;0</formula>
    </cfRule>
  </conditionalFormatting>
  <conditionalFormatting sqref="B10:C10">
    <cfRule type="expression" dxfId="52" priority="6">
      <formula>$B$12+$C$12&gt;0</formula>
    </cfRule>
  </conditionalFormatting>
  <conditionalFormatting sqref="D10:E10">
    <cfRule type="expression" dxfId="51" priority="5">
      <formula>$D$12+$E$12&gt;0</formula>
    </cfRule>
  </conditionalFormatting>
  <conditionalFormatting sqref="F10:G10">
    <cfRule type="expression" dxfId="50" priority="4">
      <formula>$F$12+$G$12&gt;0</formula>
    </cfRule>
  </conditionalFormatting>
  <conditionalFormatting sqref="H10:I10">
    <cfRule type="expression" dxfId="49" priority="3">
      <formula>$H$12+$I$12&gt;0</formula>
    </cfRule>
  </conditionalFormatting>
  <conditionalFormatting sqref="J10:K10">
    <cfRule type="expression" dxfId="48" priority="2">
      <formula>$J$12+$K$12&gt;0</formula>
    </cfRule>
  </conditionalFormatting>
  <conditionalFormatting sqref="L10:M10">
    <cfRule type="expression" dxfId="47" priority="1">
      <formula>$L$12+$M$12&gt;0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B9:M10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P9:AA10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H42"/>
  <sheetViews>
    <sheetView showGridLines="0" workbookViewId="0">
      <selection activeCell="L45" sqref="L45"/>
    </sheetView>
  </sheetViews>
  <sheetFormatPr baseColWidth="10" defaultRowHeight="15"/>
  <cols>
    <col min="2" max="13" width="5.7109375" customWidth="1"/>
    <col min="14" max="15" width="3.7109375" customWidth="1"/>
    <col min="16" max="22" width="5.7109375" customWidth="1"/>
    <col min="23" max="23" width="6" customWidth="1"/>
    <col min="24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B1" s="434" t="s">
        <v>166</v>
      </c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6"/>
      <c r="AH1" s="282">
        <v>3.4722222222222224E-4</v>
      </c>
    </row>
    <row r="2" spans="1:34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429">
        <v>3.4722222222222224E-4</v>
      </c>
      <c r="AF2" s="430"/>
      <c r="AH2" s="282">
        <v>6.9444444444444447E-4</v>
      </c>
    </row>
    <row r="3" spans="1:34" ht="21.75" thickBot="1">
      <c r="B3" s="21"/>
      <c r="C3" s="21"/>
      <c r="D3" s="21"/>
      <c r="E3" s="437" t="s">
        <v>84</v>
      </c>
      <c r="F3" s="437"/>
      <c r="G3" s="21"/>
      <c r="H3" s="407" t="s">
        <v>84</v>
      </c>
      <c r="I3" s="407"/>
      <c r="J3" s="407"/>
      <c r="K3" s="21"/>
      <c r="L3" s="21"/>
      <c r="M3" s="21"/>
      <c r="N3" s="21"/>
      <c r="O3" s="21"/>
      <c r="P3" s="127"/>
      <c r="Q3" s="127"/>
      <c r="R3" s="127"/>
      <c r="S3" s="123"/>
      <c r="T3" s="123"/>
      <c r="U3" s="21"/>
      <c r="V3" s="21"/>
      <c r="W3" s="177"/>
      <c r="X3" s="408"/>
      <c r="Y3" s="408"/>
      <c r="Z3" s="20"/>
      <c r="AA3" s="20"/>
      <c r="AB3" s="20"/>
      <c r="AC3" s="20"/>
      <c r="AE3" s="431"/>
      <c r="AF3" s="432"/>
      <c r="AH3" s="282"/>
    </row>
    <row r="4" spans="1:34" ht="21.75" thickBot="1">
      <c r="B4" s="419" t="s">
        <v>74</v>
      </c>
      <c r="C4" s="419"/>
      <c r="D4" s="420"/>
      <c r="E4" s="447">
        <f>'SET 4'!S4+IF('SET 4'!S4&gt;0,TIME(0,3,0))</f>
        <v>0</v>
      </c>
      <c r="F4" s="448"/>
      <c r="G4" s="21"/>
      <c r="H4" s="428" t="s">
        <v>50</v>
      </c>
      <c r="I4" s="428"/>
      <c r="J4" s="428"/>
      <c r="K4" s="21"/>
      <c r="L4" s="21"/>
      <c r="M4" s="21"/>
      <c r="N4" s="21">
        <f>$N$8</f>
        <v>0</v>
      </c>
      <c r="O4" s="21"/>
      <c r="P4" s="125"/>
      <c r="Q4" s="125"/>
      <c r="R4" s="125"/>
      <c r="S4" s="175"/>
      <c r="T4" s="175"/>
      <c r="U4" s="21"/>
      <c r="V4" s="21"/>
      <c r="W4" s="177"/>
      <c r="X4" s="178"/>
      <c r="Y4" s="178"/>
      <c r="Z4" s="105"/>
      <c r="AA4" s="105"/>
      <c r="AB4" s="20">
        <f>$AB$8</f>
        <v>0</v>
      </c>
      <c r="AC4" s="20"/>
    </row>
    <row r="5" spans="1:34" ht="21.75" customHeight="1" thickBot="1">
      <c r="A5" s="198" t="s">
        <v>46</v>
      </c>
      <c r="B5" s="477"/>
      <c r="C5" s="478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479" t="str">
        <f>IF(B5="A","B",IF(B5="B","A",IF(B5="","")))</f>
        <v/>
      </c>
      <c r="Q5" s="48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34" ht="18.75" customHeight="1" thickBot="1">
      <c r="B6" s="414" t="str">
        <f>IF(B5="A",'Données du match'!B7,IF(B5="B",'Données du match'!F7,""))</f>
        <v/>
      </c>
      <c r="C6" s="413"/>
      <c r="D6" s="413"/>
      <c r="E6" s="413"/>
      <c r="F6" s="413"/>
      <c r="G6" s="413"/>
      <c r="H6" s="413"/>
      <c r="I6" s="413"/>
      <c r="J6" s="413"/>
      <c r="K6" s="413"/>
      <c r="L6" s="405" t="s">
        <v>75</v>
      </c>
      <c r="M6" s="406"/>
      <c r="N6" s="462" t="s">
        <v>76</v>
      </c>
      <c r="O6" s="463"/>
      <c r="P6" s="414" t="str">
        <f>IF(B5="A",'Données du match'!F7,IF(B5="B",'Données du match'!B7,""))</f>
        <v/>
      </c>
      <c r="Q6" s="413"/>
      <c r="R6" s="413"/>
      <c r="S6" s="413"/>
      <c r="T6" s="413"/>
      <c r="U6" s="413"/>
      <c r="V6" s="413"/>
      <c r="W6" s="413"/>
      <c r="X6" s="413"/>
      <c r="Y6" s="413"/>
      <c r="Z6" s="405" t="s">
        <v>75</v>
      </c>
      <c r="AA6" s="406"/>
      <c r="AB6" s="462" t="s">
        <v>76</v>
      </c>
      <c r="AC6" s="463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16"/>
      <c r="L7" s="466" t="s">
        <v>63</v>
      </c>
      <c r="M7" s="481"/>
      <c r="N7" s="464"/>
      <c r="O7" s="465"/>
      <c r="P7" s="415"/>
      <c r="Q7" s="416"/>
      <c r="R7" s="416"/>
      <c r="S7" s="416"/>
      <c r="T7" s="416"/>
      <c r="U7" s="416"/>
      <c r="V7" s="416"/>
      <c r="W7" s="416"/>
      <c r="X7" s="416"/>
      <c r="Y7" s="416"/>
      <c r="Z7" s="482" t="s">
        <v>79</v>
      </c>
      <c r="AA7" s="483"/>
      <c r="AB7" s="464"/>
      <c r="AC7" s="465"/>
    </row>
    <row r="8" spans="1:34" ht="21" customHeight="1" thickBot="1">
      <c r="B8" s="458" t="s">
        <v>68</v>
      </c>
      <c r="C8" s="452"/>
      <c r="D8" s="458" t="s">
        <v>69</v>
      </c>
      <c r="E8" s="452"/>
      <c r="F8" s="458" t="s">
        <v>70</v>
      </c>
      <c r="G8" s="452"/>
      <c r="H8" s="456" t="s">
        <v>71</v>
      </c>
      <c r="I8" s="457"/>
      <c r="J8" s="456" t="s">
        <v>72</v>
      </c>
      <c r="K8" s="457"/>
      <c r="L8" s="456" t="s">
        <v>73</v>
      </c>
      <c r="M8" s="457"/>
      <c r="N8" s="440">
        <v>0</v>
      </c>
      <c r="O8" s="441"/>
      <c r="P8" s="470" t="s">
        <v>68</v>
      </c>
      <c r="Q8" s="472"/>
      <c r="R8" s="473" t="s">
        <v>69</v>
      </c>
      <c r="S8" s="472"/>
      <c r="T8" s="470" t="s">
        <v>70</v>
      </c>
      <c r="U8" s="474"/>
      <c r="V8" s="469" t="s">
        <v>71</v>
      </c>
      <c r="W8" s="470"/>
      <c r="X8" s="469" t="s">
        <v>72</v>
      </c>
      <c r="Y8" s="470"/>
      <c r="Z8" s="469" t="s">
        <v>73</v>
      </c>
      <c r="AA8" s="471"/>
      <c r="AB8" s="440">
        <v>0</v>
      </c>
      <c r="AC8" s="441"/>
      <c r="AE8" s="176"/>
      <c r="AF8" s="176"/>
    </row>
    <row r="9" spans="1:34" ht="20.100000000000001" customHeight="1" thickBot="1">
      <c r="A9" s="33" t="s">
        <v>80</v>
      </c>
      <c r="B9" s="313"/>
      <c r="C9" s="314"/>
      <c r="D9" s="313"/>
      <c r="E9" s="314"/>
      <c r="F9" s="313"/>
      <c r="G9" s="314"/>
      <c r="H9" s="313"/>
      <c r="I9" s="314"/>
      <c r="J9" s="313"/>
      <c r="K9" s="314"/>
      <c r="L9" s="313"/>
      <c r="M9" s="314"/>
      <c r="N9" s="442"/>
      <c r="O9" s="475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75"/>
      <c r="AC9" s="443"/>
      <c r="AE9" s="176"/>
      <c r="AF9" s="176"/>
    </row>
    <row r="10" spans="1:34" ht="20.100000000000001" customHeight="1" thickBot="1">
      <c r="A10" s="33" t="s">
        <v>81</v>
      </c>
      <c r="B10" s="306"/>
      <c r="C10" s="308"/>
      <c r="D10" s="306"/>
      <c r="E10" s="308"/>
      <c r="F10" s="306"/>
      <c r="G10" s="308"/>
      <c r="H10" s="306"/>
      <c r="I10" s="308"/>
      <c r="J10" s="306"/>
      <c r="K10" s="308"/>
      <c r="L10" s="306"/>
      <c r="M10" s="308"/>
      <c r="N10" s="119"/>
      <c r="O10" s="120"/>
      <c r="P10" s="309"/>
      <c r="Q10" s="310"/>
      <c r="R10" s="309"/>
      <c r="S10" s="310"/>
      <c r="T10" s="309"/>
      <c r="U10" s="310"/>
      <c r="V10" s="309"/>
      <c r="W10" s="310"/>
      <c r="X10" s="309"/>
      <c r="Y10" s="310"/>
      <c r="Z10" s="309"/>
      <c r="AA10" s="310"/>
      <c r="AB10" s="119"/>
      <c r="AC10" s="120"/>
      <c r="AE10" s="176"/>
      <c r="AF10" s="176"/>
    </row>
    <row r="11" spans="1:34" ht="20.100000000000001" customHeight="1">
      <c r="A11" s="409" t="s">
        <v>82</v>
      </c>
      <c r="B11" s="215"/>
      <c r="C11" s="229"/>
      <c r="D11" s="215"/>
      <c r="E11" s="230"/>
      <c r="F11" s="215"/>
      <c r="G11" s="230"/>
      <c r="H11" s="215"/>
      <c r="I11" s="230"/>
      <c r="J11" s="215"/>
      <c r="K11" s="230"/>
      <c r="L11" s="215"/>
      <c r="M11" s="230"/>
      <c r="N11" s="231"/>
      <c r="O11" s="120"/>
      <c r="P11" s="215"/>
      <c r="Q11" s="229"/>
      <c r="R11" s="215"/>
      <c r="S11" s="230"/>
      <c r="T11" s="215"/>
      <c r="U11" s="230"/>
      <c r="V11" s="215"/>
      <c r="W11" s="230"/>
      <c r="X11" s="215"/>
      <c r="Y11" s="230"/>
      <c r="Z11" s="215"/>
      <c r="AA11" s="230"/>
      <c r="AB11" s="234"/>
      <c r="AC11" s="120"/>
      <c r="AE11" s="176"/>
      <c r="AF11" s="176"/>
    </row>
    <row r="12" spans="1:34" ht="20.100000000000001" customHeight="1" thickBot="1">
      <c r="A12" s="409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/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/>
      <c r="AC12" s="120"/>
    </row>
    <row r="13" spans="1:34" ht="20.100000000000001" customHeight="1">
      <c r="B13" s="132"/>
      <c r="C13" s="133"/>
      <c r="D13" s="132"/>
      <c r="E13" s="141"/>
      <c r="F13" s="142"/>
      <c r="G13" s="141"/>
      <c r="H13" s="142"/>
      <c r="I13" s="141"/>
      <c r="J13" s="142"/>
      <c r="K13" s="141"/>
      <c r="L13" s="142"/>
      <c r="M13" s="14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>
      <c r="B14" s="135"/>
      <c r="C14" s="136"/>
      <c r="D14" s="135"/>
      <c r="E14" s="143"/>
      <c r="F14" s="144"/>
      <c r="G14" s="143"/>
      <c r="H14" s="144"/>
      <c r="I14" s="143"/>
      <c r="J14" s="144"/>
      <c r="K14" s="143"/>
      <c r="L14" s="144"/>
      <c r="M14" s="14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>
      <c r="B15" s="135"/>
      <c r="C15" s="136"/>
      <c r="D15" s="135"/>
      <c r="E15" s="143"/>
      <c r="F15" s="144"/>
      <c r="G15" s="143"/>
      <c r="H15" s="144"/>
      <c r="I15" s="143"/>
      <c r="J15" s="144"/>
      <c r="K15" s="143"/>
      <c r="L15" s="144"/>
      <c r="M15" s="14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>
      <c r="B16" s="138"/>
      <c r="C16" s="139"/>
      <c r="D16" s="138"/>
      <c r="E16" s="145"/>
      <c r="F16" s="146"/>
      <c r="G16" s="145"/>
      <c r="H16" s="146"/>
      <c r="I16" s="145"/>
      <c r="J16" s="146"/>
      <c r="K16" s="145"/>
      <c r="L16" s="146"/>
      <c r="M16" s="14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1:32"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1:32" ht="21" customHeight="1">
      <c r="B18" s="476"/>
      <c r="C18" s="476"/>
      <c r="D18" s="34"/>
      <c r="E18" s="35"/>
      <c r="F18" s="147"/>
      <c r="G18" s="147"/>
      <c r="H18" s="476"/>
      <c r="I18" s="476"/>
      <c r="J18" s="34"/>
      <c r="K18" s="35"/>
      <c r="L18" s="147"/>
      <c r="M18" s="147"/>
      <c r="N18" s="20"/>
      <c r="O18" s="20"/>
      <c r="P18" s="454"/>
      <c r="Q18" s="454"/>
      <c r="R18" s="34"/>
      <c r="S18" s="35"/>
      <c r="T18" s="20"/>
      <c r="U18" s="20"/>
      <c r="V18" s="454"/>
      <c r="W18" s="454"/>
      <c r="X18" s="34"/>
      <c r="Y18" s="35"/>
      <c r="Z18" s="20"/>
      <c r="AA18" s="20"/>
      <c r="AB18" s="20"/>
      <c r="AC18" s="20"/>
    </row>
    <row r="19" spans="1:32" ht="21" customHeight="1" thickBot="1">
      <c r="B19" s="297" t="s">
        <v>281</v>
      </c>
      <c r="C19" s="298" t="str">
        <f>IF(B5="","",IF(B5="A",'Composition équipes'!B28,'Composition équipes'!G28))</f>
        <v/>
      </c>
      <c r="D19" s="169"/>
      <c r="E19" s="169"/>
      <c r="F19" s="147"/>
      <c r="G19" s="147"/>
      <c r="H19" s="239"/>
      <c r="I19" s="239"/>
      <c r="J19" s="169"/>
      <c r="K19" s="169"/>
      <c r="L19" s="147"/>
      <c r="M19" s="147"/>
      <c r="N19" s="20"/>
      <c r="O19" s="20"/>
      <c r="P19" s="297" t="s">
        <v>281</v>
      </c>
      <c r="Q19" s="298" t="str">
        <f>IF(B5="","",IF(B5="A",'Composition équipes'!G28,'Composition équipes'!B28))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1:32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5"/>
      <c r="O20" s="425"/>
      <c r="P20" s="20"/>
      <c r="Q20" s="20"/>
      <c r="R20" s="20"/>
      <c r="S20" s="20"/>
      <c r="T20" s="20"/>
      <c r="U20" s="20"/>
      <c r="V20" s="20"/>
      <c r="W20" s="20"/>
      <c r="X20" s="240"/>
      <c r="Y20" s="20"/>
      <c r="Z20" s="20"/>
      <c r="AA20" s="20"/>
      <c r="AB20" s="425"/>
      <c r="AC20" s="425"/>
    </row>
    <row r="21" spans="1:32" ht="27" thickBot="1">
      <c r="B21" s="434" t="s">
        <v>167</v>
      </c>
      <c r="C21" s="435"/>
      <c r="D21" s="435"/>
      <c r="E21" s="435"/>
      <c r="F21" s="435"/>
      <c r="G21" s="435"/>
      <c r="H21" s="435"/>
      <c r="I21" s="435"/>
      <c r="J21" s="435"/>
      <c r="K21" s="435"/>
      <c r="L21" s="435"/>
      <c r="M21" s="435"/>
      <c r="N21" s="435"/>
      <c r="O21" s="435"/>
      <c r="P21" s="435"/>
      <c r="Q21" s="435"/>
      <c r="R21" s="435"/>
      <c r="S21" s="435"/>
      <c r="T21" s="435"/>
      <c r="U21" s="435"/>
      <c r="V21" s="435"/>
      <c r="W21" s="435"/>
      <c r="X21" s="435"/>
      <c r="Y21" s="435"/>
      <c r="Z21" s="435"/>
      <c r="AA21" s="435"/>
      <c r="AB21" s="435"/>
      <c r="AC21" s="436"/>
    </row>
    <row r="22" spans="1:32" ht="15" customHeight="1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36"/>
      <c r="U22" s="20"/>
      <c r="V22" s="20"/>
      <c r="W22" s="20"/>
      <c r="X22" s="240"/>
      <c r="Y22" s="20"/>
      <c r="Z22" s="20"/>
      <c r="AA22" s="20"/>
      <c r="AB22" s="20"/>
      <c r="AC22" s="20"/>
      <c r="AE22" s="429">
        <f t="shared" ref="AE22" si="0">$AE$2</f>
        <v>3.4722222222222224E-4</v>
      </c>
      <c r="AF22" s="430"/>
    </row>
    <row r="23" spans="1:32" ht="21.75" customHeight="1" thickBot="1">
      <c r="B23" s="21"/>
      <c r="C23" s="21"/>
      <c r="D23" s="21"/>
      <c r="E23" s="437" t="s">
        <v>51</v>
      </c>
      <c r="F23" s="437"/>
      <c r="G23" s="21"/>
      <c r="H23" s="407" t="s">
        <v>84</v>
      </c>
      <c r="I23" s="407"/>
      <c r="J23" s="407"/>
      <c r="K23" s="21"/>
      <c r="L23" s="21"/>
      <c r="M23" s="21"/>
      <c r="N23" s="21"/>
      <c r="O23" s="21"/>
      <c r="P23" s="21"/>
      <c r="Q23" s="21"/>
      <c r="R23" s="21"/>
      <c r="S23" s="123"/>
      <c r="T23" s="123"/>
      <c r="U23" s="21"/>
      <c r="V23" s="21"/>
      <c r="W23" s="177"/>
      <c r="X23" s="408"/>
      <c r="Y23" s="408"/>
      <c r="Z23" s="20"/>
      <c r="AA23" s="20"/>
      <c r="AB23" s="20"/>
      <c r="AC23" s="20"/>
      <c r="AE23" s="431"/>
      <c r="AF23" s="432"/>
    </row>
    <row r="24" spans="1:32" ht="21">
      <c r="B24" s="419" t="s">
        <v>77</v>
      </c>
      <c r="C24" s="419"/>
      <c r="D24" s="420"/>
      <c r="E24" s="401">
        <v>0</v>
      </c>
      <c r="F24" s="402"/>
      <c r="G24" s="21"/>
      <c r="H24" s="428" t="s">
        <v>50</v>
      </c>
      <c r="I24" s="428"/>
      <c r="J24" s="428"/>
      <c r="K24" s="21"/>
      <c r="L24" s="21"/>
      <c r="M24" s="21"/>
      <c r="N24" s="21"/>
      <c r="O24" s="21"/>
      <c r="P24" s="484"/>
      <c r="Q24" s="484"/>
      <c r="R24" s="484"/>
      <c r="S24" s="126"/>
      <c r="T24" s="126"/>
      <c r="U24" s="21"/>
      <c r="V24" s="21"/>
      <c r="W24" s="21"/>
      <c r="X24" s="172"/>
      <c r="Y24" s="172"/>
      <c r="Z24" s="20"/>
      <c r="AA24" s="20"/>
      <c r="AB24" s="20"/>
      <c r="AC24" s="20"/>
    </row>
    <row r="25" spans="1:32" ht="17.25" thickBot="1">
      <c r="B25" s="121"/>
      <c r="C25" s="121"/>
      <c r="D25" s="148"/>
      <c r="E25" s="149"/>
      <c r="F25" s="149"/>
      <c r="G25" s="21"/>
      <c r="H25" s="21"/>
      <c r="I25" s="21"/>
      <c r="J25" s="21"/>
      <c r="K25" s="21"/>
      <c r="L25" s="21"/>
      <c r="M25" s="21"/>
      <c r="N25" s="21">
        <f>$N$29</f>
        <v>0</v>
      </c>
      <c r="O25" s="21"/>
      <c r="P25" s="124"/>
      <c r="Q25" s="124"/>
      <c r="R25" s="125"/>
      <c r="S25" s="126"/>
      <c r="T25" s="126"/>
      <c r="U25" s="21"/>
      <c r="V25" s="21"/>
      <c r="W25" s="21"/>
      <c r="X25" s="20"/>
      <c r="Y25" s="20"/>
      <c r="Z25" s="20"/>
      <c r="AA25" s="20"/>
      <c r="AB25" s="20">
        <f>$AB$29</f>
        <v>0</v>
      </c>
      <c r="AC25" s="20"/>
    </row>
    <row r="26" spans="1:32" ht="27" thickBot="1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2"/>
      <c r="O26" s="22"/>
      <c r="P26" s="150" t="s">
        <v>169</v>
      </c>
      <c r="Q26" s="151"/>
      <c r="R26" s="151"/>
      <c r="S26" s="152"/>
      <c r="T26" s="496">
        <f>N8</f>
        <v>0</v>
      </c>
      <c r="U26" s="497"/>
      <c r="V26" s="20"/>
      <c r="W26" s="20"/>
      <c r="X26" s="20"/>
      <c r="Y26" s="20"/>
      <c r="Z26" s="20"/>
      <c r="AA26" s="20"/>
      <c r="AB26" s="22"/>
      <c r="AC26" s="22"/>
    </row>
    <row r="27" spans="1:32" ht="18" customHeight="1">
      <c r="A27">
        <f>A6</f>
        <v>0</v>
      </c>
      <c r="B27" s="414" t="str">
        <f t="shared" ref="B27" si="1">P6</f>
        <v/>
      </c>
      <c r="C27" s="413"/>
      <c r="D27" s="413"/>
      <c r="E27" s="413"/>
      <c r="F27" s="413"/>
      <c r="G27" s="413"/>
      <c r="H27" s="413"/>
      <c r="I27" s="413"/>
      <c r="J27" s="413"/>
      <c r="K27" s="460"/>
      <c r="L27" s="491" t="str">
        <f t="shared" ref="L27:L39" si="2">Z6</f>
        <v>S ou R</v>
      </c>
      <c r="M27" s="492"/>
      <c r="N27" s="462" t="str">
        <f t="shared" ref="N27" si="3">AB6</f>
        <v>POINTS</v>
      </c>
      <c r="O27" s="463"/>
      <c r="P27" s="414" t="str">
        <f t="shared" ref="P27" si="4">B6</f>
        <v/>
      </c>
      <c r="Q27" s="413"/>
      <c r="R27" s="413"/>
      <c r="S27" s="413"/>
      <c r="T27" s="413"/>
      <c r="U27" s="413"/>
      <c r="V27" s="413"/>
      <c r="W27" s="413"/>
      <c r="X27" s="413"/>
      <c r="Y27" s="460"/>
      <c r="Z27" s="491" t="str">
        <f t="shared" ref="Z27:Z39" si="5">L6</f>
        <v>S ou R</v>
      </c>
      <c r="AA27" s="492"/>
      <c r="AB27" s="462" t="str">
        <f t="shared" ref="AB27" si="6">N6</f>
        <v>POINTS</v>
      </c>
      <c r="AC27" s="463"/>
    </row>
    <row r="28" spans="1:32" ht="17.25" customHeight="1" thickBot="1">
      <c r="A28">
        <f>A7</f>
        <v>0</v>
      </c>
      <c r="B28" s="415"/>
      <c r="C28" s="416"/>
      <c r="D28" s="416"/>
      <c r="E28" s="416"/>
      <c r="F28" s="416"/>
      <c r="G28" s="416"/>
      <c r="H28" s="416"/>
      <c r="I28" s="416"/>
      <c r="J28" s="416"/>
      <c r="K28" s="461"/>
      <c r="L28" s="493" t="str">
        <f t="shared" si="2"/>
        <v>R</v>
      </c>
      <c r="M28" s="494"/>
      <c r="N28" s="464"/>
      <c r="O28" s="465"/>
      <c r="P28" s="415"/>
      <c r="Q28" s="416"/>
      <c r="R28" s="416"/>
      <c r="S28" s="416"/>
      <c r="T28" s="416"/>
      <c r="U28" s="416"/>
      <c r="V28" s="416"/>
      <c r="W28" s="416"/>
      <c r="X28" s="416"/>
      <c r="Y28" s="461"/>
      <c r="Z28" s="493" t="str">
        <f t="shared" si="5"/>
        <v>S</v>
      </c>
      <c r="AA28" s="494"/>
      <c r="AB28" s="464"/>
      <c r="AC28" s="465"/>
    </row>
    <row r="29" spans="1:32" ht="21" customHeight="1" thickBot="1">
      <c r="A29">
        <f t="shared" ref="A29" si="7">A8</f>
        <v>0</v>
      </c>
      <c r="B29" s="456" t="str">
        <f t="shared" ref="B29:B39" si="8">P8</f>
        <v>I</v>
      </c>
      <c r="C29" s="457"/>
      <c r="D29" s="456" t="str">
        <f t="shared" ref="D29:D39" si="9">R8</f>
        <v>II</v>
      </c>
      <c r="E29" s="457"/>
      <c r="F29" s="456" t="str">
        <f t="shared" ref="F29:F39" si="10">T8</f>
        <v>III</v>
      </c>
      <c r="G29" s="457"/>
      <c r="H29" s="456" t="str">
        <f t="shared" ref="H29:H39" si="11">V8</f>
        <v>IV</v>
      </c>
      <c r="I29" s="457"/>
      <c r="J29" s="456" t="str">
        <f t="shared" ref="J29:J39" si="12">X8</f>
        <v>V</v>
      </c>
      <c r="K29" s="457"/>
      <c r="L29" s="456" t="str">
        <f t="shared" si="2"/>
        <v>VI</v>
      </c>
      <c r="M29" s="457"/>
      <c r="N29" s="440">
        <v>0</v>
      </c>
      <c r="O29" s="441"/>
      <c r="P29" s="451" t="str">
        <f t="shared" ref="P29:P39" si="13">B8</f>
        <v>I</v>
      </c>
      <c r="Q29" s="452"/>
      <c r="R29" s="458" t="str">
        <f t="shared" ref="R29:R39" si="14">D8</f>
        <v>II</v>
      </c>
      <c r="S29" s="452"/>
      <c r="T29" s="451" t="str">
        <f t="shared" ref="T29:T39" si="15">F8</f>
        <v>III</v>
      </c>
      <c r="U29" s="459"/>
      <c r="V29" s="449" t="str">
        <f t="shared" ref="V29:V39" si="16">H8</f>
        <v>IV</v>
      </c>
      <c r="W29" s="451"/>
      <c r="X29" s="449" t="str">
        <f t="shared" ref="X29:X39" si="17">J8</f>
        <v>V</v>
      </c>
      <c r="Y29" s="450"/>
      <c r="Z29" s="456" t="str">
        <f t="shared" si="5"/>
        <v>VI</v>
      </c>
      <c r="AA29" s="457"/>
      <c r="AB29" s="440">
        <f t="shared" ref="AB29" si="18">$N$8</f>
        <v>0</v>
      </c>
      <c r="AC29" s="441"/>
    </row>
    <row r="30" spans="1:32" ht="18.75" customHeight="1" thickBot="1">
      <c r="A30" s="122" t="str">
        <f t="shared" ref="A30" si="19">A9</f>
        <v>Initiant</v>
      </c>
      <c r="B30" s="489">
        <f t="shared" si="8"/>
        <v>0</v>
      </c>
      <c r="C30" s="490"/>
      <c r="D30" s="489">
        <f t="shared" si="9"/>
        <v>0</v>
      </c>
      <c r="E30" s="490"/>
      <c r="F30" s="489">
        <f t="shared" si="10"/>
        <v>0</v>
      </c>
      <c r="G30" s="490"/>
      <c r="H30" s="489">
        <f t="shared" si="11"/>
        <v>0</v>
      </c>
      <c r="I30" s="490"/>
      <c r="J30" s="489">
        <f t="shared" si="12"/>
        <v>0</v>
      </c>
      <c r="K30" s="490"/>
      <c r="L30" s="489">
        <f t="shared" si="2"/>
        <v>0</v>
      </c>
      <c r="M30" s="490"/>
      <c r="N30" s="442"/>
      <c r="O30" s="443"/>
      <c r="P30" s="313">
        <f t="shared" ref="P30" si="20">B9</f>
        <v>0</v>
      </c>
      <c r="Q30" s="314"/>
      <c r="R30" s="313">
        <f t="shared" si="14"/>
        <v>0</v>
      </c>
      <c r="S30" s="314"/>
      <c r="T30" s="313">
        <f t="shared" si="15"/>
        <v>0</v>
      </c>
      <c r="U30" s="314"/>
      <c r="V30" s="313">
        <f t="shared" si="16"/>
        <v>0</v>
      </c>
      <c r="W30" s="314"/>
      <c r="X30" s="313">
        <f t="shared" si="17"/>
        <v>0</v>
      </c>
      <c r="Y30" s="314"/>
      <c r="Z30" s="313">
        <f t="shared" si="5"/>
        <v>0</v>
      </c>
      <c r="AA30" s="314"/>
      <c r="AB30" s="442"/>
      <c r="AC30" s="443"/>
    </row>
    <row r="31" spans="1:32" ht="15.75">
      <c r="A31" s="122" t="str">
        <f t="shared" ref="A31" si="21">A10</f>
        <v>Remplaçant</v>
      </c>
      <c r="B31" s="487">
        <f t="shared" si="8"/>
        <v>0</v>
      </c>
      <c r="C31" s="488"/>
      <c r="D31" s="487">
        <f t="shared" si="9"/>
        <v>0</v>
      </c>
      <c r="E31" s="488"/>
      <c r="F31" s="487">
        <f t="shared" si="10"/>
        <v>0</v>
      </c>
      <c r="G31" s="488"/>
      <c r="H31" s="487">
        <f t="shared" si="11"/>
        <v>0</v>
      </c>
      <c r="I31" s="488"/>
      <c r="J31" s="487">
        <f t="shared" si="12"/>
        <v>0</v>
      </c>
      <c r="K31" s="488"/>
      <c r="L31" s="487">
        <f t="shared" si="2"/>
        <v>0</v>
      </c>
      <c r="M31" s="488"/>
      <c r="N31" s="119">
        <f t="shared" ref="N31:N39" si="22">AB10</f>
        <v>0</v>
      </c>
      <c r="O31" s="120">
        <f t="shared" ref="O31:O39" si="23">AC10</f>
        <v>0</v>
      </c>
      <c r="P31" s="315">
        <f t="shared" si="13"/>
        <v>0</v>
      </c>
      <c r="Q31" s="316"/>
      <c r="R31" s="315">
        <f t="shared" si="14"/>
        <v>0</v>
      </c>
      <c r="S31" s="316"/>
      <c r="T31" s="315">
        <f t="shared" si="15"/>
        <v>0</v>
      </c>
      <c r="U31" s="316"/>
      <c r="V31" s="315">
        <f t="shared" si="16"/>
        <v>0</v>
      </c>
      <c r="W31" s="316"/>
      <c r="X31" s="315">
        <f t="shared" si="17"/>
        <v>0</v>
      </c>
      <c r="Y31" s="316"/>
      <c r="Z31" s="315">
        <f t="shared" si="5"/>
        <v>0</v>
      </c>
      <c r="AA31" s="316"/>
      <c r="AB31" s="119">
        <f t="shared" ref="AB31:AB39" si="24">N10</f>
        <v>0</v>
      </c>
      <c r="AC31" s="120">
        <f t="shared" ref="AC31:AC39" si="25">O10</f>
        <v>0</v>
      </c>
    </row>
    <row r="32" spans="1:32" ht="16.5">
      <c r="A32" s="409" t="s">
        <v>82</v>
      </c>
      <c r="B32" s="128">
        <f t="shared" si="8"/>
        <v>0</v>
      </c>
      <c r="C32" s="130">
        <f t="shared" ref="C32:C38" si="26">Q11</f>
        <v>0</v>
      </c>
      <c r="D32" s="128">
        <f t="shared" si="9"/>
        <v>0</v>
      </c>
      <c r="E32" s="131">
        <f t="shared" ref="E32:E39" si="27">S11</f>
        <v>0</v>
      </c>
      <c r="F32" s="128">
        <f t="shared" si="10"/>
        <v>0</v>
      </c>
      <c r="G32" s="131">
        <f t="shared" ref="G32:G39" si="28">U11</f>
        <v>0</v>
      </c>
      <c r="H32" s="128">
        <f t="shared" si="11"/>
        <v>0</v>
      </c>
      <c r="I32" s="131">
        <f t="shared" ref="I32:I38" si="29">W11</f>
        <v>0</v>
      </c>
      <c r="J32" s="128">
        <f t="shared" si="12"/>
        <v>0</v>
      </c>
      <c r="K32" s="131">
        <f t="shared" ref="K32:K39" si="30">Y11</f>
        <v>0</v>
      </c>
      <c r="L32" s="128">
        <f t="shared" si="2"/>
        <v>0</v>
      </c>
      <c r="M32" s="131">
        <f t="shared" ref="M32:M39" si="31">AA11</f>
        <v>0</v>
      </c>
      <c r="N32" s="234">
        <f t="shared" si="22"/>
        <v>0</v>
      </c>
      <c r="O32" s="120">
        <f t="shared" si="23"/>
        <v>0</v>
      </c>
      <c r="P32" s="128">
        <f t="shared" si="13"/>
        <v>0</v>
      </c>
      <c r="Q32" s="130">
        <f t="shared" ref="Q32:Q38" si="32">C11</f>
        <v>0</v>
      </c>
      <c r="R32" s="128">
        <f t="shared" si="14"/>
        <v>0</v>
      </c>
      <c r="S32" s="131">
        <f t="shared" ref="S32:S39" si="33">E11</f>
        <v>0</v>
      </c>
      <c r="T32" s="128">
        <f t="shared" si="15"/>
        <v>0</v>
      </c>
      <c r="U32" s="131">
        <f t="shared" ref="U32:U39" si="34">G11</f>
        <v>0</v>
      </c>
      <c r="V32" s="128">
        <f t="shared" si="16"/>
        <v>0</v>
      </c>
      <c r="W32" s="131">
        <f t="shared" ref="W32:W38" si="35">I11</f>
        <v>0</v>
      </c>
      <c r="X32" s="128">
        <f t="shared" si="17"/>
        <v>0</v>
      </c>
      <c r="Y32" s="131">
        <f t="shared" ref="Y32:Y39" si="36">K11</f>
        <v>0</v>
      </c>
      <c r="Z32" s="128">
        <f t="shared" si="5"/>
        <v>0</v>
      </c>
      <c r="AA32" s="131">
        <f t="shared" ref="AA32:AA39" si="37">M11</f>
        <v>0</v>
      </c>
      <c r="AB32" s="231">
        <f t="shared" si="24"/>
        <v>0</v>
      </c>
      <c r="AC32" s="120">
        <f t="shared" si="25"/>
        <v>0</v>
      </c>
      <c r="AE32" s="231">
        <f>IF(B32&gt;0,1)+IF(D32&gt;0,1)+IF(F32&gt;0,1)+IF(H32&gt;0,1)+IF(J32&gt;0,1)+IF(L32&gt;0,1)</f>
        <v>0</v>
      </c>
      <c r="AF32" s="234">
        <f>IF(P32&gt;0,1)+IF(R32&gt;0,1)+IF(T32&gt;0,1)+IF(V32&gt;0,1)+IF(X32&gt;0,1)+IF(Z32&gt;0,1)</f>
        <v>0</v>
      </c>
    </row>
    <row r="33" spans="1:32" ht="17.25" thickBot="1">
      <c r="A33" s="409"/>
      <c r="B33" s="115">
        <f t="shared" si="8"/>
        <v>0</v>
      </c>
      <c r="C33" s="117">
        <f t="shared" si="26"/>
        <v>0</v>
      </c>
      <c r="D33" s="115">
        <f t="shared" si="9"/>
        <v>0</v>
      </c>
      <c r="E33" s="116">
        <f t="shared" si="27"/>
        <v>0</v>
      </c>
      <c r="F33" s="115">
        <f t="shared" si="10"/>
        <v>0</v>
      </c>
      <c r="G33" s="116">
        <f t="shared" si="28"/>
        <v>0</v>
      </c>
      <c r="H33" s="115">
        <f t="shared" si="11"/>
        <v>0</v>
      </c>
      <c r="I33" s="116">
        <f t="shared" si="29"/>
        <v>0</v>
      </c>
      <c r="J33" s="115">
        <f t="shared" si="12"/>
        <v>0</v>
      </c>
      <c r="K33" s="116">
        <f t="shared" si="30"/>
        <v>0</v>
      </c>
      <c r="L33" s="115">
        <f t="shared" si="2"/>
        <v>0</v>
      </c>
      <c r="M33" s="116">
        <f t="shared" si="31"/>
        <v>0</v>
      </c>
      <c r="N33" s="234">
        <f t="shared" si="22"/>
        <v>0</v>
      </c>
      <c r="O33" s="120">
        <f t="shared" si="23"/>
        <v>0</v>
      </c>
      <c r="P33" s="115">
        <f t="shared" si="13"/>
        <v>0</v>
      </c>
      <c r="Q33" s="117">
        <f t="shared" si="32"/>
        <v>0</v>
      </c>
      <c r="R33" s="115">
        <f t="shared" si="14"/>
        <v>0</v>
      </c>
      <c r="S33" s="116">
        <f t="shared" si="33"/>
        <v>0</v>
      </c>
      <c r="T33" s="115">
        <f t="shared" si="15"/>
        <v>0</v>
      </c>
      <c r="U33" s="116">
        <f t="shared" si="34"/>
        <v>0</v>
      </c>
      <c r="V33" s="115">
        <f t="shared" si="16"/>
        <v>0</v>
      </c>
      <c r="W33" s="116">
        <f t="shared" si="35"/>
        <v>0</v>
      </c>
      <c r="X33" s="115">
        <f t="shared" si="17"/>
        <v>0</v>
      </c>
      <c r="Y33" s="116">
        <f t="shared" si="36"/>
        <v>0</v>
      </c>
      <c r="Z33" s="115">
        <f t="shared" si="5"/>
        <v>0</v>
      </c>
      <c r="AA33" s="116">
        <f t="shared" si="37"/>
        <v>0</v>
      </c>
      <c r="AB33" s="231">
        <f t="shared" si="24"/>
        <v>0</v>
      </c>
      <c r="AC33" s="120">
        <f t="shared" si="25"/>
        <v>0</v>
      </c>
      <c r="AE33" s="231">
        <f>IF(B33&gt;0,1)+IF(D33&gt;0,1)+IF(F33&gt;0,1)+IF(H33&gt;0,1)+IF(J33&gt;0,1)+IF(L33&gt;0,1)</f>
        <v>0</v>
      </c>
      <c r="AF33" s="234">
        <f>IF(T33&gt;0,1)+IF(V33&gt;0,1)+IF(X33&gt;0,1)+IF(Z33&gt;0,1)+IF(AB33&gt;0,1)+IF(AD33&gt;0,1)</f>
        <v>0</v>
      </c>
    </row>
    <row r="34" spans="1:32" ht="16.5">
      <c r="A34">
        <f t="shared" ref="A34" si="38">A13</f>
        <v>0</v>
      </c>
      <c r="B34" s="132">
        <f t="shared" si="8"/>
        <v>0</v>
      </c>
      <c r="C34" s="133">
        <f t="shared" si="26"/>
        <v>0</v>
      </c>
      <c r="D34" s="132">
        <f t="shared" si="9"/>
        <v>0</v>
      </c>
      <c r="E34" s="133">
        <f t="shared" si="27"/>
        <v>0</v>
      </c>
      <c r="F34" s="134">
        <f t="shared" si="10"/>
        <v>0</v>
      </c>
      <c r="G34" s="133">
        <f t="shared" si="28"/>
        <v>0</v>
      </c>
      <c r="H34" s="134">
        <f t="shared" si="11"/>
        <v>0</v>
      </c>
      <c r="I34" s="133">
        <f t="shared" si="29"/>
        <v>0</v>
      </c>
      <c r="J34" s="134">
        <f t="shared" si="12"/>
        <v>0</v>
      </c>
      <c r="K34" s="133">
        <f t="shared" si="30"/>
        <v>0</v>
      </c>
      <c r="L34" s="134">
        <f t="shared" si="2"/>
        <v>0</v>
      </c>
      <c r="M34" s="133">
        <f t="shared" si="31"/>
        <v>0</v>
      </c>
      <c r="N34" s="120">
        <f t="shared" si="22"/>
        <v>0</v>
      </c>
      <c r="O34" s="120">
        <f t="shared" si="23"/>
        <v>0</v>
      </c>
      <c r="P34" s="132">
        <f t="shared" si="13"/>
        <v>0</v>
      </c>
      <c r="Q34" s="133">
        <f t="shared" si="32"/>
        <v>0</v>
      </c>
      <c r="R34" s="132">
        <f t="shared" si="14"/>
        <v>0</v>
      </c>
      <c r="S34" s="133">
        <f t="shared" si="33"/>
        <v>0</v>
      </c>
      <c r="T34" s="132">
        <f t="shared" si="15"/>
        <v>0</v>
      </c>
      <c r="U34" s="133">
        <f t="shared" si="34"/>
        <v>0</v>
      </c>
      <c r="V34" s="132">
        <f t="shared" si="16"/>
        <v>0</v>
      </c>
      <c r="W34" s="133">
        <f t="shared" si="35"/>
        <v>0</v>
      </c>
      <c r="X34" s="132">
        <f t="shared" si="17"/>
        <v>0</v>
      </c>
      <c r="Y34" s="133">
        <f t="shared" si="36"/>
        <v>0</v>
      </c>
      <c r="Z34" s="132">
        <f t="shared" si="5"/>
        <v>0</v>
      </c>
      <c r="AA34" s="133">
        <f t="shared" si="37"/>
        <v>0</v>
      </c>
      <c r="AB34" s="120">
        <f t="shared" si="24"/>
        <v>0</v>
      </c>
      <c r="AC34" s="120">
        <f t="shared" si="25"/>
        <v>0</v>
      </c>
    </row>
    <row r="35" spans="1:32" ht="16.5">
      <c r="A35">
        <f t="shared" ref="A35" si="39">A14</f>
        <v>0</v>
      </c>
      <c r="B35" s="135">
        <f t="shared" si="8"/>
        <v>0</v>
      </c>
      <c r="C35" s="136">
        <f t="shared" si="26"/>
        <v>0</v>
      </c>
      <c r="D35" s="135">
        <f t="shared" si="9"/>
        <v>0</v>
      </c>
      <c r="E35" s="136">
        <f t="shared" si="27"/>
        <v>0</v>
      </c>
      <c r="F35" s="137">
        <f t="shared" si="10"/>
        <v>0</v>
      </c>
      <c r="G35" s="136">
        <f t="shared" si="28"/>
        <v>0</v>
      </c>
      <c r="H35" s="137">
        <f t="shared" si="11"/>
        <v>0</v>
      </c>
      <c r="I35" s="136">
        <f t="shared" si="29"/>
        <v>0</v>
      </c>
      <c r="J35" s="137">
        <f t="shared" si="12"/>
        <v>0</v>
      </c>
      <c r="K35" s="136">
        <f t="shared" si="30"/>
        <v>0</v>
      </c>
      <c r="L35" s="137">
        <f t="shared" si="2"/>
        <v>0</v>
      </c>
      <c r="M35" s="136">
        <f t="shared" si="31"/>
        <v>0</v>
      </c>
      <c r="N35" s="120">
        <f t="shared" si="22"/>
        <v>0</v>
      </c>
      <c r="O35" s="120">
        <f t="shared" si="23"/>
        <v>0</v>
      </c>
      <c r="P35" s="135">
        <f t="shared" si="13"/>
        <v>0</v>
      </c>
      <c r="Q35" s="136">
        <f t="shared" si="32"/>
        <v>0</v>
      </c>
      <c r="R35" s="135">
        <f t="shared" si="14"/>
        <v>0</v>
      </c>
      <c r="S35" s="136">
        <f t="shared" si="33"/>
        <v>0</v>
      </c>
      <c r="T35" s="135">
        <f t="shared" si="15"/>
        <v>0</v>
      </c>
      <c r="U35" s="136">
        <f t="shared" si="34"/>
        <v>0</v>
      </c>
      <c r="V35" s="135">
        <f t="shared" si="16"/>
        <v>0</v>
      </c>
      <c r="W35" s="136">
        <f t="shared" si="35"/>
        <v>0</v>
      </c>
      <c r="X35" s="135">
        <f t="shared" si="17"/>
        <v>0</v>
      </c>
      <c r="Y35" s="136">
        <f t="shared" si="36"/>
        <v>0</v>
      </c>
      <c r="Z35" s="135">
        <f t="shared" si="5"/>
        <v>0</v>
      </c>
      <c r="AA35" s="136">
        <f t="shared" si="37"/>
        <v>0</v>
      </c>
      <c r="AB35" s="120">
        <f t="shared" si="24"/>
        <v>0</v>
      </c>
      <c r="AC35" s="120">
        <f t="shared" si="25"/>
        <v>0</v>
      </c>
    </row>
    <row r="36" spans="1:32" ht="16.5">
      <c r="A36">
        <f t="shared" ref="A36" si="40">A15</f>
        <v>0</v>
      </c>
      <c r="B36" s="135">
        <f t="shared" si="8"/>
        <v>0</v>
      </c>
      <c r="C36" s="136">
        <f t="shared" si="26"/>
        <v>0</v>
      </c>
      <c r="D36" s="135">
        <f t="shared" si="9"/>
        <v>0</v>
      </c>
      <c r="E36" s="136">
        <f t="shared" si="27"/>
        <v>0</v>
      </c>
      <c r="F36" s="137">
        <f t="shared" si="10"/>
        <v>0</v>
      </c>
      <c r="G36" s="136">
        <f t="shared" si="28"/>
        <v>0</v>
      </c>
      <c r="H36" s="137">
        <f t="shared" si="11"/>
        <v>0</v>
      </c>
      <c r="I36" s="136">
        <f t="shared" si="29"/>
        <v>0</v>
      </c>
      <c r="J36" s="137">
        <f t="shared" si="12"/>
        <v>0</v>
      </c>
      <c r="K36" s="136">
        <f t="shared" si="30"/>
        <v>0</v>
      </c>
      <c r="L36" s="137">
        <f t="shared" si="2"/>
        <v>0</v>
      </c>
      <c r="M36" s="136">
        <f t="shared" si="31"/>
        <v>0</v>
      </c>
      <c r="N36" s="120">
        <f t="shared" si="22"/>
        <v>0</v>
      </c>
      <c r="O36" s="120">
        <f t="shared" si="23"/>
        <v>0</v>
      </c>
      <c r="P36" s="135">
        <f t="shared" si="13"/>
        <v>0</v>
      </c>
      <c r="Q36" s="136">
        <f t="shared" si="32"/>
        <v>0</v>
      </c>
      <c r="R36" s="135">
        <f t="shared" si="14"/>
        <v>0</v>
      </c>
      <c r="S36" s="136">
        <f t="shared" si="33"/>
        <v>0</v>
      </c>
      <c r="T36" s="135">
        <f t="shared" si="15"/>
        <v>0</v>
      </c>
      <c r="U36" s="136">
        <f t="shared" si="34"/>
        <v>0</v>
      </c>
      <c r="V36" s="135">
        <f t="shared" si="16"/>
        <v>0</v>
      </c>
      <c r="W36" s="136">
        <f t="shared" si="35"/>
        <v>0</v>
      </c>
      <c r="X36" s="135">
        <f t="shared" si="17"/>
        <v>0</v>
      </c>
      <c r="Y36" s="136">
        <f t="shared" si="36"/>
        <v>0</v>
      </c>
      <c r="Z36" s="135">
        <f t="shared" si="5"/>
        <v>0</v>
      </c>
      <c r="AA36" s="136">
        <f t="shared" si="37"/>
        <v>0</v>
      </c>
      <c r="AB36" s="120">
        <f t="shared" si="24"/>
        <v>0</v>
      </c>
      <c r="AC36" s="120">
        <f t="shared" si="25"/>
        <v>0</v>
      </c>
    </row>
    <row r="37" spans="1:32" ht="17.25" thickBot="1">
      <c r="A37">
        <f t="shared" ref="A37" si="41">A16</f>
        <v>0</v>
      </c>
      <c r="B37" s="138">
        <f t="shared" si="8"/>
        <v>0</v>
      </c>
      <c r="C37" s="139">
        <f t="shared" si="26"/>
        <v>0</v>
      </c>
      <c r="D37" s="138">
        <f t="shared" si="9"/>
        <v>0</v>
      </c>
      <c r="E37" s="139">
        <f t="shared" si="27"/>
        <v>0</v>
      </c>
      <c r="F37" s="140">
        <f t="shared" si="10"/>
        <v>0</v>
      </c>
      <c r="G37" s="139">
        <f t="shared" si="28"/>
        <v>0</v>
      </c>
      <c r="H37" s="140">
        <f t="shared" si="11"/>
        <v>0</v>
      </c>
      <c r="I37" s="139">
        <f t="shared" si="29"/>
        <v>0</v>
      </c>
      <c r="J37" s="140">
        <f t="shared" si="12"/>
        <v>0</v>
      </c>
      <c r="K37" s="139">
        <f t="shared" si="30"/>
        <v>0</v>
      </c>
      <c r="L37" s="140">
        <f t="shared" si="2"/>
        <v>0</v>
      </c>
      <c r="M37" s="139">
        <f t="shared" si="31"/>
        <v>0</v>
      </c>
      <c r="N37" s="120">
        <f t="shared" si="22"/>
        <v>0</v>
      </c>
      <c r="O37" s="120">
        <f t="shared" si="23"/>
        <v>0</v>
      </c>
      <c r="P37" s="138">
        <f t="shared" si="13"/>
        <v>0</v>
      </c>
      <c r="Q37" s="139">
        <f t="shared" si="32"/>
        <v>0</v>
      </c>
      <c r="R37" s="138">
        <f t="shared" si="14"/>
        <v>0</v>
      </c>
      <c r="S37" s="139">
        <f t="shared" si="33"/>
        <v>0</v>
      </c>
      <c r="T37" s="138">
        <f t="shared" si="15"/>
        <v>0</v>
      </c>
      <c r="U37" s="139">
        <f t="shared" si="34"/>
        <v>0</v>
      </c>
      <c r="V37" s="138">
        <f t="shared" si="16"/>
        <v>0</v>
      </c>
      <c r="W37" s="139">
        <f t="shared" si="35"/>
        <v>0</v>
      </c>
      <c r="X37" s="138">
        <f t="shared" si="17"/>
        <v>0</v>
      </c>
      <c r="Y37" s="139">
        <f t="shared" si="36"/>
        <v>0</v>
      </c>
      <c r="Z37" s="138">
        <f t="shared" si="5"/>
        <v>0</v>
      </c>
      <c r="AA37" s="139">
        <f t="shared" si="37"/>
        <v>0</v>
      </c>
      <c r="AB37" s="120">
        <f t="shared" si="24"/>
        <v>0</v>
      </c>
      <c r="AC37" s="120">
        <f t="shared" si="25"/>
        <v>0</v>
      </c>
    </row>
    <row r="38" spans="1:32" ht="15.75" thickBot="1">
      <c r="A38">
        <f t="shared" ref="A38" si="42">A17</f>
        <v>0</v>
      </c>
      <c r="B38" s="20">
        <f t="shared" si="8"/>
        <v>0</v>
      </c>
      <c r="C38" s="20">
        <f t="shared" si="26"/>
        <v>0</v>
      </c>
      <c r="D38" s="20">
        <f t="shared" si="9"/>
        <v>0</v>
      </c>
      <c r="E38" s="20">
        <f t="shared" si="27"/>
        <v>0</v>
      </c>
      <c r="F38" s="20">
        <f t="shared" si="10"/>
        <v>0</v>
      </c>
      <c r="G38" s="20">
        <f t="shared" si="28"/>
        <v>0</v>
      </c>
      <c r="H38" s="20">
        <f t="shared" si="11"/>
        <v>0</v>
      </c>
      <c r="I38" s="20">
        <f t="shared" si="29"/>
        <v>0</v>
      </c>
      <c r="J38" s="20">
        <f t="shared" si="12"/>
        <v>0</v>
      </c>
      <c r="K38" s="20">
        <f t="shared" si="30"/>
        <v>0</v>
      </c>
      <c r="L38" s="20">
        <f t="shared" si="2"/>
        <v>0</v>
      </c>
      <c r="M38" s="20">
        <f t="shared" si="31"/>
        <v>0</v>
      </c>
      <c r="N38" s="120">
        <f t="shared" si="22"/>
        <v>0</v>
      </c>
      <c r="O38" s="120">
        <f t="shared" si="23"/>
        <v>0</v>
      </c>
      <c r="P38" s="129">
        <f t="shared" si="13"/>
        <v>0</v>
      </c>
      <c r="Q38" s="129">
        <f t="shared" si="32"/>
        <v>0</v>
      </c>
      <c r="R38" s="129">
        <f t="shared" si="14"/>
        <v>0</v>
      </c>
      <c r="S38" s="129">
        <f t="shared" si="33"/>
        <v>0</v>
      </c>
      <c r="T38" s="129">
        <f t="shared" si="15"/>
        <v>0</v>
      </c>
      <c r="U38" s="129">
        <f t="shared" si="34"/>
        <v>0</v>
      </c>
      <c r="V38" s="129">
        <f t="shared" si="16"/>
        <v>0</v>
      </c>
      <c r="W38" s="129">
        <f t="shared" si="35"/>
        <v>0</v>
      </c>
      <c r="X38" s="129">
        <f t="shared" si="17"/>
        <v>0</v>
      </c>
      <c r="Y38" s="129">
        <f t="shared" si="36"/>
        <v>0</v>
      </c>
      <c r="Z38" s="129">
        <f t="shared" si="5"/>
        <v>0</v>
      </c>
      <c r="AA38" s="129">
        <f t="shared" si="37"/>
        <v>0</v>
      </c>
      <c r="AB38" s="120">
        <f t="shared" si="24"/>
        <v>0</v>
      </c>
      <c r="AC38" s="120">
        <f t="shared" si="25"/>
        <v>0</v>
      </c>
    </row>
    <row r="39" spans="1:32" ht="19.5" thickBot="1">
      <c r="A39">
        <f t="shared" ref="A39" si="43">A18</f>
        <v>0</v>
      </c>
      <c r="B39" s="485">
        <f t="shared" si="8"/>
        <v>0</v>
      </c>
      <c r="C39" s="486"/>
      <c r="D39" s="34">
        <f t="shared" si="9"/>
        <v>0</v>
      </c>
      <c r="E39" s="35">
        <f t="shared" si="27"/>
        <v>0</v>
      </c>
      <c r="F39" s="20">
        <f t="shared" si="10"/>
        <v>0</v>
      </c>
      <c r="G39" s="20">
        <f t="shared" si="28"/>
        <v>0</v>
      </c>
      <c r="H39" s="485">
        <f t="shared" si="11"/>
        <v>0</v>
      </c>
      <c r="I39" s="486"/>
      <c r="J39" s="34">
        <f t="shared" si="12"/>
        <v>0</v>
      </c>
      <c r="K39" s="35">
        <f t="shared" si="30"/>
        <v>0</v>
      </c>
      <c r="L39" s="20">
        <f t="shared" si="2"/>
        <v>0</v>
      </c>
      <c r="M39" s="20">
        <f t="shared" si="31"/>
        <v>0</v>
      </c>
      <c r="N39" s="20">
        <f t="shared" si="22"/>
        <v>0</v>
      </c>
      <c r="O39" s="20">
        <f t="shared" si="23"/>
        <v>0</v>
      </c>
      <c r="P39" s="454">
        <f t="shared" si="13"/>
        <v>0</v>
      </c>
      <c r="Q39" s="454"/>
      <c r="R39" s="34">
        <f t="shared" si="14"/>
        <v>0</v>
      </c>
      <c r="S39" s="35">
        <f t="shared" si="33"/>
        <v>0</v>
      </c>
      <c r="T39" s="129">
        <f t="shared" si="15"/>
        <v>0</v>
      </c>
      <c r="U39" s="129">
        <f t="shared" si="34"/>
        <v>0</v>
      </c>
      <c r="V39" s="485">
        <f t="shared" si="16"/>
        <v>0</v>
      </c>
      <c r="W39" s="486"/>
      <c r="X39" s="34">
        <f t="shared" si="17"/>
        <v>0</v>
      </c>
      <c r="Y39" s="35">
        <f t="shared" si="36"/>
        <v>0</v>
      </c>
      <c r="Z39" s="129">
        <f t="shared" si="5"/>
        <v>0</v>
      </c>
      <c r="AA39" s="129">
        <f t="shared" si="37"/>
        <v>0</v>
      </c>
      <c r="AB39" s="20">
        <f t="shared" si="24"/>
        <v>0</v>
      </c>
      <c r="AC39" s="20">
        <f t="shared" si="25"/>
        <v>0</v>
      </c>
    </row>
    <row r="40" spans="1:32" ht="18.75" thickBot="1">
      <c r="B40" s="277" t="s">
        <v>281</v>
      </c>
      <c r="C40" s="278" t="str">
        <f>IF(B5="","",IF(B5="A",'Composition équipes'!G28,'Composition équipes'!B28))</f>
        <v/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25"/>
      <c r="O40" s="495"/>
      <c r="P40" s="297" t="s">
        <v>281</v>
      </c>
      <c r="Q40" s="298" t="str">
        <f>IF(B5="","",IF(B5="A",'Composition équipes'!B28,'Composition équipes'!G28))</f>
        <v/>
      </c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425"/>
      <c r="AC40" s="425"/>
    </row>
    <row r="41" spans="1:32" ht="15.75" thickBot="1">
      <c r="B41" s="20"/>
      <c r="C41" s="426" t="s">
        <v>115</v>
      </c>
      <c r="D41" s="426"/>
      <c r="E41" s="427"/>
      <c r="F41" s="113">
        <f>IF(D39&gt;=1,1,0)+IF(J39&gt;=1,1,0)</f>
        <v>0</v>
      </c>
      <c r="G41" s="20"/>
      <c r="H41" s="426" t="s">
        <v>168</v>
      </c>
      <c r="I41" s="426"/>
      <c r="J41" s="113">
        <f>N29</f>
        <v>0</v>
      </c>
      <c r="K41" s="20"/>
      <c r="L41" s="20"/>
      <c r="M41" s="20"/>
      <c r="N41" s="425"/>
      <c r="O41" s="425"/>
      <c r="P41" s="20"/>
      <c r="Q41" s="426" t="s">
        <v>115</v>
      </c>
      <c r="R41" s="426"/>
      <c r="S41" s="427"/>
      <c r="T41" s="113">
        <f>IF(R39&gt;=1,1,0)+IF(X39&gt;=1,1,0)</f>
        <v>0</v>
      </c>
      <c r="U41" s="20"/>
      <c r="V41" s="426" t="s">
        <v>168</v>
      </c>
      <c r="W41" s="426"/>
      <c r="X41" s="113">
        <f>AB29</f>
        <v>0</v>
      </c>
      <c r="Y41" s="20"/>
      <c r="Z41" s="20"/>
      <c r="AA41" s="20"/>
      <c r="AB41" s="425"/>
      <c r="AC41" s="425"/>
    </row>
    <row r="42" spans="1:32" ht="15.75" thickBot="1">
      <c r="B42" s="20"/>
      <c r="C42" s="426" t="s">
        <v>116</v>
      </c>
      <c r="D42" s="426"/>
      <c r="E42" s="427"/>
      <c r="F42" s="235">
        <f>AE32+AE33</f>
        <v>0</v>
      </c>
      <c r="G42" s="20"/>
      <c r="H42" s="20"/>
      <c r="I42" s="20"/>
      <c r="J42" s="20"/>
      <c r="K42" s="20"/>
      <c r="L42" s="20"/>
      <c r="M42" s="20"/>
      <c r="N42" s="425"/>
      <c r="O42" s="425"/>
      <c r="P42" s="20"/>
      <c r="Q42" s="426" t="s">
        <v>116</v>
      </c>
      <c r="R42" s="426"/>
      <c r="S42" s="427"/>
      <c r="T42" s="113">
        <f>AF32+AF33</f>
        <v>0</v>
      </c>
      <c r="U42" s="20"/>
      <c r="V42" s="20"/>
      <c r="W42" s="20"/>
      <c r="X42" s="20"/>
      <c r="Y42" s="20"/>
      <c r="Z42" s="20"/>
      <c r="AA42" s="20"/>
      <c r="AB42" s="425"/>
      <c r="AC42" s="425"/>
    </row>
  </sheetData>
  <mergeCells count="100">
    <mergeCell ref="T26:U26"/>
    <mergeCell ref="Z28:AA28"/>
    <mergeCell ref="C42:E42"/>
    <mergeCell ref="N42:O42"/>
    <mergeCell ref="Q42:S42"/>
    <mergeCell ref="J29:K29"/>
    <mergeCell ref="N29:O30"/>
    <mergeCell ref="P29:Q29"/>
    <mergeCell ref="R29:S29"/>
    <mergeCell ref="T29:U29"/>
    <mergeCell ref="V29:W29"/>
    <mergeCell ref="X29:Y29"/>
    <mergeCell ref="Z29:AA29"/>
    <mergeCell ref="B27:K28"/>
    <mergeCell ref="C41:E41"/>
    <mergeCell ref="H41:I41"/>
    <mergeCell ref="AB42:AC42"/>
    <mergeCell ref="L28:M28"/>
    <mergeCell ref="N40:O40"/>
    <mergeCell ref="AB40:AC40"/>
    <mergeCell ref="AB41:AC41"/>
    <mergeCell ref="AB29:AC30"/>
    <mergeCell ref="L31:M31"/>
    <mergeCell ref="N27:O28"/>
    <mergeCell ref="P27:Y28"/>
    <mergeCell ref="Z27:AA27"/>
    <mergeCell ref="N41:O41"/>
    <mergeCell ref="Q41:S41"/>
    <mergeCell ref="V41:W41"/>
    <mergeCell ref="B30:C30"/>
    <mergeCell ref="D30:E30"/>
    <mergeCell ref="F30:G30"/>
    <mergeCell ref="AB27:AC28"/>
    <mergeCell ref="L29:M29"/>
    <mergeCell ref="L30:M30"/>
    <mergeCell ref="H30:I30"/>
    <mergeCell ref="J30:K30"/>
    <mergeCell ref="L27:M27"/>
    <mergeCell ref="B29:C29"/>
    <mergeCell ref="D29:E29"/>
    <mergeCell ref="F29:G29"/>
    <mergeCell ref="H29:I29"/>
    <mergeCell ref="B31:C31"/>
    <mergeCell ref="D31:E31"/>
    <mergeCell ref="F31:G31"/>
    <mergeCell ref="H31:I31"/>
    <mergeCell ref="J31:K31"/>
    <mergeCell ref="A32:A33"/>
    <mergeCell ref="B39:C39"/>
    <mergeCell ref="H39:I39"/>
    <mergeCell ref="P39:Q39"/>
    <mergeCell ref="V39:W39"/>
    <mergeCell ref="Z7:AA7"/>
    <mergeCell ref="B21:AC21"/>
    <mergeCell ref="E23:F23"/>
    <mergeCell ref="B24:D24"/>
    <mergeCell ref="E24:F24"/>
    <mergeCell ref="AB8:AC9"/>
    <mergeCell ref="N8:O9"/>
    <mergeCell ref="P24:R24"/>
    <mergeCell ref="H23:J23"/>
    <mergeCell ref="H24:J24"/>
    <mergeCell ref="X23:Y23"/>
    <mergeCell ref="X8:Y8"/>
    <mergeCell ref="L8:M8"/>
    <mergeCell ref="P8:Q8"/>
    <mergeCell ref="R8:S8"/>
    <mergeCell ref="T8:U8"/>
    <mergeCell ref="J8:K8"/>
    <mergeCell ref="B1:AC1"/>
    <mergeCell ref="E3:F3"/>
    <mergeCell ref="B4:D4"/>
    <mergeCell ref="E4:F4"/>
    <mergeCell ref="B6:K7"/>
    <mergeCell ref="L6:M6"/>
    <mergeCell ref="N6:O7"/>
    <mergeCell ref="P6:Y7"/>
    <mergeCell ref="Z6:AA6"/>
    <mergeCell ref="X3:Y3"/>
    <mergeCell ref="H3:J3"/>
    <mergeCell ref="B5:C5"/>
    <mergeCell ref="P5:Q5"/>
    <mergeCell ref="AB6:AC7"/>
    <mergeCell ref="L7:M7"/>
    <mergeCell ref="Z8:AA8"/>
    <mergeCell ref="V8:W8"/>
    <mergeCell ref="AE2:AF3"/>
    <mergeCell ref="AE22:AF23"/>
    <mergeCell ref="A11:A12"/>
    <mergeCell ref="B18:C18"/>
    <mergeCell ref="H18:I18"/>
    <mergeCell ref="P18:Q18"/>
    <mergeCell ref="V18:W18"/>
    <mergeCell ref="AB20:AC20"/>
    <mergeCell ref="N20:O20"/>
    <mergeCell ref="H4:J4"/>
    <mergeCell ref="B8:C8"/>
    <mergeCell ref="D8:E8"/>
    <mergeCell ref="F8:G8"/>
    <mergeCell ref="H8:I8"/>
  </mergeCells>
  <conditionalFormatting sqref="B13">
    <cfRule type="expression" dxfId="46" priority="73">
      <formula>$L$7="R"</formula>
    </cfRule>
  </conditionalFormatting>
  <conditionalFormatting sqref="P13">
    <cfRule type="expression" dxfId="45" priority="72">
      <formula>$Z$7="R"</formula>
    </cfRule>
  </conditionalFormatting>
  <conditionalFormatting sqref="B34">
    <cfRule type="expression" dxfId="44" priority="36">
      <formula>$L$28="R"</formula>
    </cfRule>
  </conditionalFormatting>
  <conditionalFormatting sqref="P34">
    <cfRule type="expression" dxfId="43" priority="35">
      <formula>$Z$28="R"</formula>
    </cfRule>
  </conditionalFormatting>
  <conditionalFormatting sqref="P31:Q31">
    <cfRule type="expression" dxfId="42" priority="23">
      <formula>$P$33+$Q$33&gt;0</formula>
    </cfRule>
    <cfRule type="expression" dxfId="41" priority="43">
      <formula>$P$33&gt;0</formula>
    </cfRule>
  </conditionalFormatting>
  <conditionalFormatting sqref="R31:S31">
    <cfRule type="expression" dxfId="40" priority="5">
      <formula>$R$33+$S$33&gt;0</formula>
    </cfRule>
    <cfRule type="expression" dxfId="39" priority="42">
      <formula>$R$33&gt;1</formula>
    </cfRule>
  </conditionalFormatting>
  <conditionalFormatting sqref="T31:U31">
    <cfRule type="expression" dxfId="38" priority="4">
      <formula>$T$33+$U$33&gt;0</formula>
    </cfRule>
    <cfRule type="expression" dxfId="37" priority="41">
      <formula>$T$33&gt;1</formula>
    </cfRule>
  </conditionalFormatting>
  <conditionalFormatting sqref="V31:W31">
    <cfRule type="expression" dxfId="36" priority="3">
      <formula>$V$33+$W$33&gt;0</formula>
    </cfRule>
    <cfRule type="expression" dxfId="35" priority="40">
      <formula>$V$33&gt;1</formula>
    </cfRule>
  </conditionalFormatting>
  <conditionalFormatting sqref="X31:Y31">
    <cfRule type="expression" dxfId="34" priority="2">
      <formula>$X$33+$Y$33&gt;0</formula>
    </cfRule>
    <cfRule type="expression" dxfId="33" priority="39">
      <formula>$X$33&gt;1</formula>
    </cfRule>
  </conditionalFormatting>
  <conditionalFormatting sqref="Z31:AA31">
    <cfRule type="expression" dxfId="32" priority="1">
      <formula>$Z$33+$AA$33&gt;0</formula>
    </cfRule>
    <cfRule type="expression" dxfId="31" priority="38">
      <formula>$Z$33&gt;1</formula>
    </cfRule>
  </conditionalFormatting>
  <conditionalFormatting sqref="B31:C31">
    <cfRule type="expression" dxfId="30" priority="11">
      <formula>$B$33+$C$33&gt;0</formula>
    </cfRule>
    <cfRule type="expression" dxfId="29" priority="34">
      <formula>$B$33&gt;1</formula>
    </cfRule>
  </conditionalFormatting>
  <conditionalFormatting sqref="D31:E31">
    <cfRule type="expression" dxfId="28" priority="10">
      <formula>$D$33+$E$33&gt;0</formula>
    </cfRule>
    <cfRule type="expression" dxfId="27" priority="33">
      <formula>$D$33&gt;1</formula>
    </cfRule>
  </conditionalFormatting>
  <conditionalFormatting sqref="F31:G31">
    <cfRule type="expression" dxfId="26" priority="9">
      <formula>$F$33+$G$33&gt;0</formula>
    </cfRule>
    <cfRule type="expression" dxfId="25" priority="32">
      <formula>$F$33&gt;1</formula>
    </cfRule>
  </conditionalFormatting>
  <conditionalFormatting sqref="H31:I31">
    <cfRule type="expression" dxfId="24" priority="8">
      <formula>$H$33+$I$33&gt;0</formula>
    </cfRule>
    <cfRule type="expression" dxfId="23" priority="31">
      <formula>$H$33&gt;1</formula>
    </cfRule>
  </conditionalFormatting>
  <conditionalFormatting sqref="J31:K31">
    <cfRule type="expression" dxfId="22" priority="7">
      <formula>$J$33+$K$33&gt;0</formula>
    </cfRule>
    <cfRule type="expression" dxfId="21" priority="30">
      <formula>$J$33&gt;1</formula>
    </cfRule>
  </conditionalFormatting>
  <conditionalFormatting sqref="L31:M31">
    <cfRule type="expression" dxfId="20" priority="6">
      <formula>$L$33+$M$33&gt;0</formula>
    </cfRule>
    <cfRule type="expression" dxfId="19" priority="29">
      <formula>$L$33&gt;1</formula>
    </cfRule>
  </conditionalFormatting>
  <conditionalFormatting sqref="B30:M39">
    <cfRule type="cellIs" dxfId="18" priority="45" operator="equal">
      <formula>0</formula>
    </cfRule>
  </conditionalFormatting>
  <conditionalFormatting sqref="A27:A29 A34:A39 N31:O31 AB31:AC31 N34:O39 O32:O33 AB34:AC39 AC32:AC33">
    <cfRule type="cellIs" dxfId="17" priority="37" operator="equal">
      <formula>0</formula>
    </cfRule>
  </conditionalFormatting>
  <conditionalFormatting sqref="B10:C10">
    <cfRule type="expression" dxfId="16" priority="25">
      <formula>$B$12+$C$12&gt;0</formula>
    </cfRule>
  </conditionalFormatting>
  <conditionalFormatting sqref="P30:AA39">
    <cfRule type="cellIs" dxfId="15" priority="24" operator="equal">
      <formula>0</formula>
    </cfRule>
  </conditionalFormatting>
  <conditionalFormatting sqref="D10:E10">
    <cfRule type="expression" dxfId="14" priority="22">
      <formula>$D$12+$E$12&gt;0</formula>
    </cfRule>
  </conditionalFormatting>
  <conditionalFormatting sqref="F10:G10">
    <cfRule type="expression" dxfId="13" priority="21">
      <formula>$F$12+$G$12&gt;0</formula>
    </cfRule>
  </conditionalFormatting>
  <conditionalFormatting sqref="H10:I10">
    <cfRule type="expression" dxfId="12" priority="20">
      <formula>$H$12+$I$12&gt;0</formula>
    </cfRule>
  </conditionalFormatting>
  <conditionalFormatting sqref="J10:K10">
    <cfRule type="expression" dxfId="11" priority="19">
      <formula>$J$12+$K$12&gt;0</formula>
    </cfRule>
  </conditionalFormatting>
  <conditionalFormatting sqref="L10:M10">
    <cfRule type="expression" dxfId="10" priority="18">
      <formula>$L$12+$M$12&gt;0</formula>
    </cfRule>
  </conditionalFormatting>
  <conditionalFormatting sqref="P10:Q10">
    <cfRule type="expression" dxfId="9" priority="17">
      <formula>$P$12+$Q$12&gt;0</formula>
    </cfRule>
  </conditionalFormatting>
  <conditionalFormatting sqref="R10:S10">
    <cfRule type="expression" dxfId="8" priority="16">
      <formula>$R$12+$S$12&gt;0</formula>
    </cfRule>
  </conditionalFormatting>
  <conditionalFormatting sqref="T10:U10">
    <cfRule type="expression" dxfId="7" priority="15">
      <formula>$T$12+$U$12&gt;0</formula>
    </cfRule>
  </conditionalFormatting>
  <conditionalFormatting sqref="V10:W10">
    <cfRule type="expression" dxfId="6" priority="14">
      <formula>$V$12+$W$12&gt;0</formula>
    </cfRule>
  </conditionalFormatting>
  <conditionalFormatting sqref="X10:Y10">
    <cfRule type="expression" dxfId="5" priority="13">
      <formula>$X$12+$Y$12&gt;0</formula>
    </cfRule>
  </conditionalFormatting>
  <conditionalFormatting sqref="Z10:AA10">
    <cfRule type="expression" dxfId="4" priority="12">
      <formula>$Z$12+$AA$12&gt;0</formula>
    </cfRule>
  </conditionalFormatting>
  <dataValidations count="3">
    <dataValidation type="list" errorStyle="warning" showInputMessage="1" showErrorMessage="1" errorTitle="Equipe1" error="Ce joueur ne fait pas partie de la composition" sqref="B9:M10">
      <formula1>IF($B$5="A",ListeA,ListeB)</formula1>
    </dataValidation>
    <dataValidation type="list" errorStyle="warning" showInputMessage="1" showErrorMessage="1" errorTitle="Equipe1" error="Ce joueur ne fait pas partie de la composition" sqref="P9:AA10">
      <formula1>IF($B$5="A",ListeB,ListeA)</formula1>
    </dataValidation>
    <dataValidation type="list" allowBlank="1" showInputMessage="1" showErrorMessage="1" sqref="AE2 AE22">
      <formula1>tpsmort</formula1>
    </dataValidation>
  </dataValidations>
  <pageMargins left="0.51181102362204722" right="0.51181102362204722" top="0.55118110236220474" bottom="0.55118110236220474" header="0.31496062992125984" footer="0.31496062992125984"/>
  <pageSetup paperSize="9" scale="55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déroulantes'!$M$1:$M$41</xm:f>
          </x14:formula1>
          <xm:sqref>N29 AB29</xm:sqref>
        </x14:dataValidation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allowBlank="1" showInputMessage="1" showErrorMessage="1">
          <x14:formula1>
            <xm:f>'Données déroulantes'!$I$1:$I$3</xm:f>
          </x14:formula1>
          <xm:sqref>B5:C5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K27"/>
  <sheetViews>
    <sheetView showGridLines="0" workbookViewId="0">
      <selection sqref="A1:H1"/>
    </sheetView>
  </sheetViews>
  <sheetFormatPr baseColWidth="10" defaultRowHeight="15"/>
  <cols>
    <col min="1" max="4" width="10.7109375" customWidth="1"/>
    <col min="5" max="5" width="13.42578125" bestFit="1" customWidth="1"/>
    <col min="6" max="6" width="12.85546875" customWidth="1"/>
    <col min="7" max="11" width="5.7109375" customWidth="1"/>
  </cols>
  <sheetData>
    <row r="1" spans="1:11" ht="21.75" thickBot="1">
      <c r="A1" s="391" t="s">
        <v>86</v>
      </c>
      <c r="B1" s="392"/>
      <c r="C1" s="392"/>
      <c r="D1" s="392"/>
      <c r="E1" s="392"/>
      <c r="F1" s="392"/>
      <c r="G1" s="392"/>
      <c r="H1" s="393"/>
      <c r="I1" s="41"/>
    </row>
    <row r="2" spans="1:11" ht="16.5" thickBot="1">
      <c r="J2" s="118"/>
      <c r="K2" s="118"/>
    </row>
    <row r="3" spans="1:11">
      <c r="A3" s="515" t="s">
        <v>92</v>
      </c>
      <c r="B3" s="516"/>
      <c r="C3" s="516"/>
      <c r="D3" s="517"/>
      <c r="E3" s="504" t="s">
        <v>93</v>
      </c>
      <c r="F3" s="505"/>
      <c r="G3" s="505"/>
      <c r="H3" s="506"/>
    </row>
    <row r="4" spans="1:11" ht="15.75" thickBot="1">
      <c r="A4" s="518"/>
      <c r="B4" s="519"/>
      <c r="C4" s="519"/>
      <c r="D4" s="520"/>
      <c r="E4" s="227" t="s">
        <v>47</v>
      </c>
      <c r="F4" s="228" t="s">
        <v>48</v>
      </c>
      <c r="G4" s="264"/>
      <c r="H4" s="272"/>
      <c r="I4" s="224"/>
      <c r="J4" s="275" t="s">
        <v>275</v>
      </c>
      <c r="K4" s="224"/>
    </row>
    <row r="5" spans="1:11" ht="15.75" thickBot="1">
      <c r="A5" s="38" t="s">
        <v>87</v>
      </c>
      <c r="B5" s="39" t="s">
        <v>88</v>
      </c>
      <c r="C5" s="39" t="s">
        <v>172</v>
      </c>
      <c r="D5" s="40" t="s">
        <v>173</v>
      </c>
      <c r="E5" s="225" t="s">
        <v>45</v>
      </c>
      <c r="F5" s="226" t="s">
        <v>90</v>
      </c>
      <c r="G5" s="513" t="s">
        <v>91</v>
      </c>
      <c r="H5" s="514"/>
    </row>
    <row r="6" spans="1:11">
      <c r="A6" s="43"/>
      <c r="B6" s="44"/>
      <c r="C6" s="44"/>
      <c r="D6" s="45"/>
      <c r="E6" s="46"/>
      <c r="F6" s="47"/>
      <c r="G6" s="48"/>
      <c r="H6" s="49"/>
    </row>
    <row r="7" spans="1:11">
      <c r="A7" s="8"/>
      <c r="B7" s="28"/>
      <c r="C7" s="28"/>
      <c r="D7" s="29"/>
      <c r="E7" s="50"/>
      <c r="F7" s="51"/>
      <c r="G7" s="52"/>
      <c r="H7" s="53"/>
    </row>
    <row r="8" spans="1:11">
      <c r="A8" s="8"/>
      <c r="B8" s="28"/>
      <c r="C8" s="28"/>
      <c r="D8" s="29"/>
      <c r="E8" s="50"/>
      <c r="F8" s="51"/>
      <c r="G8" s="52"/>
      <c r="H8" s="53"/>
    </row>
    <row r="9" spans="1:11">
      <c r="A9" s="8"/>
      <c r="B9" s="28"/>
      <c r="C9" s="28"/>
      <c r="D9" s="29"/>
      <c r="E9" s="50"/>
      <c r="F9" s="51"/>
      <c r="G9" s="52"/>
      <c r="H9" s="53"/>
    </row>
    <row r="10" spans="1:11">
      <c r="A10" s="8"/>
      <c r="B10" s="28"/>
      <c r="C10" s="28"/>
      <c r="D10" s="29"/>
      <c r="E10" s="50"/>
      <c r="F10" s="51"/>
      <c r="G10" s="52"/>
      <c r="H10" s="53"/>
    </row>
    <row r="11" spans="1:11">
      <c r="A11" s="8"/>
      <c r="B11" s="28"/>
      <c r="C11" s="28"/>
      <c r="D11" s="29"/>
      <c r="E11" s="50"/>
      <c r="F11" s="51"/>
      <c r="G11" s="52"/>
      <c r="H11" s="53"/>
    </row>
    <row r="12" spans="1:11">
      <c r="A12" s="8"/>
      <c r="B12" s="28"/>
      <c r="C12" s="28"/>
      <c r="D12" s="29"/>
      <c r="E12" s="50"/>
      <c r="F12" s="51"/>
      <c r="G12" s="52"/>
      <c r="H12" s="53"/>
    </row>
    <row r="13" spans="1:11">
      <c r="A13" s="8"/>
      <c r="B13" s="28"/>
      <c r="C13" s="28"/>
      <c r="D13" s="29"/>
      <c r="E13" s="50"/>
      <c r="F13" s="51"/>
      <c r="G13" s="52"/>
      <c r="H13" s="53"/>
    </row>
    <row r="14" spans="1:11">
      <c r="A14" s="8"/>
      <c r="B14" s="28"/>
      <c r="C14" s="28"/>
      <c r="D14" s="29"/>
      <c r="E14" s="50"/>
      <c r="F14" s="51"/>
      <c r="G14" s="52"/>
      <c r="H14" s="53"/>
    </row>
    <row r="15" spans="1:11">
      <c r="A15" s="8"/>
      <c r="B15" s="28"/>
      <c r="C15" s="28"/>
      <c r="D15" s="29"/>
      <c r="E15" s="50"/>
      <c r="F15" s="51"/>
      <c r="G15" s="52"/>
      <c r="H15" s="53"/>
    </row>
    <row r="16" spans="1:11" ht="15.75" thickBot="1">
      <c r="A16" s="54"/>
      <c r="B16" s="55"/>
      <c r="C16" s="55"/>
      <c r="D16" s="56"/>
      <c r="E16" s="57"/>
      <c r="F16" s="58"/>
      <c r="G16" s="59"/>
      <c r="H16" s="60"/>
    </row>
    <row r="17" spans="1:11" ht="15.75" thickBot="1"/>
    <row r="18" spans="1:11" ht="16.5" thickBot="1">
      <c r="A18" s="510" t="s">
        <v>101</v>
      </c>
      <c r="B18" s="511"/>
      <c r="C18" s="512"/>
      <c r="E18" s="428" t="s">
        <v>50</v>
      </c>
      <c r="F18" s="428"/>
    </row>
    <row r="19" spans="1:11">
      <c r="A19" s="521" t="s">
        <v>95</v>
      </c>
      <c r="B19" s="522"/>
      <c r="C19" s="523"/>
      <c r="F19" s="192"/>
      <c r="G19" s="193"/>
      <c r="H19" s="193"/>
      <c r="I19" s="193"/>
      <c r="J19" s="193"/>
    </row>
    <row r="20" spans="1:11">
      <c r="A20" s="524" t="s">
        <v>96</v>
      </c>
      <c r="B20" s="525"/>
      <c r="C20" s="526"/>
      <c r="F20" s="192"/>
      <c r="G20" s="195" t="s">
        <v>78</v>
      </c>
      <c r="H20" s="196" t="s">
        <v>85</v>
      </c>
      <c r="I20" s="194" t="s">
        <v>83</v>
      </c>
      <c r="J20" s="196" t="s">
        <v>110</v>
      </c>
      <c r="K20" s="195" t="s">
        <v>232</v>
      </c>
    </row>
    <row r="21" spans="1:11">
      <c r="A21" s="524" t="s">
        <v>97</v>
      </c>
      <c r="B21" s="525"/>
      <c r="C21" s="526"/>
      <c r="E21" s="530" t="str">
        <f>Résultats!A5</f>
        <v xml:space="preserve">Axis Guibertin </v>
      </c>
      <c r="F21" s="531"/>
      <c r="G21" s="71">
        <f>'SET 1'!$J$21</f>
        <v>2</v>
      </c>
      <c r="H21" s="71">
        <f>'SET 2'!$J$21</f>
        <v>0</v>
      </c>
      <c r="I21" s="71">
        <f>'SET 3'!$J$21</f>
        <v>0</v>
      </c>
      <c r="J21" s="71">
        <f>'SET 4'!$J$21</f>
        <v>0</v>
      </c>
      <c r="K21" s="71">
        <f>'SET 5'!AO41</f>
        <v>0</v>
      </c>
    </row>
    <row r="22" spans="1:11">
      <c r="A22" s="524" t="s">
        <v>98</v>
      </c>
      <c r="B22" s="525"/>
      <c r="C22" s="526"/>
      <c r="E22" s="530" t="str">
        <f>Résultats!G5</f>
        <v xml:space="preserve"> </v>
      </c>
      <c r="F22" s="531"/>
      <c r="G22" s="71">
        <f>'SET 1'!$X$21</f>
        <v>0</v>
      </c>
      <c r="H22" s="71">
        <f>'SET 2'!$X$21</f>
        <v>0</v>
      </c>
      <c r="I22" s="71">
        <f>'SET 3'!$X$21</f>
        <v>0</v>
      </c>
      <c r="J22" s="71">
        <f>'SET 4'!$X$21</f>
        <v>0</v>
      </c>
      <c r="K22" s="71">
        <f>'SET 5'!AO25</f>
        <v>0</v>
      </c>
    </row>
    <row r="23" spans="1:11">
      <c r="A23" s="527" t="s">
        <v>99</v>
      </c>
      <c r="B23" s="528"/>
      <c r="C23" s="529"/>
      <c r="F23" s="192"/>
      <c r="G23" s="4"/>
      <c r="H23" s="4"/>
      <c r="I23" s="192"/>
      <c r="J23" s="4"/>
    </row>
    <row r="24" spans="1:11" ht="15.75" thickBot="1">
      <c r="A24" s="507" t="s">
        <v>100</v>
      </c>
      <c r="B24" s="508"/>
      <c r="C24" s="509"/>
      <c r="F24" s="192"/>
      <c r="G24" s="4"/>
      <c r="H24" s="4"/>
      <c r="I24" s="192"/>
      <c r="J24" s="4"/>
    </row>
    <row r="25" spans="1:11" ht="15" customHeight="1">
      <c r="E25" s="498" t="s">
        <v>282</v>
      </c>
      <c r="F25" s="499"/>
      <c r="G25" s="287"/>
      <c r="H25" s="287"/>
      <c r="I25" s="288"/>
      <c r="J25" s="287"/>
      <c r="K25" s="289"/>
    </row>
    <row r="26" spans="1:11">
      <c r="E26" s="500"/>
      <c r="F26" s="501"/>
      <c r="G26" s="192"/>
      <c r="H26" s="192"/>
      <c r="I26" s="192"/>
      <c r="J26" s="192"/>
      <c r="K26" s="290"/>
    </row>
    <row r="27" spans="1:11" ht="15.75" thickBot="1">
      <c r="E27" s="502"/>
      <c r="F27" s="503"/>
      <c r="G27" s="108"/>
      <c r="H27" s="108"/>
      <c r="I27" s="108"/>
      <c r="J27" s="108"/>
      <c r="K27" s="109"/>
    </row>
  </sheetData>
  <mergeCells count="15">
    <mergeCell ref="E25:F27"/>
    <mergeCell ref="E3:H3"/>
    <mergeCell ref="A1:H1"/>
    <mergeCell ref="E18:F18"/>
    <mergeCell ref="A24:C24"/>
    <mergeCell ref="A18:C18"/>
    <mergeCell ref="G5:H5"/>
    <mergeCell ref="A3:D4"/>
    <mergeCell ref="A19:C19"/>
    <mergeCell ref="A20:C20"/>
    <mergeCell ref="A21:C21"/>
    <mergeCell ref="A22:C22"/>
    <mergeCell ref="A23:C23"/>
    <mergeCell ref="E21:F21"/>
    <mergeCell ref="E22:F22"/>
  </mergeCells>
  <conditionalFormatting sqref="E4">
    <cfRule type="expression" dxfId="3" priority="2">
      <formula>$H$4="A"</formula>
    </cfRule>
    <cfRule type="expression" dxfId="2" priority="4">
      <formula>$G$4="A"</formula>
    </cfRule>
  </conditionalFormatting>
  <conditionalFormatting sqref="F4">
    <cfRule type="expression" dxfId="1" priority="1">
      <formula>$H$4="B"</formula>
    </cfRule>
    <cfRule type="expression" dxfId="0" priority="3">
      <formula>$G$4="B"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90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déroulantes'!$I$2:$I$3</xm:f>
          </x14:formula1>
          <xm:sqref>E6:E16</xm:sqref>
        </x14:dataValidation>
        <x14:dataValidation type="list" allowBlank="1" showInputMessage="1" showErrorMessage="1">
          <x14:formula1>
            <xm:f>'Données déroulantes'!$K$1:$K$6</xm:f>
          </x14:formula1>
          <xm:sqref>F6:F16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X29"/>
  <sheetViews>
    <sheetView showGridLines="0" workbookViewId="0">
      <selection activeCell="L9" sqref="L9:O9"/>
    </sheetView>
  </sheetViews>
  <sheetFormatPr baseColWidth="10" defaultRowHeight="15"/>
  <cols>
    <col min="5" max="5" width="17" bestFit="1" customWidth="1"/>
    <col min="6" max="6" width="14.5703125" customWidth="1"/>
  </cols>
  <sheetData>
    <row r="1" spans="1:24" ht="21.75" thickBot="1">
      <c r="A1" s="391" t="s">
        <v>102</v>
      </c>
      <c r="B1" s="392"/>
      <c r="C1" s="392"/>
      <c r="D1" s="392"/>
      <c r="E1" s="392"/>
      <c r="F1" s="392"/>
      <c r="G1" s="392"/>
      <c r="H1" s="392"/>
      <c r="I1" s="392"/>
      <c r="J1" s="393"/>
    </row>
    <row r="3" spans="1:24" ht="15.75" thickBot="1">
      <c r="X3" s="203">
        <v>2.5462962962962961E-4</v>
      </c>
    </row>
    <row r="4" spans="1:24" ht="15.75" thickBot="1">
      <c r="A4" s="564" t="s">
        <v>108</v>
      </c>
      <c r="B4" s="565"/>
      <c r="C4" s="565"/>
      <c r="D4" s="566"/>
      <c r="G4" s="564" t="s">
        <v>109</v>
      </c>
      <c r="H4" s="565"/>
      <c r="I4" s="565"/>
      <c r="J4" s="566"/>
    </row>
    <row r="5" spans="1:24" ht="24" customHeight="1" thickBot="1">
      <c r="A5" s="567" t="str">
        <f>IF('Composition équipes'!D3="A",'Composition équipes'!A3,'Composition équipes'!F3)</f>
        <v xml:space="preserve">Axis Guibertin </v>
      </c>
      <c r="B5" s="568"/>
      <c r="C5" s="568"/>
      <c r="D5" s="569"/>
      <c r="E5" s="1"/>
      <c r="F5" s="1"/>
      <c r="G5" s="570" t="str">
        <f>IF('Composition équipes'!D3="B",'Composition équipes'!A3,'Composition équipes'!F3)</f>
        <v xml:space="preserve"> </v>
      </c>
      <c r="H5" s="570"/>
      <c r="I5" s="570"/>
      <c r="J5" s="570"/>
      <c r="L5" s="535" t="s">
        <v>283</v>
      </c>
      <c r="M5" s="536"/>
      <c r="N5" s="536"/>
      <c r="O5" s="537"/>
    </row>
    <row r="6" spans="1:24" ht="15.75" thickBot="1">
      <c r="A6" s="62" t="s">
        <v>103</v>
      </c>
      <c r="B6" s="63" t="s">
        <v>79</v>
      </c>
      <c r="C6" s="63" t="s">
        <v>104</v>
      </c>
      <c r="D6" s="64" t="s">
        <v>105</v>
      </c>
      <c r="E6" s="38" t="s">
        <v>106</v>
      </c>
      <c r="F6" s="40" t="s">
        <v>107</v>
      </c>
      <c r="G6" s="62" t="s">
        <v>105</v>
      </c>
      <c r="H6" s="63" t="s">
        <v>104</v>
      </c>
      <c r="I6" s="63" t="s">
        <v>79</v>
      </c>
      <c r="J6" s="64" t="s">
        <v>103</v>
      </c>
      <c r="L6" s="538" t="s">
        <v>284</v>
      </c>
      <c r="M6" s="539"/>
      <c r="N6" s="539"/>
      <c r="O6" s="540"/>
    </row>
    <row r="7" spans="1:24">
      <c r="A7" s="67">
        <f>'SET 1'!$F$21</f>
        <v>0</v>
      </c>
      <c r="B7" s="68">
        <f>'SET 1'!$F$22</f>
        <v>0</v>
      </c>
      <c r="C7" s="68">
        <f>IF(D7&gt;G7,1,0)</f>
        <v>1</v>
      </c>
      <c r="D7" s="69">
        <f>'SET 1'!$J$21</f>
        <v>2</v>
      </c>
      <c r="E7" s="66" t="s">
        <v>68</v>
      </c>
      <c r="F7" s="77">
        <f>IF(D7&gt;0,'SET 1'!S4 - 'SET 1'!E4,0)</f>
        <v>0</v>
      </c>
      <c r="G7" s="67">
        <f>'SET 1'!$X$21</f>
        <v>0</v>
      </c>
      <c r="H7" s="68">
        <f>IF(G7&gt;D7,1,0)</f>
        <v>0</v>
      </c>
      <c r="I7" s="68">
        <f>'SET 1'!$T$22</f>
        <v>0</v>
      </c>
      <c r="J7" s="69">
        <f>'SET 1'!$T$21</f>
        <v>0</v>
      </c>
      <c r="L7" s="541" t="s">
        <v>285</v>
      </c>
      <c r="M7" s="542"/>
      <c r="N7" s="542"/>
      <c r="O7" s="543"/>
    </row>
    <row r="8" spans="1:24" ht="15.75" thickBot="1">
      <c r="A8" s="70">
        <f>'SET 2'!$T$21</f>
        <v>0</v>
      </c>
      <c r="B8" s="71">
        <f>'SET 2'!$T$22</f>
        <v>0</v>
      </c>
      <c r="C8" s="71">
        <f t="shared" ref="C8:C11" si="0">IF(D8&gt;G8,1,0)</f>
        <v>0</v>
      </c>
      <c r="D8" s="72">
        <f>'SET 2'!$X$21</f>
        <v>0</v>
      </c>
      <c r="E8" s="61" t="s">
        <v>69</v>
      </c>
      <c r="F8" s="78">
        <f>IF(D8&gt;0,'SET 2'!S4 - 'SET 2'!E4,0)</f>
        <v>0</v>
      </c>
      <c r="G8" s="70">
        <f>'SET 2'!$J$21</f>
        <v>0</v>
      </c>
      <c r="H8" s="71">
        <f t="shared" ref="H8:H11" si="1">IF(G8&gt;D8,1,0)</f>
        <v>0</v>
      </c>
      <c r="I8" s="71">
        <f>'SET 2'!$F$22</f>
        <v>0</v>
      </c>
      <c r="J8" s="72">
        <f>'SET 2'!$F$21</f>
        <v>0</v>
      </c>
      <c r="L8" s="294"/>
      <c r="M8" s="295"/>
      <c r="N8" s="295"/>
      <c r="O8" s="296"/>
    </row>
    <row r="9" spans="1:24" ht="16.5" thickBot="1">
      <c r="A9" s="70">
        <f>'SET 3'!$F$21</f>
        <v>0</v>
      </c>
      <c r="B9" s="71">
        <f>'SET 3'!$F$22</f>
        <v>0</v>
      </c>
      <c r="C9" s="71">
        <f t="shared" si="0"/>
        <v>0</v>
      </c>
      <c r="D9" s="72">
        <f>'SET 3'!$J$21</f>
        <v>0</v>
      </c>
      <c r="E9" s="61" t="s">
        <v>70</v>
      </c>
      <c r="F9" s="78">
        <f>IF(D9&gt;0,'SET 3'!S4-'SET 3'!E4,0)</f>
        <v>0</v>
      </c>
      <c r="G9" s="70">
        <f>'SET 3'!$X$21</f>
        <v>0</v>
      </c>
      <c r="H9" s="71">
        <f t="shared" si="1"/>
        <v>0</v>
      </c>
      <c r="I9" s="71">
        <f>'SET 3'!$T$22</f>
        <v>0</v>
      </c>
      <c r="J9" s="72">
        <f>'SET 3'!$T$21</f>
        <v>0</v>
      </c>
      <c r="L9" s="532" t="s">
        <v>286</v>
      </c>
      <c r="M9" s="533"/>
      <c r="N9" s="533"/>
      <c r="O9" s="534"/>
    </row>
    <row r="10" spans="1:24">
      <c r="A10" s="70">
        <f>'SET 4'!$T$21</f>
        <v>0</v>
      </c>
      <c r="B10" s="71">
        <f>'SET 4'!$T$22</f>
        <v>0</v>
      </c>
      <c r="C10" s="71">
        <f t="shared" si="0"/>
        <v>0</v>
      </c>
      <c r="D10" s="72">
        <f>'SET 4'!$X$21</f>
        <v>0</v>
      </c>
      <c r="E10" s="37" t="s">
        <v>71</v>
      </c>
      <c r="F10" s="79">
        <f>IF(D10&gt;0,'SET 4'!S4 - 'SET 4'!E4,0)</f>
        <v>0</v>
      </c>
      <c r="G10" s="70">
        <f>'SET 4'!$J$21</f>
        <v>0</v>
      </c>
      <c r="H10" s="71">
        <f t="shared" si="1"/>
        <v>0</v>
      </c>
      <c r="I10" s="71">
        <f>'SET 4'!$F$22</f>
        <v>0</v>
      </c>
      <c r="J10" s="72">
        <f>'SET 4'!$F$21</f>
        <v>0</v>
      </c>
    </row>
    <row r="11" spans="1:24" ht="15.75" thickBot="1">
      <c r="A11" s="199">
        <f>IF('SET 5'!$B$5="A",'SET 5'!$T$41,'SET 5'!$F$41)</f>
        <v>0</v>
      </c>
      <c r="B11" s="74">
        <f>IF('SET 5'!$B$5="A",'SET 5'!$T$42,'SET 5'!$F$42)</f>
        <v>0</v>
      </c>
      <c r="C11" s="75">
        <f t="shared" si="0"/>
        <v>0</v>
      </c>
      <c r="D11" s="76">
        <f>IF('SET 5'!$B$5="A",'SET 5'!$X$41,'SET 5'!$J$41)</f>
        <v>0</v>
      </c>
      <c r="E11" s="36" t="s">
        <v>72</v>
      </c>
      <c r="F11" s="80">
        <f>IF(D11&gt;0,'SET 5'!E24 - 'SET 5'!E4,0)</f>
        <v>0</v>
      </c>
      <c r="G11" s="73">
        <f>IF('SET 5'!$B$5="A",'SET 5'!$J$41,'SET 5'!$X$41)</f>
        <v>0</v>
      </c>
      <c r="H11" s="75">
        <f t="shared" si="1"/>
        <v>0</v>
      </c>
      <c r="I11" s="81">
        <f>IF('SET 5'!$B$5="A",'SET 5'!$F$42,'SET 5'!$T$42)</f>
        <v>0</v>
      </c>
      <c r="J11" s="76">
        <f>IF('SET 5'!$B$5="A",'SET 5'!$F$41,'SET 5'!$T$41)</f>
        <v>0</v>
      </c>
    </row>
    <row r="12" spans="1:24" ht="15.75" thickBot="1">
      <c r="A12" s="84">
        <f t="shared" ref="A12:B12" si="2">SUM(A7:A11)</f>
        <v>0</v>
      </c>
      <c r="B12" s="85">
        <f t="shared" si="2"/>
        <v>0</v>
      </c>
      <c r="C12" s="85">
        <f>SUM(C7:C11)</f>
        <v>1</v>
      </c>
      <c r="D12" s="86">
        <f>SUM(D7:D11)</f>
        <v>2</v>
      </c>
      <c r="E12" s="65" t="s">
        <v>114</v>
      </c>
      <c r="F12" s="83">
        <f>SUM(F7:F11)</f>
        <v>0</v>
      </c>
      <c r="G12" s="84">
        <f>SUM(G7:G11)</f>
        <v>0</v>
      </c>
      <c r="H12" s="85">
        <f>SUM(H7:H11)</f>
        <v>0</v>
      </c>
      <c r="I12" s="85">
        <f t="shared" ref="I12:J12" si="3">SUM(I7:I11)</f>
        <v>0</v>
      </c>
      <c r="J12" s="86">
        <f t="shared" si="3"/>
        <v>0</v>
      </c>
    </row>
    <row r="13" spans="1:24">
      <c r="A13" s="555" t="s">
        <v>111</v>
      </c>
      <c r="B13" s="556"/>
      <c r="C13" s="556"/>
      <c r="D13" s="557"/>
      <c r="E13" s="555" t="s">
        <v>112</v>
      </c>
      <c r="F13" s="557"/>
      <c r="G13" s="555" t="s">
        <v>113</v>
      </c>
      <c r="H13" s="556"/>
      <c r="I13" s="556"/>
      <c r="J13" s="557"/>
    </row>
    <row r="14" spans="1:24" ht="15.75" thickBot="1">
      <c r="A14" s="558">
        <f>'SET 1'!E4</f>
        <v>0</v>
      </c>
      <c r="B14" s="559"/>
      <c r="C14" s="559"/>
      <c r="D14" s="560"/>
      <c r="E14" s="558" t="b">
        <f>IF(C12+H12=3,'SET 3'!S4,IF(C12+H12=4,'SET 4'!S4,IF(C12+H12=5,'SET 5'!E24)))</f>
        <v>0</v>
      </c>
      <c r="F14" s="560"/>
      <c r="G14" s="561">
        <f>E14-A14</f>
        <v>0</v>
      </c>
      <c r="H14" s="562"/>
      <c r="I14" s="562"/>
      <c r="J14" s="563"/>
    </row>
    <row r="16" spans="1:24" ht="27.75" customHeight="1">
      <c r="A16" s="551" t="s">
        <v>118</v>
      </c>
      <c r="B16" s="551"/>
      <c r="C16" s="552" t="str">
        <f>IF(C12&gt;H12,A5,G5)</f>
        <v xml:space="preserve">Axis Guibertin </v>
      </c>
      <c r="D16" s="552"/>
      <c r="E16" s="552"/>
      <c r="F16" s="20"/>
      <c r="G16" s="82">
        <f>IF(C12=3,C12,H12)</f>
        <v>0</v>
      </c>
      <c r="H16" s="82">
        <f>IF(C12&lt;3,C12,H12)</f>
        <v>1</v>
      </c>
    </row>
    <row r="17" spans="1:10" ht="15.75" thickBot="1"/>
    <row r="18" spans="1:10" ht="15.75" thickBot="1">
      <c r="A18" s="510" t="s">
        <v>120</v>
      </c>
      <c r="B18" s="511"/>
      <c r="C18" s="511"/>
      <c r="D18" s="511"/>
      <c r="E18" s="511"/>
      <c r="F18" s="511"/>
      <c r="G18" s="511"/>
      <c r="H18" s="511"/>
      <c r="I18" s="511"/>
      <c r="J18" s="512"/>
    </row>
    <row r="19" spans="1:10" ht="20.100000000000001" customHeight="1">
      <c r="A19" s="93"/>
      <c r="B19" s="94"/>
      <c r="C19" s="94"/>
      <c r="D19" s="94"/>
      <c r="E19" s="94"/>
      <c r="F19" s="94"/>
      <c r="G19" s="94"/>
      <c r="H19" s="94"/>
      <c r="I19" s="94"/>
      <c r="J19" s="95"/>
    </row>
    <row r="20" spans="1:10" ht="20.100000000000001" customHeight="1">
      <c r="A20" s="96"/>
      <c r="B20" s="91"/>
      <c r="C20" s="91"/>
      <c r="D20" s="91"/>
      <c r="E20" s="91"/>
      <c r="F20" s="91"/>
      <c r="G20" s="91"/>
      <c r="H20" s="91"/>
      <c r="I20" s="91"/>
      <c r="J20" s="97"/>
    </row>
    <row r="21" spans="1:10" ht="20.100000000000001" customHeight="1">
      <c r="A21" s="96"/>
      <c r="B21" s="91"/>
      <c r="C21" s="91"/>
      <c r="D21" s="91"/>
      <c r="E21" s="91"/>
      <c r="F21" s="91"/>
      <c r="G21" s="91"/>
      <c r="H21" s="91"/>
      <c r="I21" s="91"/>
      <c r="J21" s="97"/>
    </row>
    <row r="22" spans="1:10" ht="20.100000000000001" customHeight="1">
      <c r="A22" s="96"/>
      <c r="B22" s="91"/>
      <c r="C22" s="91"/>
      <c r="D22" s="91"/>
      <c r="E22" s="91"/>
      <c r="F22" s="91"/>
      <c r="G22" s="91"/>
      <c r="H22" s="91"/>
      <c r="I22" s="91"/>
      <c r="J22" s="97"/>
    </row>
    <row r="23" spans="1:10" ht="20.100000000000001" customHeight="1" thickBot="1">
      <c r="A23" s="98"/>
      <c r="B23" s="99"/>
      <c r="C23" s="99"/>
      <c r="D23" s="99"/>
      <c r="E23" s="99"/>
      <c r="F23" s="99"/>
      <c r="G23" s="99"/>
      <c r="H23" s="99"/>
      <c r="I23" s="99"/>
      <c r="J23" s="100"/>
    </row>
    <row r="24" spans="1:10" ht="15.75" thickBot="1">
      <c r="A24" s="510" t="s">
        <v>124</v>
      </c>
      <c r="B24" s="511"/>
      <c r="C24" s="511"/>
      <c r="D24" s="511"/>
      <c r="E24" s="511"/>
      <c r="F24" s="511"/>
      <c r="G24" s="511"/>
      <c r="H24" s="511"/>
      <c r="I24" s="511"/>
      <c r="J24" s="512"/>
    </row>
    <row r="25" spans="1:10" s="20" customFormat="1" ht="23.1" customHeight="1">
      <c r="A25" s="101" t="s">
        <v>121</v>
      </c>
      <c r="B25" s="553"/>
      <c r="C25" s="554"/>
      <c r="D25" s="554"/>
      <c r="E25" s="102" t="s">
        <v>41</v>
      </c>
      <c r="F25" s="548">
        <f>'Données du match'!C17</f>
        <v>0</v>
      </c>
      <c r="G25" s="548"/>
      <c r="H25" s="549"/>
      <c r="I25" s="549"/>
      <c r="J25" s="550"/>
    </row>
    <row r="26" spans="1:10" s="20" customFormat="1" ht="23.1" customHeight="1">
      <c r="A26" s="103" t="s">
        <v>122</v>
      </c>
      <c r="B26" s="546"/>
      <c r="C26" s="547"/>
      <c r="D26" s="547"/>
      <c r="E26" s="92" t="s">
        <v>123</v>
      </c>
      <c r="F26" s="544">
        <f>'Données du match'!C18</f>
        <v>0</v>
      </c>
      <c r="G26" s="544"/>
      <c r="H26" s="349"/>
      <c r="I26" s="349"/>
      <c r="J26" s="545"/>
    </row>
    <row r="27" spans="1:10" s="20" customFormat="1" ht="23.1" customHeight="1">
      <c r="A27" s="104"/>
      <c r="B27" s="105"/>
      <c r="C27" s="105"/>
      <c r="D27" s="105"/>
      <c r="E27" s="92" t="s">
        <v>52</v>
      </c>
      <c r="F27" s="544">
        <f>'Données du match'!C21</f>
        <v>0</v>
      </c>
      <c r="G27" s="544"/>
      <c r="H27" s="349"/>
      <c r="I27" s="349"/>
      <c r="J27" s="545"/>
    </row>
    <row r="28" spans="1:10" ht="23.1" customHeight="1">
      <c r="A28" s="106"/>
      <c r="B28" s="42"/>
      <c r="C28" s="42"/>
      <c r="D28" s="42"/>
      <c r="E28" s="92" t="s">
        <v>53</v>
      </c>
      <c r="F28" s="544">
        <f>'Données du match'!C22</f>
        <v>0</v>
      </c>
      <c r="G28" s="544"/>
      <c r="H28" s="349"/>
      <c r="I28" s="349"/>
      <c r="J28" s="545"/>
    </row>
    <row r="29" spans="1:10" ht="15.75" thickBot="1">
      <c r="A29" s="107"/>
      <c r="B29" s="108"/>
      <c r="C29" s="108"/>
      <c r="D29" s="108"/>
      <c r="E29" s="108"/>
      <c r="F29" s="108"/>
      <c r="G29" s="108"/>
      <c r="H29" s="108"/>
      <c r="I29" s="108"/>
      <c r="J29" s="109"/>
    </row>
  </sheetData>
  <mergeCells count="29">
    <mergeCell ref="A1:J1"/>
    <mergeCell ref="A4:D4"/>
    <mergeCell ref="G4:J4"/>
    <mergeCell ref="A5:D5"/>
    <mergeCell ref="G5:J5"/>
    <mergeCell ref="A13:D13"/>
    <mergeCell ref="G13:J13"/>
    <mergeCell ref="A14:D14"/>
    <mergeCell ref="G14:J14"/>
    <mergeCell ref="E13:F13"/>
    <mergeCell ref="E14:F14"/>
    <mergeCell ref="A16:B16"/>
    <mergeCell ref="C16:E16"/>
    <mergeCell ref="A24:J24"/>
    <mergeCell ref="A18:J18"/>
    <mergeCell ref="B25:D25"/>
    <mergeCell ref="B26:D26"/>
    <mergeCell ref="F25:G25"/>
    <mergeCell ref="F26:G26"/>
    <mergeCell ref="F27:G27"/>
    <mergeCell ref="H25:J25"/>
    <mergeCell ref="H26:J26"/>
    <mergeCell ref="H27:J27"/>
    <mergeCell ref="L9:O9"/>
    <mergeCell ref="L5:O5"/>
    <mergeCell ref="L6:O6"/>
    <mergeCell ref="L7:O7"/>
    <mergeCell ref="F28:G28"/>
    <mergeCell ref="H28:J28"/>
  </mergeCells>
  <hyperlinks>
    <hyperlink ref="L9:O9" r:id="rId1" display="Le Portail du Volley Francophone"/>
  </hyperlinks>
  <pageMargins left="0.70866141732283472" right="0.70866141732283472" top="0.55118110236220474" bottom="0.55118110236220474" header="0.31496062992125984" footer="0.31496062992125984"/>
  <pageSetup paperSize="9" orientation="landscape" horizontalDpi="4294967293" verticalDpi="0"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O33"/>
  <sheetViews>
    <sheetView showGridLines="0" workbookViewId="0">
      <selection activeCell="K24" sqref="K24"/>
    </sheetView>
  </sheetViews>
  <sheetFormatPr baseColWidth="10" defaultRowHeight="15"/>
  <cols>
    <col min="1" max="1" width="13.28515625" customWidth="1"/>
    <col min="5" max="5" width="4.85546875" customWidth="1"/>
    <col min="8" max="8" width="13.85546875" customWidth="1"/>
  </cols>
  <sheetData>
    <row r="1" spans="1:15">
      <c r="A1" s="155" t="s">
        <v>174</v>
      </c>
      <c r="B1" s="153"/>
      <c r="E1" s="176"/>
      <c r="F1" s="580" t="s">
        <v>181</v>
      </c>
      <c r="G1" s="580"/>
      <c r="H1" s="580"/>
      <c r="I1" s="580"/>
    </row>
    <row r="2" spans="1:15">
      <c r="E2" s="176"/>
    </row>
    <row r="3" spans="1:15">
      <c r="A3" s="156" t="s">
        <v>177</v>
      </c>
      <c r="B3" s="581">
        <f>'Données du match'!C21</f>
        <v>0</v>
      </c>
      <c r="C3" s="581"/>
      <c r="D3" s="581"/>
      <c r="E3" s="4"/>
      <c r="F3" s="1" t="s">
        <v>182</v>
      </c>
      <c r="I3" s="3" t="s">
        <v>184</v>
      </c>
    </row>
    <row r="4" spans="1:15" ht="15.75">
      <c r="A4" s="156" t="s">
        <v>175</v>
      </c>
      <c r="B4" s="366"/>
      <c r="C4" s="366"/>
      <c r="D4" s="366"/>
      <c r="E4" s="4"/>
      <c r="F4" s="1"/>
      <c r="K4" s="352" t="s">
        <v>50</v>
      </c>
      <c r="L4" s="352"/>
    </row>
    <row r="5" spans="1:15" ht="15.75">
      <c r="A5" s="154"/>
      <c r="B5" s="366"/>
      <c r="C5" s="366"/>
      <c r="D5" s="366"/>
      <c r="E5" s="187"/>
      <c r="F5" s="1" t="s">
        <v>186</v>
      </c>
      <c r="I5" s="273"/>
      <c r="K5" s="365" t="s">
        <v>51</v>
      </c>
      <c r="L5" s="365"/>
    </row>
    <row r="6" spans="1:15" ht="16.5" thickBot="1">
      <c r="A6" s="154"/>
      <c r="E6" s="176"/>
      <c r="K6" s="571" t="s">
        <v>84</v>
      </c>
      <c r="L6" s="571"/>
    </row>
    <row r="7" spans="1:15" ht="15.75" thickBot="1">
      <c r="A7" s="155" t="s">
        <v>178</v>
      </c>
      <c r="B7" s="576">
        <f>'Données du match'!D11</f>
        <v>0</v>
      </c>
      <c r="C7" s="577"/>
      <c r="E7" s="176"/>
      <c r="F7" s="1" t="s">
        <v>183</v>
      </c>
      <c r="I7" s="3" t="s">
        <v>184</v>
      </c>
    </row>
    <row r="8" spans="1:15" ht="15.75" thickBot="1">
      <c r="A8" s="572" t="str">
        <f>'Données du match'!B7</f>
        <v>Axis Guibertin</v>
      </c>
      <c r="B8" s="573"/>
      <c r="C8" s="574">
        <f>'Données du match'!F7</f>
        <v>0</v>
      </c>
      <c r="D8" s="575"/>
      <c r="E8" s="4"/>
      <c r="F8" s="195"/>
      <c r="G8" s="3" t="s">
        <v>171</v>
      </c>
      <c r="H8" s="201"/>
      <c r="I8" s="205">
        <f>F8*H8</f>
        <v>0</v>
      </c>
      <c r="O8" s="162"/>
    </row>
    <row r="9" spans="1:15">
      <c r="A9" s="154"/>
      <c r="E9" s="176"/>
      <c r="F9" s="159" t="s">
        <v>190</v>
      </c>
      <c r="H9" s="159" t="s">
        <v>191</v>
      </c>
      <c r="I9" s="3"/>
    </row>
    <row r="10" spans="1:15">
      <c r="A10" s="156" t="s">
        <v>179</v>
      </c>
      <c r="B10" s="185">
        <f>'Données du match'!F11</f>
        <v>0</v>
      </c>
      <c r="C10" s="156" t="s">
        <v>180</v>
      </c>
      <c r="D10" s="186">
        <f>'Données du match'!F12</f>
        <v>0</v>
      </c>
      <c r="E10" s="188"/>
      <c r="I10" s="3" t="s">
        <v>184</v>
      </c>
    </row>
    <row r="11" spans="1:15">
      <c r="A11" s="155" t="s">
        <v>54</v>
      </c>
      <c r="B11" s="578">
        <f>'Données du match'!F21</f>
        <v>0</v>
      </c>
      <c r="C11" s="578"/>
      <c r="E11" s="176"/>
      <c r="F11" s="1" t="s">
        <v>185</v>
      </c>
      <c r="I11" s="206"/>
    </row>
    <row r="12" spans="1:15">
      <c r="A12" s="156"/>
      <c r="E12" s="176"/>
    </row>
    <row r="13" spans="1:15" ht="15.75" thickBot="1">
      <c r="A13" s="156"/>
      <c r="E13" s="176"/>
    </row>
    <row r="14" spans="1:15" ht="15.75" thickBot="1">
      <c r="A14" s="156"/>
      <c r="E14" s="176"/>
      <c r="H14" s="160" t="s">
        <v>176</v>
      </c>
      <c r="I14" s="161">
        <f>I5+I8+I11</f>
        <v>0</v>
      </c>
    </row>
    <row r="15" spans="1:15" ht="15.75" thickBot="1">
      <c r="A15" s="189"/>
      <c r="B15" s="190"/>
      <c r="C15" s="190"/>
      <c r="D15" s="190"/>
      <c r="E15" s="191"/>
      <c r="F15" s="190"/>
      <c r="G15" s="190"/>
      <c r="H15" s="190"/>
      <c r="I15" s="190"/>
    </row>
    <row r="16" spans="1:15">
      <c r="A16" s="158"/>
      <c r="E16" s="176"/>
    </row>
    <row r="17" spans="1:9">
      <c r="A17" s="155" t="s">
        <v>174</v>
      </c>
      <c r="B17" s="153"/>
      <c r="E17" s="176"/>
      <c r="F17" s="580" t="s">
        <v>189</v>
      </c>
      <c r="G17" s="580"/>
      <c r="H17" s="580"/>
      <c r="I17" s="580"/>
    </row>
    <row r="18" spans="1:9">
      <c r="E18" s="176"/>
    </row>
    <row r="19" spans="1:9">
      <c r="A19" s="156" t="s">
        <v>177</v>
      </c>
      <c r="B19" s="582">
        <f>'Données du match'!C22</f>
        <v>0</v>
      </c>
      <c r="C19" s="583"/>
      <c r="D19" s="584"/>
      <c r="E19" s="4"/>
      <c r="F19" s="1" t="s">
        <v>182</v>
      </c>
      <c r="I19" s="3" t="s">
        <v>184</v>
      </c>
    </row>
    <row r="20" spans="1:9">
      <c r="A20" s="156" t="s">
        <v>175</v>
      </c>
      <c r="B20" s="366"/>
      <c r="C20" s="366"/>
      <c r="D20" s="366"/>
      <c r="E20" s="4"/>
      <c r="F20" s="1"/>
    </row>
    <row r="21" spans="1:9">
      <c r="A21" s="154"/>
      <c r="B21" s="366"/>
      <c r="C21" s="366"/>
      <c r="D21" s="366"/>
      <c r="E21" s="187"/>
      <c r="F21" s="1" t="s">
        <v>186</v>
      </c>
      <c r="I21" s="273"/>
    </row>
    <row r="22" spans="1:9" ht="15.75" thickBot="1">
      <c r="A22" s="154"/>
      <c r="E22" s="176"/>
      <c r="F22" s="1"/>
    </row>
    <row r="23" spans="1:9" ht="15.75" thickBot="1">
      <c r="A23" s="155" t="s">
        <v>178</v>
      </c>
      <c r="B23" s="576">
        <f>'Données du match'!D11</f>
        <v>0</v>
      </c>
      <c r="C23" s="577"/>
      <c r="E23" s="176"/>
      <c r="F23" s="1" t="s">
        <v>183</v>
      </c>
      <c r="I23" s="3" t="s">
        <v>184</v>
      </c>
    </row>
    <row r="24" spans="1:9" ht="15.75" thickBot="1">
      <c r="A24" s="572" t="str">
        <f>A8</f>
        <v>Axis Guibertin</v>
      </c>
      <c r="B24" s="573"/>
      <c r="C24" s="574">
        <f>C8</f>
        <v>0</v>
      </c>
      <c r="D24" s="579"/>
      <c r="E24" s="4"/>
      <c r="F24" s="195"/>
      <c r="G24" s="3" t="s">
        <v>171</v>
      </c>
      <c r="H24" s="201"/>
      <c r="I24" s="207">
        <f>F24*H24</f>
        <v>0</v>
      </c>
    </row>
    <row r="25" spans="1:9">
      <c r="A25" s="154"/>
      <c r="E25" s="176"/>
      <c r="F25" s="159" t="s">
        <v>190</v>
      </c>
      <c r="H25" s="159" t="s">
        <v>191</v>
      </c>
      <c r="I25" s="3"/>
    </row>
    <row r="26" spans="1:9">
      <c r="A26" s="156" t="s">
        <v>179</v>
      </c>
      <c r="B26" s="185">
        <f>'Données du match'!F11</f>
        <v>0</v>
      </c>
      <c r="C26" s="156" t="s">
        <v>180</v>
      </c>
      <c r="D26" s="186">
        <f>D10</f>
        <v>0</v>
      </c>
      <c r="E26" s="188"/>
      <c r="I26" s="3" t="s">
        <v>184</v>
      </c>
    </row>
    <row r="27" spans="1:9">
      <c r="A27" s="155" t="s">
        <v>54</v>
      </c>
      <c r="B27" s="578">
        <f>'Données du match'!F22</f>
        <v>0</v>
      </c>
      <c r="C27" s="578"/>
      <c r="E27" s="176"/>
      <c r="F27" s="1" t="s">
        <v>185</v>
      </c>
      <c r="I27" s="206">
        <v>0</v>
      </c>
    </row>
    <row r="28" spans="1:9">
      <c r="A28" s="156"/>
      <c r="E28" s="176"/>
    </row>
    <row r="29" spans="1:9" ht="15.75" thickBot="1">
      <c r="A29" s="156"/>
      <c r="E29" s="176"/>
    </row>
    <row r="30" spans="1:9" ht="15.75" thickBot="1">
      <c r="A30" s="156"/>
      <c r="E30" s="176"/>
      <c r="H30" s="160" t="s">
        <v>176</v>
      </c>
      <c r="I30" s="208">
        <f>I21+I24+I27</f>
        <v>0</v>
      </c>
    </row>
    <row r="31" spans="1:9">
      <c r="A31" s="158"/>
      <c r="E31" s="176"/>
    </row>
    <row r="32" spans="1:9">
      <c r="A32" s="158"/>
      <c r="E32" s="176"/>
    </row>
    <row r="33" spans="1:5">
      <c r="A33" s="157"/>
      <c r="E33" s="176"/>
    </row>
  </sheetData>
  <mergeCells count="19">
    <mergeCell ref="B27:C27"/>
    <mergeCell ref="B11:C11"/>
    <mergeCell ref="A24:B24"/>
    <mergeCell ref="C24:D24"/>
    <mergeCell ref="F1:I1"/>
    <mergeCell ref="F17:I17"/>
    <mergeCell ref="B23:C23"/>
    <mergeCell ref="B3:D3"/>
    <mergeCell ref="B19:D19"/>
    <mergeCell ref="B20:D20"/>
    <mergeCell ref="B21:D21"/>
    <mergeCell ref="K4:L4"/>
    <mergeCell ref="K5:L5"/>
    <mergeCell ref="K6:L6"/>
    <mergeCell ref="A8:B8"/>
    <mergeCell ref="C8:D8"/>
    <mergeCell ref="B7:C7"/>
    <mergeCell ref="B4:D4"/>
    <mergeCell ref="B5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déroulantes'!$O$2:$O$7</xm:f>
          </x14:formula1>
          <xm:sqref>H24</xm:sqref>
        </x14:dataValidation>
        <x14:dataValidation type="list" allowBlank="1" showInputMessage="1" showErrorMessage="1">
          <x14:formula1>
            <xm:f>'Données déroulantes'!$P$1:$P$4</xm:f>
          </x14:formula1>
          <xm:sqref>I11 I27</xm:sqref>
        </x14:dataValidation>
        <x14:dataValidation type="list" allowBlank="1" showInputMessage="1" showErrorMessage="1">
          <x14:formula1>
            <xm:f>'Données déroulantes'!$O$1:$O$8</xm:f>
          </x14:formula1>
          <xm:sqref>H8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F25" sqref="F25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8</vt:i4>
      </vt:variant>
    </vt:vector>
  </HeadingPairs>
  <TitlesOfParts>
    <vt:vector size="21" baseType="lpstr">
      <vt:lpstr>Equipes</vt:lpstr>
      <vt:lpstr>Données déroulantes</vt:lpstr>
      <vt:lpstr>Données du match</vt:lpstr>
      <vt:lpstr>Composition équipes</vt:lpstr>
      <vt:lpstr>SET 1</vt:lpstr>
      <vt:lpstr>SET 2</vt:lpstr>
      <vt:lpstr>SET 3</vt:lpstr>
      <vt:lpstr>SET 4</vt:lpstr>
      <vt:lpstr>SET 5</vt:lpstr>
      <vt:lpstr>Sanctions et Dem non Fondée</vt:lpstr>
      <vt:lpstr>Résultats</vt:lpstr>
      <vt:lpstr>Frais d'arbitrage</vt:lpstr>
      <vt:lpstr>INFO</vt:lpstr>
      <vt:lpstr>A</vt:lpstr>
      <vt:lpstr>ListeA</vt:lpstr>
      <vt:lpstr>ListeB</vt:lpstr>
      <vt:lpstr>tpsmort</vt:lpstr>
      <vt:lpstr>'Frais d''arbitrage'!Zone_d_impression</vt:lpstr>
      <vt:lpstr>'SET 1'!Zone_d_impression</vt:lpstr>
      <vt:lpstr>'SET 2'!Zone_d_impression</vt:lpstr>
      <vt:lpstr>'SET 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lorge emile</dc:creator>
  <cp:lastModifiedBy>Andre</cp:lastModifiedBy>
  <cp:lastPrinted>2017-11-28T09:49:14Z</cp:lastPrinted>
  <dcterms:created xsi:type="dcterms:W3CDTF">2017-10-27T08:02:48Z</dcterms:created>
  <dcterms:modified xsi:type="dcterms:W3CDTF">2018-01-16T09:42:45Z</dcterms:modified>
</cp:coreProperties>
</file>