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tabRatio="848"/>
  </bookViews>
  <sheets>
    <sheet name="MODELE" sheetId="91" r:id="rId1"/>
    <sheet name="Pieces" sheetId="16" r:id="rId2"/>
    <sheet name="01-08-19" sheetId="1231" r:id="rId3"/>
    <sheet name="02-08-19" sheetId="1232" r:id="rId4"/>
    <sheet name="03-08-19" sheetId="1233" r:id="rId5"/>
    <sheet name="05-08-19" sheetId="1234" r:id="rId6"/>
    <sheet name="06-08-19" sheetId="1235" r:id="rId7"/>
    <sheet name="07-08-19" sheetId="1236" r:id="rId8"/>
    <sheet name="08-08-19" sheetId="1237" r:id="rId9"/>
    <sheet name="09-08-19" sheetId="1238" r:id="rId10"/>
    <sheet name="17-08-19" sheetId="1249" r:id="rId11"/>
    <sheet name="19-08-19" sheetId="1239" r:id="rId12"/>
    <sheet name="20-08-19" sheetId="1240" r:id="rId13"/>
    <sheet name="21-08-19" sheetId="1241" r:id="rId14"/>
    <sheet name="22-08-19" sheetId="1242" r:id="rId15"/>
    <sheet name="23-08-19" sheetId="1243" r:id="rId16"/>
    <sheet name="24-08-19" sheetId="1244" r:id="rId17"/>
    <sheet name="26-08-19" sheetId="1245" r:id="rId18"/>
    <sheet name="27-08-19" sheetId="1246" r:id="rId19"/>
    <sheet name="28-08-19" sheetId="1247" r:id="rId20"/>
    <sheet name="29-08-19" sheetId="1248" r:id="rId21"/>
  </sheets>
  <definedNames>
    <definedName name="BDD" localSheetId="2">#REF!</definedName>
    <definedName name="BDD" localSheetId="3">#REF!</definedName>
    <definedName name="BDD" localSheetId="4">#REF!</definedName>
    <definedName name="BDD" localSheetId="5">#REF!</definedName>
    <definedName name="BDD" localSheetId="6">#REF!</definedName>
    <definedName name="BDD" localSheetId="7">#REF!</definedName>
    <definedName name="BDD" localSheetId="8">#REF!</definedName>
    <definedName name="BDD" localSheetId="9">#REF!</definedName>
    <definedName name="BDD" localSheetId="11">#REF!</definedName>
    <definedName name="BDD" localSheetId="12">#REF!</definedName>
    <definedName name="BDD" localSheetId="13">#REF!</definedName>
    <definedName name="BDD" localSheetId="14">#REF!</definedName>
    <definedName name="BDD" localSheetId="15">#REF!</definedName>
    <definedName name="BDD" localSheetId="16">#REF!</definedName>
    <definedName name="BDD" localSheetId="17">#REF!</definedName>
    <definedName name="BDD" localSheetId="18">#REF!</definedName>
    <definedName name="BDD" localSheetId="19">#REF!</definedName>
    <definedName name="BDD" localSheetId="20">#REF!</definedName>
    <definedName name="fff" localSheetId="2">#REF!</definedName>
    <definedName name="fff" localSheetId="3">#REF!</definedName>
    <definedName name="fff" localSheetId="4">#REF!</definedName>
    <definedName name="fff" localSheetId="5">#REF!</definedName>
    <definedName name="fff" localSheetId="6">#REF!</definedName>
    <definedName name="fff" localSheetId="7">#REF!</definedName>
    <definedName name="fff" localSheetId="8">#REF!</definedName>
    <definedName name="fff" localSheetId="9">#REF!</definedName>
    <definedName name="fff" localSheetId="11">#REF!</definedName>
    <definedName name="fff" localSheetId="12">#REF!</definedName>
    <definedName name="fff" localSheetId="13">#REF!</definedName>
    <definedName name="fff" localSheetId="14">#REF!</definedName>
    <definedName name="fff" localSheetId="15">#REF!</definedName>
    <definedName name="fff" localSheetId="16">#REF!</definedName>
    <definedName name="fff" localSheetId="17">#REF!</definedName>
    <definedName name="fff" localSheetId="18">#REF!</definedName>
    <definedName name="fff" localSheetId="19">#REF!</definedName>
    <definedName name="fff" localSheetId="20">#REF!</definedName>
    <definedName name="iouoi" localSheetId="2">#REF!</definedName>
    <definedName name="iouoi" localSheetId="3">#REF!</definedName>
    <definedName name="iouoi" localSheetId="4">#REF!</definedName>
    <definedName name="iouoi" localSheetId="5">#REF!</definedName>
    <definedName name="iouoi" localSheetId="6">#REF!</definedName>
    <definedName name="iouoi" localSheetId="7">#REF!</definedName>
    <definedName name="iouoi" localSheetId="8">#REF!</definedName>
    <definedName name="iouoi" localSheetId="9">#REF!</definedName>
    <definedName name="iouoi" localSheetId="11">#REF!</definedName>
    <definedName name="iouoi" localSheetId="12">#REF!</definedName>
    <definedName name="iouoi" localSheetId="13">#REF!</definedName>
    <definedName name="iouoi" localSheetId="14">#REF!</definedName>
    <definedName name="iouoi" localSheetId="15">#REF!</definedName>
    <definedName name="iouoi" localSheetId="16">#REF!</definedName>
    <definedName name="iouoi" localSheetId="17">#REF!</definedName>
    <definedName name="iouoi" localSheetId="18">#REF!</definedName>
    <definedName name="iouoi" localSheetId="19">#REF!</definedName>
    <definedName name="iouoi" localSheetId="20">#REF!</definedName>
    <definedName name="ouvriers" localSheetId="2">#REF!</definedName>
    <definedName name="ouvriers" localSheetId="3">#REF!</definedName>
    <definedName name="ouvriers" localSheetId="4">#REF!</definedName>
    <definedName name="ouvriers" localSheetId="5">#REF!</definedName>
    <definedName name="ouvriers" localSheetId="6">#REF!</definedName>
    <definedName name="ouvriers" localSheetId="7">#REF!</definedName>
    <definedName name="ouvriers" localSheetId="8">#REF!</definedName>
    <definedName name="ouvriers" localSheetId="9">#REF!</definedName>
    <definedName name="ouvriers" localSheetId="10">#REF!</definedName>
    <definedName name="ouvriers" localSheetId="11">#REF!</definedName>
    <definedName name="ouvriers" localSheetId="12">#REF!</definedName>
    <definedName name="ouvriers" localSheetId="13">#REF!</definedName>
    <definedName name="ouvriers" localSheetId="14">#REF!</definedName>
    <definedName name="ouvriers" localSheetId="15">#REF!</definedName>
    <definedName name="ouvriers" localSheetId="16">#REF!</definedName>
    <definedName name="ouvriers" localSheetId="17">#REF!</definedName>
    <definedName name="ouvriers" localSheetId="18">#REF!</definedName>
    <definedName name="ouvriers" localSheetId="19">#REF!</definedName>
    <definedName name="ouvriers" localSheetId="20">#REF!</definedName>
    <definedName name="ouvriers">#REF!</definedName>
    <definedName name="PICE">OFFSET(Pieces!$A$2,,,COUNTA(Pieces!$A:$A))</definedName>
    <definedName name="pieces" localSheetId="2">OFFSET(Pieces!$A$2,,,COUNTA(Pieces!$A:$A))</definedName>
    <definedName name="pieces" localSheetId="3">OFFSET(Pieces!$A$2,,,COUNTA(Pieces!$A:$A))</definedName>
    <definedName name="pieces" localSheetId="4">OFFSET(Pieces!$A$2,,,COUNTA(Pieces!$A:$A))</definedName>
    <definedName name="pieces" localSheetId="5">OFFSET(Pieces!$A$2,,,COUNTA(Pieces!$A:$A))</definedName>
    <definedName name="pieces" localSheetId="6">OFFSET(Pieces!$A$2,,,COUNTA(Pieces!$A:$A))</definedName>
    <definedName name="pieces" localSheetId="7">OFFSET(Pieces!$A$2,,,COUNTA(Pieces!$A:$A))</definedName>
    <definedName name="pieces" localSheetId="8">OFFSET(Pieces!$A$2,,,COUNTA(Pieces!$A:$A))</definedName>
    <definedName name="pieces" localSheetId="9">OFFSET(Pieces!$A$2,,,COUNTA(Pieces!$A:$A))</definedName>
    <definedName name="pieces" localSheetId="10">OFFSET(Pieces!#REF!,,,COUNTA(Pieces!$A:$A))</definedName>
    <definedName name="pieces" localSheetId="11">OFFSET(Pieces!$A$2,,,COUNTA(Pieces!$A:$A))</definedName>
    <definedName name="pieces" localSheetId="12">OFFSET(Pieces!$A$2,,,COUNTA(Pieces!$A:$A))</definedName>
    <definedName name="pieces" localSheetId="13">OFFSET(Pieces!$A$2,,,COUNTA(Pieces!$A:$A))</definedName>
    <definedName name="pieces" localSheetId="14">OFFSET(Pieces!$A$2,,,COUNTA(Pieces!$A:$A))</definedName>
    <definedName name="pieces" localSheetId="15">OFFSET(Pieces!$A$2,,,COUNTA(Pieces!$A:$A))</definedName>
    <definedName name="pieces" localSheetId="16">OFFSET(Pieces!$A$2,,,COUNTA(Pieces!$A:$A))</definedName>
    <definedName name="pieces" localSheetId="17">OFFSET(Pieces!$A$2,,,COUNTA(Pieces!$A:$A))</definedName>
    <definedName name="pieces" localSheetId="18">OFFSET(Pieces!$A$2,,,COUNTA(Pieces!$A:$A))</definedName>
    <definedName name="pieces" localSheetId="19">OFFSET(Pieces!$A$2,,,COUNTA(Pieces!$A:$A))</definedName>
    <definedName name="pieces" localSheetId="20">OFFSET(Pieces!$A$2,,,COUNTA(Pieces!$A:$A))</definedName>
    <definedName name="pieces">OFFSET(Pieces!#REF!,,,COUNTA(Pieces!$A:$A))</definedName>
    <definedName name="plage" localSheetId="1">#REF!</definedName>
    <definedName name="_xlnm.Print_Area" localSheetId="2">'01-08-19'!$A$1:$Y$41</definedName>
    <definedName name="_xlnm.Print_Area" localSheetId="3">'02-08-19'!$A$1:$Y$41</definedName>
    <definedName name="_xlnm.Print_Area" localSheetId="4">'03-08-19'!$A$1:$Y$41</definedName>
    <definedName name="_xlnm.Print_Area" localSheetId="5">'05-08-19'!$A$1:$Y$41</definedName>
    <definedName name="_xlnm.Print_Area" localSheetId="6">'06-08-19'!$A$1:$Y$41</definedName>
    <definedName name="_xlnm.Print_Area" localSheetId="7">'07-08-19'!$A$1:$Y$41</definedName>
    <definedName name="_xlnm.Print_Area" localSheetId="8">'08-08-19'!$A$1:$Y$41</definedName>
    <definedName name="_xlnm.Print_Area" localSheetId="9">'09-08-19'!$A$1:$Y$41</definedName>
    <definedName name="_xlnm.Print_Area" localSheetId="10">'17-08-19'!$A$1:$AA$52</definedName>
    <definedName name="_xlnm.Print_Area" localSheetId="11">'19-08-19'!$A$1:$Y$41</definedName>
    <definedName name="_xlnm.Print_Area" localSheetId="12">'20-08-19'!$A$1:$Y$41</definedName>
    <definedName name="_xlnm.Print_Area" localSheetId="13">'21-08-19'!$A$1:$Y$41</definedName>
    <definedName name="_xlnm.Print_Area" localSheetId="14">'22-08-19'!$A$1:$Y$41</definedName>
    <definedName name="_xlnm.Print_Area" localSheetId="15">'23-08-19'!$A$1:$Y$41</definedName>
    <definedName name="_xlnm.Print_Area" localSheetId="16">'24-08-19'!$A$1:$Y$41</definedName>
    <definedName name="_xlnm.Print_Area" localSheetId="17">'26-08-19'!$A$1:$Y$41</definedName>
    <definedName name="_xlnm.Print_Area" localSheetId="18">'27-08-19'!$A$1:$Y$41</definedName>
    <definedName name="_xlnm.Print_Area" localSheetId="19">'28-08-19'!$A$1:$Y$41</definedName>
    <definedName name="_xlnm.Print_Area" localSheetId="20">'29-08-19'!$A$1:$Y$41</definedName>
    <definedName name="_xlnm.Print_Area" localSheetId="0">MODELE!$A$1:$AA$52</definedName>
    <definedName name="_xlnm.Print_Area" localSheetId="1">Pieces!$A$1:$C$68</definedName>
  </definedNames>
  <calcPr calcId="152511"/>
</workbook>
</file>

<file path=xl/calcChain.xml><?xml version="1.0" encoding="utf-8"?>
<calcChain xmlns="http://schemas.openxmlformats.org/spreadsheetml/2006/main">
  <c r="J39" i="1249" l="1"/>
  <c r="J38" i="1249"/>
  <c r="J37" i="1249"/>
  <c r="J36" i="1249"/>
  <c r="J35" i="1249"/>
  <c r="J34" i="1249"/>
  <c r="J33" i="1249"/>
  <c r="J32" i="1249"/>
  <c r="J31" i="1249"/>
  <c r="J30" i="1249"/>
  <c r="J29" i="1249"/>
  <c r="J28" i="1249"/>
  <c r="J26" i="1249"/>
  <c r="J25" i="1249"/>
  <c r="J24" i="1249"/>
  <c r="J23" i="1249"/>
  <c r="J22" i="1249"/>
  <c r="J21" i="1249"/>
  <c r="X8" i="1249"/>
  <c r="Y8" i="1249" s="1"/>
  <c r="W8" i="1249"/>
  <c r="V8" i="1249"/>
  <c r="P8" i="1249"/>
  <c r="N8" i="1249"/>
  <c r="M8" i="1249"/>
  <c r="L8" i="1249"/>
  <c r="O8" i="1249" s="1"/>
  <c r="K8" i="1249"/>
  <c r="C8" i="1249"/>
  <c r="X7" i="1249"/>
  <c r="Y7" i="1249" s="1"/>
  <c r="V7" i="1249"/>
  <c r="W7" i="1249" s="1"/>
  <c r="O7" i="1249"/>
  <c r="M7" i="1249"/>
  <c r="L7" i="1249"/>
  <c r="K7" i="1249"/>
  <c r="O10" i="1249" s="1"/>
  <c r="C7" i="1249"/>
  <c r="X6" i="1249"/>
  <c r="Y6" i="1249" s="1"/>
  <c r="V6" i="1249"/>
  <c r="W6" i="1249" s="1"/>
  <c r="P6" i="1249"/>
  <c r="N6" i="1249"/>
  <c r="M6" i="1249"/>
  <c r="L6" i="1249"/>
  <c r="O6" i="1249" s="1"/>
  <c r="K6" i="1249"/>
  <c r="C6" i="1249"/>
  <c r="X5" i="1249"/>
  <c r="Y5" i="1249" s="1"/>
  <c r="V5" i="1249"/>
  <c r="W5" i="1249" s="1"/>
  <c r="O5" i="1249"/>
  <c r="M5" i="1249"/>
  <c r="P5" i="1249" s="1"/>
  <c r="L5" i="1249"/>
  <c r="K5" i="1249"/>
  <c r="N5" i="1249" s="1"/>
  <c r="C5" i="1249"/>
  <c r="X4" i="1249"/>
  <c r="Y4" i="1249" s="1"/>
  <c r="V4" i="1249"/>
  <c r="W4" i="1249" s="1"/>
  <c r="P4" i="1249"/>
  <c r="N4" i="1249"/>
  <c r="M4" i="1249"/>
  <c r="L4" i="1249"/>
  <c r="O4" i="1249" s="1"/>
  <c r="K4" i="1249"/>
  <c r="C4" i="1249"/>
  <c r="X3" i="1249"/>
  <c r="Y3" i="1249" s="1"/>
  <c r="V3" i="1249"/>
  <c r="W3" i="1249" s="1"/>
  <c r="O3" i="1249"/>
  <c r="M3" i="1249"/>
  <c r="L3" i="1249"/>
  <c r="K3" i="1249"/>
  <c r="N3" i="1249" s="1"/>
  <c r="C3" i="1249"/>
  <c r="T7" i="1249" l="1"/>
  <c r="N7" i="1249"/>
  <c r="P7" i="1249"/>
  <c r="T6" i="1249"/>
  <c r="T8" i="1249" s="1"/>
  <c r="T5" i="1249"/>
  <c r="T4" i="1249"/>
  <c r="T3" i="1249"/>
  <c r="P3" i="1249"/>
  <c r="J26" i="1248"/>
  <c r="J25" i="1248"/>
  <c r="J24" i="1248"/>
  <c r="J23" i="1248"/>
  <c r="J22" i="1248"/>
  <c r="J21" i="1248"/>
  <c r="J20" i="1248"/>
  <c r="J19" i="1248"/>
  <c r="J18" i="1248"/>
  <c r="J17" i="1248"/>
  <c r="J16" i="1248"/>
  <c r="J15" i="1248"/>
  <c r="J14" i="1248"/>
  <c r="M8" i="1248"/>
  <c r="L8" i="1248"/>
  <c r="K8" i="1248"/>
  <c r="I8" i="1248"/>
  <c r="C8" i="1248"/>
  <c r="M7" i="1248"/>
  <c r="L7" i="1248"/>
  <c r="K7" i="1248"/>
  <c r="O10" i="1248" s="1"/>
  <c r="I7" i="1248"/>
  <c r="O7" i="1248" s="1"/>
  <c r="C7" i="1248"/>
  <c r="M6" i="1248"/>
  <c r="L6" i="1248"/>
  <c r="K6" i="1248"/>
  <c r="I6" i="1248"/>
  <c r="C6" i="1248"/>
  <c r="M5" i="1248"/>
  <c r="L5" i="1248"/>
  <c r="K5" i="1248"/>
  <c r="I5" i="1248"/>
  <c r="C5" i="1248"/>
  <c r="M4" i="1248"/>
  <c r="L4" i="1248"/>
  <c r="K4" i="1248"/>
  <c r="I4" i="1248"/>
  <c r="C4" i="1248"/>
  <c r="M3" i="1248"/>
  <c r="L3" i="1248"/>
  <c r="K3" i="1248"/>
  <c r="I3" i="1248"/>
  <c r="O3" i="1248" s="1"/>
  <c r="C3" i="1248"/>
  <c r="J26" i="1247"/>
  <c r="J25" i="1247"/>
  <c r="J24" i="1247"/>
  <c r="J23" i="1247"/>
  <c r="J22" i="1247"/>
  <c r="J21" i="1247"/>
  <c r="J20" i="1247"/>
  <c r="J19" i="1247"/>
  <c r="J18" i="1247"/>
  <c r="J17" i="1247"/>
  <c r="J16" i="1247"/>
  <c r="J15" i="1247"/>
  <c r="J14" i="1247"/>
  <c r="M8" i="1247"/>
  <c r="L8" i="1247"/>
  <c r="K8" i="1247"/>
  <c r="I8" i="1247"/>
  <c r="C8" i="1247"/>
  <c r="M7" i="1247"/>
  <c r="L7" i="1247"/>
  <c r="K7" i="1247"/>
  <c r="O10" i="1247" s="1"/>
  <c r="I7" i="1247"/>
  <c r="O7" i="1247" s="1"/>
  <c r="C7" i="1247"/>
  <c r="M6" i="1247"/>
  <c r="L6" i="1247"/>
  <c r="K6" i="1247"/>
  <c r="I6" i="1247"/>
  <c r="C6" i="1247"/>
  <c r="M5" i="1247"/>
  <c r="L5" i="1247"/>
  <c r="K5" i="1247"/>
  <c r="I5" i="1247"/>
  <c r="O5" i="1247" s="1"/>
  <c r="C5" i="1247"/>
  <c r="M4" i="1247"/>
  <c r="L4" i="1247"/>
  <c r="K4" i="1247"/>
  <c r="I4" i="1247"/>
  <c r="C4" i="1247"/>
  <c r="M3" i="1247"/>
  <c r="L3" i="1247"/>
  <c r="K3" i="1247"/>
  <c r="I3" i="1247"/>
  <c r="O3" i="1247" s="1"/>
  <c r="C3" i="1247"/>
  <c r="J26" i="1246"/>
  <c r="J25" i="1246"/>
  <c r="J24" i="1246"/>
  <c r="J23" i="1246"/>
  <c r="J22" i="1246"/>
  <c r="J21" i="1246"/>
  <c r="J20" i="1246"/>
  <c r="J19" i="1246"/>
  <c r="J18" i="1246"/>
  <c r="J17" i="1246"/>
  <c r="J16" i="1246"/>
  <c r="J15" i="1246"/>
  <c r="J14" i="1246"/>
  <c r="M8" i="1246"/>
  <c r="L8" i="1246"/>
  <c r="K8" i="1246"/>
  <c r="I8" i="1246"/>
  <c r="C8" i="1246"/>
  <c r="M7" i="1246"/>
  <c r="L7" i="1246"/>
  <c r="K7" i="1246"/>
  <c r="O10" i="1246" s="1"/>
  <c r="I7" i="1246"/>
  <c r="C7" i="1246"/>
  <c r="M6" i="1246"/>
  <c r="L6" i="1246"/>
  <c r="K6" i="1246"/>
  <c r="I6" i="1246"/>
  <c r="C6" i="1246"/>
  <c r="M5" i="1246"/>
  <c r="L5" i="1246"/>
  <c r="K5" i="1246"/>
  <c r="I5" i="1246"/>
  <c r="O5" i="1246" s="1"/>
  <c r="C5" i="1246"/>
  <c r="M4" i="1246"/>
  <c r="L4" i="1246"/>
  <c r="K4" i="1246"/>
  <c r="I4" i="1246"/>
  <c r="C4" i="1246"/>
  <c r="M3" i="1246"/>
  <c r="L3" i="1246"/>
  <c r="K3" i="1246"/>
  <c r="I3" i="1246"/>
  <c r="C3" i="1246"/>
  <c r="J26" i="1245"/>
  <c r="J25" i="1245"/>
  <c r="J24" i="1245"/>
  <c r="J23" i="1245"/>
  <c r="J22" i="1245"/>
  <c r="J21" i="1245"/>
  <c r="J20" i="1245"/>
  <c r="J19" i="1245"/>
  <c r="J18" i="1245"/>
  <c r="J17" i="1245"/>
  <c r="J16" i="1245"/>
  <c r="J15" i="1245"/>
  <c r="J14" i="1245"/>
  <c r="M8" i="1245"/>
  <c r="L8" i="1245"/>
  <c r="K8" i="1245"/>
  <c r="I8" i="1245"/>
  <c r="C8" i="1245"/>
  <c r="M7" i="1245"/>
  <c r="L7" i="1245"/>
  <c r="K7" i="1245"/>
  <c r="O10" i="1245" s="1"/>
  <c r="I7" i="1245"/>
  <c r="C7" i="1245"/>
  <c r="M6" i="1245"/>
  <c r="L6" i="1245"/>
  <c r="K6" i="1245"/>
  <c r="I6" i="1245"/>
  <c r="C6" i="1245"/>
  <c r="M5" i="1245"/>
  <c r="L5" i="1245"/>
  <c r="K5" i="1245"/>
  <c r="I5" i="1245"/>
  <c r="C5" i="1245"/>
  <c r="M4" i="1245"/>
  <c r="L4" i="1245"/>
  <c r="K4" i="1245"/>
  <c r="I4" i="1245"/>
  <c r="C4" i="1245"/>
  <c r="M3" i="1245"/>
  <c r="L3" i="1245"/>
  <c r="K3" i="1245"/>
  <c r="I3" i="1245"/>
  <c r="O3" i="1245" s="1"/>
  <c r="C3" i="1245"/>
  <c r="J26" i="1244"/>
  <c r="J25" i="1244"/>
  <c r="J24" i="1244"/>
  <c r="J23" i="1244"/>
  <c r="J22" i="1244"/>
  <c r="J21" i="1244"/>
  <c r="J20" i="1244"/>
  <c r="J19" i="1244"/>
  <c r="J18" i="1244"/>
  <c r="J17" i="1244"/>
  <c r="J16" i="1244"/>
  <c r="J15" i="1244"/>
  <c r="J14" i="1244"/>
  <c r="M8" i="1244"/>
  <c r="L8" i="1244"/>
  <c r="K8" i="1244"/>
  <c r="I8" i="1244"/>
  <c r="C8" i="1244"/>
  <c r="M7" i="1244"/>
  <c r="L7" i="1244"/>
  <c r="K7" i="1244"/>
  <c r="O10" i="1244" s="1"/>
  <c r="I7" i="1244"/>
  <c r="O7" i="1244" s="1"/>
  <c r="C7" i="1244"/>
  <c r="M6" i="1244"/>
  <c r="L6" i="1244"/>
  <c r="K6" i="1244"/>
  <c r="I6" i="1244"/>
  <c r="C6" i="1244"/>
  <c r="M5" i="1244"/>
  <c r="L5" i="1244"/>
  <c r="K5" i="1244"/>
  <c r="I5" i="1244"/>
  <c r="C5" i="1244"/>
  <c r="M4" i="1244"/>
  <c r="L4" i="1244"/>
  <c r="K4" i="1244"/>
  <c r="I4" i="1244"/>
  <c r="C4" i="1244"/>
  <c r="M3" i="1244"/>
  <c r="L3" i="1244"/>
  <c r="K3" i="1244"/>
  <c r="I3" i="1244"/>
  <c r="O3" i="1244" s="1"/>
  <c r="C3" i="1244"/>
  <c r="J26" i="1243"/>
  <c r="J25" i="1243"/>
  <c r="J24" i="1243"/>
  <c r="J23" i="1243"/>
  <c r="J22" i="1243"/>
  <c r="J21" i="1243"/>
  <c r="J20" i="1243"/>
  <c r="J19" i="1243"/>
  <c r="J18" i="1243"/>
  <c r="J17" i="1243"/>
  <c r="J16" i="1243"/>
  <c r="J15" i="1243"/>
  <c r="J14" i="1243"/>
  <c r="M8" i="1243"/>
  <c r="L8" i="1243"/>
  <c r="K8" i="1243"/>
  <c r="I8" i="1243"/>
  <c r="C8" i="1243"/>
  <c r="M7" i="1243"/>
  <c r="L7" i="1243"/>
  <c r="K7" i="1243"/>
  <c r="O10" i="1243" s="1"/>
  <c r="I7" i="1243"/>
  <c r="O7" i="1243" s="1"/>
  <c r="C7" i="1243"/>
  <c r="M6" i="1243"/>
  <c r="L6" i="1243"/>
  <c r="K6" i="1243"/>
  <c r="I6" i="1243"/>
  <c r="C6" i="1243"/>
  <c r="M5" i="1243"/>
  <c r="L5" i="1243"/>
  <c r="K5" i="1243"/>
  <c r="I5" i="1243"/>
  <c r="C5" i="1243"/>
  <c r="M4" i="1243"/>
  <c r="L4" i="1243"/>
  <c r="K4" i="1243"/>
  <c r="I4" i="1243"/>
  <c r="C4" i="1243"/>
  <c r="M3" i="1243"/>
  <c r="L3" i="1243"/>
  <c r="K3" i="1243"/>
  <c r="I3" i="1243"/>
  <c r="C3" i="1243"/>
  <c r="J26" i="1242"/>
  <c r="J25" i="1242"/>
  <c r="J24" i="1242"/>
  <c r="J23" i="1242"/>
  <c r="J22" i="1242"/>
  <c r="J21" i="1242"/>
  <c r="J20" i="1242"/>
  <c r="J19" i="1242"/>
  <c r="J18" i="1242"/>
  <c r="J17" i="1242"/>
  <c r="J16" i="1242"/>
  <c r="J15" i="1242"/>
  <c r="J14" i="1242"/>
  <c r="M8" i="1242"/>
  <c r="L8" i="1242"/>
  <c r="K8" i="1242"/>
  <c r="I8" i="1242"/>
  <c r="C8" i="1242"/>
  <c r="M7" i="1242"/>
  <c r="L7" i="1242"/>
  <c r="K7" i="1242"/>
  <c r="O10" i="1242" s="1"/>
  <c r="I7" i="1242"/>
  <c r="O7" i="1242" s="1"/>
  <c r="C7" i="1242"/>
  <c r="M6" i="1242"/>
  <c r="L6" i="1242"/>
  <c r="K6" i="1242"/>
  <c r="I6" i="1242"/>
  <c r="C6" i="1242"/>
  <c r="M5" i="1242"/>
  <c r="L5" i="1242"/>
  <c r="K5" i="1242"/>
  <c r="I5" i="1242"/>
  <c r="O5" i="1242" s="1"/>
  <c r="C5" i="1242"/>
  <c r="M4" i="1242"/>
  <c r="L4" i="1242"/>
  <c r="K4" i="1242"/>
  <c r="I4" i="1242"/>
  <c r="C4" i="1242"/>
  <c r="M3" i="1242"/>
  <c r="L3" i="1242"/>
  <c r="K3" i="1242"/>
  <c r="I3" i="1242"/>
  <c r="C3" i="1242"/>
  <c r="J26" i="1241"/>
  <c r="J25" i="1241"/>
  <c r="J24" i="1241"/>
  <c r="J23" i="1241"/>
  <c r="J22" i="1241"/>
  <c r="J21" i="1241"/>
  <c r="J20" i="1241"/>
  <c r="J19" i="1241"/>
  <c r="J18" i="1241"/>
  <c r="J17" i="1241"/>
  <c r="J16" i="1241"/>
  <c r="J15" i="1241"/>
  <c r="J14" i="1241"/>
  <c r="M8" i="1241"/>
  <c r="L8" i="1241"/>
  <c r="K8" i="1241"/>
  <c r="I8" i="1241"/>
  <c r="C8" i="1241"/>
  <c r="M7" i="1241"/>
  <c r="L7" i="1241"/>
  <c r="K7" i="1241"/>
  <c r="O10" i="1241" s="1"/>
  <c r="I7" i="1241"/>
  <c r="O7" i="1241" s="1"/>
  <c r="C7" i="1241"/>
  <c r="M6" i="1241"/>
  <c r="L6" i="1241"/>
  <c r="K6" i="1241"/>
  <c r="I6" i="1241"/>
  <c r="C6" i="1241"/>
  <c r="M5" i="1241"/>
  <c r="L5" i="1241"/>
  <c r="K5" i="1241"/>
  <c r="I5" i="1241"/>
  <c r="O5" i="1241" s="1"/>
  <c r="C5" i="1241"/>
  <c r="M4" i="1241"/>
  <c r="L4" i="1241"/>
  <c r="K4" i="1241"/>
  <c r="I4" i="1241"/>
  <c r="C4" i="1241"/>
  <c r="M3" i="1241"/>
  <c r="L3" i="1241"/>
  <c r="K3" i="1241"/>
  <c r="I3" i="1241"/>
  <c r="C3" i="1241"/>
  <c r="J26" i="1240"/>
  <c r="J25" i="1240"/>
  <c r="J24" i="1240"/>
  <c r="J23" i="1240"/>
  <c r="J22" i="1240"/>
  <c r="J21" i="1240"/>
  <c r="J20" i="1240"/>
  <c r="J19" i="1240"/>
  <c r="J18" i="1240"/>
  <c r="J17" i="1240"/>
  <c r="J16" i="1240"/>
  <c r="J15" i="1240"/>
  <c r="J14" i="1240"/>
  <c r="M8" i="1240"/>
  <c r="L8" i="1240"/>
  <c r="K8" i="1240"/>
  <c r="I8" i="1240"/>
  <c r="C8" i="1240"/>
  <c r="M7" i="1240"/>
  <c r="L7" i="1240"/>
  <c r="K7" i="1240"/>
  <c r="O10" i="1240" s="1"/>
  <c r="I7" i="1240"/>
  <c r="O7" i="1240" s="1"/>
  <c r="C7" i="1240"/>
  <c r="M6" i="1240"/>
  <c r="L6" i="1240"/>
  <c r="K6" i="1240"/>
  <c r="I6" i="1240"/>
  <c r="C6" i="1240"/>
  <c r="M5" i="1240"/>
  <c r="L5" i="1240"/>
  <c r="K5" i="1240"/>
  <c r="I5" i="1240"/>
  <c r="O5" i="1240" s="1"/>
  <c r="C5" i="1240"/>
  <c r="M4" i="1240"/>
  <c r="L4" i="1240"/>
  <c r="K4" i="1240"/>
  <c r="I4" i="1240"/>
  <c r="C4" i="1240"/>
  <c r="M3" i="1240"/>
  <c r="L3" i="1240"/>
  <c r="K3" i="1240"/>
  <c r="I3" i="1240"/>
  <c r="O3" i="1240" s="1"/>
  <c r="C3" i="1240"/>
  <c r="J26" i="1239"/>
  <c r="J25" i="1239"/>
  <c r="J24" i="1239"/>
  <c r="J23" i="1239"/>
  <c r="J22" i="1239"/>
  <c r="J21" i="1239"/>
  <c r="J20" i="1239"/>
  <c r="J19" i="1239"/>
  <c r="J18" i="1239"/>
  <c r="J17" i="1239"/>
  <c r="J16" i="1239"/>
  <c r="J15" i="1239"/>
  <c r="J14" i="1239"/>
  <c r="M8" i="1239"/>
  <c r="L8" i="1239"/>
  <c r="K8" i="1239"/>
  <c r="I8" i="1239"/>
  <c r="C8" i="1239"/>
  <c r="M7" i="1239"/>
  <c r="L7" i="1239"/>
  <c r="K7" i="1239"/>
  <c r="O10" i="1239" s="1"/>
  <c r="I7" i="1239"/>
  <c r="C7" i="1239"/>
  <c r="M6" i="1239"/>
  <c r="L6" i="1239"/>
  <c r="K6" i="1239"/>
  <c r="I6" i="1239"/>
  <c r="C6" i="1239"/>
  <c r="M5" i="1239"/>
  <c r="L5" i="1239"/>
  <c r="K5" i="1239"/>
  <c r="I5" i="1239"/>
  <c r="O5" i="1239" s="1"/>
  <c r="C5" i="1239"/>
  <c r="M4" i="1239"/>
  <c r="L4" i="1239"/>
  <c r="K4" i="1239"/>
  <c r="I4" i="1239"/>
  <c r="C4" i="1239"/>
  <c r="M3" i="1239"/>
  <c r="L3" i="1239"/>
  <c r="K3" i="1239"/>
  <c r="I3" i="1239"/>
  <c r="O3" i="1239" s="1"/>
  <c r="C3" i="1239"/>
  <c r="J26" i="1238"/>
  <c r="J25" i="1238"/>
  <c r="J24" i="1238"/>
  <c r="J23" i="1238"/>
  <c r="J22" i="1238"/>
  <c r="J21" i="1238"/>
  <c r="J20" i="1238"/>
  <c r="J19" i="1238"/>
  <c r="J18" i="1238"/>
  <c r="J17" i="1238"/>
  <c r="J16" i="1238"/>
  <c r="J15" i="1238"/>
  <c r="J14" i="1238"/>
  <c r="M8" i="1238"/>
  <c r="L8" i="1238"/>
  <c r="K8" i="1238"/>
  <c r="I8" i="1238"/>
  <c r="C8" i="1238"/>
  <c r="M7" i="1238"/>
  <c r="L7" i="1238"/>
  <c r="K7" i="1238"/>
  <c r="O10" i="1238" s="1"/>
  <c r="I7" i="1238"/>
  <c r="C7" i="1238"/>
  <c r="M6" i="1238"/>
  <c r="L6" i="1238"/>
  <c r="K6" i="1238"/>
  <c r="I6" i="1238"/>
  <c r="C6" i="1238"/>
  <c r="M5" i="1238"/>
  <c r="L5" i="1238"/>
  <c r="K5" i="1238"/>
  <c r="I5" i="1238"/>
  <c r="O5" i="1238" s="1"/>
  <c r="C5" i="1238"/>
  <c r="M4" i="1238"/>
  <c r="L4" i="1238"/>
  <c r="K4" i="1238"/>
  <c r="I4" i="1238"/>
  <c r="C4" i="1238"/>
  <c r="M3" i="1238"/>
  <c r="L3" i="1238"/>
  <c r="K3" i="1238"/>
  <c r="I3" i="1238"/>
  <c r="O3" i="1238" s="1"/>
  <c r="C3" i="1238"/>
  <c r="J26" i="1237"/>
  <c r="J25" i="1237"/>
  <c r="J24" i="1237"/>
  <c r="J23" i="1237"/>
  <c r="J22" i="1237"/>
  <c r="J21" i="1237"/>
  <c r="J20" i="1237"/>
  <c r="J19" i="1237"/>
  <c r="J18" i="1237"/>
  <c r="J17" i="1237"/>
  <c r="J16" i="1237"/>
  <c r="J15" i="1237"/>
  <c r="J14" i="1237"/>
  <c r="M8" i="1237"/>
  <c r="L8" i="1237"/>
  <c r="K8" i="1237"/>
  <c r="I8" i="1237"/>
  <c r="C8" i="1237"/>
  <c r="M7" i="1237"/>
  <c r="L7" i="1237"/>
  <c r="K7" i="1237"/>
  <c r="O10" i="1237" s="1"/>
  <c r="I7" i="1237"/>
  <c r="C7" i="1237"/>
  <c r="M6" i="1237"/>
  <c r="L6" i="1237"/>
  <c r="K6" i="1237"/>
  <c r="I6" i="1237"/>
  <c r="C6" i="1237"/>
  <c r="M5" i="1237"/>
  <c r="L5" i="1237"/>
  <c r="K5" i="1237"/>
  <c r="I5" i="1237"/>
  <c r="C5" i="1237"/>
  <c r="M4" i="1237"/>
  <c r="L4" i="1237"/>
  <c r="K4" i="1237"/>
  <c r="I4" i="1237"/>
  <c r="C4" i="1237"/>
  <c r="M3" i="1237"/>
  <c r="L3" i="1237"/>
  <c r="K3" i="1237"/>
  <c r="I3" i="1237"/>
  <c r="O3" i="1237" s="1"/>
  <c r="C3" i="1237"/>
  <c r="J26" i="1236"/>
  <c r="J25" i="1236"/>
  <c r="J24" i="1236"/>
  <c r="J23" i="1236"/>
  <c r="J22" i="1236"/>
  <c r="J21" i="1236"/>
  <c r="J20" i="1236"/>
  <c r="J19" i="1236"/>
  <c r="J18" i="1236"/>
  <c r="J17" i="1236"/>
  <c r="J16" i="1236"/>
  <c r="J15" i="1236"/>
  <c r="J14" i="1236"/>
  <c r="M8" i="1236"/>
  <c r="L8" i="1236"/>
  <c r="K8" i="1236"/>
  <c r="I8" i="1236"/>
  <c r="C8" i="1236"/>
  <c r="M7" i="1236"/>
  <c r="L7" i="1236"/>
  <c r="K7" i="1236"/>
  <c r="O10" i="1236" s="1"/>
  <c r="I7" i="1236"/>
  <c r="C7" i="1236"/>
  <c r="M6" i="1236"/>
  <c r="L6" i="1236"/>
  <c r="K6" i="1236"/>
  <c r="I6" i="1236"/>
  <c r="C6" i="1236"/>
  <c r="M5" i="1236"/>
  <c r="L5" i="1236"/>
  <c r="K5" i="1236"/>
  <c r="I5" i="1236"/>
  <c r="C5" i="1236"/>
  <c r="M4" i="1236"/>
  <c r="L4" i="1236"/>
  <c r="K4" i="1236"/>
  <c r="I4" i="1236"/>
  <c r="C4" i="1236"/>
  <c r="M3" i="1236"/>
  <c r="L3" i="1236"/>
  <c r="K3" i="1236"/>
  <c r="I3" i="1236"/>
  <c r="O3" i="1236" s="1"/>
  <c r="C3" i="1236"/>
  <c r="J26" i="1235"/>
  <c r="J25" i="1235"/>
  <c r="J24" i="1235"/>
  <c r="J23" i="1235"/>
  <c r="J22" i="1235"/>
  <c r="J21" i="1235"/>
  <c r="J20" i="1235"/>
  <c r="J19" i="1235"/>
  <c r="J18" i="1235"/>
  <c r="J17" i="1235"/>
  <c r="J16" i="1235"/>
  <c r="J15" i="1235"/>
  <c r="J14" i="1235"/>
  <c r="M8" i="1235"/>
  <c r="L8" i="1235"/>
  <c r="K8" i="1235"/>
  <c r="I8" i="1235"/>
  <c r="C8" i="1235"/>
  <c r="M7" i="1235"/>
  <c r="L7" i="1235"/>
  <c r="K7" i="1235"/>
  <c r="O10" i="1235" s="1"/>
  <c r="I7" i="1235"/>
  <c r="O7" i="1235" s="1"/>
  <c r="C7" i="1235"/>
  <c r="M6" i="1235"/>
  <c r="L6" i="1235"/>
  <c r="K6" i="1235"/>
  <c r="I6" i="1235"/>
  <c r="C6" i="1235"/>
  <c r="M5" i="1235"/>
  <c r="L5" i="1235"/>
  <c r="K5" i="1235"/>
  <c r="I5" i="1235"/>
  <c r="C5" i="1235"/>
  <c r="M4" i="1235"/>
  <c r="L4" i="1235"/>
  <c r="K4" i="1235"/>
  <c r="I4" i="1235"/>
  <c r="C4" i="1235"/>
  <c r="M3" i="1235"/>
  <c r="L3" i="1235"/>
  <c r="K3" i="1235"/>
  <c r="I3" i="1235"/>
  <c r="C3" i="1235"/>
  <c r="J26" i="1234"/>
  <c r="J25" i="1234"/>
  <c r="J24" i="1234"/>
  <c r="J23" i="1234"/>
  <c r="J22" i="1234"/>
  <c r="J21" i="1234"/>
  <c r="J20" i="1234"/>
  <c r="J19" i="1234"/>
  <c r="J18" i="1234"/>
  <c r="J17" i="1234"/>
  <c r="J16" i="1234"/>
  <c r="J15" i="1234"/>
  <c r="J14" i="1234"/>
  <c r="M8" i="1234"/>
  <c r="L8" i="1234"/>
  <c r="K8" i="1234"/>
  <c r="I8" i="1234"/>
  <c r="C8" i="1234"/>
  <c r="M7" i="1234"/>
  <c r="L7" i="1234"/>
  <c r="K7" i="1234"/>
  <c r="O10" i="1234" s="1"/>
  <c r="I7" i="1234"/>
  <c r="O7" i="1234" s="1"/>
  <c r="C7" i="1234"/>
  <c r="M6" i="1234"/>
  <c r="L6" i="1234"/>
  <c r="K6" i="1234"/>
  <c r="I6" i="1234"/>
  <c r="C6" i="1234"/>
  <c r="M5" i="1234"/>
  <c r="L5" i="1234"/>
  <c r="K5" i="1234"/>
  <c r="I5" i="1234"/>
  <c r="O5" i="1234" s="1"/>
  <c r="C5" i="1234"/>
  <c r="M4" i="1234"/>
  <c r="L4" i="1234"/>
  <c r="K4" i="1234"/>
  <c r="I4" i="1234"/>
  <c r="C4" i="1234"/>
  <c r="M3" i="1234"/>
  <c r="L3" i="1234"/>
  <c r="K3" i="1234"/>
  <c r="I3" i="1234"/>
  <c r="C3" i="1234"/>
  <c r="J26" i="1233"/>
  <c r="J25" i="1233"/>
  <c r="J24" i="1233"/>
  <c r="J23" i="1233"/>
  <c r="J22" i="1233"/>
  <c r="J21" i="1233"/>
  <c r="J20" i="1233"/>
  <c r="J19" i="1233"/>
  <c r="J18" i="1233"/>
  <c r="J17" i="1233"/>
  <c r="J16" i="1233"/>
  <c r="J15" i="1233"/>
  <c r="J14" i="1233"/>
  <c r="M8" i="1233"/>
  <c r="L8" i="1233"/>
  <c r="K8" i="1233"/>
  <c r="I8" i="1233"/>
  <c r="C8" i="1233"/>
  <c r="M7" i="1233"/>
  <c r="L7" i="1233"/>
  <c r="K7" i="1233"/>
  <c r="O10" i="1233" s="1"/>
  <c r="I7" i="1233"/>
  <c r="O7" i="1233" s="1"/>
  <c r="C7" i="1233"/>
  <c r="M6" i="1233"/>
  <c r="L6" i="1233"/>
  <c r="K6" i="1233"/>
  <c r="I6" i="1233"/>
  <c r="C6" i="1233"/>
  <c r="M5" i="1233"/>
  <c r="L5" i="1233"/>
  <c r="K5" i="1233"/>
  <c r="I5" i="1233"/>
  <c r="O5" i="1233" s="1"/>
  <c r="C5" i="1233"/>
  <c r="M4" i="1233"/>
  <c r="L4" i="1233"/>
  <c r="K4" i="1233"/>
  <c r="I4" i="1233"/>
  <c r="C4" i="1233"/>
  <c r="M3" i="1233"/>
  <c r="L3" i="1233"/>
  <c r="K3" i="1233"/>
  <c r="I3" i="1233"/>
  <c r="C3" i="1233"/>
  <c r="I7" i="1232"/>
  <c r="J26" i="1232"/>
  <c r="J25" i="1232"/>
  <c r="J24" i="1232"/>
  <c r="J23" i="1232"/>
  <c r="J22" i="1232"/>
  <c r="J21" i="1232"/>
  <c r="J20" i="1232"/>
  <c r="J19" i="1232"/>
  <c r="J18" i="1232"/>
  <c r="J17" i="1232"/>
  <c r="J16" i="1232"/>
  <c r="J15" i="1232"/>
  <c r="J14" i="1232"/>
  <c r="M8" i="1232"/>
  <c r="L8" i="1232"/>
  <c r="K8" i="1232"/>
  <c r="I8" i="1232"/>
  <c r="C8" i="1232"/>
  <c r="M7" i="1232"/>
  <c r="L7" i="1232"/>
  <c r="K7" i="1232"/>
  <c r="O10" i="1232" s="1"/>
  <c r="C7" i="1232"/>
  <c r="M6" i="1232"/>
  <c r="L6" i="1232"/>
  <c r="K6" i="1232"/>
  <c r="I6" i="1232"/>
  <c r="C6" i="1232"/>
  <c r="M5" i="1232"/>
  <c r="L5" i="1232"/>
  <c r="K5" i="1232"/>
  <c r="I5" i="1232"/>
  <c r="C5" i="1232"/>
  <c r="M4" i="1232"/>
  <c r="L4" i="1232"/>
  <c r="K4" i="1232"/>
  <c r="I4" i="1232"/>
  <c r="C4" i="1232"/>
  <c r="M3" i="1232"/>
  <c r="T3" i="1232" s="1"/>
  <c r="L3" i="1232"/>
  <c r="K3" i="1232"/>
  <c r="I3" i="1232"/>
  <c r="C3" i="1232"/>
  <c r="O8" i="1237" l="1"/>
  <c r="O6" i="1244"/>
  <c r="O4" i="1244"/>
  <c r="O6" i="1237"/>
  <c r="O4" i="1237"/>
  <c r="O3" i="1234"/>
  <c r="O5" i="1236"/>
  <c r="O7" i="1238"/>
  <c r="O3" i="1242"/>
  <c r="O5" i="1244"/>
  <c r="O7" i="1246"/>
  <c r="O7" i="1232"/>
  <c r="O7" i="1236"/>
  <c r="O5" i="1232"/>
  <c r="O3" i="1235"/>
  <c r="O5" i="1237"/>
  <c r="O7" i="1239"/>
  <c r="O3" i="1243"/>
  <c r="O5" i="1245"/>
  <c r="O3" i="1246"/>
  <c r="O5" i="1248"/>
  <c r="O3" i="1233"/>
  <c r="O5" i="1235"/>
  <c r="O7" i="1237"/>
  <c r="O3" i="1241"/>
  <c r="O5" i="1243"/>
  <c r="O7" i="1245"/>
  <c r="O8" i="1244"/>
  <c r="T3" i="1248"/>
  <c r="T5" i="1248"/>
  <c r="T7" i="1248"/>
  <c r="T4" i="1248"/>
  <c r="T6" i="1248"/>
  <c r="T8" i="1248" s="1"/>
  <c r="N3" i="1248"/>
  <c r="P3" i="1248"/>
  <c r="V3" i="1248"/>
  <c r="W3" i="1248" s="1"/>
  <c r="O4" i="1248"/>
  <c r="N5" i="1248"/>
  <c r="P5" i="1248"/>
  <c r="V5" i="1248"/>
  <c r="W5" i="1248" s="1"/>
  <c r="O6" i="1248"/>
  <c r="N7" i="1248"/>
  <c r="P7" i="1248"/>
  <c r="V7" i="1248"/>
  <c r="W7" i="1248" s="1"/>
  <c r="O8" i="1248"/>
  <c r="N4" i="1248"/>
  <c r="P4" i="1248"/>
  <c r="V4" i="1248"/>
  <c r="W4" i="1248" s="1"/>
  <c r="N6" i="1248"/>
  <c r="P6" i="1248"/>
  <c r="V6" i="1248"/>
  <c r="W6" i="1248" s="1"/>
  <c r="N8" i="1248"/>
  <c r="P8" i="1248"/>
  <c r="V8" i="1248"/>
  <c r="W8" i="1248" s="1"/>
  <c r="T3" i="1247"/>
  <c r="T5" i="1247"/>
  <c r="T7" i="1247"/>
  <c r="T4" i="1247"/>
  <c r="T6" i="1247"/>
  <c r="T8" i="1247" s="1"/>
  <c r="N3" i="1247"/>
  <c r="P3" i="1247"/>
  <c r="V3" i="1247"/>
  <c r="W3" i="1247" s="1"/>
  <c r="O4" i="1247"/>
  <c r="N5" i="1247"/>
  <c r="P5" i="1247"/>
  <c r="V5" i="1247"/>
  <c r="W5" i="1247" s="1"/>
  <c r="O6" i="1247"/>
  <c r="N7" i="1247"/>
  <c r="P7" i="1247"/>
  <c r="V7" i="1247"/>
  <c r="W7" i="1247" s="1"/>
  <c r="O8" i="1247"/>
  <c r="N4" i="1247"/>
  <c r="P4" i="1247"/>
  <c r="V4" i="1247"/>
  <c r="W4" i="1247" s="1"/>
  <c r="N6" i="1247"/>
  <c r="P6" i="1247"/>
  <c r="V6" i="1247"/>
  <c r="W6" i="1247" s="1"/>
  <c r="N8" i="1247"/>
  <c r="P8" i="1247"/>
  <c r="V8" i="1247"/>
  <c r="W8" i="1247" s="1"/>
  <c r="T3" i="1246"/>
  <c r="T5" i="1246"/>
  <c r="T7" i="1246"/>
  <c r="T4" i="1246"/>
  <c r="T6" i="1246"/>
  <c r="T8" i="1246" s="1"/>
  <c r="N3" i="1246"/>
  <c r="P3" i="1246"/>
  <c r="V3" i="1246"/>
  <c r="W3" i="1246" s="1"/>
  <c r="O4" i="1246"/>
  <c r="N5" i="1246"/>
  <c r="P5" i="1246"/>
  <c r="V5" i="1246"/>
  <c r="W5" i="1246" s="1"/>
  <c r="O6" i="1246"/>
  <c r="N7" i="1246"/>
  <c r="P7" i="1246"/>
  <c r="V7" i="1246"/>
  <c r="W7" i="1246" s="1"/>
  <c r="O8" i="1246"/>
  <c r="N4" i="1246"/>
  <c r="P4" i="1246"/>
  <c r="V4" i="1246"/>
  <c r="W4" i="1246" s="1"/>
  <c r="N6" i="1246"/>
  <c r="P6" i="1246"/>
  <c r="V6" i="1246"/>
  <c r="W6" i="1246" s="1"/>
  <c r="N8" i="1246"/>
  <c r="P8" i="1246"/>
  <c r="V8" i="1246"/>
  <c r="W8" i="1246" s="1"/>
  <c r="T3" i="1245"/>
  <c r="T5" i="1245"/>
  <c r="T7" i="1245"/>
  <c r="T4" i="1245"/>
  <c r="T6" i="1245"/>
  <c r="T8" i="1245" s="1"/>
  <c r="N3" i="1245"/>
  <c r="P3" i="1245"/>
  <c r="V3" i="1245"/>
  <c r="W3" i="1245" s="1"/>
  <c r="O4" i="1245"/>
  <c r="N5" i="1245"/>
  <c r="P5" i="1245"/>
  <c r="V5" i="1245"/>
  <c r="W5" i="1245" s="1"/>
  <c r="O6" i="1245"/>
  <c r="N7" i="1245"/>
  <c r="P7" i="1245"/>
  <c r="V7" i="1245"/>
  <c r="W7" i="1245" s="1"/>
  <c r="O8" i="1245"/>
  <c r="N4" i="1245"/>
  <c r="P4" i="1245"/>
  <c r="V4" i="1245"/>
  <c r="W4" i="1245" s="1"/>
  <c r="N6" i="1245"/>
  <c r="P6" i="1245"/>
  <c r="V6" i="1245"/>
  <c r="W6" i="1245" s="1"/>
  <c r="N8" i="1245"/>
  <c r="P8" i="1245"/>
  <c r="V8" i="1245"/>
  <c r="W8" i="1245" s="1"/>
  <c r="T4" i="1244"/>
  <c r="T5" i="1244"/>
  <c r="T3" i="1244"/>
  <c r="T6" i="1244"/>
  <c r="T8" i="1244" s="1"/>
  <c r="T7" i="1244"/>
  <c r="N3" i="1244"/>
  <c r="P3" i="1244"/>
  <c r="V3" i="1244"/>
  <c r="W3" i="1244" s="1"/>
  <c r="N5" i="1244"/>
  <c r="P5" i="1244"/>
  <c r="V5" i="1244"/>
  <c r="W5" i="1244" s="1"/>
  <c r="N7" i="1244"/>
  <c r="P7" i="1244"/>
  <c r="V7" i="1244"/>
  <c r="W7" i="1244" s="1"/>
  <c r="N4" i="1244"/>
  <c r="P4" i="1244"/>
  <c r="V4" i="1244"/>
  <c r="W4" i="1244" s="1"/>
  <c r="N6" i="1244"/>
  <c r="P6" i="1244"/>
  <c r="V6" i="1244"/>
  <c r="W6" i="1244" s="1"/>
  <c r="N8" i="1244"/>
  <c r="P8" i="1244"/>
  <c r="V8" i="1244"/>
  <c r="W8" i="1244" s="1"/>
  <c r="T3" i="1243"/>
  <c r="T5" i="1243"/>
  <c r="T7" i="1243"/>
  <c r="T4" i="1243"/>
  <c r="T6" i="1243"/>
  <c r="T8" i="1243" s="1"/>
  <c r="N3" i="1243"/>
  <c r="P3" i="1243"/>
  <c r="V3" i="1243"/>
  <c r="W3" i="1243" s="1"/>
  <c r="O4" i="1243"/>
  <c r="N5" i="1243"/>
  <c r="P5" i="1243"/>
  <c r="V5" i="1243"/>
  <c r="W5" i="1243" s="1"/>
  <c r="O6" i="1243"/>
  <c r="N7" i="1243"/>
  <c r="P7" i="1243"/>
  <c r="V7" i="1243"/>
  <c r="W7" i="1243" s="1"/>
  <c r="O8" i="1243"/>
  <c r="N4" i="1243"/>
  <c r="P4" i="1243"/>
  <c r="V4" i="1243"/>
  <c r="W4" i="1243" s="1"/>
  <c r="N6" i="1243"/>
  <c r="P6" i="1243"/>
  <c r="V6" i="1243"/>
  <c r="W6" i="1243" s="1"/>
  <c r="N8" i="1243"/>
  <c r="P8" i="1243"/>
  <c r="V8" i="1243"/>
  <c r="W8" i="1243" s="1"/>
  <c r="T3" i="1242"/>
  <c r="T5" i="1242"/>
  <c r="T7" i="1242"/>
  <c r="T4" i="1242"/>
  <c r="T6" i="1242"/>
  <c r="T8" i="1242" s="1"/>
  <c r="N3" i="1242"/>
  <c r="P3" i="1242"/>
  <c r="V3" i="1242"/>
  <c r="W3" i="1242" s="1"/>
  <c r="O4" i="1242"/>
  <c r="N5" i="1242"/>
  <c r="P5" i="1242"/>
  <c r="V5" i="1242"/>
  <c r="W5" i="1242" s="1"/>
  <c r="O6" i="1242"/>
  <c r="N7" i="1242"/>
  <c r="P7" i="1242"/>
  <c r="V7" i="1242"/>
  <c r="W7" i="1242" s="1"/>
  <c r="O8" i="1242"/>
  <c r="N4" i="1242"/>
  <c r="P4" i="1242"/>
  <c r="V4" i="1242"/>
  <c r="W4" i="1242" s="1"/>
  <c r="N6" i="1242"/>
  <c r="P6" i="1242"/>
  <c r="V6" i="1242"/>
  <c r="W6" i="1242" s="1"/>
  <c r="N8" i="1242"/>
  <c r="P8" i="1242"/>
  <c r="V8" i="1242"/>
  <c r="W8" i="1242" s="1"/>
  <c r="T3" i="1241"/>
  <c r="T5" i="1241"/>
  <c r="T7" i="1241"/>
  <c r="T4" i="1241"/>
  <c r="T6" i="1241"/>
  <c r="T8" i="1241" s="1"/>
  <c r="N3" i="1241"/>
  <c r="P3" i="1241"/>
  <c r="V3" i="1241"/>
  <c r="W3" i="1241" s="1"/>
  <c r="O4" i="1241"/>
  <c r="N5" i="1241"/>
  <c r="P5" i="1241"/>
  <c r="V5" i="1241"/>
  <c r="W5" i="1241" s="1"/>
  <c r="O6" i="1241"/>
  <c r="N7" i="1241"/>
  <c r="P7" i="1241"/>
  <c r="V7" i="1241"/>
  <c r="W7" i="1241" s="1"/>
  <c r="O8" i="1241"/>
  <c r="N4" i="1241"/>
  <c r="P4" i="1241"/>
  <c r="V4" i="1241"/>
  <c r="W4" i="1241" s="1"/>
  <c r="N6" i="1241"/>
  <c r="P6" i="1241"/>
  <c r="V6" i="1241"/>
  <c r="W6" i="1241" s="1"/>
  <c r="N8" i="1241"/>
  <c r="P8" i="1241"/>
  <c r="V8" i="1241"/>
  <c r="W8" i="1241" s="1"/>
  <c r="T3" i="1240"/>
  <c r="T5" i="1240"/>
  <c r="T7" i="1240"/>
  <c r="T4" i="1240"/>
  <c r="T6" i="1240"/>
  <c r="T8" i="1240" s="1"/>
  <c r="N3" i="1240"/>
  <c r="P3" i="1240"/>
  <c r="V3" i="1240"/>
  <c r="W3" i="1240" s="1"/>
  <c r="O4" i="1240"/>
  <c r="N5" i="1240"/>
  <c r="P5" i="1240"/>
  <c r="V5" i="1240"/>
  <c r="W5" i="1240" s="1"/>
  <c r="O6" i="1240"/>
  <c r="N7" i="1240"/>
  <c r="P7" i="1240"/>
  <c r="V7" i="1240"/>
  <c r="W7" i="1240" s="1"/>
  <c r="O8" i="1240"/>
  <c r="N4" i="1240"/>
  <c r="P4" i="1240"/>
  <c r="V4" i="1240"/>
  <c r="W4" i="1240" s="1"/>
  <c r="N6" i="1240"/>
  <c r="P6" i="1240"/>
  <c r="V6" i="1240"/>
  <c r="W6" i="1240" s="1"/>
  <c r="N8" i="1240"/>
  <c r="P8" i="1240"/>
  <c r="V8" i="1240"/>
  <c r="W8" i="1240" s="1"/>
  <c r="T3" i="1239"/>
  <c r="T5" i="1239"/>
  <c r="T7" i="1239"/>
  <c r="T4" i="1239"/>
  <c r="T6" i="1239"/>
  <c r="T8" i="1239" s="1"/>
  <c r="N3" i="1239"/>
  <c r="P3" i="1239"/>
  <c r="V3" i="1239"/>
  <c r="W3" i="1239" s="1"/>
  <c r="O4" i="1239"/>
  <c r="N5" i="1239"/>
  <c r="P5" i="1239"/>
  <c r="V5" i="1239"/>
  <c r="W5" i="1239" s="1"/>
  <c r="O6" i="1239"/>
  <c r="N7" i="1239"/>
  <c r="P7" i="1239"/>
  <c r="V7" i="1239"/>
  <c r="W7" i="1239" s="1"/>
  <c r="O8" i="1239"/>
  <c r="N4" i="1239"/>
  <c r="P4" i="1239"/>
  <c r="V4" i="1239"/>
  <c r="W4" i="1239" s="1"/>
  <c r="N6" i="1239"/>
  <c r="P6" i="1239"/>
  <c r="V6" i="1239"/>
  <c r="W6" i="1239" s="1"/>
  <c r="N8" i="1239"/>
  <c r="P8" i="1239"/>
  <c r="V8" i="1239"/>
  <c r="W8" i="1239" s="1"/>
  <c r="T3" i="1238"/>
  <c r="T5" i="1238"/>
  <c r="T7" i="1238"/>
  <c r="T4" i="1238"/>
  <c r="T6" i="1238"/>
  <c r="T8" i="1238" s="1"/>
  <c r="N3" i="1238"/>
  <c r="P3" i="1238"/>
  <c r="V3" i="1238"/>
  <c r="W3" i="1238" s="1"/>
  <c r="O4" i="1238"/>
  <c r="N5" i="1238"/>
  <c r="P5" i="1238"/>
  <c r="V5" i="1238"/>
  <c r="W5" i="1238" s="1"/>
  <c r="O6" i="1238"/>
  <c r="N7" i="1238"/>
  <c r="P7" i="1238"/>
  <c r="V7" i="1238"/>
  <c r="W7" i="1238" s="1"/>
  <c r="O8" i="1238"/>
  <c r="N4" i="1238"/>
  <c r="P4" i="1238"/>
  <c r="V4" i="1238"/>
  <c r="W4" i="1238" s="1"/>
  <c r="N6" i="1238"/>
  <c r="P6" i="1238"/>
  <c r="V6" i="1238"/>
  <c r="W6" i="1238" s="1"/>
  <c r="N8" i="1238"/>
  <c r="P8" i="1238"/>
  <c r="V8" i="1238"/>
  <c r="W8" i="1238" s="1"/>
  <c r="T4" i="1237"/>
  <c r="T5" i="1237"/>
  <c r="T3" i="1237"/>
  <c r="T6" i="1237"/>
  <c r="T7" i="1237"/>
  <c r="T8" i="1237"/>
  <c r="N3" i="1237"/>
  <c r="P3" i="1237"/>
  <c r="V3" i="1237"/>
  <c r="W3" i="1237" s="1"/>
  <c r="N5" i="1237"/>
  <c r="P5" i="1237"/>
  <c r="V5" i="1237"/>
  <c r="W5" i="1237" s="1"/>
  <c r="N7" i="1237"/>
  <c r="P7" i="1237"/>
  <c r="V7" i="1237"/>
  <c r="W7" i="1237" s="1"/>
  <c r="N4" i="1237"/>
  <c r="P4" i="1237"/>
  <c r="V4" i="1237"/>
  <c r="W4" i="1237" s="1"/>
  <c r="N6" i="1237"/>
  <c r="P6" i="1237"/>
  <c r="V6" i="1237"/>
  <c r="W6" i="1237" s="1"/>
  <c r="N8" i="1237"/>
  <c r="P8" i="1237"/>
  <c r="V8" i="1237"/>
  <c r="W8" i="1237" s="1"/>
  <c r="T3" i="1236"/>
  <c r="T5" i="1236"/>
  <c r="T7" i="1236"/>
  <c r="T4" i="1236"/>
  <c r="T6" i="1236"/>
  <c r="T8" i="1236" s="1"/>
  <c r="N3" i="1236"/>
  <c r="P3" i="1236"/>
  <c r="V3" i="1236"/>
  <c r="W3" i="1236" s="1"/>
  <c r="O4" i="1236"/>
  <c r="N5" i="1236"/>
  <c r="P5" i="1236"/>
  <c r="V5" i="1236"/>
  <c r="W5" i="1236" s="1"/>
  <c r="O6" i="1236"/>
  <c r="N7" i="1236"/>
  <c r="P7" i="1236"/>
  <c r="V7" i="1236"/>
  <c r="W7" i="1236" s="1"/>
  <c r="O8" i="1236"/>
  <c r="N4" i="1236"/>
  <c r="P4" i="1236"/>
  <c r="V4" i="1236"/>
  <c r="W4" i="1236" s="1"/>
  <c r="N6" i="1236"/>
  <c r="P6" i="1236"/>
  <c r="V6" i="1236"/>
  <c r="W6" i="1236" s="1"/>
  <c r="N8" i="1236"/>
  <c r="P8" i="1236"/>
  <c r="V8" i="1236"/>
  <c r="W8" i="1236" s="1"/>
  <c r="T3" i="1235"/>
  <c r="T5" i="1235"/>
  <c r="T7" i="1235"/>
  <c r="T4" i="1235"/>
  <c r="T6" i="1235"/>
  <c r="T8" i="1235" s="1"/>
  <c r="N3" i="1235"/>
  <c r="P3" i="1235"/>
  <c r="V3" i="1235"/>
  <c r="W3" i="1235" s="1"/>
  <c r="O4" i="1235"/>
  <c r="N5" i="1235"/>
  <c r="P5" i="1235"/>
  <c r="V5" i="1235"/>
  <c r="W5" i="1235" s="1"/>
  <c r="O6" i="1235"/>
  <c r="N7" i="1235"/>
  <c r="P7" i="1235"/>
  <c r="V7" i="1235"/>
  <c r="W7" i="1235" s="1"/>
  <c r="O8" i="1235"/>
  <c r="N4" i="1235"/>
  <c r="P4" i="1235"/>
  <c r="V4" i="1235"/>
  <c r="W4" i="1235" s="1"/>
  <c r="N6" i="1235"/>
  <c r="P6" i="1235"/>
  <c r="V6" i="1235"/>
  <c r="W6" i="1235" s="1"/>
  <c r="N8" i="1235"/>
  <c r="P8" i="1235"/>
  <c r="V8" i="1235"/>
  <c r="W8" i="1235" s="1"/>
  <c r="T4" i="1234"/>
  <c r="T3" i="1234"/>
  <c r="T5" i="1234"/>
  <c r="T7" i="1234"/>
  <c r="T6" i="1234"/>
  <c r="T8" i="1234" s="1"/>
  <c r="N3" i="1234"/>
  <c r="P3" i="1234"/>
  <c r="V3" i="1234"/>
  <c r="W3" i="1234" s="1"/>
  <c r="O4" i="1234"/>
  <c r="N5" i="1234"/>
  <c r="P5" i="1234"/>
  <c r="V5" i="1234"/>
  <c r="W5" i="1234" s="1"/>
  <c r="O6" i="1234"/>
  <c r="N7" i="1234"/>
  <c r="P7" i="1234"/>
  <c r="V7" i="1234"/>
  <c r="W7" i="1234" s="1"/>
  <c r="O8" i="1234"/>
  <c r="N4" i="1234"/>
  <c r="P4" i="1234"/>
  <c r="V4" i="1234"/>
  <c r="W4" i="1234" s="1"/>
  <c r="N6" i="1234"/>
  <c r="P6" i="1234"/>
  <c r="V6" i="1234"/>
  <c r="W6" i="1234" s="1"/>
  <c r="N8" i="1234"/>
  <c r="P8" i="1234"/>
  <c r="V8" i="1234"/>
  <c r="W8" i="1234" s="1"/>
  <c r="T3" i="1233"/>
  <c r="T5" i="1233"/>
  <c r="T7" i="1233"/>
  <c r="T4" i="1233"/>
  <c r="T6" i="1233"/>
  <c r="T8" i="1233" s="1"/>
  <c r="N3" i="1233"/>
  <c r="P3" i="1233"/>
  <c r="V3" i="1233"/>
  <c r="W3" i="1233" s="1"/>
  <c r="O4" i="1233"/>
  <c r="N5" i="1233"/>
  <c r="P5" i="1233"/>
  <c r="V5" i="1233"/>
  <c r="W5" i="1233" s="1"/>
  <c r="O6" i="1233"/>
  <c r="N7" i="1233"/>
  <c r="P7" i="1233"/>
  <c r="V7" i="1233"/>
  <c r="W7" i="1233" s="1"/>
  <c r="O8" i="1233"/>
  <c r="N4" i="1233"/>
  <c r="P4" i="1233"/>
  <c r="V4" i="1233"/>
  <c r="W4" i="1233" s="1"/>
  <c r="N6" i="1233"/>
  <c r="P6" i="1233"/>
  <c r="V6" i="1233"/>
  <c r="W6" i="1233" s="1"/>
  <c r="N8" i="1233"/>
  <c r="P8" i="1233"/>
  <c r="V8" i="1233"/>
  <c r="W8" i="1233" s="1"/>
  <c r="P3" i="1232"/>
  <c r="T4" i="1232"/>
  <c r="T6" i="1232"/>
  <c r="T8" i="1232" s="1"/>
  <c r="T5" i="1232"/>
  <c r="T7" i="1232"/>
  <c r="O3" i="1232"/>
  <c r="V3" i="1232"/>
  <c r="W3" i="1232" s="1"/>
  <c r="O4" i="1232"/>
  <c r="N5" i="1232"/>
  <c r="P5" i="1232"/>
  <c r="V5" i="1232"/>
  <c r="W5" i="1232" s="1"/>
  <c r="O6" i="1232"/>
  <c r="N7" i="1232"/>
  <c r="P7" i="1232"/>
  <c r="V7" i="1232"/>
  <c r="W7" i="1232" s="1"/>
  <c r="O8" i="1232"/>
  <c r="N3" i="1232"/>
  <c r="N4" i="1232"/>
  <c r="P4" i="1232"/>
  <c r="V4" i="1232"/>
  <c r="W4" i="1232" s="1"/>
  <c r="N6" i="1232"/>
  <c r="P6" i="1232"/>
  <c r="V6" i="1232"/>
  <c r="W6" i="1232" s="1"/>
  <c r="N8" i="1232"/>
  <c r="P8" i="1232"/>
  <c r="V8" i="1232"/>
  <c r="W8" i="1232" s="1"/>
  <c r="J26" i="1231"/>
  <c r="J25" i="1231"/>
  <c r="J24" i="1231"/>
  <c r="J23" i="1231"/>
  <c r="J22" i="1231"/>
  <c r="J21" i="1231"/>
  <c r="J20" i="1231"/>
  <c r="J19" i="1231"/>
  <c r="J18" i="1231"/>
  <c r="J17" i="1231"/>
  <c r="J16" i="1231"/>
  <c r="J15" i="1231"/>
  <c r="J14" i="1231"/>
  <c r="M8" i="1231"/>
  <c r="L8" i="1231"/>
  <c r="K8" i="1231"/>
  <c r="I8" i="1231"/>
  <c r="C8" i="1231"/>
  <c r="M7" i="1231"/>
  <c r="L7" i="1231"/>
  <c r="K7" i="1231"/>
  <c r="O10" i="1231" s="1"/>
  <c r="I7" i="1231"/>
  <c r="O7" i="1231" s="1"/>
  <c r="C7" i="1231"/>
  <c r="M6" i="1231"/>
  <c r="L6" i="1231"/>
  <c r="K6" i="1231"/>
  <c r="I6" i="1231"/>
  <c r="C6" i="1231"/>
  <c r="M5" i="1231"/>
  <c r="L5" i="1231"/>
  <c r="K5" i="1231"/>
  <c r="I5" i="1231"/>
  <c r="C5" i="1231"/>
  <c r="M4" i="1231"/>
  <c r="L4" i="1231"/>
  <c r="K4" i="1231"/>
  <c r="I4" i="1231"/>
  <c r="C4" i="1231"/>
  <c r="M3" i="1231"/>
  <c r="L3" i="1231"/>
  <c r="K3" i="1231"/>
  <c r="I3" i="1231"/>
  <c r="C3" i="1231"/>
  <c r="X3" i="1235" l="1"/>
  <c r="Y3" i="1235" s="1"/>
  <c r="X3" i="1239"/>
  <c r="Y3" i="1239" s="1"/>
  <c r="X7" i="1248"/>
  <c r="Y7" i="1248" s="1"/>
  <c r="X7" i="1247"/>
  <c r="Y7" i="1247" s="1"/>
  <c r="X5" i="1241"/>
  <c r="Y5" i="1241" s="1"/>
  <c r="X3" i="1240"/>
  <c r="Y3" i="1240" s="1"/>
  <c r="X7" i="1243"/>
  <c r="Y7" i="1243" s="1"/>
  <c r="X3" i="1238"/>
  <c r="Y3" i="1238" s="1"/>
  <c r="P3" i="1231"/>
  <c r="X3" i="1248"/>
  <c r="Y3" i="1248" s="1"/>
  <c r="X5" i="1248"/>
  <c r="Y5" i="1248" s="1"/>
  <c r="X8" i="1248"/>
  <c r="Y8" i="1248" s="1"/>
  <c r="X4" i="1248"/>
  <c r="Y4" i="1248" s="1"/>
  <c r="X6" i="1248"/>
  <c r="Y6" i="1248" s="1"/>
  <c r="X3" i="1247"/>
  <c r="Y3" i="1247" s="1"/>
  <c r="X5" i="1247"/>
  <c r="Y5" i="1247" s="1"/>
  <c r="X8" i="1247"/>
  <c r="Y8" i="1247" s="1"/>
  <c r="X4" i="1247"/>
  <c r="Y4" i="1247" s="1"/>
  <c r="X6" i="1247"/>
  <c r="Y6" i="1247" s="1"/>
  <c r="X5" i="1246"/>
  <c r="Y5" i="1246" s="1"/>
  <c r="X8" i="1246"/>
  <c r="Y8" i="1246" s="1"/>
  <c r="X4" i="1246"/>
  <c r="Y4" i="1246" s="1"/>
  <c r="X7" i="1246"/>
  <c r="Y7" i="1246" s="1"/>
  <c r="X3" i="1246"/>
  <c r="Y3" i="1246" s="1"/>
  <c r="X6" i="1246"/>
  <c r="Y6" i="1246" s="1"/>
  <c r="X5" i="1245"/>
  <c r="Y5" i="1245" s="1"/>
  <c r="X8" i="1245"/>
  <c r="Y8" i="1245" s="1"/>
  <c r="X4" i="1245"/>
  <c r="Y4" i="1245" s="1"/>
  <c r="X7" i="1245"/>
  <c r="Y7" i="1245" s="1"/>
  <c r="X3" i="1245"/>
  <c r="Y3" i="1245" s="1"/>
  <c r="X6" i="1245"/>
  <c r="Y6" i="1245" s="1"/>
  <c r="X7" i="1244"/>
  <c r="Y7" i="1244" s="1"/>
  <c r="X5" i="1244"/>
  <c r="Y5" i="1244" s="1"/>
  <c r="X3" i="1244"/>
  <c r="Y3" i="1244" s="1"/>
  <c r="X8" i="1244"/>
  <c r="Y8" i="1244" s="1"/>
  <c r="X6" i="1244"/>
  <c r="Y6" i="1244" s="1"/>
  <c r="X4" i="1244"/>
  <c r="Y4" i="1244" s="1"/>
  <c r="X3" i="1243"/>
  <c r="Y3" i="1243" s="1"/>
  <c r="X5" i="1243"/>
  <c r="Y5" i="1243" s="1"/>
  <c r="X8" i="1243"/>
  <c r="Y8" i="1243" s="1"/>
  <c r="X4" i="1243"/>
  <c r="Y4" i="1243" s="1"/>
  <c r="X6" i="1243"/>
  <c r="Y6" i="1243" s="1"/>
  <c r="X5" i="1242"/>
  <c r="Y5" i="1242" s="1"/>
  <c r="X3" i="1242"/>
  <c r="Y3" i="1242" s="1"/>
  <c r="X8" i="1242"/>
  <c r="Y8" i="1242" s="1"/>
  <c r="X4" i="1242"/>
  <c r="Y4" i="1242" s="1"/>
  <c r="X7" i="1242"/>
  <c r="Y7" i="1242" s="1"/>
  <c r="X6" i="1242"/>
  <c r="Y6" i="1242" s="1"/>
  <c r="X8" i="1241"/>
  <c r="Y8" i="1241" s="1"/>
  <c r="X4" i="1241"/>
  <c r="Y4" i="1241" s="1"/>
  <c r="X7" i="1241"/>
  <c r="Y7" i="1241" s="1"/>
  <c r="X3" i="1241"/>
  <c r="Y3" i="1241" s="1"/>
  <c r="X6" i="1241"/>
  <c r="Y6" i="1241" s="1"/>
  <c r="X7" i="1240"/>
  <c r="Y7" i="1240" s="1"/>
  <c r="X5" i="1240"/>
  <c r="Y5" i="1240" s="1"/>
  <c r="X8" i="1240"/>
  <c r="Y8" i="1240" s="1"/>
  <c r="X4" i="1240"/>
  <c r="Y4" i="1240" s="1"/>
  <c r="X6" i="1240"/>
  <c r="Y6" i="1240" s="1"/>
  <c r="X7" i="1239"/>
  <c r="Y7" i="1239" s="1"/>
  <c r="X5" i="1239"/>
  <c r="Y5" i="1239" s="1"/>
  <c r="X8" i="1239"/>
  <c r="Y8" i="1239" s="1"/>
  <c r="X4" i="1239"/>
  <c r="Y4" i="1239" s="1"/>
  <c r="X6" i="1239"/>
  <c r="Y6" i="1239" s="1"/>
  <c r="X7" i="1238"/>
  <c r="Y7" i="1238" s="1"/>
  <c r="X5" i="1238"/>
  <c r="Y5" i="1238" s="1"/>
  <c r="X8" i="1238"/>
  <c r="Y8" i="1238" s="1"/>
  <c r="X4" i="1238"/>
  <c r="Y4" i="1238" s="1"/>
  <c r="X6" i="1238"/>
  <c r="Y6" i="1238" s="1"/>
  <c r="X3" i="1237"/>
  <c r="Y3" i="1237" s="1"/>
  <c r="X7" i="1237"/>
  <c r="Y7" i="1237" s="1"/>
  <c r="X5" i="1237"/>
  <c r="Y5" i="1237" s="1"/>
  <c r="X4" i="1237"/>
  <c r="Y4" i="1237" s="1"/>
  <c r="X6" i="1237"/>
  <c r="Y6" i="1237" s="1"/>
  <c r="X8" i="1237"/>
  <c r="Y8" i="1237" s="1"/>
  <c r="X5" i="1236"/>
  <c r="Y5" i="1236" s="1"/>
  <c r="X8" i="1236"/>
  <c r="Y8" i="1236" s="1"/>
  <c r="X4" i="1236"/>
  <c r="Y4" i="1236" s="1"/>
  <c r="X7" i="1236"/>
  <c r="Y7" i="1236" s="1"/>
  <c r="X3" i="1236"/>
  <c r="Y3" i="1236" s="1"/>
  <c r="X6" i="1236"/>
  <c r="Y6" i="1236" s="1"/>
  <c r="X7" i="1235"/>
  <c r="Y7" i="1235" s="1"/>
  <c r="X5" i="1235"/>
  <c r="Y5" i="1235" s="1"/>
  <c r="X8" i="1235"/>
  <c r="Y8" i="1235" s="1"/>
  <c r="X4" i="1235"/>
  <c r="Y4" i="1235" s="1"/>
  <c r="X6" i="1235"/>
  <c r="Y6" i="1235" s="1"/>
  <c r="X3" i="1234"/>
  <c r="Y3" i="1234" s="1"/>
  <c r="X7" i="1234"/>
  <c r="Y7" i="1234" s="1"/>
  <c r="X5" i="1234"/>
  <c r="Y5" i="1234" s="1"/>
  <c r="X8" i="1234"/>
  <c r="Y8" i="1234" s="1"/>
  <c r="X4" i="1234"/>
  <c r="Y4" i="1234" s="1"/>
  <c r="X6" i="1234"/>
  <c r="Y6" i="1234" s="1"/>
  <c r="X5" i="1233"/>
  <c r="Y5" i="1233" s="1"/>
  <c r="X8" i="1233"/>
  <c r="Y8" i="1233" s="1"/>
  <c r="X4" i="1233"/>
  <c r="Y4" i="1233" s="1"/>
  <c r="X7" i="1233"/>
  <c r="Y7" i="1233" s="1"/>
  <c r="X3" i="1233"/>
  <c r="Y3" i="1233" s="1"/>
  <c r="X6" i="1233"/>
  <c r="Y6" i="1233" s="1"/>
  <c r="X5" i="1232"/>
  <c r="Y5" i="1232" s="1"/>
  <c r="X7" i="1232"/>
  <c r="Y7" i="1232" s="1"/>
  <c r="X3" i="1232"/>
  <c r="Y3" i="1232" s="1"/>
  <c r="X8" i="1232"/>
  <c r="Y8" i="1232" s="1"/>
  <c r="X4" i="1232"/>
  <c r="Y4" i="1232" s="1"/>
  <c r="X6" i="1232"/>
  <c r="Y6" i="1232" s="1"/>
  <c r="O5" i="1231"/>
  <c r="T4" i="1231"/>
  <c r="T6" i="1231"/>
  <c r="T8" i="1231" s="1"/>
  <c r="T5" i="1231"/>
  <c r="T7" i="1231"/>
  <c r="O3" i="1231"/>
  <c r="V3" i="1231"/>
  <c r="W3" i="1231" s="1"/>
  <c r="O4" i="1231"/>
  <c r="N5" i="1231"/>
  <c r="P5" i="1231"/>
  <c r="V5" i="1231"/>
  <c r="W5" i="1231" s="1"/>
  <c r="O6" i="1231"/>
  <c r="N7" i="1231"/>
  <c r="P7" i="1231"/>
  <c r="V7" i="1231"/>
  <c r="W7" i="1231" s="1"/>
  <c r="O8" i="1231"/>
  <c r="N3" i="1231"/>
  <c r="N4" i="1231"/>
  <c r="P4" i="1231"/>
  <c r="V4" i="1231"/>
  <c r="W4" i="1231" s="1"/>
  <c r="N6" i="1231"/>
  <c r="P6" i="1231"/>
  <c r="V6" i="1231"/>
  <c r="W6" i="1231" s="1"/>
  <c r="N8" i="1231"/>
  <c r="P8" i="1231"/>
  <c r="V8" i="1231"/>
  <c r="W8" i="1231" s="1"/>
  <c r="X5" i="1231" l="1"/>
  <c r="Y5" i="1231" s="1"/>
  <c r="X7" i="1231"/>
  <c r="Y7" i="1231" s="1"/>
  <c r="X3" i="1231"/>
  <c r="Y3" i="1231" s="1"/>
  <c r="X8" i="1231"/>
  <c r="Y8" i="1231" s="1"/>
  <c r="X4" i="1231"/>
  <c r="Y4" i="1231" s="1"/>
  <c r="X6" i="1231"/>
  <c r="Y6" i="1231" s="1"/>
  <c r="J39" i="91" l="1"/>
  <c r="J38" i="91"/>
  <c r="J37" i="91"/>
  <c r="J36" i="91"/>
  <c r="J35" i="91"/>
  <c r="J34" i="91"/>
  <c r="J33" i="91"/>
  <c r="J32" i="91"/>
  <c r="J31" i="91"/>
  <c r="J30" i="91"/>
  <c r="J29" i="91"/>
  <c r="J28" i="91"/>
  <c r="J26" i="91"/>
  <c r="J25" i="91"/>
  <c r="J24" i="91"/>
  <c r="J23" i="91"/>
  <c r="J22" i="91"/>
  <c r="J21" i="91"/>
  <c r="J20" i="91"/>
  <c r="J19" i="91"/>
  <c r="J18" i="91"/>
  <c r="J17" i="91"/>
  <c r="J16" i="91"/>
  <c r="J15" i="91"/>
  <c r="J14" i="91"/>
  <c r="V8" i="91"/>
  <c r="X8" i="91" s="1"/>
  <c r="Y8" i="91" s="1"/>
  <c r="P8" i="91"/>
  <c r="N8" i="91"/>
  <c r="M8" i="91"/>
  <c r="L8" i="91"/>
  <c r="O8" i="91" s="1"/>
  <c r="K8" i="91"/>
  <c r="C8" i="91"/>
  <c r="V7" i="91"/>
  <c r="X7" i="91" s="1"/>
  <c r="Y7" i="91" s="1"/>
  <c r="P7" i="91"/>
  <c r="N7" i="91"/>
  <c r="M7" i="91"/>
  <c r="L7" i="91"/>
  <c r="O7" i="91" s="1"/>
  <c r="K7" i="91"/>
  <c r="O10" i="91" s="1"/>
  <c r="C7" i="91"/>
  <c r="M6" i="91"/>
  <c r="L6" i="91"/>
  <c r="K6" i="91"/>
  <c r="C6" i="91"/>
  <c r="M5" i="91"/>
  <c r="L5" i="91"/>
  <c r="K5" i="91"/>
  <c r="O5" i="91"/>
  <c r="C5" i="91"/>
  <c r="M4" i="91"/>
  <c r="L4" i="91"/>
  <c r="K4" i="91"/>
  <c r="O4" i="91"/>
  <c r="C4" i="91"/>
  <c r="V3" i="91"/>
  <c r="X3" i="91" s="1"/>
  <c r="Y3" i="91" s="1"/>
  <c r="O3" i="91"/>
  <c r="M3" i="91"/>
  <c r="L3" i="91"/>
  <c r="K3" i="91"/>
  <c r="N3" i="91" s="1"/>
  <c r="C3" i="91"/>
  <c r="W3" i="91" l="1"/>
  <c r="T5" i="91"/>
  <c r="T6" i="91"/>
  <c r="T8" i="91" s="1"/>
  <c r="T7" i="91"/>
  <c r="T3" i="91"/>
  <c r="T4" i="91"/>
  <c r="N4" i="91"/>
  <c r="P4" i="91"/>
  <c r="V4" i="91"/>
  <c r="W4" i="91" s="1"/>
  <c r="P3" i="91"/>
  <c r="N5" i="91"/>
  <c r="P5" i="91"/>
  <c r="V5" i="91"/>
  <c r="W5" i="91" s="1"/>
  <c r="O6" i="91"/>
  <c r="W7" i="91"/>
  <c r="W8" i="91"/>
  <c r="N6" i="91"/>
  <c r="P6" i="91"/>
  <c r="V6" i="91"/>
  <c r="W6" i="91" s="1"/>
  <c r="X5" i="91" l="1"/>
  <c r="Y5" i="91" s="1"/>
  <c r="X4" i="91"/>
  <c r="Y4" i="91" s="1"/>
  <c r="X6" i="91"/>
  <c r="Y6" i="91" s="1"/>
</calcChain>
</file>

<file path=xl/sharedStrings.xml><?xml version="1.0" encoding="utf-8"?>
<sst xmlns="http://schemas.openxmlformats.org/spreadsheetml/2006/main" count="2033" uniqueCount="898">
  <si>
    <t>ALERTES</t>
  </si>
  <si>
    <t>RENDEMENT</t>
  </si>
  <si>
    <t>NOMBRES D'HEURES SUIVANT LES PIECES REELLES</t>
  </si>
  <si>
    <t>PIECES REELLES</t>
  </si>
  <si>
    <t>PIECES NC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</si>
  <si>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</si>
  <si>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</si>
  <si>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</si>
  <si>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</si>
  <si>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</si>
  <si>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</si>
  <si>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</si>
  <si>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</si>
  <si>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</si>
  <si>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</si>
  <si>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</si>
  <si>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</si>
  <si>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0015-CAD-0042-PP</t>
  </si>
  <si>
    <t>bague PP</t>
  </si>
  <si>
    <t>entretoise hex11</t>
  </si>
  <si>
    <t>outi-plot</t>
  </si>
  <si>
    <t>plot nez de marche</t>
  </si>
  <si>
    <t>SH42Z1</t>
  </si>
  <si>
    <t>porta valvola</t>
  </si>
  <si>
    <t>MPS000300</t>
  </si>
  <si>
    <t>raccord HEX 17</t>
  </si>
  <si>
    <t>pignon simple etage</t>
  </si>
  <si>
    <t>transfert</t>
  </si>
  <si>
    <t>suivi de rentabilité des ouvriers</t>
  </si>
  <si>
    <t>machine</t>
  </si>
  <si>
    <t>designation article</t>
  </si>
  <si>
    <t>opération</t>
  </si>
  <si>
    <t>ouvriers</t>
  </si>
  <si>
    <t>cadence</t>
  </si>
  <si>
    <t>nombre d'heures de production</t>
  </si>
  <si>
    <t>autre</t>
  </si>
  <si>
    <t>tour précis 3</t>
  </si>
  <si>
    <t>taraudeuse automatique 1</t>
  </si>
  <si>
    <t>taraudeuse automatique 2</t>
  </si>
  <si>
    <t>perceuse</t>
  </si>
  <si>
    <t>fraiseuse</t>
  </si>
  <si>
    <t>rectifieuse</t>
  </si>
  <si>
    <t>centre</t>
  </si>
  <si>
    <t>nakamurha</t>
  </si>
  <si>
    <t>SYMBOLE</t>
  </si>
  <si>
    <t>TVRC100</t>
  </si>
  <si>
    <t>B001-cp1</t>
  </si>
  <si>
    <t>rivet Ø15</t>
  </si>
  <si>
    <t>tour précis 2</t>
  </si>
  <si>
    <t>BUSSOLA D1320X18.2 AVP CARB</t>
  </si>
  <si>
    <t>pion</t>
  </si>
  <si>
    <t>insert R171</t>
  </si>
  <si>
    <t>vis DEC inox M2.5</t>
  </si>
  <si>
    <t>15-0795</t>
  </si>
  <si>
    <t>goujon de roue OM grand model</t>
  </si>
  <si>
    <t>bague sablé</t>
  </si>
  <si>
    <t>ecrou tige embrayage F110</t>
  </si>
  <si>
    <t>perno 6-62</t>
  </si>
  <si>
    <t>BRIDE TDW200</t>
  </si>
  <si>
    <t>99MATBRIDE200</t>
  </si>
  <si>
    <t>perno 6-30</t>
  </si>
  <si>
    <t>goujon de 12 l160</t>
  </si>
  <si>
    <t>chemise pompéte</t>
  </si>
  <si>
    <t>goujon de 12 l180</t>
  </si>
  <si>
    <t>Entretoise de serrage TDW</t>
  </si>
  <si>
    <t>piston</t>
  </si>
  <si>
    <t>QUADRO 10</t>
  </si>
  <si>
    <t>CALE perforré</t>
  </si>
  <si>
    <t>PIECES MANQUANTES</t>
  </si>
  <si>
    <t>goupille Ø6</t>
  </si>
  <si>
    <t>bague decolletée 7009</t>
  </si>
  <si>
    <t>douille Ø4</t>
  </si>
  <si>
    <t>bossage purge M6</t>
  </si>
  <si>
    <t>bague peinture D12</t>
  </si>
  <si>
    <t>bague alum Ø76</t>
  </si>
  <si>
    <t>goujon IVECO GM</t>
  </si>
  <si>
    <t>goujon de roue</t>
  </si>
  <si>
    <t xml:space="preserve">CALE DE SERRAGE 99MAT999060 </t>
  </si>
  <si>
    <t>cale support moteur</t>
  </si>
  <si>
    <t>insert M10</t>
  </si>
  <si>
    <t>tige d'embrayage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</si>
  <si>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</si>
  <si>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</si>
  <si>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</si>
  <si>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</si>
  <si>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</si>
  <si>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</si>
  <si>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</si>
  <si>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-</t>
  </si>
  <si>
    <t>embout porte rotule</t>
  </si>
  <si>
    <t>ALBS06100L08</t>
  </si>
  <si>
    <t>PPMATBRIDE200</t>
  </si>
  <si>
    <t>99MAT999034</t>
  </si>
  <si>
    <t>AVP60</t>
  </si>
  <si>
    <t>99MAT999060</t>
  </si>
  <si>
    <t>ALBLO021019STJCN</t>
  </si>
  <si>
    <t>B041-CP1</t>
  </si>
  <si>
    <t>F110</t>
  </si>
  <si>
    <t>insert W164 court</t>
  </si>
  <si>
    <t>OM40</t>
  </si>
  <si>
    <t>bague Ø30</t>
  </si>
  <si>
    <t>bague Ø28 taraudé</t>
  </si>
  <si>
    <t>raccord pompe a l'eau</t>
  </si>
  <si>
    <t>bague Ø32</t>
  </si>
  <si>
    <t>I071</t>
  </si>
  <si>
    <t>nbre de pieces reelles</t>
  </si>
  <si>
    <t>NOMBRE DE PIECES FINIS PAR CYCLE</t>
  </si>
  <si>
    <t>goujon l 180.5</t>
  </si>
  <si>
    <t>Ecrou de roue Mitsubitchi PM</t>
  </si>
  <si>
    <t>raccord OM 40</t>
  </si>
  <si>
    <t>bielle direction</t>
  </si>
  <si>
    <t>I037</t>
  </si>
  <si>
    <t>FO013</t>
  </si>
  <si>
    <t>GOUJON DE 11 LG180</t>
  </si>
  <si>
    <t>GOUJON DE 11 LG 160</t>
  </si>
  <si>
    <t>CHPOINTEAUJCN</t>
  </si>
  <si>
    <t>GOUJON HUTCHINSON</t>
  </si>
  <si>
    <t>LC1327C200</t>
  </si>
  <si>
    <t>gojon LG 51.5 Ø19.7</t>
  </si>
  <si>
    <t>G002-CP3</t>
  </si>
  <si>
    <t>G002-CP4</t>
  </si>
  <si>
    <t>G002-CP2</t>
  </si>
  <si>
    <t>MI19</t>
  </si>
  <si>
    <t>goujon de roue MI PM av</t>
  </si>
  <si>
    <t>G003</t>
  </si>
  <si>
    <t>INSERT métalique</t>
  </si>
  <si>
    <t>8087-1</t>
  </si>
  <si>
    <t>ecrou h19 lg13,5 goujon de 11AV</t>
  </si>
  <si>
    <t>ECROU H19 LG5 Goujon de 11AV</t>
  </si>
  <si>
    <t>I043</t>
  </si>
  <si>
    <t>chemise JCI D14</t>
  </si>
  <si>
    <t>CHEMISE 014JCN</t>
  </si>
  <si>
    <t>ECM16L18HEX19</t>
  </si>
  <si>
    <t>bouchon plastique</t>
  </si>
  <si>
    <t>poigné aluminum</t>
  </si>
  <si>
    <t>bague int silent bloc 18-14-68.8</t>
  </si>
  <si>
    <t>T-RC300</t>
  </si>
  <si>
    <t>Rivet TRC300</t>
  </si>
  <si>
    <t>ECROU H17 LG5 Goujon de 11AV</t>
  </si>
  <si>
    <t>ecrou H19 lg 5 GOUJON de 14 NM</t>
  </si>
  <si>
    <t>GOUJON Ø 28</t>
  </si>
  <si>
    <t>M034</t>
  </si>
  <si>
    <t>rivet tarraudée B55</t>
  </si>
  <si>
    <t>B55 6*14,8</t>
  </si>
  <si>
    <t>bague Ø 14 inox</t>
  </si>
  <si>
    <t>Rehausse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</si>
  <si>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</si>
  <si>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</si>
  <si>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</si>
  <si>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</si>
  <si>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</si>
  <si>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</si>
  <si>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</si>
  <si>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</si>
  <si>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</si>
  <si>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</si>
  <si>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</si>
  <si>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>BOULE RETROVISEUR</t>
  </si>
  <si>
    <t>Clamping ring 120Fo</t>
  </si>
  <si>
    <t>OTT-170</t>
  </si>
  <si>
    <t xml:space="preserve">Main Body for secondary fan out </t>
  </si>
  <si>
    <t>OTT 169</t>
  </si>
  <si>
    <t>Body primary</t>
  </si>
  <si>
    <t>OTT-171</t>
  </si>
  <si>
    <t>clamping ring 240fo</t>
  </si>
  <si>
    <t>I066-I098-CP5</t>
  </si>
  <si>
    <t>ECROU M12x1,25</t>
  </si>
  <si>
    <t>ECROU Ø   10 LG10</t>
  </si>
  <si>
    <t>ecrou de l'axe 11 AV</t>
  </si>
  <si>
    <t>douille carre 24</t>
  </si>
  <si>
    <t>G001+G005-CP4</t>
  </si>
  <si>
    <t xml:space="preserve">ECROU H19 LG 5 Goujon de 10 AR </t>
  </si>
  <si>
    <t>PIGNON DOUBLE ETAGE</t>
  </si>
  <si>
    <t>raccord 504</t>
  </si>
  <si>
    <t>300035-5-f</t>
  </si>
  <si>
    <t>COMPTEUR AUJOURD’HUI à 8h</t>
  </si>
  <si>
    <t>signalisation d'intégrateur</t>
  </si>
  <si>
    <t>ECROU M40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</si>
  <si>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</si>
  <si>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</si>
  <si>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</si>
  <si>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</si>
  <si>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</si>
  <si>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</si>
  <si>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</si>
  <si>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</si>
  <si>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</si>
  <si>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</si>
  <si>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</si>
  <si>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</si>
  <si>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</si>
  <si>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>NOMBRE D'HEURES DE TRAVAIL    8h--&gt;17h</t>
  </si>
  <si>
    <t>NOMBRE D'HEURES DE TRAVAIL  17H--&gt;21H</t>
  </si>
  <si>
    <t>NOMBRE D'HEURES DE TRAVAIL 5h--&gt;8h</t>
  </si>
  <si>
    <t>Bague tarraudée</t>
  </si>
  <si>
    <t>COMPTEUR AUJOURD’HUI à 5h</t>
  </si>
  <si>
    <t>PIECES SUIVANT COMPTEUR 21h--&gt;5h</t>
  </si>
  <si>
    <t>NOMBRE D'HEURES DE TRAVAIL 21h--&gt;5h</t>
  </si>
  <si>
    <t>crimp body for secondary fan out</t>
  </si>
  <si>
    <t>OPE-047</t>
  </si>
  <si>
    <t>Ecrou bride M14*1.5</t>
  </si>
  <si>
    <t>0-6258-1</t>
  </si>
  <si>
    <t>INSERTO ESAG M6. 8*6</t>
  </si>
  <si>
    <t>Ecrou de roue</t>
  </si>
  <si>
    <t>0-3738</t>
  </si>
  <si>
    <t>I143-BIGLIA</t>
  </si>
  <si>
    <t>PIG 50 SE-HARDING</t>
  </si>
  <si>
    <t>G001-CP1</t>
  </si>
  <si>
    <t>GOUJON DE 10 AR</t>
  </si>
  <si>
    <t>INSERT Ø 5,3</t>
  </si>
  <si>
    <t>M4X07</t>
  </si>
  <si>
    <t>Vis ressort</t>
  </si>
  <si>
    <t>M018-BIGLIA</t>
  </si>
  <si>
    <t>ecrou trompête 404</t>
  </si>
  <si>
    <t>B006</t>
  </si>
  <si>
    <t>Ecrou de roue KB</t>
  </si>
  <si>
    <t>I034</t>
  </si>
  <si>
    <t>PERNO DISINNESTO RULLO</t>
  </si>
  <si>
    <t>G16922290</t>
  </si>
  <si>
    <t>Goujon de roue Mit GM MB 584750 VT</t>
  </si>
  <si>
    <t>MI18</t>
  </si>
  <si>
    <t>ecrou Hm D / N936 M14X1.5 Zn TRV</t>
  </si>
  <si>
    <t>Bloc à clapets</t>
  </si>
  <si>
    <t>200505-0-F</t>
  </si>
  <si>
    <t>Gewindeeinsatz Ensat M4*5</t>
  </si>
  <si>
    <t>OTT-171-L32</t>
  </si>
  <si>
    <t xml:space="preserve">clamping ring 240fo </t>
  </si>
  <si>
    <t>601130-NAK</t>
  </si>
  <si>
    <t>601130-NAK-Filetage</t>
  </si>
  <si>
    <t xml:space="preserve">Porta valvola </t>
  </si>
  <si>
    <t>SH42Z1-Fraiseuse</t>
  </si>
  <si>
    <t xml:space="preserve">Ecrou de fusée  </t>
  </si>
  <si>
    <t>601130-HARDING</t>
  </si>
  <si>
    <t xml:space="preserve">ALBLO021019STJCN-HARDING </t>
  </si>
  <si>
    <t xml:space="preserve">Bloc à clapets  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</si>
  <si>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</si>
  <si>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</si>
  <si>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</si>
  <si>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</si>
  <si>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</si>
  <si>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</si>
  <si>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boulon d'assemblage</t>
  </si>
  <si>
    <t>Siege JCU</t>
  </si>
  <si>
    <t>ChSIEGE-JCN</t>
  </si>
  <si>
    <t>Ecrou de roue Ford Ranger</t>
  </si>
  <si>
    <t>COMPTEUR AUJOURD’HUI à 8H</t>
  </si>
  <si>
    <t>Raccord refroidisseur ISUZU</t>
  </si>
  <si>
    <t>I070-cp1</t>
  </si>
  <si>
    <t>Ecrou alu D38-JAMEL</t>
  </si>
  <si>
    <t>Ecrou M27</t>
  </si>
  <si>
    <t>Bouchon carter</t>
  </si>
  <si>
    <t>I009</t>
  </si>
  <si>
    <t>Wasseranscluss Stift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</si>
  <si>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</si>
  <si>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</si>
  <si>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</si>
  <si>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</si>
  <si>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</si>
  <si>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</si>
  <si>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</si>
  <si>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</si>
  <si>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</si>
  <si>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</si>
  <si>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</si>
  <si>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Ecrou H19 lg 13.5 goujon de 11 AV</t>
  </si>
  <si>
    <t>G002+G007-CP2</t>
  </si>
  <si>
    <t>G022-cp1</t>
  </si>
  <si>
    <t>Inserto Esag M8 12x12</t>
  </si>
  <si>
    <t>Bague lg 5 l'axe de 14NM</t>
  </si>
  <si>
    <t>Ecrou goujon de 14 NM</t>
  </si>
  <si>
    <t xml:space="preserve">Goujon de 15 NM </t>
  </si>
  <si>
    <t>Rondelle axe etirée de frein ISUZU</t>
  </si>
  <si>
    <t>I100-CP2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</si>
  <si>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</si>
  <si>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</si>
  <si>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</si>
  <si>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</si>
  <si>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</si>
  <si>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Broche acier L=180</t>
  </si>
  <si>
    <t>Broche 180</t>
  </si>
  <si>
    <t>0-3748-1</t>
  </si>
  <si>
    <t>0-5151-1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</si>
  <si>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</si>
  <si>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</si>
  <si>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</si>
  <si>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</si>
  <si>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</si>
  <si>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</si>
  <si>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</si>
  <si>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</si>
  <si>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COMPTEUR HIER à 8H</t>
  </si>
  <si>
    <t>Bague galvanisée 20x26x46</t>
  </si>
  <si>
    <t>0-5023-1</t>
  </si>
  <si>
    <t>Bague galvanisée 26x20x45</t>
  </si>
  <si>
    <t>0-4894-1</t>
  </si>
  <si>
    <t>4-8483-1</t>
  </si>
  <si>
    <t>Bague galvanisée 18x22x42</t>
  </si>
  <si>
    <t>0-4989-1</t>
  </si>
  <si>
    <t>Entretoise hexagonal Hex15</t>
  </si>
  <si>
    <t>PIG-L236-24D-G</t>
  </si>
  <si>
    <t>Ecrou de roue TFR ISUZU</t>
  </si>
  <si>
    <t>I025</t>
  </si>
  <si>
    <t>I027-CP1</t>
  </si>
  <si>
    <t>MI08-cp1</t>
  </si>
  <si>
    <t>Serrure encastrée B55</t>
  </si>
  <si>
    <t>B55-5*13</t>
  </si>
  <si>
    <t>Ecrou goujon M14x1.50</t>
  </si>
  <si>
    <t>G021-CP1</t>
  </si>
  <si>
    <t>Bague PP-Fraiseuse</t>
  </si>
  <si>
    <t>Bronzina 16/18*10.3</t>
  </si>
  <si>
    <t>rivet TRB 400</t>
  </si>
  <si>
    <t>Boîte  T140 sans taraudage</t>
  </si>
  <si>
    <t>Ecrou hex8</t>
  </si>
  <si>
    <t>ECROU HEXAGON+MULTI</t>
  </si>
  <si>
    <t>ecrou frein</t>
  </si>
  <si>
    <t>Boule retroviseur Ø18.4</t>
  </si>
  <si>
    <t>Boule Ø18,4</t>
  </si>
  <si>
    <t>rivet TVRC 100</t>
  </si>
  <si>
    <t>Bague laiton necessaire axe ressort</t>
  </si>
  <si>
    <t>F043-cp1</t>
  </si>
  <si>
    <t>CAL ACIER SUSPENSION TOYOTA</t>
  </si>
  <si>
    <t>I090-CP3</t>
  </si>
  <si>
    <t>FANOUT 72FO POM C NOIR</t>
  </si>
  <si>
    <t>901-609-001</t>
  </si>
  <si>
    <t>Goujon de 12 L = 183 mm</t>
  </si>
  <si>
    <t>bague galvanisée 20x26x52</t>
  </si>
  <si>
    <t>0-5022-1</t>
  </si>
  <si>
    <t>bague galvanisée 20x26x50</t>
  </si>
  <si>
    <t>0-5020-1</t>
  </si>
  <si>
    <t>bague galvanisée 12x18x47.5</t>
  </si>
  <si>
    <t>0-5799-1</t>
  </si>
  <si>
    <t>bague galvanisée 12x18x40</t>
  </si>
  <si>
    <t>bague galvanisée 20x26x57</t>
  </si>
  <si>
    <t>4- 8362-1</t>
  </si>
  <si>
    <t>Goujon de roue Mit GMB584750V T</t>
  </si>
  <si>
    <t>MI018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</si>
  <si>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</si>
  <si>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</si>
  <si>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</si>
  <si>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</si>
  <si>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</si>
  <si>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</si>
  <si>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</si>
  <si>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 xml:space="preserve">bague laiton necessaire axe ressort </t>
  </si>
  <si>
    <t>F042-CP1</t>
  </si>
  <si>
    <t>bague galvanisée 14x20x52</t>
  </si>
  <si>
    <t>0 - 57 40 - 1</t>
  </si>
  <si>
    <t>bague galvanisée 12x18x35</t>
  </si>
  <si>
    <t>buse tube d'eau MD 370177</t>
  </si>
  <si>
    <t>MI022-cp3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</si>
  <si>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</si>
  <si>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</si>
  <si>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</si>
  <si>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</si>
  <si>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</si>
  <si>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</si>
  <si>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</si>
  <si>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</si>
  <si>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0-5255-1</t>
  </si>
  <si>
    <t>bague galvanisée 14x18x40</t>
  </si>
  <si>
    <t>0-4229-1</t>
  </si>
  <si>
    <t>bague galvanisée 12x14.5x40</t>
  </si>
  <si>
    <t>bague galvanisée 14x20x40</t>
  </si>
  <si>
    <t>bague galvanisée 14x18x44</t>
  </si>
  <si>
    <t>0-4230-1</t>
  </si>
  <si>
    <t>0-5202-1</t>
  </si>
  <si>
    <t>Goujon Ø 18 lg 50</t>
  </si>
  <si>
    <t>G018</t>
  </si>
  <si>
    <t>Bouchon carter Mitsubishi</t>
  </si>
  <si>
    <t>tube d'eau fiat tupo</t>
  </si>
  <si>
    <t>F044</t>
  </si>
  <si>
    <t>FO015-cp1</t>
  </si>
  <si>
    <t>bague galvanisée 14x20x62</t>
  </si>
  <si>
    <t>0-5734-1</t>
  </si>
  <si>
    <t>ecrou R5/R4 RENAULT</t>
  </si>
  <si>
    <t>R006-CP1</t>
  </si>
  <si>
    <t>Goujon Ø 18 lg 5 0</t>
  </si>
  <si>
    <t>G018-L32</t>
  </si>
  <si>
    <t>B041-cp4</t>
  </si>
  <si>
    <t xml:space="preserve">GOUJON M14*1.5 L=52 </t>
  </si>
  <si>
    <t>G021-CP2</t>
  </si>
  <si>
    <t xml:space="preserve">Ecrou de roue ford ranger </t>
  </si>
  <si>
    <t>FO013-cp1</t>
  </si>
  <si>
    <t>ECROU DE ROUE TFR ISUZU I143-CP1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</si>
  <si>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</si>
  <si>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</si>
  <si>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</si>
  <si>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</si>
  <si>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</si>
  <si>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</si>
  <si>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</si>
  <si>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</si>
  <si>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</si>
  <si>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</si>
  <si>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</si>
  <si>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</si>
  <si>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</si>
  <si>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</si>
  <si>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</si>
  <si>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</si>
  <si>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</si>
  <si>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</si>
  <si>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</si>
  <si>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</si>
  <si>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</si>
  <si>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</si>
  <si>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</si>
  <si>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</si>
  <si>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</si>
  <si>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</si>
  <si>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</si>
  <si>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</si>
  <si>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</si>
  <si>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</si>
  <si>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</si>
  <si>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</si>
  <si>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ECROU BIELLE DROITE</t>
  </si>
  <si>
    <t>I113-CP1</t>
  </si>
  <si>
    <t>PIECES USINEES</t>
  </si>
  <si>
    <t>Culot bougie GM Culasse</t>
  </si>
  <si>
    <t>D002</t>
  </si>
  <si>
    <t>Part C</t>
  </si>
  <si>
    <t>D003</t>
  </si>
  <si>
    <t>Culot Bougie PM Culasse</t>
  </si>
  <si>
    <t>Bague galvanisée 8x14x24</t>
  </si>
  <si>
    <t>4-8638-1</t>
  </si>
  <si>
    <t>Bague galvanisée 12x18x38</t>
  </si>
  <si>
    <t>4-7003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</si>
  <si>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</si>
  <si>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</si>
  <si>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</si>
  <si>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</si>
  <si>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</si>
  <si>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</si>
  <si>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</si>
  <si>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</si>
  <si>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galvanisée 12x16x39</t>
  </si>
  <si>
    <t>Bague galvanisée 14x18x45</t>
  </si>
  <si>
    <t>0-4231-1</t>
  </si>
  <si>
    <t>4-7697-1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</si>
  <si>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</si>
  <si>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</si>
  <si>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</si>
  <si>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</si>
  <si>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</si>
  <si>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</si>
  <si>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</si>
  <si>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</si>
  <si>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</si>
  <si>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</si>
  <si>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</si>
  <si>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bague taraudée hex 30</t>
  </si>
  <si>
    <t>0-5192-1</t>
  </si>
  <si>
    <t>DIFFERENCE</t>
  </si>
  <si>
    <t>Bague galvanisée 10x16x50</t>
  </si>
  <si>
    <t>0-4258-1</t>
  </si>
  <si>
    <t>Bague galvanisée 12x16x38</t>
  </si>
  <si>
    <t>0-5173-1</t>
  </si>
  <si>
    <t>Fan out 5</t>
  </si>
  <si>
    <t>Bague Galvanisée 12x16x34</t>
  </si>
  <si>
    <t>Bague Galvanisée 20x26x7</t>
  </si>
  <si>
    <t>0-6249-1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</si>
  <si>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</si>
  <si>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</si>
  <si>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</si>
  <si>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</si>
  <si>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</si>
  <si>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</si>
  <si>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laiton 12.7x7.3x10.4</t>
  </si>
  <si>
    <t>12.7x7.3x10.4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</si>
  <si>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</si>
  <si>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</si>
  <si>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</si>
  <si>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</si>
  <si>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</si>
  <si>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</si>
  <si>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galvanisée 12x22x42</t>
  </si>
  <si>
    <t>12*22*42</t>
  </si>
  <si>
    <t>ecrou acier hex 10</t>
  </si>
  <si>
    <t>ECROU h10</t>
  </si>
  <si>
    <t>bague galvanisee 12*22*60.5</t>
  </si>
  <si>
    <t>4-7137-1</t>
  </si>
  <si>
    <t>0-4457</t>
  </si>
  <si>
    <t/>
  </si>
  <si>
    <t xml:space="preserve">PORTE ROTULE </t>
  </si>
  <si>
    <t xml:space="preserve">observation </t>
  </si>
  <si>
    <t>RAC-OM40</t>
  </si>
  <si>
    <t>bague galvanisee 18*12*40</t>
  </si>
  <si>
    <t>BAGUE LAITON 10,2*41,3</t>
  </si>
  <si>
    <t>BAGUE LAITON 10,2*12,7</t>
  </si>
  <si>
    <t>10,2*12,7</t>
  </si>
  <si>
    <t>10,2*41,3</t>
  </si>
  <si>
    <t>rivet tarraudé T80</t>
  </si>
  <si>
    <t>R-T80</t>
  </si>
  <si>
    <t>Bague galvanisée 25.2*32*40</t>
  </si>
  <si>
    <t>4-7791-1</t>
  </si>
  <si>
    <t>insert laiton D6</t>
  </si>
  <si>
    <t>insert D6</t>
  </si>
  <si>
    <t>Insert levier D10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</si>
  <si>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</si>
  <si>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</si>
  <si>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</si>
  <si>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</si>
  <si>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</si>
  <si>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</si>
  <si>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</si>
  <si>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</si>
  <si>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Bague Galvanisée 16*22*44</t>
  </si>
  <si>
    <t>4-7348-1</t>
  </si>
  <si>
    <t>bague epaule</t>
  </si>
  <si>
    <t>4-7423-1</t>
  </si>
  <si>
    <t>Cadence réelle</t>
  </si>
  <si>
    <t>Cadence chiffrée</t>
  </si>
  <si>
    <t>PIECES SUIVANT COMPTEU 8h--&gt;15h</t>
  </si>
  <si>
    <t>PIECE DECOLLETE TUBE DEAU MIT PROD</t>
  </si>
  <si>
    <t>MI022-CP3-PROD</t>
  </si>
  <si>
    <t>FANOUT FOR 36FO JENOPTEC-CP2</t>
  </si>
  <si>
    <t>301-603-011-CP2</t>
  </si>
  <si>
    <t>FIXATION SUPERIEUR VIS</t>
  </si>
  <si>
    <t>GOUJON M12*1.5 L=56</t>
  </si>
  <si>
    <t>G017</t>
  </si>
  <si>
    <t>buss</t>
  </si>
  <si>
    <t>buss1</t>
  </si>
  <si>
    <t>Bague Galvanisée 25,2*32*44</t>
  </si>
  <si>
    <t>4-7761-1</t>
  </si>
  <si>
    <t>Bague Galvanisée 20*28*105</t>
  </si>
  <si>
    <t>INSERTO MANOPOLA  INOX M8</t>
  </si>
  <si>
    <t>GOUJON DE ROUE MAZDA</t>
  </si>
  <si>
    <t>FO014</t>
  </si>
  <si>
    <t>RIVET MECANISME D6</t>
  </si>
  <si>
    <t>T-RM200</t>
  </si>
  <si>
    <t>0 - 4252 - 1</t>
  </si>
  <si>
    <t>Bague Galvanisée 16*28*66</t>
  </si>
  <si>
    <t>FANOUT FOR 36FO JENOPTEC-CP1</t>
  </si>
  <si>
    <t>301-603-011-CP1</t>
  </si>
  <si>
    <t>0-5191A</t>
  </si>
  <si>
    <t>FANOUT FOR 36FO JENOPTEC-CP3</t>
  </si>
  <si>
    <t>301-603-011-CP3</t>
  </si>
  <si>
    <t>ECROU BRIDE HEX 24</t>
  </si>
  <si>
    <t>ECROU-H24</t>
  </si>
  <si>
    <t>BAGUE INT SILENT BLOC RESSORT-CP2 PROD</t>
  </si>
  <si>
    <t>I043-CP2-PROD</t>
  </si>
  <si>
    <t>CAPSULE EN ACIER HEX 19</t>
  </si>
  <si>
    <t>BAGUE INT SILENT BLOC INF-CP2 PROD</t>
  </si>
  <si>
    <t>I044-CP2-PROD</t>
  </si>
  <si>
    <t>Bague Galvanisée 14*20*62</t>
  </si>
  <si>
    <t>CULOT BOUGIE GM EN ACIER PROD</t>
  </si>
  <si>
    <t>D002-AC-PROD</t>
  </si>
  <si>
    <t>Insert Zinguée 14.2*20*48.5</t>
  </si>
  <si>
    <t>14.2x20x48.5</t>
  </si>
  <si>
    <t>RONDELLE BOUCHON CARTER PROD</t>
  </si>
  <si>
    <t>GOUJON TREMPETTE 404 PROD</t>
  </si>
  <si>
    <t>B003-PROD</t>
  </si>
  <si>
    <t>GOUPILLE TUBE D'EAU PUNTO 2-CP5 PROD</t>
  </si>
  <si>
    <t>F029-CP5</t>
  </si>
  <si>
    <t>RACCORD ISUZU PROD</t>
  </si>
  <si>
    <t>RAC-ISUZU</t>
  </si>
  <si>
    <t>BOULON AXE ETRIER MIT-CP2 PROD</t>
  </si>
  <si>
    <t>MI029-030-CP2-PROD</t>
  </si>
  <si>
    <t>VIS DE MOTORISATION FENTS</t>
  </si>
  <si>
    <t>0203-0015</t>
  </si>
  <si>
    <t>anneau 30x38x21</t>
  </si>
  <si>
    <t>anneau 30x38x23</t>
  </si>
  <si>
    <t>0-4599</t>
  </si>
  <si>
    <t>anneau 30x38x24</t>
  </si>
  <si>
    <t>0-7088</t>
  </si>
  <si>
    <t>anneau 30x38x27</t>
  </si>
  <si>
    <t>0-4965-1</t>
  </si>
  <si>
    <t>Anneau brute 30*38*33</t>
  </si>
  <si>
    <t>0-3864</t>
  </si>
  <si>
    <t>Anneau Brute 30x38x24</t>
  </si>
  <si>
    <t>Anneau brute 30x38x30</t>
  </si>
  <si>
    <t>4-7766A</t>
  </si>
  <si>
    <t>anneau brute 30x38x30</t>
  </si>
  <si>
    <t>4-7766</t>
  </si>
  <si>
    <t>Anneau Brute 37*43,2*25</t>
  </si>
  <si>
    <t>4-8550</t>
  </si>
  <si>
    <t>I081-95-CP8</t>
  </si>
  <si>
    <t>AXE ETRIER FORD RANGER-PROD</t>
  </si>
  <si>
    <t>FO011-PROD</t>
  </si>
  <si>
    <t>bague 16*28*66</t>
  </si>
  <si>
    <t>bague 18x12x47.5</t>
  </si>
  <si>
    <t>18*12*47,5</t>
  </si>
  <si>
    <t>bague 18x14.5x68</t>
  </si>
  <si>
    <t>BAG 18x14,5</t>
  </si>
  <si>
    <t>bague 18x27x43</t>
  </si>
  <si>
    <t>18*27*43</t>
  </si>
  <si>
    <t>bague 36*40*28</t>
  </si>
  <si>
    <t>36*40*28</t>
  </si>
  <si>
    <t>bague allum 18*27*43</t>
  </si>
  <si>
    <t>bague brute 10x14x25</t>
  </si>
  <si>
    <t>0-3730</t>
  </si>
  <si>
    <t>bague brute 10x16x10</t>
  </si>
  <si>
    <t>4-7417</t>
  </si>
  <si>
    <t>bague brute 10x16x5</t>
  </si>
  <si>
    <t>10x16x5</t>
  </si>
  <si>
    <t>Bague brute 10x16x7</t>
  </si>
  <si>
    <t>bague brute 10x16x7</t>
  </si>
  <si>
    <t>4-7686</t>
  </si>
  <si>
    <t>Bague brute 20x26x150</t>
  </si>
  <si>
    <t>bague buté Ø25</t>
  </si>
  <si>
    <t>bague D32x22 L=21 mm</t>
  </si>
  <si>
    <t>G011</t>
  </si>
  <si>
    <t>bague d'anneau ouvert</t>
  </si>
  <si>
    <t>bague ext silent bloc canter</t>
  </si>
  <si>
    <t>I016-cp2</t>
  </si>
  <si>
    <t>bague galvanise 12*18*35</t>
  </si>
  <si>
    <t>Bague galvanise 12,2*20*50</t>
  </si>
  <si>
    <t>Bague galvanise 14,2*20*48,5</t>
  </si>
  <si>
    <t>14,2*20*48,5</t>
  </si>
  <si>
    <t>Bague galvanisé 14x16x36</t>
  </si>
  <si>
    <t>Bague Galvanisée 10*16*34</t>
  </si>
  <si>
    <t>bague galvanisée 10x16x18</t>
  </si>
  <si>
    <t>bague galvanisée 10x16x36</t>
  </si>
  <si>
    <t>0-3746-1</t>
  </si>
  <si>
    <t>bague galvanisée 10x16x38</t>
  </si>
  <si>
    <t>bague galvanisée 10x16x40</t>
  </si>
  <si>
    <t>bague galvanisée 10x16x45</t>
  </si>
  <si>
    <t>bague galvanisée 10x18x32</t>
  </si>
  <si>
    <t>bague galvanisée 10x18x55</t>
  </si>
  <si>
    <t>4 - 79 35-1</t>
  </si>
  <si>
    <t>Bague Galvanisée 12*16*34</t>
  </si>
  <si>
    <t>Bague Galvanisée 12*20*40</t>
  </si>
  <si>
    <t>Bague Galvanisée 12*20*45</t>
  </si>
  <si>
    <t>Bague Galvanisée 12*20*50</t>
  </si>
  <si>
    <t>Bague Galvanisée 12*22*56.2</t>
  </si>
  <si>
    <t>4-8119-1</t>
  </si>
  <si>
    <t>bague galvanisée 12x16x30</t>
  </si>
  <si>
    <t>0-3771-1</t>
  </si>
  <si>
    <t>bague galvanisée 12x16x32</t>
  </si>
  <si>
    <t>bague galvanisée 12x16x44</t>
  </si>
  <si>
    <t>0-5185-1</t>
  </si>
  <si>
    <t>bague galvanisée 12x22x60.5</t>
  </si>
  <si>
    <t>bague galvanisée 12x22x65</t>
  </si>
  <si>
    <t>bague galvanisée 12x22x69</t>
  </si>
  <si>
    <t>0-7062-1</t>
  </si>
  <si>
    <t>Bague Galvanisée 14*20*27</t>
  </si>
  <si>
    <t>4-8735-1</t>
  </si>
  <si>
    <t>Bague Galvanisée 14*20*32</t>
  </si>
  <si>
    <t>4-7783-1</t>
  </si>
  <si>
    <t>0 - 4226 - 1</t>
  </si>
  <si>
    <t>bague galvanisée 14x18x32</t>
  </si>
  <si>
    <t>4-7248-1</t>
  </si>
  <si>
    <t>Bague Galvanisée 14x18x44</t>
  </si>
  <si>
    <t>Bague galvanisée 14x20x48</t>
  </si>
  <si>
    <t>0-7219-1</t>
  </si>
  <si>
    <t>4-7283-1</t>
  </si>
  <si>
    <t>Bague galvanisée 14x20x62</t>
  </si>
  <si>
    <t>4-7353-1</t>
  </si>
  <si>
    <t>Bague Galvanisée 16*20*50</t>
  </si>
  <si>
    <t>0-4238-1</t>
  </si>
  <si>
    <t>Bague Galvanisée 16*22*40</t>
  </si>
  <si>
    <t>4-8449-1</t>
  </si>
  <si>
    <t>bague galvanisée 16x20x41.6</t>
  </si>
  <si>
    <t>4-7227-1</t>
  </si>
  <si>
    <t>bague galvanisée 16x22x32</t>
  </si>
  <si>
    <t>0-6280-1</t>
  </si>
  <si>
    <t>bague galvanisée 16x22x44</t>
  </si>
  <si>
    <t>bague galvanisée 16x22x66</t>
  </si>
  <si>
    <t>0-4243-1</t>
  </si>
  <si>
    <t>Bague Galvanisée 20*26*62</t>
  </si>
  <si>
    <t>4-7564-1</t>
  </si>
  <si>
    <t>Bague galvanisée 20x26x45</t>
  </si>
  <si>
    <t>4-7549-1</t>
  </si>
  <si>
    <t>Bague galvanisée 9x12x30,5</t>
  </si>
  <si>
    <t>Bague galvanisée 9x12x33</t>
  </si>
  <si>
    <t>0-8070-1</t>
  </si>
  <si>
    <t>bague galvanisée10*16*26</t>
  </si>
  <si>
    <t>0-3741-1</t>
  </si>
  <si>
    <t>bague galvanisse 12*20*59,5</t>
  </si>
  <si>
    <t>BAGUE GM GOUJON DE 12 D18 LG10</t>
  </si>
  <si>
    <t>G003-cp2</t>
  </si>
  <si>
    <t>Bague int silent bloc KB26</t>
  </si>
  <si>
    <t>BAGUE INT SILENT BLOC KB-CP2 PROD</t>
  </si>
  <si>
    <t>I027-CP2-PROD</t>
  </si>
  <si>
    <t>bague silent bloc TFR</t>
  </si>
  <si>
    <t>I035-CP2</t>
  </si>
  <si>
    <t>bague taraudée</t>
  </si>
  <si>
    <t>BAGUE TARAUDEE HEX 30</t>
  </si>
  <si>
    <t>bloc a clapets</t>
  </si>
  <si>
    <t>boulon assemblage</t>
  </si>
  <si>
    <t>boulon suspension toyota</t>
  </si>
  <si>
    <t>I090-CP1</t>
  </si>
  <si>
    <t>BUS DIS 14-3003</t>
  </si>
  <si>
    <t>Chemise 4 20 DIN molette</t>
  </si>
  <si>
    <t>PF0139</t>
  </si>
  <si>
    <t>chemise de boitier TFR+KB</t>
  </si>
  <si>
    <t>I081-95-CP9</t>
  </si>
  <si>
    <t>ecrou axe retroviseur D12 pm+gm</t>
  </si>
  <si>
    <t>ECROU-AXE-D12</t>
  </si>
  <si>
    <t>ecrou axe retroviseur M10x1.25</t>
  </si>
  <si>
    <t>ecrou M10x1,25</t>
  </si>
  <si>
    <t>ecrou bride M14x1.5</t>
  </si>
  <si>
    <t>M14x1,5</t>
  </si>
  <si>
    <t>ECROU DE ROUE FORD RANGER</t>
  </si>
  <si>
    <t>FO013-PROD</t>
  </si>
  <si>
    <t>ECROU DE ROUE OM40 GM  PROD</t>
  </si>
  <si>
    <t>M060-PROD</t>
  </si>
  <si>
    <t>ECROU FUSSE 404 PROD</t>
  </si>
  <si>
    <t>B012-CP1</t>
  </si>
  <si>
    <t xml:space="preserve">ECROU GOUJON DE 11AV HEX17 LG5mm </t>
  </si>
  <si>
    <t>G002-cp4</t>
  </si>
  <si>
    <t xml:space="preserve">ECROU GOUJON DE 11AV HEX19 LG13.5mm </t>
  </si>
  <si>
    <t xml:space="preserve">ECROU GOUJON DE 11AV HEX19 LG5mm </t>
  </si>
  <si>
    <t>G002-cp2</t>
  </si>
  <si>
    <t>Ecrou Goujon OM40</t>
  </si>
  <si>
    <t>M016-cp1</t>
  </si>
  <si>
    <t xml:space="preserve">Ecrou hex19 lg10 Goujon de 12 AR </t>
  </si>
  <si>
    <t>G003-cp4</t>
  </si>
  <si>
    <t>ecrou hex8</t>
  </si>
  <si>
    <t>Ecrou Hm DIN936M14*150</t>
  </si>
  <si>
    <t>ecrou retroviseur M8 droite</t>
  </si>
  <si>
    <t>ecrou M8 droite</t>
  </si>
  <si>
    <t>ecrou retroviseur M8 gauche</t>
  </si>
  <si>
    <t>ecrou M8 gauche</t>
  </si>
  <si>
    <t>fan out for 72FO jenoptic</t>
  </si>
  <si>
    <t>301-603-005</t>
  </si>
  <si>
    <t xml:space="preserve">FANOUT FOR 36 FO JENOPTIC </t>
  </si>
  <si>
    <t>301-603-011</t>
  </si>
  <si>
    <t>fanout for 72 fo jenoptec -cp2</t>
  </si>
  <si>
    <t>GOUJON DE 11 AV LG=180 mm-chutte</t>
  </si>
  <si>
    <t>G002-CP1-chutte</t>
  </si>
  <si>
    <t>GOUJON DE 12 AR LG =183mm</t>
  </si>
  <si>
    <t>G003-CP1</t>
  </si>
  <si>
    <t xml:space="preserve">insert métallique </t>
  </si>
  <si>
    <t>R171</t>
  </si>
  <si>
    <t>insert W164 court-chutte</t>
  </si>
  <si>
    <t>SFM10144-chutte</t>
  </si>
  <si>
    <t>PIG 50 SE</t>
  </si>
  <si>
    <t xml:space="preserve">PIGNON SIMPLE ETAGE  </t>
  </si>
  <si>
    <t>PIG 50 SE MORI SEIKI</t>
  </si>
  <si>
    <t>raccord ISUZI</t>
  </si>
  <si>
    <t>ISUZI</t>
  </si>
  <si>
    <t>rivet mécanisme D6</t>
  </si>
  <si>
    <t xml:space="preserve">rondelle bouchon carter ford ranger </t>
  </si>
  <si>
    <t>FO015-CP2</t>
  </si>
  <si>
    <t>RONDELLE ECROU R5/R4 RENAULT</t>
  </si>
  <si>
    <t>R006-cp2</t>
  </si>
  <si>
    <t>RONDELLE GOUJON OM40</t>
  </si>
  <si>
    <t>RONDELLE GREVER GOUJON DE ROUE</t>
  </si>
  <si>
    <t>M039</t>
  </si>
  <si>
    <t>signalisation d'integrateur</t>
  </si>
  <si>
    <t xml:space="preserve">SIGNALISATION D'INTEGRATEUR </t>
  </si>
  <si>
    <t>tube alluminuim 27*14.5*54</t>
  </si>
  <si>
    <t>tube alluminuim 27x14.5x54</t>
  </si>
  <si>
    <t>Tube intérieur 30x37x102</t>
  </si>
  <si>
    <t xml:space="preserve">tube PM tube d'eau misubichi </t>
  </si>
  <si>
    <t>MI016-021-026-cp3</t>
  </si>
  <si>
    <t>PF80</t>
  </si>
  <si>
    <t>PF60</t>
  </si>
  <si>
    <t>PF25 N°1</t>
  </si>
  <si>
    <t>PF25 N°2</t>
  </si>
  <si>
    <t>MORI SEIKI</t>
  </si>
  <si>
    <t>BIGLIA 2</t>
  </si>
  <si>
    <t>NBR DERchaque cycle de MORI SEIKI dure 17 min et donne 38 pignons d’où NBR DES PIGNON EST :</t>
  </si>
  <si>
    <t>Bague Galvanisée 16*20*38</t>
  </si>
  <si>
    <t>0-4236-1</t>
  </si>
  <si>
    <t>ECROU 522 DECOLLETE</t>
  </si>
  <si>
    <t>020DECO0010</t>
  </si>
  <si>
    <t>BAGUE L78.5 SUP CABINE D'MAX PROD</t>
  </si>
  <si>
    <t>I164-CP6-PRO</t>
  </si>
  <si>
    <t>BAGUE DU FIXATION  D50 PROD</t>
  </si>
  <si>
    <t>895700-D50-PROD</t>
  </si>
  <si>
    <t>Bague Galvanisée 10*16*5</t>
  </si>
  <si>
    <t>0-3737-1</t>
  </si>
  <si>
    <t>BAGUE ECHAPPEMENT ISUZU</t>
  </si>
  <si>
    <t>I056</t>
  </si>
  <si>
    <t>Bague Galvanisée 14*20*58</t>
  </si>
  <si>
    <t>4-7367-1</t>
  </si>
  <si>
    <t>Bague Galvanisée 14*20*38</t>
  </si>
  <si>
    <t>0-5524-1</t>
  </si>
  <si>
    <t>Bague Galvanisée  10*16*15</t>
  </si>
  <si>
    <t>0-5052-1</t>
  </si>
  <si>
    <t>ECROU 85-85B</t>
  </si>
  <si>
    <t>020DECO0006</t>
  </si>
  <si>
    <t>Arrêt</t>
  </si>
  <si>
    <t xml:space="preserve"> - </t>
  </si>
  <si>
    <t>ECROU VIS PONT AR OM40</t>
  </si>
  <si>
    <t>CHEMISE 440 DIN</t>
  </si>
  <si>
    <t>040DECO0032</t>
  </si>
  <si>
    <t>Bague silent bloc 40*48*11</t>
  </si>
  <si>
    <t>40*48*11</t>
  </si>
  <si>
    <t>BAGUE 18*14.5*68</t>
  </si>
  <si>
    <t>CHEMISE 840-450 DIN</t>
  </si>
  <si>
    <t>040DECO0015</t>
  </si>
  <si>
    <t>BAGUE 14*20*73</t>
  </si>
  <si>
    <t>BAG 14x20</t>
  </si>
  <si>
    <t>BOSSAGE 3/8G D35 L40 COUDE A 90°</t>
  </si>
  <si>
    <t>ALBOS3/8D35L40C</t>
  </si>
  <si>
    <t>BAGUE 30*40*102</t>
  </si>
  <si>
    <t>CHEMISE 82US-43BUS PF01245B</t>
  </si>
  <si>
    <t>040DECO0009</t>
  </si>
  <si>
    <t>Bague Brute  14*20*75</t>
  </si>
  <si>
    <t>0-5615</t>
  </si>
  <si>
    <t>30x40x102</t>
  </si>
  <si>
    <t xml:space="preserve">EN ARRET </t>
  </si>
  <si>
    <t>RONDELLE ECROU DE ROUE OM40 PROD</t>
  </si>
  <si>
    <t>M016-CP2</t>
  </si>
  <si>
    <t>ECROU DE ROUE OM40 PROD</t>
  </si>
  <si>
    <t>M016-CP1</t>
  </si>
  <si>
    <t>Bague Galvanisée 14*20*43</t>
  </si>
  <si>
    <t>0-5869-1</t>
  </si>
  <si>
    <t>ECROU BRIDE HEX 22 PROD</t>
  </si>
  <si>
    <t>ECROU-H22-PROD</t>
  </si>
  <si>
    <t xml:space="preserve">FS + R </t>
  </si>
  <si>
    <t>nettoyage bassin d'huile</t>
  </si>
  <si>
    <t>DECOUPAGE AXE INOX D8 L63</t>
  </si>
  <si>
    <t>AXE-IN-D8-L63</t>
  </si>
  <si>
    <t>LUNDI</t>
  </si>
  <si>
    <t>Bague Galvanisée 12*20*48</t>
  </si>
  <si>
    <t>0-6151-1</t>
  </si>
  <si>
    <t>Bague aluminium 16*27*43</t>
  </si>
  <si>
    <t>4-8405</t>
  </si>
  <si>
    <t>Bague Galvanisée 16*22*38</t>
  </si>
  <si>
    <t>4-7494-1</t>
  </si>
  <si>
    <t xml:space="preserve">JEUDI </t>
  </si>
  <si>
    <t xml:space="preserve">VENDREDI </t>
  </si>
  <si>
    <t>Bague Galvanisée 14*20*30</t>
  </si>
  <si>
    <t>4-8214-1</t>
  </si>
  <si>
    <t>DECOUPAGE AXE INOX D8 L58</t>
  </si>
  <si>
    <t>AXE-IN-D8-L58</t>
  </si>
  <si>
    <t>ECROU DE FUSEE</t>
  </si>
  <si>
    <t xml:space="preserve">ECROU DE FUSEE- nak </t>
  </si>
  <si>
    <t>FAN OUT JENOPTEC 12FO</t>
  </si>
  <si>
    <t>301-603-009</t>
  </si>
  <si>
    <t xml:space="preserve">SAMEDI </t>
  </si>
  <si>
    <t xml:space="preserve">LUNDI </t>
  </si>
  <si>
    <t xml:space="preserve">MARDI </t>
  </si>
  <si>
    <t>Bague aluminium 16*27*64</t>
  </si>
  <si>
    <t>4-7135</t>
  </si>
  <si>
    <t xml:space="preserve">MERCREDI </t>
  </si>
  <si>
    <t>BAGUE ZINGUEE 36*40*28</t>
  </si>
  <si>
    <t>36x40x28</t>
  </si>
  <si>
    <t>Bague Galvanisée 10*18*6</t>
  </si>
  <si>
    <t>0-5454-1</t>
  </si>
  <si>
    <t>Bague aluminium 14.4*25*40</t>
  </si>
  <si>
    <t>4-7989</t>
  </si>
  <si>
    <t>Bague aluminium 14.4*24*40</t>
  </si>
  <si>
    <t>4-7828</t>
  </si>
  <si>
    <t>ANNEAU Galvanisée 36*40*35</t>
  </si>
  <si>
    <t>36x40x35</t>
  </si>
  <si>
    <t>DECOUPAGE AXE L46 INOX D6.9</t>
  </si>
  <si>
    <t>AXE-IN-D6.9</t>
  </si>
  <si>
    <t>ECROU 430-440 DECOLLETE</t>
  </si>
  <si>
    <t>020DECO0004</t>
  </si>
  <si>
    <t>AXE BOITIER TFR+KB</t>
  </si>
  <si>
    <t xml:space="preserve">R+ DS </t>
  </si>
  <si>
    <t xml:space="preserve">pignon simple etage MORI SEIKI </t>
  </si>
  <si>
    <t xml:space="preserve">EN REGLAGE </t>
  </si>
  <si>
    <t>M018-28-29-32-CP1</t>
  </si>
  <si>
    <t xml:space="preserve">BAGUE EN ACIER AXE RESSORT NM+AM OM40-PERCAGE </t>
  </si>
  <si>
    <t>BAG 18x14.5</t>
  </si>
  <si>
    <t>BAGUE DECOLLETEE TUBE D'EAU PALIO -CP2</t>
  </si>
  <si>
    <t>F046-CP2</t>
  </si>
  <si>
    <t>BAGUE DECOLLETEE TUBE D'EAU UNO DISEL -CP2</t>
  </si>
  <si>
    <t>F045-CP2</t>
  </si>
  <si>
    <t>PIECE MOULEE</t>
  </si>
  <si>
    <t>19087-2-2</t>
  </si>
  <si>
    <t>PIECE MOULEE V02</t>
  </si>
  <si>
    <t>19097-2-1</t>
  </si>
  <si>
    <t>BAGUE INTERIEUR SILENT BLOC 404</t>
  </si>
  <si>
    <t>B095-CP2</t>
  </si>
  <si>
    <t>SUPPORT DE ROTULE D40</t>
  </si>
  <si>
    <t>echantillion rialteck 20*26</t>
  </si>
  <si>
    <t>BAGUE EXTERIEUR SILENT BLOC TRIANGLE TFR</t>
  </si>
  <si>
    <t>I035-CP1</t>
  </si>
  <si>
    <t>Bague aluminium 14.4*27*58.6</t>
  </si>
  <si>
    <t>4-8109</t>
  </si>
  <si>
    <t>decoupage sur pf60</t>
  </si>
  <si>
    <t>ECROU SUSPENSION PROD</t>
  </si>
  <si>
    <t>I004-PROD</t>
  </si>
  <si>
    <t>COMPTEUR HIER à 15H</t>
  </si>
  <si>
    <t>Bague Galvanisée 10*14*10</t>
  </si>
  <si>
    <t>0-5579-1</t>
  </si>
  <si>
    <t>Bague Galvaniée 38*40.4*28</t>
  </si>
  <si>
    <t>4-8748-1</t>
  </si>
  <si>
    <t>NOMBRE D'HEURES DE TRAVAIL             6h--&gt;8h</t>
  </si>
  <si>
    <t>NOMBRE D'HEURES DE TRAVAIL    8h--&gt;15H</t>
  </si>
  <si>
    <t>NOMBRE D'HEURES DE TRAVAIL             15h--&gt;20h</t>
  </si>
  <si>
    <t>Bague Galvaniée 40*42.4*32</t>
  </si>
  <si>
    <t>4-8811-1</t>
  </si>
  <si>
    <t>Bague Galvaniée 40*42.4*35</t>
  </si>
  <si>
    <t>4-8812-1</t>
  </si>
  <si>
    <t>Anneau Brute 28*38*40</t>
  </si>
  <si>
    <t>0-3879</t>
  </si>
  <si>
    <t>EVACUATION 2/3G X-ONE-decoupage pf60</t>
  </si>
  <si>
    <t>PIECES SUIVANT COMPTEUR 15h--&gt;20h</t>
  </si>
  <si>
    <t>ECROU DE ROUE MITSUBISHI</t>
  </si>
  <si>
    <t>MI008</t>
  </si>
  <si>
    <t xml:space="preserve">EVACUATION 2/3G X-ONE- CENTRE </t>
  </si>
  <si>
    <t>Bague Brute 25.2*32*24.8</t>
  </si>
  <si>
    <t>4-7575</t>
  </si>
  <si>
    <t>ANNEAU 25.2*32*29</t>
  </si>
  <si>
    <t>4-7611</t>
  </si>
  <si>
    <t>R+ DS + FS 25,2*32*29 + R+ DS + FS 25,2*32*44</t>
  </si>
  <si>
    <t>test</t>
  </si>
  <si>
    <t>17/08/2019</t>
  </si>
  <si>
    <t>tzeeeee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</si>
</sst>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0000"/>
      <name val="Arial"/>
      <family val="2"/>
    </font>
    <font>
      <sz val="16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name val="Arial"/>
      <family val="2"/>
    </font>
    <font>
      <b/>
      <sz val="18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18"/>
      <color theme="1"/>
      <name val="Arial"/>
      <family val="2"/>
    </font>
    <font>
      <sz val="20"/>
      <color theme="1"/>
      <name val="Times New Roman"/>
      <family val="1"/>
    </font>
    <font>
      <sz val="20"/>
      <name val="Times New Roman"/>
      <family val="1"/>
    </font>
    <font>
      <b/>
      <sz val="16"/>
      <color rgb="FF00B050"/>
      <name val="Arial"/>
      <family val="2"/>
    </font>
    <font>
      <sz val="16"/>
      <color rgb="FFC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B503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78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4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/>
    </xf>
    <xf numFmtId="2" fontId="5" fillId="0" borderId="7" xfId="0" applyNumberFormat="1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9" fillId="0" borderId="1" xfId="0" applyNumberFormat="1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14" fontId="16" fillId="0" borderId="18" xfId="0" applyNumberFormat="1" applyFont="1" applyBorder="1" applyAlignment="1"/>
    <xf numFmtId="0" fontId="5" fillId="0" borderId="11" xfId="0" applyFont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Fill="1"/>
    <xf numFmtId="0" fontId="7" fillId="0" borderId="6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2" fillId="0" borderId="1" xfId="0" applyFont="1" applyFill="1" applyBorder="1" applyAlignment="1">
      <alignment vertical="center"/>
    </xf>
    <xf numFmtId="0" fontId="0" fillId="0" borderId="1" xfId="0" applyFont="1" applyBorder="1"/>
    <xf numFmtId="0" fontId="0" fillId="0" borderId="1" xfId="0" applyBorder="1" applyAlignment="1">
      <alignment wrapText="1"/>
    </xf>
    <xf numFmtId="0" fontId="18" fillId="0" borderId="4" xfId="0" applyFont="1" applyFill="1" applyBorder="1" applyAlignment="1">
      <alignment horizontal="left"/>
    </xf>
    <xf numFmtId="0" fontId="18" fillId="0" borderId="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4" fontId="8" fillId="0" borderId="6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4" fontId="10" fillId="0" borderId="0" xfId="0" applyNumberFormat="1" applyFont="1" applyFill="1" applyBorder="1" applyAlignment="1">
      <alignment horizontal="center" vertical="center" wrapText="1"/>
    </xf>
    <xf numFmtId="4" fontId="8" fillId="0" borderId="0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22" fillId="5" borderId="1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14" fontId="17" fillId="0" borderId="4" xfId="0" applyNumberFormat="1" applyFont="1" applyFill="1" applyBorder="1" applyAlignment="1">
      <alignment horizontal="left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0" fontId="24" fillId="5" borderId="6" xfId="0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0" fontId="14" fillId="0" borderId="4" xfId="0" applyFont="1" applyFill="1" applyBorder="1"/>
    <xf numFmtId="0" fontId="5" fillId="0" borderId="7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4" fontId="25" fillId="0" borderId="1" xfId="0" applyNumberFormat="1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2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14" fontId="11" fillId="0" borderId="5" xfId="0" applyNumberFormat="1" applyFont="1" applyBorder="1" applyAlignment="1">
      <alignment horizontal="right" wrapText="1"/>
    </xf>
    <xf numFmtId="14" fontId="11" fillId="0" borderId="4" xfId="0" applyNumberFormat="1" applyFont="1" applyBorder="1" applyAlignment="1">
      <alignment horizontal="right" wrapText="1"/>
    </xf>
    <xf numFmtId="14" fontId="11" fillId="0" borderId="3" xfId="0" applyNumberFormat="1" applyFont="1" applyBorder="1" applyAlignment="1">
      <alignment horizontal="right" wrapText="1"/>
    </xf>
    <xf numFmtId="0" fontId="5" fillId="0" borderId="14" xfId="0" applyFont="1" applyFill="1" applyBorder="1" applyAlignment="1">
      <alignment horizontal="left" vertical="center" wrapText="1"/>
    </xf>
    <xf numFmtId="0" fontId="5" fillId="0" borderId="16" xfId="0" applyFont="1" applyFill="1" applyBorder="1" applyAlignment="1">
      <alignment horizontal="left" vertical="center" wrapText="1"/>
    </xf>
    <xf numFmtId="0" fontId="5" fillId="0" borderId="15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/>
    </xf>
    <xf numFmtId="14" fontId="17" fillId="0" borderId="17" xfId="0" applyNumberFormat="1" applyFont="1" applyBorder="1" applyAlignment="1">
      <alignment horizontal="center"/>
    </xf>
    <xf numFmtId="14" fontId="11" fillId="0" borderId="19" xfId="0" applyNumberFormat="1" applyFont="1" applyBorder="1" applyAlignment="1">
      <alignment horizontal="right" wrapText="1"/>
    </xf>
    <xf numFmtId="14" fontId="11" fillId="0" borderId="17" xfId="0" applyNumberFormat="1" applyFont="1" applyBorder="1" applyAlignment="1">
      <alignment horizontal="right" wrapText="1"/>
    </xf>
    <xf numFmtId="14" fontId="11" fillId="0" borderId="18" xfId="0" applyNumberFormat="1" applyFont="1" applyBorder="1" applyAlignment="1">
      <alignment horizontal="right" wrapText="1"/>
    </xf>
    <xf numFmtId="0" fontId="6" fillId="0" borderId="20" xfId="0" applyFont="1" applyFill="1" applyBorder="1" applyAlignment="1">
      <alignment horizontal="center" vertical="center" wrapText="1"/>
    </xf>
    <xf numFmtId="0" fontId="6" fillId="0" borderId="21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  <xf numFmtId="0" fontId="21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4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0</xdr:row>
          <xdr:rowOff>57150</xdr:rowOff>
        </xdr:from>
        <xdr:to>
          <xdr:col>3</xdr:col>
          <xdr:colOff>676275</xdr:colOff>
          <xdr:row>1</xdr:row>
          <xdr:rowOff>142875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0</xdr:row>
          <xdr:rowOff>9525</xdr:rowOff>
        </xdr:from>
        <xdr:to>
          <xdr:col>1</xdr:col>
          <xdr:colOff>1457325</xdr:colOff>
          <xdr:row>0</xdr:row>
          <xdr:rowOff>266700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C00000"/>
  </sheetPr>
  <dimension ref="A1:AA48"/>
  <sheetViews>
    <sheetView tabSelected="1" view="pageBreakPreview" topLeftCell="B1" zoomScale="53" zoomScaleNormal="53" zoomScaleSheetLayoutView="53" zoomScalePageLayoutView="42" workbookViewId="0">
      <selection activeCell="F6" sqref="F6"/>
    </sheetView>
  </sheetViews>
  <sheetFormatPr baseColWidth="10" defaultRowHeight="15" x14ac:dyDescent="0.25"/>
  <cols>
    <col min="1" max="1" width="14.140625" style="2" customWidth="1"/>
    <col min="2" max="2" width="28.42578125" style="2" bestFit="1" customWidth="1"/>
    <col min="3" max="3" width="22.28515625" style="2" customWidth="1"/>
    <col min="4" max="4" width="27.85546875" style="2" customWidth="1"/>
    <col min="5" max="8" width="21.5703125" style="2" customWidth="1"/>
    <col min="9" max="9" width="22" style="2" customWidth="1"/>
    <col min="10" max="12" width="19.140625" style="2" customWidth="1"/>
    <col min="13" max="16" width="20.42578125" style="2" customWidth="1"/>
    <col min="17" max="20" width="20.5703125" customWidth="1"/>
    <col min="21" max="21" width="32.42578125" customWidth="1"/>
    <col min="22" max="22" width="12" style="2" customWidth="1"/>
    <col min="23" max="23" width="16.85546875" customWidth="1"/>
    <col min="24" max="24" width="18.7109375" style="2" customWidth="1"/>
    <col min="25" max="25" width="22.140625" customWidth="1"/>
    <col min="26" max="26" width="20.28515625" customWidth="1"/>
    <col min="27" max="27" width="16.7109375" customWidth="1"/>
  </cols>
  <sheetData>
    <row r="1" spans="1:27" ht="31.5" x14ac:dyDescent="0.5">
      <c r="A1" s="6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  <c r="R1" s="3"/>
      <c r="S1" s="3"/>
      <c r="T1" s="3"/>
      <c r="U1" s="3"/>
      <c r="V1" s="7"/>
      <c r="W1" s="163"/>
      <c r="X1" s="164"/>
      <c r="Y1" s="164"/>
      <c r="Z1" s="164"/>
      <c r="AA1" s="165"/>
    </row>
    <row r="2" spans="1:27" ht="168" customHeight="1" x14ac:dyDescent="0.25">
      <c r="A2" s="19" t="s">
        <v>44</v>
      </c>
      <c r="B2" s="19" t="s">
        <v>10</v>
      </c>
      <c r="C2" s="19" t="s">
        <v>9</v>
      </c>
      <c r="D2" s="19" t="s">
        <v>8</v>
      </c>
      <c r="E2" s="19" t="s">
        <v>186</v>
      </c>
      <c r="F2" s="19" t="s">
        <v>182</v>
      </c>
      <c r="G2" s="19" t="s">
        <v>187</v>
      </c>
      <c r="H2" s="19" t="s">
        <v>195</v>
      </c>
      <c r="I2" s="19" t="s">
        <v>175</v>
      </c>
      <c r="J2" s="19" t="s">
        <v>7</v>
      </c>
      <c r="K2" s="19" t="s">
        <v>106</v>
      </c>
      <c r="L2" s="19" t="s">
        <v>188</v>
      </c>
      <c r="M2" s="19" t="s">
        <v>189</v>
      </c>
      <c r="N2" s="19" t="s">
        <v>196</v>
      </c>
      <c r="O2" s="19" t="s">
        <v>190</v>
      </c>
      <c r="P2" s="19" t="s">
        <v>191</v>
      </c>
      <c r="Q2" s="19" t="s">
        <v>192</v>
      </c>
      <c r="R2" s="19" t="s">
        <v>197</v>
      </c>
      <c r="S2" s="19" t="s">
        <v>193</v>
      </c>
      <c r="T2" s="19" t="s">
        <v>6</v>
      </c>
      <c r="U2" s="19" t="s">
        <v>5</v>
      </c>
      <c r="V2" s="19" t="s">
        <v>4</v>
      </c>
      <c r="W2" s="19" t="s">
        <v>68</v>
      </c>
      <c r="X2" s="19" t="s">
        <v>3</v>
      </c>
      <c r="Y2" s="19" t="s">
        <v>2</v>
      </c>
      <c r="Z2" s="19" t="s">
        <v>1</v>
      </c>
      <c r="AA2" s="19" t="s">
        <v>0</v>
      </c>
    </row>
    <row r="3" spans="1:27" s="34" customFormat="1" ht="63" customHeight="1" x14ac:dyDescent="0.25">
      <c r="A3" s="46" t="s">
        <v>11</v>
      </c>
      <c r="B3" s="46" t="s">
        <v>748</v>
      </c>
      <c r="C3" s="49" t="str">
        <f>IFERROR(VLOOKUP(D3,Pieces!A:B,2,0)," ")</f>
        <v xml:space="preserve"> </v>
      </c>
      <c r="D3" s="61"/>
      <c r="E3" s="88"/>
      <c r="F3" s="88"/>
      <c r="G3" s="88"/>
      <c r="H3" s="88"/>
      <c r="I3" s="54"/>
      <c r="J3" s="88"/>
      <c r="K3" s="88">
        <f t="shared" ref="K3:K8" si="0">(F3-E3)*J3</f>
        <v>0</v>
      </c>
      <c r="L3" s="85">
        <f t="shared" ref="L3:L8" si="1">(G3-F3)*J3</f>
        <v>0</v>
      </c>
      <c r="M3" s="85">
        <f t="shared" ref="M3:M8" si="2">(H3-G3)*J3</f>
        <v>0</v>
      </c>
      <c r="N3" s="38">
        <f t="shared" ref="N3:N8" si="3">IFERROR(IF(I3=0,0,K3/I3)," ")</f>
        <v>0</v>
      </c>
      <c r="O3" s="38">
        <f t="shared" ref="O3:O8" si="4">IFERROR(IF(I3=0,0,L3/I3)," ")</f>
        <v>0</v>
      </c>
      <c r="P3" s="38">
        <f t="shared" ref="P3:P8" si="5">IFERROR(IF(I3=0,0,M3/I3)," ")</f>
        <v>0</v>
      </c>
      <c r="Q3" s="79"/>
      <c r="R3" s="65"/>
      <c r="S3" s="85"/>
      <c r="T3" s="39">
        <f>U3-M3-K3+S3-L3</f>
        <v>0</v>
      </c>
      <c r="U3" s="85"/>
      <c r="V3" s="38">
        <f t="shared" ref="V3:V8" si="6">IFERROR(IF(I3=0,0,(U3+S3)/I3)," ")</f>
        <v>0</v>
      </c>
      <c r="W3" s="38">
        <f t="shared" ref="W3:W8" si="7">IFERROR(+Q3-V3," ")</f>
        <v>0</v>
      </c>
      <c r="X3" s="37" t="str">
        <f t="shared" ref="X3:X8" si="8">IFERROR(IF(OR(Q3=0,I3=0),"",V3/Q3*100)," ")</f>
        <v/>
      </c>
      <c r="Y3" s="40" t="str">
        <f t="shared" ref="Y3:Y8" si="9">IFERROR(IF(X3&gt;85," ","WARNING"),"  ")</f>
        <v xml:space="preserve"> </v>
      </c>
    </row>
    <row r="4" spans="1:27" s="34" customFormat="1" ht="55.5" customHeight="1" x14ac:dyDescent="0.25">
      <c r="A4" s="46" t="s">
        <v>12</v>
      </c>
      <c r="B4" s="81" t="s">
        <v>749</v>
      </c>
      <c r="C4" s="49" t="str">
        <f>IFERROR(VLOOKUP(D4,Pieces!A:B,2,0)," ")</f>
        <v xml:space="preserve"> </v>
      </c>
      <c r="D4" s="61"/>
      <c r="E4" s="55"/>
      <c r="F4" s="55"/>
      <c r="G4" s="55"/>
      <c r="H4" s="55"/>
      <c r="I4" s="54"/>
      <c r="J4" s="88"/>
      <c r="K4" s="88">
        <f t="shared" si="0"/>
        <v>0</v>
      </c>
      <c r="L4" s="85">
        <f t="shared" si="1"/>
        <v>0</v>
      </c>
      <c r="M4" s="85">
        <f t="shared" si="2"/>
        <v>0</v>
      </c>
      <c r="N4" s="38">
        <f t="shared" si="3"/>
        <v>0</v>
      </c>
      <c r="O4" s="38">
        <f t="shared" si="4"/>
        <v>0</v>
      </c>
      <c r="P4" s="38">
        <f t="shared" si="5"/>
        <v>0</v>
      </c>
      <c r="Q4" s="79"/>
      <c r="R4" s="62"/>
      <c r="S4" s="85"/>
      <c r="T4" s="39">
        <f>U4-M4-K4+S4-L4</f>
        <v>0</v>
      </c>
      <c r="U4" s="85"/>
      <c r="V4" s="38">
        <f t="shared" si="6"/>
        <v>0</v>
      </c>
      <c r="W4" s="38">
        <f t="shared" si="7"/>
        <v>0</v>
      </c>
      <c r="X4" s="37" t="str">
        <f t="shared" si="8"/>
        <v/>
      </c>
      <c r="Y4" s="40" t="str">
        <f t="shared" si="9"/>
        <v xml:space="preserve"> </v>
      </c>
    </row>
    <row r="5" spans="1:27" s="36" customFormat="1" ht="57" customHeight="1" x14ac:dyDescent="0.25">
      <c r="A5" s="46" t="s">
        <v>13</v>
      </c>
      <c r="B5" s="60" t="s">
        <v>750</v>
      </c>
      <c r="C5" s="49" t="str">
        <f>IFERROR(VLOOKUP(D5,Pieces!A:B,2,0)," ")</f>
        <v xml:space="preserve"> </v>
      </c>
      <c r="D5" s="56"/>
      <c r="E5" s="88"/>
      <c r="F5" s="88"/>
      <c r="G5" s="88"/>
      <c r="H5" s="88"/>
      <c r="I5" s="54"/>
      <c r="J5" s="88"/>
      <c r="K5" s="88">
        <f t="shared" si="0"/>
        <v>0</v>
      </c>
      <c r="L5" s="85">
        <f t="shared" si="1"/>
        <v>0</v>
      </c>
      <c r="M5" s="85">
        <f t="shared" si="2"/>
        <v>0</v>
      </c>
      <c r="N5" s="38">
        <f t="shared" si="3"/>
        <v>0</v>
      </c>
      <c r="O5" s="38">
        <f t="shared" si="4"/>
        <v>0</v>
      </c>
      <c r="P5" s="38">
        <f t="shared" si="5"/>
        <v>0</v>
      </c>
      <c r="Q5" s="79"/>
      <c r="R5" s="62"/>
      <c r="S5" s="85"/>
      <c r="T5" s="39">
        <f>U5-M5-K5+S5-L5</f>
        <v>0</v>
      </c>
      <c r="U5" s="85"/>
      <c r="V5" s="38">
        <f t="shared" si="6"/>
        <v>0</v>
      </c>
      <c r="W5" s="38">
        <f t="shared" si="7"/>
        <v>0</v>
      </c>
      <c r="X5" s="37" t="str">
        <f t="shared" si="8"/>
        <v/>
      </c>
      <c r="Y5" s="40" t="str">
        <f t="shared" si="9"/>
        <v xml:space="preserve"> </v>
      </c>
    </row>
    <row r="6" spans="1:27" s="34" customFormat="1" ht="75" customHeight="1" x14ac:dyDescent="0.25">
      <c r="A6" s="46" t="s">
        <v>14</v>
      </c>
      <c r="B6" s="60" t="s">
        <v>751</v>
      </c>
      <c r="C6" s="49" t="str">
        <f>IFERROR(VLOOKUP(D6,Pieces!A:B,2,0)," ")</f>
        <v xml:space="preserve"> </v>
      </c>
      <c r="D6" s="56"/>
      <c r="E6" s="88"/>
      <c r="F6" s="88"/>
      <c r="G6" s="88"/>
      <c r="H6" s="88"/>
      <c r="I6" s="54"/>
      <c r="J6" s="88"/>
      <c r="K6" s="88">
        <f t="shared" si="0"/>
        <v>0</v>
      </c>
      <c r="L6" s="85">
        <f t="shared" si="1"/>
        <v>0</v>
      </c>
      <c r="M6" s="85">
        <f t="shared" si="2"/>
        <v>0</v>
      </c>
      <c r="N6" s="38">
        <f t="shared" si="3"/>
        <v>0</v>
      </c>
      <c r="O6" s="38">
        <f t="shared" si="4"/>
        <v>0</v>
      </c>
      <c r="P6" s="38">
        <f t="shared" si="5"/>
        <v>0</v>
      </c>
      <c r="Q6" s="79"/>
      <c r="R6" s="62"/>
      <c r="S6" s="85"/>
      <c r="T6" s="39">
        <f>U6-M6-K6+S6-L6</f>
        <v>0</v>
      </c>
      <c r="U6" s="85"/>
      <c r="V6" s="38">
        <f t="shared" si="6"/>
        <v>0</v>
      </c>
      <c r="W6" s="38">
        <f t="shared" si="7"/>
        <v>0</v>
      </c>
      <c r="X6" s="37" t="str">
        <f t="shared" si="8"/>
        <v/>
      </c>
      <c r="Y6" s="40" t="str">
        <f t="shared" si="9"/>
        <v xml:space="preserve"> </v>
      </c>
    </row>
    <row r="7" spans="1:27" s="36" customFormat="1" ht="63.75" customHeight="1" x14ac:dyDescent="0.25">
      <c r="A7" s="46" t="s">
        <v>15</v>
      </c>
      <c r="B7" s="82" t="s">
        <v>752</v>
      </c>
      <c r="C7" s="49" t="str">
        <f>IFERROR(VLOOKUP(D7,Pieces!A:B,2,0)," ")</f>
        <v xml:space="preserve"> </v>
      </c>
      <c r="D7" s="56"/>
      <c r="E7" s="88"/>
      <c r="F7" s="88"/>
      <c r="G7" s="88"/>
      <c r="H7" s="88"/>
      <c r="I7" s="54"/>
      <c r="J7" s="88"/>
      <c r="K7" s="88">
        <f t="shared" si="0"/>
        <v>0</v>
      </c>
      <c r="L7" s="85">
        <f t="shared" si="1"/>
        <v>0</v>
      </c>
      <c r="M7" s="85">
        <f t="shared" si="2"/>
        <v>0</v>
      </c>
      <c r="N7" s="38">
        <f t="shared" si="3"/>
        <v>0</v>
      </c>
      <c r="O7" s="38">
        <f t="shared" si="4"/>
        <v>0</v>
      </c>
      <c r="P7" s="38">
        <f t="shared" si="5"/>
        <v>0</v>
      </c>
      <c r="Q7" s="79"/>
      <c r="R7" s="62"/>
      <c r="S7" s="85"/>
      <c r="T7" s="39">
        <f>U7-M7-K7+S7-L7</f>
        <v>0</v>
      </c>
      <c r="U7" s="85"/>
      <c r="V7" s="38">
        <f t="shared" si="6"/>
        <v>0</v>
      </c>
      <c r="W7" s="38">
        <f t="shared" si="7"/>
        <v>0</v>
      </c>
      <c r="X7" s="37" t="str">
        <f t="shared" si="8"/>
        <v/>
      </c>
      <c r="Y7" s="40" t="str">
        <f t="shared" si="9"/>
        <v xml:space="preserve"> </v>
      </c>
    </row>
    <row r="8" spans="1:27" s="36" customFormat="1" ht="64.5" customHeight="1" x14ac:dyDescent="0.25">
      <c r="A8" s="46" t="s">
        <v>16</v>
      </c>
      <c r="B8" s="46" t="s">
        <v>753</v>
      </c>
      <c r="C8" s="49" t="str">
        <f>IFERROR(VLOOKUP(D8,Pieces!A:B,2,0)," ")</f>
        <v xml:space="preserve"> </v>
      </c>
      <c r="D8" s="61"/>
      <c r="E8" s="57"/>
      <c r="F8" s="57"/>
      <c r="G8" s="57"/>
      <c r="H8" s="57"/>
      <c r="I8" s="64"/>
      <c r="J8" s="88"/>
      <c r="K8" s="88">
        <f t="shared" si="0"/>
        <v>0</v>
      </c>
      <c r="L8" s="85">
        <f t="shared" si="1"/>
        <v>0</v>
      </c>
      <c r="M8" s="85">
        <f t="shared" si="2"/>
        <v>0</v>
      </c>
      <c r="N8" s="38">
        <f t="shared" si="3"/>
        <v>0</v>
      </c>
      <c r="O8" s="38">
        <f t="shared" si="4"/>
        <v>0</v>
      </c>
      <c r="P8" s="38">
        <f t="shared" si="5"/>
        <v>0</v>
      </c>
      <c r="Q8" s="79"/>
      <c r="R8" s="62"/>
      <c r="S8" s="85"/>
      <c r="T8" s="39">
        <f>U8-M8-K8+S8-T6</f>
        <v>0</v>
      </c>
      <c r="U8" s="85"/>
      <c r="V8" s="38">
        <f t="shared" si="6"/>
        <v>0</v>
      </c>
      <c r="W8" s="38">
        <f t="shared" si="7"/>
        <v>0</v>
      </c>
      <c r="X8" s="37" t="str">
        <f t="shared" si="8"/>
        <v/>
      </c>
      <c r="Y8" s="40" t="str">
        <f t="shared" si="9"/>
        <v xml:space="preserve"> </v>
      </c>
    </row>
    <row r="9" spans="1:27" s="34" customFormat="1" ht="27" customHeight="1" x14ac:dyDescent="0.25">
      <c r="A9" s="44"/>
      <c r="B9" s="44"/>
      <c r="C9" s="51"/>
      <c r="D9" s="77"/>
      <c r="E9" s="77"/>
      <c r="F9" s="77"/>
      <c r="G9" s="77"/>
      <c r="H9" s="77"/>
      <c r="I9" s="78"/>
      <c r="J9" s="76"/>
      <c r="K9" s="77"/>
      <c r="L9" s="77"/>
      <c r="M9" s="77"/>
      <c r="N9" s="77"/>
      <c r="O9" s="77"/>
      <c r="P9" s="78"/>
      <c r="Q9" s="80"/>
      <c r="R9" s="80"/>
      <c r="S9" s="47"/>
      <c r="T9" s="47"/>
      <c r="U9" s="47"/>
      <c r="V9" s="41"/>
      <c r="W9" s="41"/>
      <c r="X9" s="41"/>
      <c r="Y9" s="41"/>
    </row>
    <row r="10" spans="1:27" s="34" customFormat="1" ht="27" customHeight="1" x14ac:dyDescent="0.25">
      <c r="A10" s="44"/>
      <c r="B10" s="87"/>
      <c r="C10" s="152" t="s">
        <v>754</v>
      </c>
      <c r="D10" s="152"/>
      <c r="E10" s="152"/>
      <c r="F10" s="152"/>
      <c r="G10" s="152"/>
      <c r="H10" s="152"/>
      <c r="I10" s="152"/>
      <c r="J10" s="152"/>
      <c r="K10" s="152"/>
      <c r="L10" s="152"/>
      <c r="M10" s="152"/>
      <c r="N10" s="152"/>
      <c r="O10" s="80">
        <f>K7*38</f>
        <v>0</v>
      </c>
      <c r="P10" s="80"/>
      <c r="Q10" s="83"/>
      <c r="R10" s="83"/>
      <c r="S10" s="84"/>
      <c r="T10" s="80"/>
      <c r="U10" s="47"/>
      <c r="V10" s="41"/>
      <c r="W10" s="41"/>
      <c r="X10" s="41"/>
      <c r="Y10" s="41"/>
    </row>
    <row r="11" spans="1:27" s="34" customFormat="1" ht="23.25" x14ac:dyDescent="0.25">
      <c r="A11" s="36"/>
      <c r="B11" s="87"/>
      <c r="C11" s="87"/>
      <c r="D11" s="153" t="s">
        <v>28</v>
      </c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36"/>
      <c r="V11" s="35"/>
      <c r="W11" s="35"/>
    </row>
    <row r="12" spans="1:27" s="34" customFormat="1" ht="20.25" x14ac:dyDescent="0.25">
      <c r="A12" s="36"/>
      <c r="B12" s="87"/>
      <c r="C12" s="87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U12" s="36"/>
      <c r="V12" s="35"/>
      <c r="W12" s="35"/>
    </row>
    <row r="13" spans="1:27" s="34" customFormat="1" ht="20.25" x14ac:dyDescent="0.25">
      <c r="A13" s="36"/>
      <c r="B13" s="87"/>
      <c r="C13" s="87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U13" s="36"/>
      <c r="V13" s="35"/>
      <c r="W13" s="35"/>
    </row>
    <row r="14" spans="1:27" s="34" customFormat="1" ht="20.25" x14ac:dyDescent="0.25">
      <c r="A14" s="36"/>
      <c r="B14" s="87"/>
      <c r="C14" s="87"/>
      <c r="D14" s="85"/>
      <c r="E14" s="85"/>
      <c r="F14" s="85"/>
      <c r="G14" s="85">
        <v>1200</v>
      </c>
      <c r="H14" s="85"/>
      <c r="I14" s="85"/>
      <c r="J14" s="85">
        <f t="shared" ref="J14:J26" si="10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U14" s="36"/>
      <c r="V14" s="35"/>
      <c r="W14" s="35"/>
    </row>
    <row r="15" spans="1:27" s="34" customFormat="1" ht="20.25" x14ac:dyDescent="0.25">
      <c r="A15" s="36"/>
      <c r="B15" s="87"/>
      <c r="C15" s="87"/>
      <c r="D15" s="85"/>
      <c r="E15" s="85"/>
      <c r="F15" s="85"/>
      <c r="G15" s="85"/>
      <c r="H15" s="85"/>
      <c r="I15" s="85"/>
      <c r="J15" s="85">
        <f t="shared" si="10"/>
        <v>0</v>
      </c>
      <c r="K15" s="145"/>
      <c r="L15" s="146"/>
      <c r="M15" s="146"/>
      <c r="N15" s="146"/>
      <c r="O15" s="146"/>
      <c r="P15" s="146"/>
      <c r="Q15" s="147"/>
      <c r="R15" s="151"/>
      <c r="S15" s="151"/>
      <c r="T15" s="151"/>
      <c r="U15" s="36"/>
      <c r="V15" s="35"/>
      <c r="W15" s="35"/>
    </row>
    <row r="16" spans="1:27" s="34" customFormat="1" ht="20.25" x14ac:dyDescent="0.25">
      <c r="A16" s="36"/>
      <c r="B16" s="87"/>
      <c r="C16" s="87"/>
      <c r="D16" s="85"/>
      <c r="E16" s="85"/>
      <c r="F16" s="85"/>
      <c r="G16" s="85"/>
      <c r="H16" s="85"/>
      <c r="I16" s="85"/>
      <c r="J16" s="85">
        <f t="shared" si="10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U16" s="36"/>
      <c r="V16" s="35"/>
      <c r="W16" s="35"/>
    </row>
    <row r="17" spans="1:27" s="34" customFormat="1" ht="20.25" x14ac:dyDescent="0.25">
      <c r="A17" s="36"/>
      <c r="B17" s="87"/>
      <c r="C17" s="87"/>
      <c r="D17" s="20"/>
      <c r="E17" s="85"/>
      <c r="F17" s="85"/>
      <c r="G17" s="85"/>
      <c r="H17" s="85"/>
      <c r="I17" s="85"/>
      <c r="J17" s="85">
        <f t="shared" si="10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U17" s="36"/>
      <c r="V17" s="35"/>
      <c r="W17" s="35"/>
    </row>
    <row r="18" spans="1:27" s="34" customFormat="1" ht="20.25" x14ac:dyDescent="0.25">
      <c r="A18" s="36"/>
      <c r="B18" s="87"/>
      <c r="C18" s="87"/>
      <c r="D18" s="85"/>
      <c r="E18" s="85"/>
      <c r="F18" s="85"/>
      <c r="G18" s="85"/>
      <c r="H18" s="85"/>
      <c r="I18" s="88"/>
      <c r="J18" s="85">
        <f t="shared" si="10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  <c r="U18" s="36"/>
    </row>
    <row r="19" spans="1:27" s="34" customFormat="1" ht="20.25" x14ac:dyDescent="0.25">
      <c r="A19" s="36"/>
      <c r="B19" s="87"/>
      <c r="C19" s="87"/>
      <c r="D19" s="85"/>
      <c r="E19" s="85"/>
      <c r="F19" s="85"/>
      <c r="G19" s="85"/>
      <c r="H19" s="85"/>
      <c r="I19" s="85"/>
      <c r="J19" s="85">
        <f t="shared" si="10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  <c r="U19" s="36"/>
    </row>
    <row r="20" spans="1:27" s="34" customFormat="1" ht="20.25" x14ac:dyDescent="0.25">
      <c r="A20" s="36"/>
      <c r="B20" s="87"/>
      <c r="C20" s="87"/>
      <c r="D20" s="85"/>
      <c r="E20" s="85"/>
      <c r="F20" s="85"/>
      <c r="G20" s="85"/>
      <c r="H20" s="85"/>
      <c r="I20" s="88"/>
      <c r="J20" s="85">
        <f t="shared" si="10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  <c r="U20" s="36"/>
    </row>
    <row r="21" spans="1:27" s="34" customFormat="1" ht="20.25" x14ac:dyDescent="0.25">
      <c r="A21" s="36"/>
      <c r="B21" s="87"/>
      <c r="C21" s="87"/>
      <c r="D21" s="85"/>
      <c r="E21" s="85"/>
      <c r="F21" s="85"/>
      <c r="G21" s="85"/>
      <c r="H21" s="85"/>
      <c r="I21" s="88"/>
      <c r="J21" s="85">
        <f t="shared" si="10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  <c r="U21" s="36"/>
    </row>
    <row r="22" spans="1:27" s="34" customFormat="1" ht="20.25" x14ac:dyDescent="0.25">
      <c r="A22" s="36"/>
      <c r="B22" s="87"/>
      <c r="C22" s="87"/>
      <c r="D22" s="85"/>
      <c r="E22" s="85"/>
      <c r="F22" s="85"/>
      <c r="G22" s="85"/>
      <c r="H22" s="85"/>
      <c r="I22" s="85"/>
      <c r="J22" s="85">
        <f t="shared" si="10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1:27" s="34" customFormat="1" ht="20.25" x14ac:dyDescent="0.25">
      <c r="A23" s="36"/>
      <c r="B23" s="45"/>
      <c r="C23" s="45"/>
      <c r="D23" s="85"/>
      <c r="E23" s="85"/>
      <c r="F23" s="85"/>
      <c r="G23" s="85"/>
      <c r="H23" s="85"/>
      <c r="I23" s="85"/>
      <c r="J23" s="85">
        <f t="shared" si="10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  <c r="U23" s="36"/>
    </row>
    <row r="24" spans="1:27" s="34" customFormat="1" ht="20.25" x14ac:dyDescent="0.25">
      <c r="A24" s="36"/>
      <c r="B24" s="87"/>
      <c r="C24" s="87"/>
      <c r="D24" s="86"/>
      <c r="E24" s="85"/>
      <c r="F24" s="85"/>
      <c r="G24" s="85"/>
      <c r="H24" s="85"/>
      <c r="I24" s="88"/>
      <c r="J24" s="85">
        <f t="shared" si="10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  <c r="U24" s="36"/>
    </row>
    <row r="25" spans="1:27" s="34" customFormat="1" ht="20.25" x14ac:dyDescent="0.25">
      <c r="A25" s="36"/>
      <c r="B25" s="87"/>
      <c r="C25" s="87"/>
      <c r="D25" s="86"/>
      <c r="E25" s="85"/>
      <c r="F25" s="85"/>
      <c r="G25" s="85"/>
      <c r="H25" s="85"/>
      <c r="I25" s="85"/>
      <c r="J25" s="85">
        <f t="shared" si="10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U25" s="36"/>
      <c r="X25" s="52"/>
    </row>
    <row r="26" spans="1:27" s="34" customFormat="1" ht="20.25" x14ac:dyDescent="0.25">
      <c r="A26" s="36"/>
      <c r="B26" s="87"/>
      <c r="C26" s="87"/>
      <c r="D26" s="86"/>
      <c r="E26" s="85"/>
      <c r="F26" s="85"/>
      <c r="G26" s="85"/>
      <c r="H26" s="85"/>
      <c r="I26" s="85"/>
      <c r="J26" s="85">
        <f t="shared" si="10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  <c r="U26" s="36"/>
    </row>
    <row r="27" spans="1:27" s="34" customFormat="1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R27" s="75"/>
      <c r="S27" s="36"/>
      <c r="U27" s="36"/>
    </row>
    <row r="28" spans="1:27" ht="39.75" customHeight="1" x14ac:dyDescent="0.25">
      <c r="A28" s="21"/>
      <c r="B28" s="21"/>
      <c r="C28" s="24" t="s">
        <v>48</v>
      </c>
      <c r="D28" s="24"/>
      <c r="E28" s="24"/>
      <c r="F28" s="25"/>
      <c r="G28" s="24"/>
      <c r="H28" s="31"/>
      <c r="I28" s="29"/>
      <c r="J28" s="24">
        <f t="shared" ref="J28:J39" si="11">IFERROR(M28/I28,0)</f>
        <v>0</v>
      </c>
      <c r="K28" s="145"/>
      <c r="L28" s="146"/>
      <c r="M28" s="146"/>
      <c r="N28" s="146"/>
      <c r="O28" s="146"/>
      <c r="P28" s="146"/>
      <c r="Q28" s="147"/>
      <c r="R28" s="32"/>
      <c r="S28" s="151"/>
      <c r="T28" s="151"/>
      <c r="U28" s="151"/>
      <c r="V28" s="26"/>
      <c r="W28" s="15"/>
      <c r="X28" s="16"/>
      <c r="Y28" s="18"/>
      <c r="Z28" s="18"/>
      <c r="AA28" s="4"/>
    </row>
    <row r="29" spans="1:27" ht="38.25" customHeight="1" x14ac:dyDescent="0.25">
      <c r="A29" s="21"/>
      <c r="B29" s="21"/>
      <c r="C29" s="24" t="s">
        <v>36</v>
      </c>
      <c r="D29" s="24"/>
      <c r="E29" s="24"/>
      <c r="F29" s="25"/>
      <c r="G29" s="24"/>
      <c r="H29" s="31"/>
      <c r="I29" s="29"/>
      <c r="J29" s="24">
        <f t="shared" si="11"/>
        <v>0</v>
      </c>
      <c r="K29" s="145"/>
      <c r="L29" s="146"/>
      <c r="M29" s="146"/>
      <c r="N29" s="146"/>
      <c r="O29" s="146"/>
      <c r="P29" s="146"/>
      <c r="Q29" s="147"/>
      <c r="R29" s="32"/>
      <c r="S29" s="151"/>
      <c r="T29" s="151"/>
      <c r="U29" s="151"/>
      <c r="V29" s="26"/>
      <c r="W29" s="15"/>
      <c r="X29" s="16"/>
      <c r="Y29" s="18"/>
      <c r="Z29" s="18"/>
      <c r="AA29" s="4"/>
    </row>
    <row r="30" spans="1:27" ht="42.75" customHeight="1" x14ac:dyDescent="0.25">
      <c r="A30" s="21"/>
      <c r="B30" s="21"/>
      <c r="C30" s="20"/>
      <c r="D30" s="24"/>
      <c r="E30" s="24"/>
      <c r="F30" s="25"/>
      <c r="G30" s="24"/>
      <c r="H30" s="31"/>
      <c r="I30" s="29"/>
      <c r="J30" s="24">
        <f t="shared" si="11"/>
        <v>0</v>
      </c>
      <c r="K30" s="145"/>
      <c r="L30" s="146"/>
      <c r="M30" s="146"/>
      <c r="N30" s="146"/>
      <c r="O30" s="146"/>
      <c r="P30" s="146"/>
      <c r="Q30" s="147"/>
      <c r="R30" s="32"/>
      <c r="S30" s="149"/>
      <c r="T30" s="149"/>
      <c r="U30" s="149"/>
      <c r="V30" s="23"/>
      <c r="W30" s="16"/>
      <c r="X30" s="16"/>
      <c r="Y30" s="18"/>
      <c r="Z30" s="18"/>
      <c r="AA30" s="4"/>
    </row>
    <row r="31" spans="1:27" ht="48.75" customHeight="1" x14ac:dyDescent="0.25">
      <c r="A31" s="21"/>
      <c r="B31" s="21"/>
      <c r="C31" s="24" t="s">
        <v>37</v>
      </c>
      <c r="D31" s="24"/>
      <c r="E31" s="24"/>
      <c r="F31" s="25"/>
      <c r="G31" s="24"/>
      <c r="H31" s="31"/>
      <c r="I31" s="30"/>
      <c r="J31" s="24">
        <f t="shared" si="11"/>
        <v>0</v>
      </c>
      <c r="K31" s="145"/>
      <c r="L31" s="146"/>
      <c r="M31" s="146"/>
      <c r="N31" s="146"/>
      <c r="O31" s="146"/>
      <c r="P31" s="146"/>
      <c r="Q31" s="147"/>
      <c r="R31" s="32"/>
      <c r="S31" s="151"/>
      <c r="T31" s="151"/>
      <c r="U31" s="151"/>
      <c r="V31" s="26"/>
      <c r="W31" s="15"/>
      <c r="X31" s="16"/>
      <c r="Y31" s="18"/>
      <c r="Z31" s="18"/>
      <c r="AA31" s="4"/>
    </row>
    <row r="32" spans="1:27" ht="52.5" customHeight="1" x14ac:dyDescent="0.25">
      <c r="A32" s="12"/>
      <c r="B32" s="12"/>
      <c r="C32" s="24" t="s">
        <v>38</v>
      </c>
      <c r="D32" s="24"/>
      <c r="E32" s="24"/>
      <c r="F32" s="25"/>
      <c r="G32" s="24"/>
      <c r="H32" s="31"/>
      <c r="I32" s="29"/>
      <c r="J32" s="24">
        <f t="shared" si="11"/>
        <v>0</v>
      </c>
      <c r="K32" s="145"/>
      <c r="L32" s="146"/>
      <c r="M32" s="146"/>
      <c r="N32" s="146"/>
      <c r="O32" s="146"/>
      <c r="P32" s="146"/>
      <c r="Q32" s="147"/>
      <c r="R32" s="32"/>
      <c r="S32" s="149"/>
      <c r="T32" s="149"/>
      <c r="U32" s="149"/>
      <c r="V32" s="23"/>
      <c r="W32" s="16"/>
      <c r="X32" s="16"/>
      <c r="Y32" s="18"/>
      <c r="Z32" s="18"/>
      <c r="AA32" s="4"/>
    </row>
    <row r="33" spans="1:27" ht="39.75" customHeight="1" x14ac:dyDescent="0.25">
      <c r="A33" s="12"/>
      <c r="B33" s="12"/>
      <c r="C33" s="24" t="s">
        <v>27</v>
      </c>
      <c r="D33" s="24"/>
      <c r="E33" s="24"/>
      <c r="F33" s="25"/>
      <c r="G33" s="24"/>
      <c r="H33" s="31"/>
      <c r="I33" s="30"/>
      <c r="J33" s="24">
        <f t="shared" si="11"/>
        <v>0</v>
      </c>
      <c r="K33" s="145"/>
      <c r="L33" s="146"/>
      <c r="M33" s="146"/>
      <c r="N33" s="146"/>
      <c r="O33" s="146"/>
      <c r="P33" s="146"/>
      <c r="Q33" s="147"/>
      <c r="R33" s="32"/>
      <c r="S33" s="148"/>
      <c r="T33" s="148"/>
      <c r="U33" s="148"/>
      <c r="V33" s="27"/>
      <c r="W33" s="28"/>
      <c r="X33" s="16"/>
      <c r="Y33" s="18"/>
      <c r="Z33" s="18"/>
      <c r="AA33" s="4"/>
    </row>
    <row r="34" spans="1:27" ht="31.5" customHeight="1" x14ac:dyDescent="0.25">
      <c r="A34" s="12"/>
      <c r="B34" s="12"/>
      <c r="C34" s="24"/>
      <c r="D34" s="24"/>
      <c r="E34" s="24"/>
      <c r="F34" s="25"/>
      <c r="G34" s="24"/>
      <c r="H34" s="31"/>
      <c r="I34" s="30"/>
      <c r="J34" s="24">
        <f t="shared" si="11"/>
        <v>0</v>
      </c>
      <c r="K34" s="145"/>
      <c r="L34" s="146"/>
      <c r="M34" s="146"/>
      <c r="N34" s="146"/>
      <c r="O34" s="146"/>
      <c r="P34" s="146"/>
      <c r="Q34" s="147"/>
      <c r="R34" s="32"/>
      <c r="S34" s="148"/>
      <c r="T34" s="148"/>
      <c r="U34" s="148"/>
      <c r="V34" s="27"/>
      <c r="W34" s="28"/>
      <c r="X34" s="16"/>
      <c r="Y34" s="18"/>
      <c r="Z34" s="18"/>
      <c r="AA34" s="4"/>
    </row>
    <row r="35" spans="1:27" ht="36" customHeight="1" x14ac:dyDescent="0.25">
      <c r="A35" s="12"/>
      <c r="B35" s="12"/>
      <c r="C35" s="24" t="s">
        <v>40</v>
      </c>
      <c r="D35" s="24"/>
      <c r="E35" s="24"/>
      <c r="F35" s="25"/>
      <c r="G35" s="24"/>
      <c r="H35" s="31"/>
      <c r="I35" s="29"/>
      <c r="J35" s="24">
        <f t="shared" si="11"/>
        <v>0</v>
      </c>
      <c r="K35" s="145"/>
      <c r="L35" s="146"/>
      <c r="M35" s="146"/>
      <c r="N35" s="146"/>
      <c r="O35" s="146"/>
      <c r="P35" s="146"/>
      <c r="Q35" s="147"/>
      <c r="R35" s="32"/>
      <c r="S35" s="149"/>
      <c r="T35" s="149"/>
      <c r="U35" s="149"/>
      <c r="V35" s="23"/>
      <c r="W35" s="16"/>
      <c r="X35" s="16"/>
      <c r="Y35" s="5"/>
      <c r="Z35" s="5"/>
      <c r="AA35" s="4"/>
    </row>
    <row r="36" spans="1:27" ht="39.75" customHeight="1" x14ac:dyDescent="0.25">
      <c r="A36" s="13"/>
      <c r="B36" s="13"/>
      <c r="C36" s="24" t="s">
        <v>41</v>
      </c>
      <c r="D36" s="24"/>
      <c r="E36" s="24"/>
      <c r="F36" s="25"/>
      <c r="G36" s="24"/>
      <c r="H36" s="31"/>
      <c r="I36" s="29"/>
      <c r="J36" s="24">
        <f t="shared" si="11"/>
        <v>0</v>
      </c>
      <c r="K36" s="145"/>
      <c r="L36" s="146"/>
      <c r="M36" s="146"/>
      <c r="N36" s="146"/>
      <c r="O36" s="146"/>
      <c r="P36" s="146"/>
      <c r="Q36" s="147"/>
      <c r="R36" s="32"/>
      <c r="S36" s="149"/>
      <c r="T36" s="149"/>
      <c r="U36" s="149"/>
      <c r="V36" s="23"/>
      <c r="W36" s="16"/>
      <c r="X36" s="16"/>
      <c r="Y36" s="5"/>
      <c r="Z36" s="5"/>
      <c r="AA36" s="4"/>
    </row>
    <row r="37" spans="1:27" ht="46.5" customHeight="1" x14ac:dyDescent="0.25">
      <c r="A37" s="14"/>
      <c r="B37" s="14"/>
      <c r="C37" s="22" t="s">
        <v>39</v>
      </c>
      <c r="D37" s="24"/>
      <c r="E37" s="24"/>
      <c r="F37" s="25"/>
      <c r="G37" s="24"/>
      <c r="H37" s="31"/>
      <c r="I37" s="30"/>
      <c r="J37" s="24">
        <f t="shared" si="11"/>
        <v>0</v>
      </c>
      <c r="K37" s="145"/>
      <c r="L37" s="146"/>
      <c r="M37" s="146"/>
      <c r="N37" s="146"/>
      <c r="O37" s="146"/>
      <c r="P37" s="146"/>
      <c r="Q37" s="147"/>
      <c r="R37" s="32"/>
      <c r="S37" s="150"/>
      <c r="T37" s="150"/>
      <c r="U37" s="150"/>
      <c r="V37" s="26"/>
      <c r="W37" s="15"/>
      <c r="X37" s="17"/>
      <c r="Y37" s="4"/>
      <c r="Z37" s="4"/>
      <c r="AA37" s="4"/>
    </row>
    <row r="38" spans="1:27" ht="46.5" customHeight="1" x14ac:dyDescent="0.25">
      <c r="A38" s="14"/>
      <c r="B38" s="14"/>
      <c r="C38" s="22" t="s">
        <v>42</v>
      </c>
      <c r="D38" s="24"/>
      <c r="E38" s="24"/>
      <c r="F38" s="25"/>
      <c r="G38" s="24"/>
      <c r="H38" s="31"/>
      <c r="I38" s="29"/>
      <c r="J38" s="24">
        <f t="shared" si="11"/>
        <v>0</v>
      </c>
      <c r="K38" s="145"/>
      <c r="L38" s="146"/>
      <c r="M38" s="146"/>
      <c r="N38" s="146"/>
      <c r="O38" s="146"/>
      <c r="P38" s="146"/>
      <c r="Q38" s="147"/>
      <c r="R38" s="32"/>
      <c r="S38" s="149"/>
      <c r="T38" s="149"/>
      <c r="U38" s="149"/>
      <c r="V38" s="23"/>
      <c r="W38" s="16"/>
      <c r="X38" s="17"/>
      <c r="Y38" s="4"/>
      <c r="Z38" s="4"/>
      <c r="AA38" s="4"/>
    </row>
    <row r="39" spans="1:27" ht="39" customHeight="1" x14ac:dyDescent="0.25">
      <c r="A39" s="8"/>
      <c r="B39" s="8"/>
      <c r="C39" s="22" t="s">
        <v>43</v>
      </c>
      <c r="D39" s="24"/>
      <c r="E39" s="24"/>
      <c r="F39" s="25"/>
      <c r="G39" s="24"/>
      <c r="H39" s="31"/>
      <c r="I39" s="29"/>
      <c r="J39" s="24">
        <f t="shared" si="11"/>
        <v>0</v>
      </c>
      <c r="K39" s="145"/>
      <c r="L39" s="146"/>
      <c r="M39" s="146"/>
      <c r="N39" s="146"/>
      <c r="O39" s="146"/>
      <c r="P39" s="146"/>
      <c r="Q39" s="147"/>
      <c r="R39" s="32"/>
      <c r="S39" s="149"/>
      <c r="T39" s="149"/>
      <c r="U39" s="149"/>
      <c r="V39" s="23"/>
      <c r="W39" s="16"/>
      <c r="X39" s="16"/>
      <c r="Y39" s="4"/>
      <c r="Z39" s="4"/>
      <c r="AA39" s="4"/>
    </row>
    <row r="40" spans="1:27" x14ac:dyDescent="0.25">
      <c r="D40" s="9"/>
      <c r="Y40" s="1"/>
    </row>
    <row r="41" spans="1:27" x14ac:dyDescent="0.25">
      <c r="D41" s="9"/>
      <c r="Y41" s="1"/>
    </row>
    <row r="42" spans="1:27" ht="20.25" x14ac:dyDescent="0.25">
      <c r="C42" s="166" t="s">
        <v>149</v>
      </c>
      <c r="D42" s="167"/>
      <c r="E42" s="167"/>
      <c r="F42" s="167"/>
      <c r="G42" s="167"/>
      <c r="H42" s="167"/>
      <c r="I42" s="167"/>
      <c r="J42" s="168"/>
      <c r="K42" s="166" t="s">
        <v>150</v>
      </c>
      <c r="L42" s="167"/>
      <c r="M42" s="167"/>
      <c r="N42" s="167"/>
      <c r="O42" s="167"/>
      <c r="P42" s="167"/>
      <c r="Q42" s="167"/>
      <c r="R42" s="167"/>
      <c r="S42" s="168"/>
      <c r="Y42" s="1"/>
    </row>
    <row r="43" spans="1:27" ht="20.25" x14ac:dyDescent="0.25">
      <c r="C43" s="166" t="s">
        <v>151</v>
      </c>
      <c r="D43" s="167"/>
      <c r="E43" s="167"/>
      <c r="F43" s="167"/>
      <c r="G43" s="167"/>
      <c r="H43" s="167"/>
      <c r="I43" s="167"/>
      <c r="J43" s="168"/>
      <c r="K43" s="166" t="s">
        <v>152</v>
      </c>
      <c r="L43" s="167"/>
      <c r="M43" s="167"/>
      <c r="N43" s="167"/>
      <c r="O43" s="167"/>
      <c r="P43" s="167"/>
      <c r="Q43" s="167"/>
      <c r="R43" s="167"/>
      <c r="S43" s="168"/>
      <c r="Y43" s="1"/>
    </row>
    <row r="44" spans="1:27" ht="20.25" x14ac:dyDescent="0.25">
      <c r="C44" s="166" t="s">
        <v>153</v>
      </c>
      <c r="D44" s="167"/>
      <c r="E44" s="167"/>
      <c r="F44" s="167"/>
      <c r="G44" s="167"/>
      <c r="H44" s="167"/>
      <c r="I44" s="167"/>
      <c r="J44" s="168"/>
      <c r="K44" s="166" t="s">
        <v>154</v>
      </c>
      <c r="L44" s="167"/>
      <c r="M44" s="167"/>
      <c r="N44" s="167"/>
      <c r="O44" s="167"/>
      <c r="P44" s="167"/>
      <c r="Q44" s="167"/>
      <c r="R44" s="167"/>
      <c r="S44" s="168"/>
      <c r="Y44" s="1"/>
    </row>
    <row r="45" spans="1:27" x14ac:dyDescent="0.25">
      <c r="D45" s="10"/>
      <c r="Y45" s="1"/>
    </row>
    <row r="46" spans="1:27" x14ac:dyDescent="0.25">
      <c r="D46" s="10"/>
      <c r="Y46" s="1"/>
    </row>
    <row r="47" spans="1:27" ht="15.75" x14ac:dyDescent="0.25">
      <c r="D47" s="11"/>
      <c r="Y47" s="1"/>
    </row>
    <row r="48" spans="1:27" x14ac:dyDescent="0.25">
      <c r="D48" s="4"/>
      <c r="Y48" s="1"/>
    </row>
  </sheetData>
  <mergeCells count="68">
    <mergeCell ref="C42:J42"/>
    <mergeCell ref="K42:S42"/>
    <mergeCell ref="C43:J43"/>
    <mergeCell ref="K43:S43"/>
    <mergeCell ref="C44:J44"/>
    <mergeCell ref="K44:S44"/>
    <mergeCell ref="S39:U39"/>
    <mergeCell ref="K28:Q28"/>
    <mergeCell ref="K29:Q29"/>
    <mergeCell ref="K30:Q30"/>
    <mergeCell ref="K31:Q31"/>
    <mergeCell ref="K32:Q32"/>
    <mergeCell ref="K33:Q33"/>
    <mergeCell ref="K34:Q34"/>
    <mergeCell ref="K35:Q35"/>
    <mergeCell ref="K36:Q36"/>
    <mergeCell ref="K37:Q37"/>
    <mergeCell ref="K38:Q38"/>
    <mergeCell ref="K39:Q39"/>
    <mergeCell ref="S36:U36"/>
    <mergeCell ref="S37:U37"/>
    <mergeCell ref="S38:U38"/>
    <mergeCell ref="W1:AA1"/>
    <mergeCell ref="S31:U31"/>
    <mergeCell ref="S32:U32"/>
    <mergeCell ref="S33:U33"/>
    <mergeCell ref="S34:U34"/>
    <mergeCell ref="R14:T14"/>
    <mergeCell ref="S35:U35"/>
    <mergeCell ref="S28:U28"/>
    <mergeCell ref="S29:U29"/>
    <mergeCell ref="S30:U30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K14:Q14"/>
    <mergeCell ref="K15:Q15"/>
    <mergeCell ref="R15:T15"/>
    <mergeCell ref="K16:Q16"/>
    <mergeCell ref="R16:T16"/>
    <mergeCell ref="K17:Q17"/>
    <mergeCell ref="R17:T17"/>
    <mergeCell ref="K18:Q18"/>
    <mergeCell ref="R18:T18"/>
    <mergeCell ref="K19:Q19"/>
    <mergeCell ref="R19:T19"/>
    <mergeCell ref="K20:Q20"/>
    <mergeCell ref="R20:T20"/>
    <mergeCell ref="K21:Q21"/>
    <mergeCell ref="R21:T21"/>
    <mergeCell ref="K22:Q22"/>
    <mergeCell ref="R22:T22"/>
    <mergeCell ref="K26:Q26"/>
    <mergeCell ref="R26:T26"/>
    <mergeCell ref="K23:Q23"/>
    <mergeCell ref="R23:T23"/>
    <mergeCell ref="K24:Q24"/>
    <mergeCell ref="R24:T24"/>
    <mergeCell ref="K25:Q25"/>
    <mergeCell ref="R25:T25"/>
  </mergeCells>
  <conditionalFormatting sqref="AA3:AA10">
    <cfRule type="containsText" dxfId="143" priority="13" operator="containsText" text="WARNING">
      <formula>NOT(ISERROR(SEARCH("WARNING",AA3)))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F6"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A12:AA22">
    <cfRule type="containsText" dxfId="142" priority="11" operator="containsText" text="WARNING">
      <formula>NOT(ISERROR(SEARCH("WARNING",AA12)))</formula>
    </cfRule>
  </conditionalFormatting>
  <conditionalFormatting sqref="AA12">
    <cfRule type="containsText" dxfId="141" priority="9" operator="containsText" text="WARNING">
      <formula>NOT(ISERROR(SEARCH("WARNING",AA12)))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A13">
    <cfRule type="containsText" dxfId="140" priority="7" operator="containsText" text="WARNING">
      <formula>NOT(ISERROR(SEARCH("WARNING",AA13)))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A14">
    <cfRule type="containsText" dxfId="139" priority="5" operator="containsText" text="WARNING">
      <formula>NOT(ISERROR(SEARCH("WARNING",AA14)))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A6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I3:I8">
    <cfRule type="containsText" dxfId="138" priority="3" operator="containsText" text="Entrer la cadence">
      <formula>NOT(ISERROR(SEARCH("Entrer la cadence",I3)))</formula>
    </cfRule>
  </conditionalFormatting>
  <conditionalFormatting sqref="Y3:Y8">
    <cfRule type="containsText" dxfId="137" priority="1" operator="containsText" text="WARNING">
      <formula>NOT(ISERROR(SEARCH("WARNING",Y3)))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28:D39">
      <formula1>pieces</formula1>
    </dataValidation>
    <dataValidation type="list" allowBlank="1" showInputMessage="1" showErrorMessage="1" sqref="I45:I46 I40:I41 G28:H39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autoPict="0" r:id="rId5">
            <anchor moveWithCells="1">
              <from>
                <xdr:col>0</xdr:col>
                <xdr:colOff>95250</xdr:colOff>
                <xdr:row>0</xdr:row>
                <xdr:rowOff>57150</xdr:rowOff>
              </from>
              <to>
                <xdr:col>3</xdr:col>
                <xdr:colOff>676275</xdr:colOff>
                <xdr:row>1</xdr:row>
                <xdr:rowOff>142875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D511"/>
  <sheetViews>
    <sheetView zoomScale="110" zoomScaleNormal="110" workbookViewId="0">
      <pane ySplit="1" topLeftCell="A2" activePane="bottomLeft" state="frozen"/>
      <selection activeCell="F6" sqref="F6"/>
      <selection pane="bottomLeft" activeCell="D12" sqref="D12"/>
    </sheetView>
  </sheetViews>
  <sheetFormatPr baseColWidth="10" defaultRowHeight="15" x14ac:dyDescent="0.25"/>
  <cols>
    <col min="1" max="1" width="39.140625" style="71" customWidth="1"/>
    <col min="2" max="2" width="22.85546875" style="68" customWidth="1"/>
    <col min="3" max="3" width="11.42578125" style="68"/>
  </cols>
  <sheetData>
    <row r="1" spans="1:4" s="2" customFormat="1" ht="23.25" customHeight="1" x14ac:dyDescent="0.25">
      <c r="A1" s="71" t="s">
        <v>483</v>
      </c>
      <c r="B1" s="68"/>
      <c r="C1" s="68"/>
      <c r="D1" s="34"/>
    </row>
    <row r="2" spans="1:4" ht="15" customHeight="1" x14ac:dyDescent="0.25">
      <c r="A2" s="70" t="s">
        <v>483</v>
      </c>
      <c r="B2" s="66"/>
      <c r="C2" s="67" t="s">
        <v>511</v>
      </c>
    </row>
    <row r="3" spans="1:4" x14ac:dyDescent="0.25">
      <c r="A3" s="33" t="s">
        <v>892</v>
      </c>
      <c r="B3" s="94" t="s">
        <v>893</v>
      </c>
      <c r="C3" s="68">
        <v>120</v>
      </c>
    </row>
    <row r="4" spans="1:4" x14ac:dyDescent="0.25">
      <c r="A4" s="33" t="s">
        <v>561</v>
      </c>
      <c r="B4" s="68" t="s">
        <v>482</v>
      </c>
      <c r="C4" s="68">
        <v>120</v>
      </c>
    </row>
    <row r="5" spans="1:4" x14ac:dyDescent="0.25">
      <c r="A5" s="33" t="s">
        <v>562</v>
      </c>
      <c r="B5" s="68" t="s">
        <v>563</v>
      </c>
      <c r="C5" s="68">
        <v>120</v>
      </c>
    </row>
    <row r="6" spans="1:4" x14ac:dyDescent="0.25">
      <c r="A6" s="33" t="s">
        <v>564</v>
      </c>
      <c r="B6" s="68" t="s">
        <v>565</v>
      </c>
      <c r="C6" s="68">
        <v>120</v>
      </c>
    </row>
    <row r="7" spans="1:4" x14ac:dyDescent="0.25">
      <c r="A7" s="33" t="s">
        <v>566</v>
      </c>
      <c r="B7" s="68" t="s">
        <v>567</v>
      </c>
      <c r="C7" s="68">
        <v>120</v>
      </c>
    </row>
    <row r="8" spans="1:4" x14ac:dyDescent="0.25">
      <c r="A8" s="71" t="s">
        <v>883</v>
      </c>
      <c r="B8" s="68" t="s">
        <v>884</v>
      </c>
      <c r="C8" s="68">
        <v>24</v>
      </c>
    </row>
    <row r="9" spans="1:4" x14ac:dyDescent="0.25">
      <c r="A9" s="33" t="s">
        <v>568</v>
      </c>
      <c r="B9" s="68" t="s">
        <v>569</v>
      </c>
      <c r="C9" s="68">
        <v>120</v>
      </c>
    </row>
    <row r="10" spans="1:4" x14ac:dyDescent="0.25">
      <c r="A10" s="71" t="s">
        <v>570</v>
      </c>
      <c r="B10" s="94" t="s">
        <v>565</v>
      </c>
      <c r="C10" s="68">
        <v>120</v>
      </c>
    </row>
    <row r="11" spans="1:4" x14ac:dyDescent="0.25">
      <c r="A11" s="33" t="s">
        <v>571</v>
      </c>
      <c r="B11" s="94" t="s">
        <v>572</v>
      </c>
      <c r="C11" s="68">
        <v>120</v>
      </c>
    </row>
    <row r="12" spans="1:4" x14ac:dyDescent="0.25">
      <c r="A12" s="33" t="s">
        <v>573</v>
      </c>
      <c r="B12" s="94" t="s">
        <v>574</v>
      </c>
      <c r="C12" s="68">
        <v>120</v>
      </c>
    </row>
    <row r="13" spans="1:4" x14ac:dyDescent="0.25">
      <c r="A13" s="33" t="s">
        <v>575</v>
      </c>
      <c r="B13" s="94" t="s">
        <v>576</v>
      </c>
    </row>
    <row r="14" spans="1:4" x14ac:dyDescent="0.25">
      <c r="A14" s="71" t="s">
        <v>839</v>
      </c>
      <c r="B14" s="68" t="s">
        <v>840</v>
      </c>
      <c r="C14" s="68">
        <v>120</v>
      </c>
    </row>
    <row r="15" spans="1:4" x14ac:dyDescent="0.25">
      <c r="A15" s="71" t="s">
        <v>775</v>
      </c>
      <c r="B15" s="68" t="s">
        <v>776</v>
      </c>
      <c r="C15" s="68">
        <v>1</v>
      </c>
    </row>
    <row r="16" spans="1:4" x14ac:dyDescent="0.25">
      <c r="A16" s="71" t="s">
        <v>845</v>
      </c>
      <c r="B16" s="68" t="s">
        <v>577</v>
      </c>
      <c r="C16" s="68">
        <v>15</v>
      </c>
    </row>
    <row r="17" spans="1:3" x14ac:dyDescent="0.25">
      <c r="A17" s="71" t="s">
        <v>578</v>
      </c>
      <c r="B17" s="68" t="s">
        <v>579</v>
      </c>
      <c r="C17" s="68">
        <v>30</v>
      </c>
    </row>
    <row r="18" spans="1:3" x14ac:dyDescent="0.25">
      <c r="A18" s="71" t="s">
        <v>785</v>
      </c>
      <c r="B18" s="68" t="s">
        <v>786</v>
      </c>
      <c r="C18" s="68">
        <v>120</v>
      </c>
    </row>
    <row r="19" spans="1:3" x14ac:dyDescent="0.25">
      <c r="A19" s="33" t="s">
        <v>580</v>
      </c>
      <c r="B19" s="68">
        <v>7003</v>
      </c>
    </row>
    <row r="20" spans="1:3" x14ac:dyDescent="0.25">
      <c r="A20" s="71" t="s">
        <v>782</v>
      </c>
      <c r="B20" s="68" t="s">
        <v>851</v>
      </c>
      <c r="C20" s="68">
        <v>120</v>
      </c>
    </row>
    <row r="21" spans="1:3" x14ac:dyDescent="0.25">
      <c r="A21" s="33" t="s">
        <v>581</v>
      </c>
      <c r="B21" s="68" t="s">
        <v>582</v>
      </c>
    </row>
    <row r="22" spans="1:3" x14ac:dyDescent="0.25">
      <c r="A22" s="33" t="s">
        <v>583</v>
      </c>
      <c r="B22" s="68" t="s">
        <v>584</v>
      </c>
      <c r="C22" s="68">
        <v>90</v>
      </c>
    </row>
    <row r="23" spans="1:3" x14ac:dyDescent="0.25">
      <c r="A23" s="33" t="s">
        <v>585</v>
      </c>
      <c r="B23" s="68" t="s">
        <v>586</v>
      </c>
      <c r="C23" s="68">
        <v>120</v>
      </c>
    </row>
    <row r="24" spans="1:3" x14ac:dyDescent="0.25">
      <c r="A24" s="71" t="s">
        <v>789</v>
      </c>
      <c r="B24" s="68" t="s">
        <v>794</v>
      </c>
      <c r="C24" s="68">
        <v>70</v>
      </c>
    </row>
    <row r="25" spans="1:3" x14ac:dyDescent="0.25">
      <c r="A25" s="33" t="s">
        <v>587</v>
      </c>
      <c r="B25" s="68" t="s">
        <v>588</v>
      </c>
      <c r="C25" s="68">
        <v>120</v>
      </c>
    </row>
    <row r="26" spans="1:3" x14ac:dyDescent="0.25">
      <c r="A26" s="71" t="s">
        <v>589</v>
      </c>
      <c r="B26" s="68" t="s">
        <v>586</v>
      </c>
      <c r="C26" s="68">
        <v>60</v>
      </c>
    </row>
    <row r="27" spans="1:3" x14ac:dyDescent="0.25">
      <c r="A27" s="71" t="s">
        <v>74</v>
      </c>
      <c r="B27" s="68" t="s">
        <v>88</v>
      </c>
    </row>
    <row r="28" spans="1:3" x14ac:dyDescent="0.25">
      <c r="A28" s="71" t="s">
        <v>837</v>
      </c>
      <c r="B28" s="94" t="s">
        <v>838</v>
      </c>
      <c r="C28" s="68">
        <v>120</v>
      </c>
    </row>
    <row r="29" spans="1:3" ht="18" customHeight="1" x14ac:dyDescent="0.25">
      <c r="A29" s="71" t="s">
        <v>835</v>
      </c>
      <c r="B29" s="94" t="s">
        <v>836</v>
      </c>
      <c r="C29" s="68">
        <v>120</v>
      </c>
    </row>
    <row r="30" spans="1:3" x14ac:dyDescent="0.25">
      <c r="A30" s="33" t="s">
        <v>506</v>
      </c>
      <c r="B30" s="94" t="s">
        <v>440</v>
      </c>
      <c r="C30" s="68">
        <v>120</v>
      </c>
    </row>
    <row r="31" spans="1:3" x14ac:dyDescent="0.25">
      <c r="A31" s="71" t="s">
        <v>866</v>
      </c>
      <c r="B31" s="94" t="s">
        <v>867</v>
      </c>
      <c r="C31" s="68">
        <v>120</v>
      </c>
    </row>
    <row r="32" spans="1:3" x14ac:dyDescent="0.25">
      <c r="A32" s="71" t="s">
        <v>811</v>
      </c>
      <c r="B32" s="94" t="s">
        <v>812</v>
      </c>
      <c r="C32" s="68">
        <v>120</v>
      </c>
    </row>
    <row r="33" spans="1:3" x14ac:dyDescent="0.25">
      <c r="A33" s="71" t="s">
        <v>828</v>
      </c>
      <c r="B33" s="94" t="s">
        <v>829</v>
      </c>
      <c r="C33" s="68">
        <v>120</v>
      </c>
    </row>
    <row r="34" spans="1:3" x14ac:dyDescent="0.25">
      <c r="A34" s="71" t="s">
        <v>792</v>
      </c>
      <c r="B34" s="68" t="s">
        <v>793</v>
      </c>
      <c r="C34" s="68">
        <v>120</v>
      </c>
    </row>
    <row r="35" spans="1:3" x14ac:dyDescent="0.25">
      <c r="A35" s="33" t="s">
        <v>590</v>
      </c>
      <c r="B35" s="68" t="s">
        <v>591</v>
      </c>
      <c r="C35" s="68">
        <v>120</v>
      </c>
    </row>
    <row r="36" spans="1:3" x14ac:dyDescent="0.25">
      <c r="A36" s="33" t="s">
        <v>592</v>
      </c>
      <c r="B36" s="94" t="s">
        <v>593</v>
      </c>
      <c r="C36" s="68">
        <v>120</v>
      </c>
    </row>
    <row r="37" spans="1:3" x14ac:dyDescent="0.25">
      <c r="A37" s="33" t="s">
        <v>594</v>
      </c>
      <c r="B37" s="68" t="s">
        <v>595</v>
      </c>
      <c r="C37" s="68">
        <v>120</v>
      </c>
    </row>
    <row r="38" spans="1:3" x14ac:dyDescent="0.25">
      <c r="A38" s="33" t="s">
        <v>596</v>
      </c>
      <c r="B38" s="68" t="s">
        <v>204</v>
      </c>
      <c r="C38" s="68">
        <v>120</v>
      </c>
    </row>
    <row r="39" spans="1:3" ht="16.5" customHeight="1" x14ac:dyDescent="0.25">
      <c r="A39" s="33" t="s">
        <v>597</v>
      </c>
      <c r="B39" s="68" t="s">
        <v>204</v>
      </c>
    </row>
    <row r="40" spans="1:3" x14ac:dyDescent="0.25">
      <c r="A40" s="33" t="s">
        <v>599</v>
      </c>
      <c r="B40" s="94" t="s">
        <v>598</v>
      </c>
    </row>
    <row r="41" spans="1:3" x14ac:dyDescent="0.25">
      <c r="A41" s="33" t="s">
        <v>890</v>
      </c>
      <c r="B41" s="94" t="s">
        <v>891</v>
      </c>
      <c r="C41" s="68">
        <v>120</v>
      </c>
    </row>
    <row r="42" spans="1:3" x14ac:dyDescent="0.25">
      <c r="A42" s="71" t="s">
        <v>600</v>
      </c>
      <c r="B42" s="68" t="s">
        <v>353</v>
      </c>
    </row>
    <row r="43" spans="1:3" x14ac:dyDescent="0.25">
      <c r="A43" s="33" t="s">
        <v>601</v>
      </c>
      <c r="B43" s="68">
        <v>7159</v>
      </c>
    </row>
    <row r="44" spans="1:3" x14ac:dyDescent="0.25">
      <c r="A44" s="71" t="s">
        <v>603</v>
      </c>
      <c r="B44" s="68" t="s">
        <v>602</v>
      </c>
    </row>
    <row r="45" spans="1:3" x14ac:dyDescent="0.25">
      <c r="A45" s="71" t="s">
        <v>70</v>
      </c>
      <c r="B45" s="68" t="s">
        <v>88</v>
      </c>
    </row>
    <row r="46" spans="1:3" x14ac:dyDescent="0.25">
      <c r="A46" s="71" t="s">
        <v>852</v>
      </c>
      <c r="B46" s="68" t="s">
        <v>853</v>
      </c>
      <c r="C46" s="68">
        <v>30</v>
      </c>
    </row>
    <row r="47" spans="1:3" x14ac:dyDescent="0.25">
      <c r="A47" s="71" t="s">
        <v>854</v>
      </c>
      <c r="B47" s="68" t="s">
        <v>855</v>
      </c>
      <c r="C47" s="68">
        <v>30</v>
      </c>
    </row>
    <row r="48" spans="1:3" x14ac:dyDescent="0.25">
      <c r="A48" s="71" t="s">
        <v>761</v>
      </c>
      <c r="B48" s="68">
        <v>7009</v>
      </c>
    </row>
    <row r="49" spans="1:3" x14ac:dyDescent="0.25">
      <c r="A49" s="71" t="s">
        <v>765</v>
      </c>
      <c r="B49" s="68" t="s">
        <v>762</v>
      </c>
      <c r="C49" s="68">
        <v>90</v>
      </c>
    </row>
    <row r="50" spans="1:3" ht="30" x14ac:dyDescent="0.25">
      <c r="A50" s="72" t="s">
        <v>850</v>
      </c>
      <c r="B50" s="68" t="s">
        <v>849</v>
      </c>
      <c r="C50" s="68">
        <v>15</v>
      </c>
    </row>
    <row r="51" spans="1:3" x14ac:dyDescent="0.25">
      <c r="A51" s="71" t="s">
        <v>509</v>
      </c>
      <c r="B51" s="68" t="s">
        <v>766</v>
      </c>
      <c r="C51" s="68">
        <v>90</v>
      </c>
    </row>
    <row r="52" spans="1:3" x14ac:dyDescent="0.25">
      <c r="A52" s="33" t="s">
        <v>604</v>
      </c>
      <c r="B52" s="68" t="s">
        <v>88</v>
      </c>
    </row>
    <row r="53" spans="1:3" x14ac:dyDescent="0.25">
      <c r="A53" s="71" t="s">
        <v>864</v>
      </c>
      <c r="B53" s="68" t="s">
        <v>865</v>
      </c>
      <c r="C53" s="68">
        <v>120</v>
      </c>
    </row>
    <row r="54" spans="1:3" x14ac:dyDescent="0.25">
      <c r="A54" s="33" t="s">
        <v>874</v>
      </c>
      <c r="B54" s="68" t="s">
        <v>875</v>
      </c>
      <c r="C54" s="68">
        <v>180</v>
      </c>
    </row>
    <row r="55" spans="1:3" x14ac:dyDescent="0.25">
      <c r="A55" s="33" t="s">
        <v>879</v>
      </c>
      <c r="B55" s="68" t="s">
        <v>880</v>
      </c>
      <c r="C55" s="68">
        <v>180</v>
      </c>
    </row>
    <row r="56" spans="1:3" x14ac:dyDescent="0.25">
      <c r="A56" s="71" t="s">
        <v>881</v>
      </c>
      <c r="B56" s="68" t="s">
        <v>882</v>
      </c>
      <c r="C56" s="68">
        <v>120</v>
      </c>
    </row>
    <row r="57" spans="1:3" x14ac:dyDescent="0.25">
      <c r="A57" s="33" t="s">
        <v>606</v>
      </c>
      <c r="B57" s="68" t="s">
        <v>605</v>
      </c>
    </row>
    <row r="58" spans="1:3" x14ac:dyDescent="0.25">
      <c r="A58" s="33" t="s">
        <v>607</v>
      </c>
      <c r="B58" s="68" t="s">
        <v>535</v>
      </c>
      <c r="C58" s="68">
        <v>120</v>
      </c>
    </row>
    <row r="59" spans="1:3" x14ac:dyDescent="0.25">
      <c r="A59" s="33" t="s">
        <v>608</v>
      </c>
      <c r="B59" s="68" t="s">
        <v>609</v>
      </c>
      <c r="C59" s="68">
        <v>120</v>
      </c>
    </row>
    <row r="60" spans="1:3" x14ac:dyDescent="0.25">
      <c r="A60" s="33" t="s">
        <v>610</v>
      </c>
    </row>
    <row r="61" spans="1:3" x14ac:dyDescent="0.25">
      <c r="A61" s="33" t="s">
        <v>771</v>
      </c>
      <c r="B61" s="68" t="s">
        <v>404</v>
      </c>
      <c r="C61" s="68">
        <v>120</v>
      </c>
    </row>
    <row r="62" spans="1:3" x14ac:dyDescent="0.25">
      <c r="A62" s="33" t="s">
        <v>872</v>
      </c>
      <c r="B62" s="68" t="s">
        <v>873</v>
      </c>
      <c r="C62" s="68">
        <v>120</v>
      </c>
    </row>
    <row r="63" spans="1:3" x14ac:dyDescent="0.25">
      <c r="A63" s="71" t="s">
        <v>611</v>
      </c>
      <c r="B63" s="68" t="s">
        <v>772</v>
      </c>
      <c r="C63" s="68">
        <v>120</v>
      </c>
    </row>
    <row r="64" spans="1:3" x14ac:dyDescent="0.25">
      <c r="A64" s="71" t="s">
        <v>763</v>
      </c>
      <c r="B64" s="68" t="s">
        <v>281</v>
      </c>
    </row>
    <row r="65" spans="1:3" x14ac:dyDescent="0.25">
      <c r="A65" s="71" t="s">
        <v>833</v>
      </c>
      <c r="B65" s="68" t="s">
        <v>834</v>
      </c>
      <c r="C65" s="68">
        <v>120</v>
      </c>
    </row>
    <row r="66" spans="1:3" x14ac:dyDescent="0.25">
      <c r="A66" s="33" t="s">
        <v>612</v>
      </c>
      <c r="B66" s="68" t="s">
        <v>764</v>
      </c>
      <c r="C66" s="68">
        <v>120</v>
      </c>
    </row>
    <row r="67" spans="1:3" x14ac:dyDescent="0.25">
      <c r="A67" s="33" t="s">
        <v>613</v>
      </c>
      <c r="B67" s="68" t="s">
        <v>201</v>
      </c>
      <c r="C67" s="68">
        <v>120</v>
      </c>
    </row>
    <row r="68" spans="1:3" x14ac:dyDescent="0.25">
      <c r="A68" s="33" t="s">
        <v>615</v>
      </c>
      <c r="B68" s="68" t="s">
        <v>614</v>
      </c>
    </row>
    <row r="69" spans="1:3" x14ac:dyDescent="0.25">
      <c r="A69" s="33" t="s">
        <v>616</v>
      </c>
      <c r="B69" s="68" t="s">
        <v>457</v>
      </c>
    </row>
    <row r="70" spans="1:3" x14ac:dyDescent="0.25">
      <c r="A70" s="33" t="s">
        <v>617</v>
      </c>
      <c r="B70" s="68" t="s">
        <v>280</v>
      </c>
    </row>
    <row r="71" spans="1:3" x14ac:dyDescent="0.25">
      <c r="A71" s="33" t="s">
        <v>454</v>
      </c>
      <c r="B71" s="68" t="s">
        <v>277</v>
      </c>
      <c r="C71" s="68">
        <v>120</v>
      </c>
    </row>
    <row r="72" spans="1:3" x14ac:dyDescent="0.25">
      <c r="A72" s="33" t="s">
        <v>618</v>
      </c>
      <c r="B72" s="68" t="s">
        <v>455</v>
      </c>
      <c r="C72" s="68">
        <v>120</v>
      </c>
    </row>
    <row r="73" spans="1:3" ht="13.5" customHeight="1" x14ac:dyDescent="0.25">
      <c r="A73" s="33" t="s">
        <v>619</v>
      </c>
      <c r="B73" s="68" t="s">
        <v>510</v>
      </c>
      <c r="C73" s="68">
        <v>120</v>
      </c>
    </row>
    <row r="74" spans="1:3" x14ac:dyDescent="0.25">
      <c r="A74" s="71" t="s">
        <v>621</v>
      </c>
      <c r="B74" s="68" t="s">
        <v>620</v>
      </c>
      <c r="C74" s="68">
        <v>120</v>
      </c>
    </row>
    <row r="75" spans="1:3" x14ac:dyDescent="0.25">
      <c r="A75" s="33" t="s">
        <v>622</v>
      </c>
      <c r="B75" s="68" t="s">
        <v>442</v>
      </c>
      <c r="C75" s="68">
        <v>120</v>
      </c>
    </row>
    <row r="76" spans="1:3" x14ac:dyDescent="0.25">
      <c r="A76" s="33" t="s">
        <v>623</v>
      </c>
      <c r="B76" s="68" t="s">
        <v>394</v>
      </c>
      <c r="C76" s="68">
        <v>120</v>
      </c>
    </row>
    <row r="77" spans="1:3" x14ac:dyDescent="0.25">
      <c r="A77" s="71" t="s">
        <v>809</v>
      </c>
      <c r="B77" s="68" t="s">
        <v>392</v>
      </c>
      <c r="C77" s="68">
        <v>120</v>
      </c>
    </row>
    <row r="78" spans="1:3" x14ac:dyDescent="0.25">
      <c r="A78" s="33" t="s">
        <v>624</v>
      </c>
      <c r="B78" s="68" t="s">
        <v>810</v>
      </c>
      <c r="C78" s="68">
        <v>120</v>
      </c>
    </row>
    <row r="79" spans="1:3" x14ac:dyDescent="0.25">
      <c r="A79" s="33" t="s">
        <v>625</v>
      </c>
      <c r="B79" s="68" t="s">
        <v>473</v>
      </c>
    </row>
    <row r="80" spans="1:3" x14ac:dyDescent="0.25">
      <c r="A80" s="33" t="s">
        <v>480</v>
      </c>
      <c r="B80" s="94" t="s">
        <v>626</v>
      </c>
      <c r="C80" s="68">
        <v>45</v>
      </c>
    </row>
    <row r="81" spans="1:3" x14ac:dyDescent="0.25">
      <c r="A81" s="33" t="s">
        <v>361</v>
      </c>
      <c r="B81" s="68" t="s">
        <v>481</v>
      </c>
    </row>
    <row r="82" spans="1:3" x14ac:dyDescent="0.25">
      <c r="A82" s="33" t="s">
        <v>627</v>
      </c>
      <c r="B82" s="94" t="s">
        <v>430</v>
      </c>
      <c r="C82" s="68">
        <v>70</v>
      </c>
    </row>
    <row r="83" spans="1:3" x14ac:dyDescent="0.25">
      <c r="A83" s="33" t="s">
        <v>629</v>
      </c>
      <c r="B83" s="68" t="s">
        <v>628</v>
      </c>
    </row>
    <row r="84" spans="1:3" x14ac:dyDescent="0.25">
      <c r="A84" s="33" t="s">
        <v>282</v>
      </c>
      <c r="B84" s="68" t="s">
        <v>283</v>
      </c>
      <c r="C84" s="68">
        <v>120</v>
      </c>
    </row>
    <row r="85" spans="1:3" x14ac:dyDescent="0.25">
      <c r="A85" s="71" t="s">
        <v>459</v>
      </c>
      <c r="B85" s="68" t="s">
        <v>283</v>
      </c>
      <c r="C85" s="68">
        <v>120</v>
      </c>
    </row>
    <row r="86" spans="1:3" x14ac:dyDescent="0.25">
      <c r="A86" s="33" t="s">
        <v>456</v>
      </c>
      <c r="B86" s="68" t="s">
        <v>442</v>
      </c>
      <c r="C86" s="68">
        <v>120</v>
      </c>
    </row>
    <row r="87" spans="1:3" x14ac:dyDescent="0.25">
      <c r="A87" s="33" t="s">
        <v>436</v>
      </c>
      <c r="B87" s="68" t="s">
        <v>457</v>
      </c>
      <c r="C87" s="68">
        <v>120</v>
      </c>
    </row>
    <row r="88" spans="1:3" x14ac:dyDescent="0.25">
      <c r="A88" s="33" t="s">
        <v>286</v>
      </c>
      <c r="B88" s="68" t="s">
        <v>439</v>
      </c>
      <c r="C88" s="68">
        <v>120</v>
      </c>
    </row>
    <row r="89" spans="1:3" x14ac:dyDescent="0.25">
      <c r="A89" s="33" t="s">
        <v>630</v>
      </c>
      <c r="B89" s="68" t="s">
        <v>287</v>
      </c>
      <c r="C89" s="68">
        <v>120</v>
      </c>
    </row>
    <row r="90" spans="1:3" x14ac:dyDescent="0.25">
      <c r="A90" s="33" t="s">
        <v>445</v>
      </c>
      <c r="B90" s="68" t="s">
        <v>631</v>
      </c>
    </row>
    <row r="91" spans="1:3" x14ac:dyDescent="0.25">
      <c r="A91" s="33" t="s">
        <v>432</v>
      </c>
      <c r="B91" s="68" t="s">
        <v>447</v>
      </c>
      <c r="C91" s="68">
        <v>120</v>
      </c>
    </row>
    <row r="92" spans="1:3" x14ac:dyDescent="0.25">
      <c r="A92" s="33" t="s">
        <v>347</v>
      </c>
      <c r="B92" s="68" t="s">
        <v>433</v>
      </c>
      <c r="C92" s="68">
        <v>120</v>
      </c>
    </row>
    <row r="93" spans="1:3" x14ac:dyDescent="0.25">
      <c r="A93" s="33" t="s">
        <v>341</v>
      </c>
      <c r="B93" s="68" t="s">
        <v>531</v>
      </c>
      <c r="C93" s="68">
        <v>120</v>
      </c>
    </row>
    <row r="94" spans="1:3" x14ac:dyDescent="0.25">
      <c r="A94" s="33" t="s">
        <v>426</v>
      </c>
      <c r="B94" s="68" t="s">
        <v>342</v>
      </c>
      <c r="C94" s="68">
        <v>120</v>
      </c>
    </row>
    <row r="95" spans="1:3" x14ac:dyDescent="0.25">
      <c r="A95" s="33" t="s">
        <v>331</v>
      </c>
      <c r="B95" s="68" t="s">
        <v>358</v>
      </c>
      <c r="C95" s="68">
        <v>120</v>
      </c>
    </row>
    <row r="96" spans="1:3" x14ac:dyDescent="0.25">
      <c r="A96" s="33" t="s">
        <v>329</v>
      </c>
      <c r="B96" s="68" t="s">
        <v>338</v>
      </c>
      <c r="C96" s="68">
        <v>120</v>
      </c>
    </row>
    <row r="97" spans="1:3" x14ac:dyDescent="0.25">
      <c r="A97" s="71" t="s">
        <v>434</v>
      </c>
      <c r="B97" s="68" t="s">
        <v>330</v>
      </c>
      <c r="C97" s="68">
        <v>120</v>
      </c>
    </row>
    <row r="98" spans="1:3" x14ac:dyDescent="0.25">
      <c r="A98" s="33" t="s">
        <v>356</v>
      </c>
      <c r="B98" s="68" t="s">
        <v>435</v>
      </c>
      <c r="C98" s="68">
        <v>120</v>
      </c>
    </row>
    <row r="99" spans="1:3" x14ac:dyDescent="0.25">
      <c r="A99" s="33" t="s">
        <v>389</v>
      </c>
      <c r="B99" s="68" t="s">
        <v>357</v>
      </c>
      <c r="C99" s="68">
        <v>120</v>
      </c>
    </row>
    <row r="100" spans="1:3" x14ac:dyDescent="0.25">
      <c r="A100" s="33" t="s">
        <v>393</v>
      </c>
      <c r="B100" s="68" t="s">
        <v>390</v>
      </c>
      <c r="C100" s="68">
        <v>120</v>
      </c>
    </row>
    <row r="101" spans="1:3" x14ac:dyDescent="0.25">
      <c r="A101" s="33" t="s">
        <v>391</v>
      </c>
      <c r="B101" s="68" t="s">
        <v>394</v>
      </c>
      <c r="C101" s="68">
        <v>120</v>
      </c>
    </row>
    <row r="102" spans="1:3" x14ac:dyDescent="0.25">
      <c r="A102" s="33" t="s">
        <v>450</v>
      </c>
      <c r="B102" s="68" t="s">
        <v>392</v>
      </c>
      <c r="C102" s="68">
        <v>120</v>
      </c>
    </row>
    <row r="103" spans="1:3" x14ac:dyDescent="0.25">
      <c r="A103" s="71" t="s">
        <v>476</v>
      </c>
      <c r="B103" s="68" t="s">
        <v>452</v>
      </c>
      <c r="C103" s="68">
        <v>120</v>
      </c>
    </row>
    <row r="104" spans="1:3" x14ac:dyDescent="0.25">
      <c r="A104" s="33" t="s">
        <v>632</v>
      </c>
      <c r="B104" s="68" t="s">
        <v>477</v>
      </c>
      <c r="C104" s="68">
        <v>120</v>
      </c>
    </row>
    <row r="105" spans="1:3" x14ac:dyDescent="0.25">
      <c r="A105" s="33" t="s">
        <v>633</v>
      </c>
      <c r="B105" s="68" t="s">
        <v>481</v>
      </c>
    </row>
    <row r="106" spans="1:3" x14ac:dyDescent="0.25">
      <c r="A106" s="71" t="s">
        <v>428</v>
      </c>
      <c r="B106" s="68" t="s">
        <v>429</v>
      </c>
    </row>
    <row r="107" spans="1:3" x14ac:dyDescent="0.25">
      <c r="A107" s="33" t="s">
        <v>634</v>
      </c>
      <c r="B107" s="68" t="s">
        <v>429</v>
      </c>
      <c r="C107" s="68">
        <v>120</v>
      </c>
    </row>
    <row r="108" spans="1:3" x14ac:dyDescent="0.25">
      <c r="A108" s="71" t="s">
        <v>636</v>
      </c>
      <c r="B108" s="68" t="s">
        <v>635</v>
      </c>
    </row>
    <row r="109" spans="1:3" x14ac:dyDescent="0.25">
      <c r="A109" s="71" t="s">
        <v>817</v>
      </c>
      <c r="B109" s="68" t="s">
        <v>818</v>
      </c>
      <c r="C109" s="68">
        <v>120</v>
      </c>
    </row>
    <row r="110" spans="1:3" x14ac:dyDescent="0.25">
      <c r="A110" s="71" t="s">
        <v>638</v>
      </c>
      <c r="B110" s="94" t="s">
        <v>637</v>
      </c>
    </row>
    <row r="111" spans="1:3" x14ac:dyDescent="0.25">
      <c r="A111" s="71" t="s">
        <v>769</v>
      </c>
      <c r="B111" s="68" t="s">
        <v>639</v>
      </c>
    </row>
    <row r="112" spans="1:3" x14ac:dyDescent="0.25">
      <c r="A112" s="71" t="s">
        <v>800</v>
      </c>
      <c r="B112" s="68" t="s">
        <v>770</v>
      </c>
      <c r="C112" s="68">
        <v>120</v>
      </c>
    </row>
    <row r="113" spans="1:3" x14ac:dyDescent="0.25">
      <c r="A113" s="71" t="s">
        <v>767</v>
      </c>
      <c r="B113" s="68" t="s">
        <v>801</v>
      </c>
      <c r="C113" s="68">
        <v>120</v>
      </c>
    </row>
    <row r="114" spans="1:3" x14ac:dyDescent="0.25">
      <c r="A114" s="71" t="s">
        <v>545</v>
      </c>
      <c r="B114" s="68" t="s">
        <v>768</v>
      </c>
      <c r="C114" s="68">
        <v>120</v>
      </c>
    </row>
    <row r="115" spans="1:3" x14ac:dyDescent="0.25">
      <c r="A115" s="33" t="s">
        <v>409</v>
      </c>
      <c r="B115" s="68" t="s">
        <v>373</v>
      </c>
      <c r="C115" s="68">
        <v>120</v>
      </c>
    </row>
    <row r="116" spans="1:3" x14ac:dyDescent="0.25">
      <c r="A116" s="33" t="s">
        <v>405</v>
      </c>
      <c r="B116" s="68" t="s">
        <v>410</v>
      </c>
      <c r="C116" s="68">
        <v>120</v>
      </c>
    </row>
    <row r="117" spans="1:3" x14ac:dyDescent="0.25">
      <c r="A117" s="33" t="s">
        <v>405</v>
      </c>
      <c r="B117" s="68" t="s">
        <v>640</v>
      </c>
    </row>
    <row r="118" spans="1:3" x14ac:dyDescent="0.25">
      <c r="A118" s="33" t="s">
        <v>403</v>
      </c>
      <c r="B118" s="68" t="s">
        <v>285</v>
      </c>
      <c r="C118" s="68">
        <v>120</v>
      </c>
    </row>
    <row r="119" spans="1:3" x14ac:dyDescent="0.25">
      <c r="A119" s="33" t="s">
        <v>397</v>
      </c>
      <c r="B119" s="68" t="s">
        <v>404</v>
      </c>
      <c r="C119" s="68">
        <v>120</v>
      </c>
    </row>
    <row r="120" spans="1:3" x14ac:dyDescent="0.25">
      <c r="A120" s="33" t="s">
        <v>395</v>
      </c>
      <c r="B120" s="68" t="s">
        <v>398</v>
      </c>
      <c r="C120" s="68">
        <v>120</v>
      </c>
    </row>
    <row r="121" spans="1:3" x14ac:dyDescent="0.25">
      <c r="A121" s="33" t="s">
        <v>641</v>
      </c>
      <c r="B121" s="68" t="s">
        <v>396</v>
      </c>
      <c r="C121" s="68">
        <v>120</v>
      </c>
    </row>
    <row r="122" spans="1:3" x14ac:dyDescent="0.25">
      <c r="A122" s="33" t="s">
        <v>359</v>
      </c>
      <c r="B122" s="68" t="s">
        <v>642</v>
      </c>
      <c r="C122" s="68">
        <v>120</v>
      </c>
    </row>
    <row r="123" spans="1:3" x14ac:dyDescent="0.25">
      <c r="A123" s="71" t="s">
        <v>643</v>
      </c>
      <c r="B123" s="68" t="s">
        <v>360</v>
      </c>
      <c r="C123" s="68">
        <v>120</v>
      </c>
    </row>
    <row r="124" spans="1:3" x14ac:dyDescent="0.25">
      <c r="A124" s="33" t="s">
        <v>363</v>
      </c>
      <c r="B124" s="68" t="s">
        <v>364</v>
      </c>
    </row>
    <row r="125" spans="1:3" x14ac:dyDescent="0.25">
      <c r="A125" s="33" t="s">
        <v>437</v>
      </c>
      <c r="B125" s="68" t="s">
        <v>364</v>
      </c>
      <c r="C125" s="68">
        <v>120</v>
      </c>
    </row>
    <row r="126" spans="1:3" x14ac:dyDescent="0.25">
      <c r="A126" s="33" t="s">
        <v>470</v>
      </c>
      <c r="B126" s="68" t="s">
        <v>438</v>
      </c>
      <c r="C126" s="68">
        <v>120</v>
      </c>
    </row>
    <row r="127" spans="1:3" x14ac:dyDescent="0.25">
      <c r="A127" s="33" t="s">
        <v>362</v>
      </c>
      <c r="B127" s="68" t="s">
        <v>471</v>
      </c>
      <c r="C127" s="68">
        <v>120</v>
      </c>
    </row>
    <row r="128" spans="1:3" x14ac:dyDescent="0.25">
      <c r="A128" s="33" t="s">
        <v>362</v>
      </c>
      <c r="B128" s="68" t="s">
        <v>365</v>
      </c>
      <c r="C128" s="68">
        <v>120</v>
      </c>
    </row>
    <row r="129" spans="1:3" x14ac:dyDescent="0.25">
      <c r="A129" s="33" t="s">
        <v>354</v>
      </c>
      <c r="B129" s="68" t="s">
        <v>365</v>
      </c>
      <c r="C129" s="68">
        <v>120</v>
      </c>
    </row>
    <row r="130" spans="1:3" x14ac:dyDescent="0.25">
      <c r="A130" s="33" t="s">
        <v>350</v>
      </c>
      <c r="B130" s="68" t="s">
        <v>355</v>
      </c>
      <c r="C130" s="68">
        <v>120</v>
      </c>
    </row>
    <row r="131" spans="1:3" x14ac:dyDescent="0.25">
      <c r="A131" s="33" t="s">
        <v>644</v>
      </c>
      <c r="B131" s="68" t="s">
        <v>351</v>
      </c>
      <c r="C131" s="68">
        <v>120</v>
      </c>
    </row>
    <row r="132" spans="1:3" x14ac:dyDescent="0.25">
      <c r="A132" s="33" t="s">
        <v>336</v>
      </c>
      <c r="B132" s="68" t="s">
        <v>645</v>
      </c>
      <c r="C132" s="68">
        <v>120</v>
      </c>
    </row>
    <row r="133" spans="1:3" x14ac:dyDescent="0.25">
      <c r="A133" s="33" t="s">
        <v>339</v>
      </c>
      <c r="B133" s="68" t="s">
        <v>337</v>
      </c>
      <c r="C133" s="68">
        <v>120</v>
      </c>
    </row>
    <row r="134" spans="1:3" x14ac:dyDescent="0.25">
      <c r="A134" s="33" t="s">
        <v>339</v>
      </c>
      <c r="B134" s="68" t="s">
        <v>646</v>
      </c>
      <c r="C134" s="68">
        <v>120</v>
      </c>
    </row>
    <row r="135" spans="1:3" x14ac:dyDescent="0.25">
      <c r="A135" s="33" t="s">
        <v>345</v>
      </c>
      <c r="B135" s="95" t="s">
        <v>340</v>
      </c>
      <c r="C135" s="68">
        <v>120</v>
      </c>
    </row>
    <row r="136" spans="1:3" x14ac:dyDescent="0.25">
      <c r="A136" s="33" t="s">
        <v>647</v>
      </c>
      <c r="B136" s="68" t="s">
        <v>346</v>
      </c>
      <c r="C136" s="68">
        <v>120</v>
      </c>
    </row>
    <row r="137" spans="1:3" x14ac:dyDescent="0.25">
      <c r="A137" s="33" t="s">
        <v>372</v>
      </c>
      <c r="B137" s="68" t="s">
        <v>648</v>
      </c>
    </row>
    <row r="138" spans="1:3" x14ac:dyDescent="0.25">
      <c r="A138" s="33" t="s">
        <v>441</v>
      </c>
      <c r="B138" s="68" t="s">
        <v>373</v>
      </c>
      <c r="C138" s="68">
        <v>120</v>
      </c>
    </row>
    <row r="139" spans="1:3" x14ac:dyDescent="0.25">
      <c r="A139" s="71" t="s">
        <v>755</v>
      </c>
      <c r="B139" s="68" t="s">
        <v>443</v>
      </c>
      <c r="C139" s="68">
        <v>120</v>
      </c>
    </row>
    <row r="140" spans="1:3" x14ac:dyDescent="0.25">
      <c r="A140" s="71" t="s">
        <v>649</v>
      </c>
      <c r="B140" s="68" t="s">
        <v>756</v>
      </c>
      <c r="C140" s="68">
        <v>120</v>
      </c>
    </row>
    <row r="141" spans="1:3" x14ac:dyDescent="0.25">
      <c r="A141" s="33" t="s">
        <v>813</v>
      </c>
      <c r="B141" s="68" t="s">
        <v>650</v>
      </c>
      <c r="C141" s="68">
        <v>120</v>
      </c>
    </row>
    <row r="142" spans="1:3" x14ac:dyDescent="0.25">
      <c r="A142" s="33" t="s">
        <v>651</v>
      </c>
      <c r="B142" s="68" t="s">
        <v>814</v>
      </c>
      <c r="C142" s="68">
        <v>120</v>
      </c>
    </row>
    <row r="143" spans="1:3" x14ac:dyDescent="0.25">
      <c r="A143" s="33" t="s">
        <v>507</v>
      </c>
      <c r="B143" s="68" t="s">
        <v>652</v>
      </c>
      <c r="C143" s="68">
        <v>120</v>
      </c>
    </row>
    <row r="144" spans="1:3" x14ac:dyDescent="0.25">
      <c r="A144" s="33" t="s">
        <v>532</v>
      </c>
      <c r="B144" s="68" t="s">
        <v>508</v>
      </c>
      <c r="C144" s="68">
        <v>120</v>
      </c>
    </row>
    <row r="145" spans="1:3" x14ac:dyDescent="0.25">
      <c r="A145" s="33" t="s">
        <v>653</v>
      </c>
      <c r="B145" s="94" t="s">
        <v>427</v>
      </c>
      <c r="C145" s="68">
        <v>30</v>
      </c>
    </row>
    <row r="146" spans="1:3" x14ac:dyDescent="0.25">
      <c r="A146" s="33" t="s">
        <v>463</v>
      </c>
      <c r="B146" s="68" t="s">
        <v>654</v>
      </c>
      <c r="C146" s="68">
        <v>120</v>
      </c>
    </row>
    <row r="147" spans="1:3" x14ac:dyDescent="0.25">
      <c r="A147" s="33" t="s">
        <v>655</v>
      </c>
      <c r="B147" s="68" t="s">
        <v>464</v>
      </c>
      <c r="C147" s="68">
        <v>120</v>
      </c>
    </row>
    <row r="148" spans="1:3" x14ac:dyDescent="0.25">
      <c r="A148" s="33" t="s">
        <v>657</v>
      </c>
      <c r="B148" s="68" t="s">
        <v>656</v>
      </c>
      <c r="C148" s="68">
        <v>120</v>
      </c>
    </row>
    <row r="149" spans="1:3" x14ac:dyDescent="0.25">
      <c r="A149" s="33" t="s">
        <v>385</v>
      </c>
      <c r="B149" s="94" t="s">
        <v>386</v>
      </c>
      <c r="C149" s="68">
        <v>120</v>
      </c>
    </row>
    <row r="150" spans="1:3" x14ac:dyDescent="0.25">
      <c r="A150" s="33" t="s">
        <v>658</v>
      </c>
      <c r="B150" s="68" t="s">
        <v>386</v>
      </c>
      <c r="C150" s="68">
        <v>120</v>
      </c>
    </row>
    <row r="151" spans="1:3" x14ac:dyDescent="0.25">
      <c r="A151" s="33" t="s">
        <v>431</v>
      </c>
      <c r="B151" s="68" t="s">
        <v>659</v>
      </c>
      <c r="C151" s="68">
        <v>40</v>
      </c>
    </row>
    <row r="152" spans="1:3" x14ac:dyDescent="0.25">
      <c r="A152" s="33" t="s">
        <v>487</v>
      </c>
      <c r="B152" s="94" t="s">
        <v>430</v>
      </c>
      <c r="C152" s="68">
        <v>120</v>
      </c>
    </row>
    <row r="153" spans="1:3" x14ac:dyDescent="0.25">
      <c r="A153" s="33" t="s">
        <v>444</v>
      </c>
      <c r="B153" s="68" t="s">
        <v>338</v>
      </c>
      <c r="C153" s="68">
        <v>120</v>
      </c>
    </row>
    <row r="154" spans="1:3" x14ac:dyDescent="0.25">
      <c r="A154" s="33" t="s">
        <v>296</v>
      </c>
      <c r="B154" s="68" t="s">
        <v>446</v>
      </c>
      <c r="C154" s="68">
        <v>120</v>
      </c>
    </row>
    <row r="155" spans="1:3" x14ac:dyDescent="0.25">
      <c r="A155" s="33" t="s">
        <v>462</v>
      </c>
      <c r="B155" s="68" t="s">
        <v>297</v>
      </c>
      <c r="C155" s="68">
        <v>120</v>
      </c>
    </row>
    <row r="156" spans="1:3" x14ac:dyDescent="0.25">
      <c r="A156" s="33" t="s">
        <v>660</v>
      </c>
      <c r="B156" s="68" t="s">
        <v>294</v>
      </c>
      <c r="C156" s="68">
        <v>120</v>
      </c>
    </row>
    <row r="157" spans="1:3" x14ac:dyDescent="0.25">
      <c r="A157" s="71" t="s">
        <v>525</v>
      </c>
      <c r="B157" s="68" t="s">
        <v>661</v>
      </c>
    </row>
    <row r="158" spans="1:3" x14ac:dyDescent="0.25">
      <c r="A158" s="33" t="s">
        <v>525</v>
      </c>
      <c r="B158" s="68" t="s">
        <v>295</v>
      </c>
    </row>
    <row r="159" spans="1:3" x14ac:dyDescent="0.25">
      <c r="A159" s="33" t="s">
        <v>352</v>
      </c>
      <c r="B159" s="68" t="s">
        <v>295</v>
      </c>
      <c r="C159" s="68">
        <v>90</v>
      </c>
    </row>
    <row r="160" spans="1:3" x14ac:dyDescent="0.25">
      <c r="A160" s="33" t="s">
        <v>662</v>
      </c>
      <c r="B160" s="68" t="s">
        <v>353</v>
      </c>
    </row>
    <row r="161" spans="1:3" x14ac:dyDescent="0.25">
      <c r="A161" s="33" t="s">
        <v>291</v>
      </c>
      <c r="B161" s="68" t="s">
        <v>294</v>
      </c>
      <c r="C161" s="68">
        <v>120</v>
      </c>
    </row>
    <row r="162" spans="1:3" x14ac:dyDescent="0.25">
      <c r="A162" s="33" t="s">
        <v>327</v>
      </c>
      <c r="B162" s="68" t="s">
        <v>292</v>
      </c>
      <c r="C162" s="68">
        <v>120</v>
      </c>
    </row>
    <row r="163" spans="1:3" x14ac:dyDescent="0.25">
      <c r="A163" s="33" t="s">
        <v>325</v>
      </c>
      <c r="B163" s="68" t="s">
        <v>328</v>
      </c>
      <c r="C163" s="68">
        <v>120</v>
      </c>
    </row>
    <row r="164" spans="1:3" x14ac:dyDescent="0.25">
      <c r="A164" s="33" t="s">
        <v>332</v>
      </c>
      <c r="B164" s="68" t="s">
        <v>326</v>
      </c>
    </row>
    <row r="165" spans="1:3" x14ac:dyDescent="0.25">
      <c r="A165" s="33" t="s">
        <v>460</v>
      </c>
      <c r="B165" s="68" t="s">
        <v>333</v>
      </c>
    </row>
    <row r="166" spans="1:3" x14ac:dyDescent="0.25">
      <c r="A166" s="33" t="s">
        <v>502</v>
      </c>
      <c r="B166" s="68" t="s">
        <v>461</v>
      </c>
    </row>
    <row r="167" spans="1:3" x14ac:dyDescent="0.25">
      <c r="A167" s="71" t="s">
        <v>502</v>
      </c>
      <c r="B167" s="68" t="s">
        <v>503</v>
      </c>
      <c r="C167" s="68">
        <v>120</v>
      </c>
    </row>
    <row r="168" spans="1:3" x14ac:dyDescent="0.25">
      <c r="A168" s="33" t="s">
        <v>523</v>
      </c>
      <c r="B168" s="68" t="s">
        <v>663</v>
      </c>
    </row>
    <row r="169" spans="1:3" x14ac:dyDescent="0.25">
      <c r="A169" s="33" t="s">
        <v>494</v>
      </c>
      <c r="B169" s="68" t="s">
        <v>524</v>
      </c>
      <c r="C169" s="68">
        <v>90</v>
      </c>
    </row>
    <row r="170" spans="1:3" x14ac:dyDescent="0.25">
      <c r="A170" s="33" t="s">
        <v>293</v>
      </c>
      <c r="B170" s="68" t="s">
        <v>495</v>
      </c>
    </row>
    <row r="171" spans="1:3" x14ac:dyDescent="0.25">
      <c r="A171" s="33" t="s">
        <v>424</v>
      </c>
      <c r="B171" s="68" t="s">
        <v>294</v>
      </c>
    </row>
    <row r="172" spans="1:3" x14ac:dyDescent="0.25">
      <c r="A172" s="33" t="s">
        <v>664</v>
      </c>
      <c r="B172" s="68" t="s">
        <v>425</v>
      </c>
    </row>
    <row r="173" spans="1:3" x14ac:dyDescent="0.25">
      <c r="A173" s="33" t="s">
        <v>448</v>
      </c>
      <c r="B173" s="68" t="s">
        <v>449</v>
      </c>
      <c r="C173" s="68">
        <v>90</v>
      </c>
    </row>
    <row r="174" spans="1:3" x14ac:dyDescent="0.25">
      <c r="A174" s="33" t="s">
        <v>665</v>
      </c>
      <c r="B174" s="68" t="s">
        <v>449</v>
      </c>
    </row>
    <row r="175" spans="1:3" x14ac:dyDescent="0.25">
      <c r="A175" s="33" t="s">
        <v>667</v>
      </c>
      <c r="B175" s="68" t="s">
        <v>666</v>
      </c>
    </row>
    <row r="176" spans="1:3" x14ac:dyDescent="0.25">
      <c r="A176" s="71" t="s">
        <v>669</v>
      </c>
      <c r="B176" s="68" t="s">
        <v>668</v>
      </c>
      <c r="C176" s="68">
        <v>120</v>
      </c>
    </row>
    <row r="177" spans="1:3" x14ac:dyDescent="0.25">
      <c r="A177" s="33" t="s">
        <v>670</v>
      </c>
      <c r="C177" s="68">
        <v>120</v>
      </c>
    </row>
    <row r="178" spans="1:3" x14ac:dyDescent="0.25">
      <c r="A178" s="33" t="s">
        <v>135</v>
      </c>
      <c r="B178" s="68" t="s">
        <v>671</v>
      </c>
    </row>
    <row r="179" spans="1:3" x14ac:dyDescent="0.25">
      <c r="A179" s="33" t="s">
        <v>466</v>
      </c>
      <c r="B179" s="68" t="s">
        <v>129</v>
      </c>
    </row>
    <row r="180" spans="1:3" x14ac:dyDescent="0.25">
      <c r="A180" s="71" t="s">
        <v>543</v>
      </c>
      <c r="B180" s="68" t="s">
        <v>467</v>
      </c>
    </row>
    <row r="181" spans="1:3" x14ac:dyDescent="0.25">
      <c r="A181" s="71" t="s">
        <v>672</v>
      </c>
      <c r="B181" s="68" t="s">
        <v>544</v>
      </c>
      <c r="C181" s="68">
        <v>120</v>
      </c>
    </row>
    <row r="182" spans="1:3" x14ac:dyDescent="0.25">
      <c r="A182" s="71" t="s">
        <v>673</v>
      </c>
      <c r="B182" s="68" t="s">
        <v>302</v>
      </c>
    </row>
    <row r="183" spans="1:3" x14ac:dyDescent="0.25">
      <c r="A183" s="71" t="s">
        <v>540</v>
      </c>
      <c r="B183" s="68" t="s">
        <v>674</v>
      </c>
    </row>
    <row r="184" spans="1:3" x14ac:dyDescent="0.25">
      <c r="A184" s="71" t="s">
        <v>860</v>
      </c>
      <c r="B184" s="68" t="s">
        <v>861</v>
      </c>
      <c r="C184" s="68">
        <v>120</v>
      </c>
    </row>
    <row r="185" spans="1:3" x14ac:dyDescent="0.25">
      <c r="A185" s="71" t="s">
        <v>759</v>
      </c>
      <c r="B185" s="68" t="s">
        <v>541</v>
      </c>
      <c r="C185" s="68">
        <v>90</v>
      </c>
    </row>
    <row r="186" spans="1:3" x14ac:dyDescent="0.25">
      <c r="A186" s="71" t="s">
        <v>489</v>
      </c>
      <c r="B186" s="68" t="s">
        <v>760</v>
      </c>
      <c r="C186" s="68">
        <v>120</v>
      </c>
    </row>
    <row r="187" spans="1:3" x14ac:dyDescent="0.25">
      <c r="A187" s="71" t="s">
        <v>488</v>
      </c>
      <c r="B187" s="68" t="s">
        <v>490</v>
      </c>
    </row>
    <row r="188" spans="1:3" x14ac:dyDescent="0.25">
      <c r="A188" s="33" t="s">
        <v>468</v>
      </c>
      <c r="B188" s="68" t="s">
        <v>491</v>
      </c>
    </row>
    <row r="189" spans="1:3" x14ac:dyDescent="0.25">
      <c r="A189" s="33" t="s">
        <v>318</v>
      </c>
      <c r="B189" s="68" t="s">
        <v>469</v>
      </c>
    </row>
    <row r="190" spans="1:3" x14ac:dyDescent="0.25">
      <c r="A190" s="33" t="s">
        <v>343</v>
      </c>
      <c r="B190" s="68" t="s">
        <v>319</v>
      </c>
    </row>
    <row r="191" spans="1:3" x14ac:dyDescent="0.25">
      <c r="A191" s="33" t="s">
        <v>268</v>
      </c>
      <c r="B191" s="68" t="s">
        <v>344</v>
      </c>
    </row>
    <row r="192" spans="1:3" x14ac:dyDescent="0.25">
      <c r="A192" s="71" t="s">
        <v>144</v>
      </c>
      <c r="B192" s="68" t="s">
        <v>88</v>
      </c>
    </row>
    <row r="193" spans="1:3" x14ac:dyDescent="0.25">
      <c r="A193" s="71" t="s">
        <v>101</v>
      </c>
    </row>
    <row r="194" spans="1:3" x14ac:dyDescent="0.25">
      <c r="A194" s="71" t="s">
        <v>101</v>
      </c>
      <c r="B194" s="68">
        <v>90162700</v>
      </c>
    </row>
    <row r="195" spans="1:3" x14ac:dyDescent="0.25">
      <c r="A195" s="71" t="s">
        <v>100</v>
      </c>
      <c r="B195" s="68">
        <v>90162700</v>
      </c>
    </row>
    <row r="196" spans="1:3" x14ac:dyDescent="0.25">
      <c r="A196" s="71" t="s">
        <v>100</v>
      </c>
      <c r="B196" s="68" t="s">
        <v>88</v>
      </c>
    </row>
    <row r="197" spans="1:3" x14ac:dyDescent="0.25">
      <c r="A197" s="33" t="s">
        <v>103</v>
      </c>
      <c r="B197" s="68" t="s">
        <v>88</v>
      </c>
    </row>
    <row r="198" spans="1:3" x14ac:dyDescent="0.25">
      <c r="A198" s="71" t="s">
        <v>73</v>
      </c>
    </row>
    <row r="199" spans="1:3" x14ac:dyDescent="0.25">
      <c r="A199" s="71" t="s">
        <v>73</v>
      </c>
      <c r="B199" s="68">
        <v>30273</v>
      </c>
    </row>
    <row r="200" spans="1:3" x14ac:dyDescent="0.25">
      <c r="A200" s="71" t="s">
        <v>18</v>
      </c>
      <c r="B200" s="68">
        <v>30273</v>
      </c>
    </row>
    <row r="201" spans="1:3" x14ac:dyDescent="0.25">
      <c r="A201" s="33" t="s">
        <v>18</v>
      </c>
      <c r="B201" s="68" t="s">
        <v>17</v>
      </c>
    </row>
    <row r="202" spans="1:3" x14ac:dyDescent="0.25">
      <c r="A202" s="33" t="s">
        <v>308</v>
      </c>
      <c r="B202" s="68" t="s">
        <v>17</v>
      </c>
    </row>
    <row r="203" spans="1:3" x14ac:dyDescent="0.25">
      <c r="A203" s="71" t="s">
        <v>55</v>
      </c>
      <c r="B203" s="68" t="s">
        <v>17</v>
      </c>
    </row>
    <row r="204" spans="1:3" x14ac:dyDescent="0.25">
      <c r="A204" s="71" t="s">
        <v>55</v>
      </c>
      <c r="B204" s="68" t="s">
        <v>88</v>
      </c>
    </row>
    <row r="205" spans="1:3" x14ac:dyDescent="0.25">
      <c r="A205" s="71" t="s">
        <v>780</v>
      </c>
      <c r="B205" s="68" t="s">
        <v>88</v>
      </c>
    </row>
    <row r="206" spans="1:3" x14ac:dyDescent="0.25">
      <c r="A206" s="33" t="s">
        <v>675</v>
      </c>
      <c r="B206" s="68" t="s">
        <v>781</v>
      </c>
      <c r="C206" s="68">
        <v>60</v>
      </c>
    </row>
    <row r="207" spans="1:3" x14ac:dyDescent="0.25">
      <c r="A207" s="71" t="s">
        <v>677</v>
      </c>
      <c r="B207" s="68" t="s">
        <v>676</v>
      </c>
    </row>
    <row r="208" spans="1:3" x14ac:dyDescent="0.25">
      <c r="A208" s="71" t="s">
        <v>678</v>
      </c>
      <c r="B208" s="68">
        <v>5016</v>
      </c>
    </row>
    <row r="209" spans="1:3" x14ac:dyDescent="0.25">
      <c r="A209" s="33" t="s">
        <v>451</v>
      </c>
      <c r="B209" s="68">
        <v>90122200</v>
      </c>
    </row>
    <row r="210" spans="1:3" x14ac:dyDescent="0.25">
      <c r="A210" s="33" t="s">
        <v>194</v>
      </c>
      <c r="B210" s="68">
        <v>90122200</v>
      </c>
    </row>
    <row r="211" spans="1:3" x14ac:dyDescent="0.25">
      <c r="A211" s="71" t="s">
        <v>831</v>
      </c>
      <c r="B211" s="68" t="s">
        <v>832</v>
      </c>
      <c r="C211" s="68">
        <v>120</v>
      </c>
    </row>
    <row r="212" spans="1:3" x14ac:dyDescent="0.25">
      <c r="A212" s="71" t="s">
        <v>110</v>
      </c>
      <c r="B212" s="68">
        <v>5016</v>
      </c>
    </row>
    <row r="213" spans="1:3" x14ac:dyDescent="0.25">
      <c r="A213" s="71" t="s">
        <v>679</v>
      </c>
      <c r="B213" s="68" t="s">
        <v>111</v>
      </c>
    </row>
    <row r="214" spans="1:3" x14ac:dyDescent="0.25">
      <c r="A214" s="33" t="s">
        <v>222</v>
      </c>
      <c r="B214" s="68" t="s">
        <v>95</v>
      </c>
    </row>
    <row r="215" spans="1:3" x14ac:dyDescent="0.25">
      <c r="A215" s="93" t="s">
        <v>234</v>
      </c>
      <c r="B215" s="68" t="s">
        <v>95</v>
      </c>
    </row>
    <row r="216" spans="1:3" ht="30" x14ac:dyDescent="0.25">
      <c r="A216" s="33" t="s">
        <v>162</v>
      </c>
      <c r="B216" s="96" t="s">
        <v>233</v>
      </c>
    </row>
    <row r="217" spans="1:3" x14ac:dyDescent="0.25">
      <c r="A217" s="33" t="s">
        <v>311</v>
      </c>
      <c r="B217" s="68" t="s">
        <v>156</v>
      </c>
    </row>
    <row r="218" spans="1:3" x14ac:dyDescent="0.25">
      <c r="A218" s="71" t="s">
        <v>787</v>
      </c>
      <c r="B218" s="68" t="s">
        <v>310</v>
      </c>
    </row>
    <row r="219" spans="1:3" x14ac:dyDescent="0.25">
      <c r="A219" s="71" t="s">
        <v>72</v>
      </c>
      <c r="B219" s="68" t="s">
        <v>788</v>
      </c>
      <c r="C219" s="68">
        <v>16</v>
      </c>
    </row>
    <row r="220" spans="1:3" x14ac:dyDescent="0.25">
      <c r="A220" s="33" t="s">
        <v>72</v>
      </c>
      <c r="B220" s="68" t="s">
        <v>90</v>
      </c>
    </row>
    <row r="221" spans="1:3" x14ac:dyDescent="0.25">
      <c r="A221" s="71" t="s">
        <v>250</v>
      </c>
      <c r="B221" s="68" t="s">
        <v>90</v>
      </c>
    </row>
    <row r="222" spans="1:3" x14ac:dyDescent="0.25">
      <c r="A222" s="33" t="s">
        <v>368</v>
      </c>
      <c r="B222" s="68" t="s">
        <v>251</v>
      </c>
    </row>
    <row r="223" spans="1:3" x14ac:dyDescent="0.25">
      <c r="A223" s="33" t="s">
        <v>414</v>
      </c>
      <c r="B223" s="68" t="s">
        <v>371</v>
      </c>
    </row>
    <row r="224" spans="1:3" x14ac:dyDescent="0.25">
      <c r="A224" s="71" t="s">
        <v>133</v>
      </c>
      <c r="B224" s="68" t="s">
        <v>421</v>
      </c>
    </row>
    <row r="225" spans="1:2" x14ac:dyDescent="0.25">
      <c r="A225" s="71" t="s">
        <v>157</v>
      </c>
    </row>
    <row r="226" spans="1:2" x14ac:dyDescent="0.25">
      <c r="A226" s="33" t="s">
        <v>315</v>
      </c>
    </row>
    <row r="227" spans="1:2" x14ac:dyDescent="0.25">
      <c r="A227" s="71" t="s">
        <v>680</v>
      </c>
      <c r="B227" s="68" t="s">
        <v>316</v>
      </c>
    </row>
    <row r="228" spans="1:2" x14ac:dyDescent="0.25">
      <c r="A228" s="71" t="s">
        <v>557</v>
      </c>
      <c r="B228" s="68" t="s">
        <v>46</v>
      </c>
    </row>
    <row r="229" spans="1:2" x14ac:dyDescent="0.25">
      <c r="A229" s="33" t="s">
        <v>241</v>
      </c>
      <c r="B229" s="68" t="s">
        <v>558</v>
      </c>
    </row>
    <row r="230" spans="1:2" x14ac:dyDescent="0.25">
      <c r="A230" s="33" t="s">
        <v>261</v>
      </c>
      <c r="B230" s="68" t="s">
        <v>46</v>
      </c>
    </row>
    <row r="231" spans="1:2" x14ac:dyDescent="0.25">
      <c r="A231" s="33" t="s">
        <v>259</v>
      </c>
      <c r="B231" s="68" t="s">
        <v>260</v>
      </c>
    </row>
    <row r="232" spans="1:2" x14ac:dyDescent="0.25">
      <c r="A232" s="33" t="s">
        <v>681</v>
      </c>
      <c r="B232" s="68" t="s">
        <v>260</v>
      </c>
    </row>
    <row r="233" spans="1:2" x14ac:dyDescent="0.25">
      <c r="A233" s="71" t="s">
        <v>58</v>
      </c>
      <c r="B233" s="68" t="s">
        <v>682</v>
      </c>
    </row>
    <row r="234" spans="1:2" x14ac:dyDescent="0.25">
      <c r="A234" s="71" t="s">
        <v>58</v>
      </c>
      <c r="B234" s="68" t="s">
        <v>59</v>
      </c>
    </row>
    <row r="235" spans="1:2" x14ac:dyDescent="0.25">
      <c r="A235" s="33" t="s">
        <v>500</v>
      </c>
      <c r="B235" s="68" t="s">
        <v>59</v>
      </c>
    </row>
    <row r="236" spans="1:2" x14ac:dyDescent="0.25">
      <c r="A236" s="33" t="s">
        <v>278</v>
      </c>
      <c r="B236" s="68" t="s">
        <v>501</v>
      </c>
    </row>
    <row r="237" spans="1:2" x14ac:dyDescent="0.25">
      <c r="A237" s="33" t="s">
        <v>309</v>
      </c>
      <c r="B237" s="68" t="s">
        <v>279</v>
      </c>
    </row>
    <row r="238" spans="1:2" x14ac:dyDescent="0.25">
      <c r="A238" s="71" t="s">
        <v>683</v>
      </c>
      <c r="B238" s="68">
        <v>511040</v>
      </c>
    </row>
    <row r="239" spans="1:2" x14ac:dyDescent="0.25">
      <c r="A239" s="33" t="s">
        <v>348</v>
      </c>
      <c r="B239" s="68">
        <v>510081</v>
      </c>
    </row>
    <row r="240" spans="1:2" x14ac:dyDescent="0.25">
      <c r="A240" s="71" t="s">
        <v>521</v>
      </c>
      <c r="B240" s="68" t="s">
        <v>349</v>
      </c>
    </row>
    <row r="241" spans="1:3" x14ac:dyDescent="0.25">
      <c r="A241" s="71" t="s">
        <v>521</v>
      </c>
    </row>
    <row r="242" spans="1:3" x14ac:dyDescent="0.25">
      <c r="A242" s="33" t="s">
        <v>240</v>
      </c>
    </row>
    <row r="243" spans="1:3" x14ac:dyDescent="0.25">
      <c r="A243" s="71" t="s">
        <v>522</v>
      </c>
      <c r="B243" s="68">
        <v>510081</v>
      </c>
      <c r="C243" s="68">
        <v>70</v>
      </c>
    </row>
    <row r="244" spans="1:3" x14ac:dyDescent="0.25">
      <c r="A244" s="71" t="s">
        <v>49</v>
      </c>
    </row>
    <row r="245" spans="1:3" x14ac:dyDescent="0.25">
      <c r="A245" s="33" t="s">
        <v>49</v>
      </c>
      <c r="B245" s="68">
        <v>510087</v>
      </c>
    </row>
    <row r="246" spans="1:3" x14ac:dyDescent="0.25">
      <c r="A246" s="33" t="s">
        <v>408</v>
      </c>
      <c r="B246" s="68">
        <v>510087</v>
      </c>
      <c r="C246" s="68">
        <v>70</v>
      </c>
    </row>
    <row r="247" spans="1:3" x14ac:dyDescent="0.25">
      <c r="A247" s="33" t="s">
        <v>320</v>
      </c>
      <c r="B247" s="68">
        <v>651525</v>
      </c>
    </row>
    <row r="248" spans="1:3" x14ac:dyDescent="0.25">
      <c r="A248" s="71" t="s">
        <v>77</v>
      </c>
      <c r="B248" s="68" t="s">
        <v>321</v>
      </c>
    </row>
    <row r="249" spans="1:3" x14ac:dyDescent="0.25">
      <c r="A249" s="71" t="s">
        <v>77</v>
      </c>
      <c r="B249" s="68" t="s">
        <v>94</v>
      </c>
    </row>
    <row r="250" spans="1:3" x14ac:dyDescent="0.25">
      <c r="A250" s="71" t="s">
        <v>67</v>
      </c>
      <c r="B250" s="68" t="s">
        <v>94</v>
      </c>
    </row>
    <row r="251" spans="1:3" x14ac:dyDescent="0.25">
      <c r="A251" s="71" t="s">
        <v>67</v>
      </c>
      <c r="B251" s="68" t="s">
        <v>92</v>
      </c>
    </row>
    <row r="252" spans="1:3" x14ac:dyDescent="0.25">
      <c r="A252" s="71" t="s">
        <v>78</v>
      </c>
      <c r="B252" s="68" t="s">
        <v>92</v>
      </c>
    </row>
    <row r="253" spans="1:3" x14ac:dyDescent="0.25">
      <c r="A253" s="71" t="s">
        <v>78</v>
      </c>
      <c r="B253" s="68">
        <v>2100289</v>
      </c>
    </row>
    <row r="254" spans="1:3" x14ac:dyDescent="0.25">
      <c r="A254" s="33" t="s">
        <v>542</v>
      </c>
      <c r="B254" s="68">
        <v>2100289</v>
      </c>
    </row>
    <row r="255" spans="1:3" x14ac:dyDescent="0.25">
      <c r="A255" s="33" t="s">
        <v>684</v>
      </c>
      <c r="B255" s="68">
        <v>940108001</v>
      </c>
      <c r="C255" s="68">
        <v>90</v>
      </c>
    </row>
    <row r="256" spans="1:3" x14ac:dyDescent="0.25">
      <c r="A256" s="71" t="s">
        <v>778</v>
      </c>
      <c r="B256" s="68" t="s">
        <v>685</v>
      </c>
    </row>
    <row r="257" spans="1:3" x14ac:dyDescent="0.25">
      <c r="A257" s="71" t="s">
        <v>790</v>
      </c>
      <c r="B257" s="68" t="s">
        <v>779</v>
      </c>
      <c r="C257" s="68">
        <v>30</v>
      </c>
    </row>
    <row r="258" spans="1:3" x14ac:dyDescent="0.25">
      <c r="A258" s="71" t="s">
        <v>783</v>
      </c>
      <c r="B258" s="68" t="s">
        <v>791</v>
      </c>
      <c r="C258" s="68">
        <v>30</v>
      </c>
    </row>
    <row r="259" spans="1:3" x14ac:dyDescent="0.25">
      <c r="A259" s="33" t="s">
        <v>686</v>
      </c>
      <c r="B259" s="68" t="s">
        <v>784</v>
      </c>
      <c r="C259" s="68">
        <v>30</v>
      </c>
    </row>
    <row r="260" spans="1:3" x14ac:dyDescent="0.25">
      <c r="A260" s="33" t="s">
        <v>413</v>
      </c>
      <c r="B260" s="68" t="s">
        <v>687</v>
      </c>
    </row>
    <row r="261" spans="1:3" x14ac:dyDescent="0.25">
      <c r="A261" s="33" t="s">
        <v>130</v>
      </c>
      <c r="B261" s="68" t="s">
        <v>88</v>
      </c>
    </row>
    <row r="262" spans="1:3" x14ac:dyDescent="0.25">
      <c r="A262" s="71" t="s">
        <v>62</v>
      </c>
      <c r="B262" s="68" t="s">
        <v>131</v>
      </c>
    </row>
    <row r="263" spans="1:3" x14ac:dyDescent="0.25">
      <c r="A263" s="71" t="s">
        <v>62</v>
      </c>
      <c r="B263" s="68" t="s">
        <v>96</v>
      </c>
    </row>
    <row r="264" spans="1:3" x14ac:dyDescent="0.25">
      <c r="A264" s="33" t="s">
        <v>115</v>
      </c>
      <c r="B264" s="68" t="s">
        <v>96</v>
      </c>
    </row>
    <row r="265" spans="1:3" x14ac:dyDescent="0.25">
      <c r="A265" s="33" t="s">
        <v>158</v>
      </c>
      <c r="B265" s="33" t="s">
        <v>115</v>
      </c>
    </row>
    <row r="266" spans="1:3" x14ac:dyDescent="0.25">
      <c r="A266" s="33" t="s">
        <v>164</v>
      </c>
      <c r="B266" s="68" t="s">
        <v>159</v>
      </c>
    </row>
    <row r="267" spans="1:3" x14ac:dyDescent="0.25">
      <c r="A267" s="33" t="s">
        <v>276</v>
      </c>
      <c r="B267" s="68" t="s">
        <v>163</v>
      </c>
    </row>
    <row r="268" spans="1:3" x14ac:dyDescent="0.25">
      <c r="A268" s="33" t="s">
        <v>226</v>
      </c>
      <c r="B268" s="68" t="s">
        <v>273</v>
      </c>
    </row>
    <row r="269" spans="1:3" x14ac:dyDescent="0.25">
      <c r="A269" s="33" t="s">
        <v>288</v>
      </c>
      <c r="B269" s="68" t="s">
        <v>225</v>
      </c>
    </row>
    <row r="270" spans="1:3" x14ac:dyDescent="0.25">
      <c r="A270" s="33" t="s">
        <v>198</v>
      </c>
      <c r="B270" s="68" t="s">
        <v>289</v>
      </c>
    </row>
    <row r="271" spans="1:3" x14ac:dyDescent="0.25">
      <c r="A271" s="33" t="s">
        <v>419</v>
      </c>
      <c r="B271" s="68" t="s">
        <v>199</v>
      </c>
    </row>
    <row r="272" spans="1:3" x14ac:dyDescent="0.25">
      <c r="A272" s="33" t="s">
        <v>546</v>
      </c>
      <c r="B272" s="68" t="s">
        <v>420</v>
      </c>
      <c r="C272" s="68">
        <v>90</v>
      </c>
    </row>
    <row r="273" spans="1:3" x14ac:dyDescent="0.25">
      <c r="A273" s="33" t="s">
        <v>423</v>
      </c>
      <c r="B273" s="68" t="s">
        <v>547</v>
      </c>
    </row>
    <row r="274" spans="1:3" x14ac:dyDescent="0.25">
      <c r="A274" s="71" t="s">
        <v>819</v>
      </c>
      <c r="B274" s="68" t="s">
        <v>820</v>
      </c>
      <c r="C274" s="68">
        <v>60</v>
      </c>
    </row>
    <row r="275" spans="1:3" x14ac:dyDescent="0.25">
      <c r="A275" s="71" t="s">
        <v>806</v>
      </c>
      <c r="B275" s="68" t="s">
        <v>422</v>
      </c>
      <c r="C275" s="68">
        <v>60</v>
      </c>
    </row>
    <row r="276" spans="1:3" x14ac:dyDescent="0.25">
      <c r="A276" s="71" t="s">
        <v>841</v>
      </c>
      <c r="B276" s="68" t="s">
        <v>842</v>
      </c>
      <c r="C276" s="68">
        <v>60</v>
      </c>
    </row>
    <row r="277" spans="1:3" x14ac:dyDescent="0.25">
      <c r="A277" s="71" t="s">
        <v>169</v>
      </c>
      <c r="B277" s="68" t="s">
        <v>807</v>
      </c>
      <c r="C277" s="68">
        <v>60</v>
      </c>
    </row>
    <row r="278" spans="1:3" x14ac:dyDescent="0.25">
      <c r="A278" s="71" t="s">
        <v>71</v>
      </c>
      <c r="B278" s="68">
        <v>215215011</v>
      </c>
    </row>
    <row r="279" spans="1:3" x14ac:dyDescent="0.25">
      <c r="A279" s="71" t="s">
        <v>71</v>
      </c>
      <c r="B279" s="68" t="s">
        <v>53</v>
      </c>
    </row>
    <row r="280" spans="1:3" x14ac:dyDescent="0.25">
      <c r="A280" s="71" t="s">
        <v>863</v>
      </c>
      <c r="B280" s="68" t="s">
        <v>863</v>
      </c>
      <c r="C280" s="68">
        <v>120</v>
      </c>
    </row>
    <row r="281" spans="1:3" x14ac:dyDescent="0.25">
      <c r="A281" s="71" t="s">
        <v>843</v>
      </c>
      <c r="B281" s="68" t="s">
        <v>844</v>
      </c>
      <c r="C281" s="68">
        <v>70</v>
      </c>
    </row>
    <row r="282" spans="1:3" x14ac:dyDescent="0.25">
      <c r="A282" s="71" t="s">
        <v>757</v>
      </c>
      <c r="B282" s="68" t="s">
        <v>53</v>
      </c>
    </row>
    <row r="283" spans="1:3" x14ac:dyDescent="0.25">
      <c r="A283" s="71" t="s">
        <v>773</v>
      </c>
      <c r="B283" s="68" t="s">
        <v>758</v>
      </c>
      <c r="C283" s="68">
        <v>45</v>
      </c>
    </row>
    <row r="284" spans="1:3" x14ac:dyDescent="0.25">
      <c r="A284" s="33" t="s">
        <v>478</v>
      </c>
      <c r="B284" s="68" t="s">
        <v>774</v>
      </c>
      <c r="C284" s="68">
        <v>30</v>
      </c>
    </row>
    <row r="285" spans="1:3" x14ac:dyDescent="0.25">
      <c r="A285" s="33" t="s">
        <v>248</v>
      </c>
      <c r="B285" s="68" t="s">
        <v>479</v>
      </c>
    </row>
    <row r="286" spans="1:3" x14ac:dyDescent="0.25">
      <c r="A286" s="33" t="s">
        <v>688</v>
      </c>
      <c r="B286" s="68" t="s">
        <v>249</v>
      </c>
    </row>
    <row r="287" spans="1:3" x14ac:dyDescent="0.25">
      <c r="A287" s="33" t="s">
        <v>690</v>
      </c>
      <c r="B287" s="68" t="s">
        <v>689</v>
      </c>
    </row>
    <row r="288" spans="1:3" x14ac:dyDescent="0.25">
      <c r="A288" s="33" t="s">
        <v>416</v>
      </c>
      <c r="B288" s="68" t="s">
        <v>691</v>
      </c>
    </row>
    <row r="289" spans="1:3" x14ac:dyDescent="0.25">
      <c r="A289" s="33" t="s">
        <v>411</v>
      </c>
      <c r="B289" s="68" t="s">
        <v>417</v>
      </c>
    </row>
    <row r="290" spans="1:3" x14ac:dyDescent="0.25">
      <c r="A290" s="71" t="s">
        <v>802</v>
      </c>
      <c r="B290" s="68" t="s">
        <v>412</v>
      </c>
    </row>
    <row r="291" spans="1:3" x14ac:dyDescent="0.25">
      <c r="A291" s="71" t="s">
        <v>538</v>
      </c>
      <c r="B291" s="68" t="s">
        <v>803</v>
      </c>
      <c r="C291" s="68">
        <v>90</v>
      </c>
    </row>
    <row r="292" spans="1:3" x14ac:dyDescent="0.25">
      <c r="A292" s="33" t="s">
        <v>200</v>
      </c>
      <c r="B292" s="68" t="s">
        <v>539</v>
      </c>
      <c r="C292" s="68">
        <v>90</v>
      </c>
    </row>
    <row r="293" spans="1:3" x14ac:dyDescent="0.25">
      <c r="A293" s="33" t="s">
        <v>692</v>
      </c>
      <c r="B293" s="68" t="s">
        <v>88</v>
      </c>
    </row>
    <row r="294" spans="1:3" x14ac:dyDescent="0.25">
      <c r="A294" s="33" t="s">
        <v>257</v>
      </c>
      <c r="B294" s="68" t="s">
        <v>693</v>
      </c>
    </row>
    <row r="295" spans="1:3" x14ac:dyDescent="0.25">
      <c r="A295" s="33" t="s">
        <v>821</v>
      </c>
      <c r="B295" s="68">
        <v>601130</v>
      </c>
      <c r="C295" s="68">
        <v>30</v>
      </c>
    </row>
    <row r="296" spans="1:3" x14ac:dyDescent="0.25">
      <c r="A296" s="71" t="s">
        <v>84</v>
      </c>
      <c r="B296" s="68" t="s">
        <v>258</v>
      </c>
    </row>
    <row r="297" spans="1:3" x14ac:dyDescent="0.25">
      <c r="A297" s="33" t="s">
        <v>231</v>
      </c>
      <c r="B297" s="68" t="s">
        <v>228</v>
      </c>
    </row>
    <row r="298" spans="1:3" x14ac:dyDescent="0.25">
      <c r="A298" s="33" t="s">
        <v>822</v>
      </c>
      <c r="B298" s="68" t="s">
        <v>227</v>
      </c>
    </row>
    <row r="299" spans="1:3" x14ac:dyDescent="0.25">
      <c r="A299" s="71" t="s">
        <v>168</v>
      </c>
      <c r="B299" s="68" t="s">
        <v>232</v>
      </c>
    </row>
    <row r="300" spans="1:3" x14ac:dyDescent="0.25">
      <c r="A300" s="33" t="s">
        <v>203</v>
      </c>
      <c r="B300" s="68" t="s">
        <v>121</v>
      </c>
    </row>
    <row r="301" spans="1:3" x14ac:dyDescent="0.25">
      <c r="A301" s="71" t="s">
        <v>694</v>
      </c>
      <c r="B301" s="68" t="s">
        <v>205</v>
      </c>
    </row>
    <row r="302" spans="1:3" x14ac:dyDescent="0.25">
      <c r="A302" s="33" t="s">
        <v>244</v>
      </c>
      <c r="B302" s="139" t="s">
        <v>695</v>
      </c>
      <c r="C302" s="68">
        <v>27</v>
      </c>
    </row>
    <row r="303" spans="1:3" x14ac:dyDescent="0.25">
      <c r="A303" s="33" t="s">
        <v>381</v>
      </c>
      <c r="B303" s="68" t="s">
        <v>112</v>
      </c>
    </row>
    <row r="304" spans="1:3" x14ac:dyDescent="0.25">
      <c r="A304" s="33" t="s">
        <v>215</v>
      </c>
      <c r="B304" s="68" t="s">
        <v>382</v>
      </c>
    </row>
    <row r="305" spans="1:3" x14ac:dyDescent="0.25">
      <c r="A305" s="71" t="s">
        <v>887</v>
      </c>
      <c r="B305" s="96" t="s">
        <v>888</v>
      </c>
      <c r="C305" s="68">
        <v>90</v>
      </c>
    </row>
    <row r="306" spans="1:3" x14ac:dyDescent="0.25">
      <c r="A306" s="33" t="s">
        <v>108</v>
      </c>
      <c r="B306" s="68" t="s">
        <v>216</v>
      </c>
    </row>
    <row r="307" spans="1:3" x14ac:dyDescent="0.25">
      <c r="A307" s="71" t="s">
        <v>696</v>
      </c>
      <c r="B307" s="68" t="s">
        <v>303</v>
      </c>
    </row>
    <row r="308" spans="1:3" x14ac:dyDescent="0.25">
      <c r="A308" s="71" t="s">
        <v>798</v>
      </c>
      <c r="B308" s="68" t="s">
        <v>697</v>
      </c>
    </row>
    <row r="309" spans="1:3" x14ac:dyDescent="0.25">
      <c r="A309" s="71" t="s">
        <v>179</v>
      </c>
      <c r="B309" s="68" t="s">
        <v>799</v>
      </c>
      <c r="C309" s="68">
        <v>90</v>
      </c>
    </row>
    <row r="310" spans="1:3" x14ac:dyDescent="0.25">
      <c r="A310" s="33" t="s">
        <v>300</v>
      </c>
      <c r="B310" s="68" t="s">
        <v>180</v>
      </c>
    </row>
    <row r="311" spans="1:3" x14ac:dyDescent="0.25">
      <c r="A311" s="33" t="s">
        <v>383</v>
      </c>
      <c r="B311" s="68" t="s">
        <v>301</v>
      </c>
      <c r="C311" s="68">
        <v>45</v>
      </c>
    </row>
    <row r="312" spans="1:3" x14ac:dyDescent="0.25">
      <c r="A312" s="33" t="s">
        <v>314</v>
      </c>
      <c r="B312" s="68" t="s">
        <v>384</v>
      </c>
    </row>
    <row r="313" spans="1:3" x14ac:dyDescent="0.25">
      <c r="A313" s="33" t="s">
        <v>415</v>
      </c>
      <c r="B313" s="68">
        <v>551275</v>
      </c>
    </row>
    <row r="314" spans="1:3" x14ac:dyDescent="0.25">
      <c r="A314" s="33" t="s">
        <v>698</v>
      </c>
      <c r="B314" s="68">
        <v>551275</v>
      </c>
    </row>
    <row r="315" spans="1:3" x14ac:dyDescent="0.25">
      <c r="A315" s="33" t="s">
        <v>700</v>
      </c>
      <c r="B315" s="68" t="s">
        <v>699</v>
      </c>
    </row>
    <row r="316" spans="1:3" x14ac:dyDescent="0.25">
      <c r="A316" s="33" t="s">
        <v>702</v>
      </c>
      <c r="B316" s="68" t="s">
        <v>701</v>
      </c>
    </row>
    <row r="317" spans="1:3" x14ac:dyDescent="0.25">
      <c r="A317" s="33" t="s">
        <v>703</v>
      </c>
      <c r="B317" s="68" t="s">
        <v>119</v>
      </c>
    </row>
    <row r="318" spans="1:3" x14ac:dyDescent="0.25">
      <c r="A318" s="33" t="s">
        <v>269</v>
      </c>
      <c r="B318" s="68" t="s">
        <v>704</v>
      </c>
    </row>
    <row r="319" spans="1:3" x14ac:dyDescent="0.25">
      <c r="A319" s="33" t="s">
        <v>306</v>
      </c>
      <c r="B319" s="68" t="s">
        <v>121</v>
      </c>
    </row>
    <row r="320" spans="1:3" x14ac:dyDescent="0.25">
      <c r="A320" s="71" t="s">
        <v>705</v>
      </c>
      <c r="B320" s="68" t="s">
        <v>307</v>
      </c>
    </row>
    <row r="321" spans="1:2" x14ac:dyDescent="0.25">
      <c r="A321" s="71" t="s">
        <v>138</v>
      </c>
      <c r="B321" s="68" t="s">
        <v>706</v>
      </c>
    </row>
    <row r="322" spans="1:2" x14ac:dyDescent="0.25">
      <c r="A322" s="33" t="s">
        <v>264</v>
      </c>
      <c r="B322" s="68" t="s">
        <v>120</v>
      </c>
    </row>
    <row r="323" spans="1:2" x14ac:dyDescent="0.25">
      <c r="A323" s="33" t="s">
        <v>171</v>
      </c>
      <c r="B323" s="68" t="s">
        <v>265</v>
      </c>
    </row>
    <row r="324" spans="1:2" x14ac:dyDescent="0.25">
      <c r="A324" s="71" t="s">
        <v>139</v>
      </c>
      <c r="B324" s="68" t="s">
        <v>170</v>
      </c>
    </row>
    <row r="325" spans="1:2" x14ac:dyDescent="0.25">
      <c r="A325" s="33" t="s">
        <v>127</v>
      </c>
      <c r="B325" s="68" t="s">
        <v>88</v>
      </c>
    </row>
    <row r="326" spans="1:2" x14ac:dyDescent="0.25">
      <c r="A326" s="33" t="s">
        <v>128</v>
      </c>
      <c r="B326" s="68" t="s">
        <v>121</v>
      </c>
    </row>
    <row r="327" spans="1:2" x14ac:dyDescent="0.25">
      <c r="A327" s="33" t="s">
        <v>183</v>
      </c>
      <c r="B327" s="68" t="s">
        <v>119</v>
      </c>
    </row>
    <row r="328" spans="1:2" x14ac:dyDescent="0.25">
      <c r="A328" s="33" t="s">
        <v>707</v>
      </c>
      <c r="B328" s="68" t="s">
        <v>184</v>
      </c>
    </row>
    <row r="329" spans="1:2" x14ac:dyDescent="0.25">
      <c r="A329" s="71" t="s">
        <v>709</v>
      </c>
      <c r="B329" s="68" t="s">
        <v>708</v>
      </c>
    </row>
    <row r="330" spans="1:2" x14ac:dyDescent="0.25">
      <c r="A330" s="33" t="s">
        <v>312</v>
      </c>
      <c r="B330" s="68" t="s">
        <v>88</v>
      </c>
    </row>
    <row r="331" spans="1:2" x14ac:dyDescent="0.25">
      <c r="A331" s="33" t="s">
        <v>221</v>
      </c>
      <c r="B331" s="68" t="s">
        <v>313</v>
      </c>
    </row>
    <row r="332" spans="1:2" x14ac:dyDescent="0.25">
      <c r="A332" s="33" t="s">
        <v>710</v>
      </c>
      <c r="B332" s="68">
        <v>551435</v>
      </c>
    </row>
    <row r="333" spans="1:2" x14ac:dyDescent="0.25">
      <c r="A333" s="71" t="s">
        <v>166</v>
      </c>
      <c r="B333" s="68">
        <v>551435</v>
      </c>
    </row>
    <row r="334" spans="1:2" x14ac:dyDescent="0.25">
      <c r="A334" s="33" t="s">
        <v>284</v>
      </c>
      <c r="B334" s="68" t="s">
        <v>165</v>
      </c>
    </row>
    <row r="335" spans="1:2" x14ac:dyDescent="0.25">
      <c r="A335" s="71" t="s">
        <v>177</v>
      </c>
      <c r="B335" s="68" t="s">
        <v>132</v>
      </c>
    </row>
    <row r="336" spans="1:2" x14ac:dyDescent="0.25">
      <c r="A336" s="71" t="s">
        <v>167</v>
      </c>
      <c r="B336" s="68" t="s">
        <v>181</v>
      </c>
    </row>
    <row r="337" spans="1:4" x14ac:dyDescent="0.25">
      <c r="A337" s="33" t="s">
        <v>374</v>
      </c>
      <c r="B337" s="68" t="s">
        <v>375</v>
      </c>
    </row>
    <row r="338" spans="1:4" x14ac:dyDescent="0.25">
      <c r="A338" s="71" t="s">
        <v>711</v>
      </c>
      <c r="B338" s="68" t="s">
        <v>712</v>
      </c>
    </row>
    <row r="339" spans="1:4" x14ac:dyDescent="0.25">
      <c r="A339" s="33" t="s">
        <v>713</v>
      </c>
      <c r="B339" s="68" t="s">
        <v>714</v>
      </c>
    </row>
    <row r="340" spans="1:4" x14ac:dyDescent="0.25">
      <c r="A340" s="33" t="s">
        <v>235</v>
      </c>
      <c r="B340" s="68" t="s">
        <v>236</v>
      </c>
    </row>
    <row r="341" spans="1:4" x14ac:dyDescent="0.25">
      <c r="A341" s="33" t="s">
        <v>869</v>
      </c>
      <c r="B341" s="68" t="s">
        <v>870</v>
      </c>
      <c r="C341" s="68">
        <v>60</v>
      </c>
    </row>
    <row r="342" spans="1:4" x14ac:dyDescent="0.25">
      <c r="A342" s="71" t="s">
        <v>56</v>
      </c>
      <c r="B342" s="68" t="s">
        <v>378</v>
      </c>
    </row>
    <row r="343" spans="1:4" x14ac:dyDescent="0.25">
      <c r="A343" s="33" t="s">
        <v>213</v>
      </c>
      <c r="B343" s="68" t="s">
        <v>97</v>
      </c>
    </row>
    <row r="344" spans="1:4" x14ac:dyDescent="0.25">
      <c r="A344" s="71" t="s">
        <v>777</v>
      </c>
      <c r="B344" s="68" t="s">
        <v>214</v>
      </c>
      <c r="D344" t="s">
        <v>868</v>
      </c>
    </row>
    <row r="345" spans="1:4" x14ac:dyDescent="0.25">
      <c r="A345" s="33" t="s">
        <v>89</v>
      </c>
      <c r="B345" s="68">
        <v>4571</v>
      </c>
      <c r="C345" s="68">
        <v>30</v>
      </c>
      <c r="D345" s="34"/>
    </row>
    <row r="346" spans="1:4" x14ac:dyDescent="0.25">
      <c r="A346" s="33" t="s">
        <v>81</v>
      </c>
      <c r="B346" s="68">
        <v>4571</v>
      </c>
    </row>
    <row r="347" spans="1:4" x14ac:dyDescent="0.25">
      <c r="A347" s="33" t="s">
        <v>81</v>
      </c>
      <c r="B347" s="68">
        <v>200200</v>
      </c>
    </row>
    <row r="348" spans="1:4" x14ac:dyDescent="0.25">
      <c r="A348" s="71" t="s">
        <v>64</v>
      </c>
      <c r="B348" s="68">
        <v>200200</v>
      </c>
      <c r="C348" s="68">
        <v>30</v>
      </c>
    </row>
    <row r="349" spans="1:4" x14ac:dyDescent="0.25">
      <c r="A349" s="71" t="s">
        <v>64</v>
      </c>
      <c r="B349" s="68" t="s">
        <v>91</v>
      </c>
    </row>
    <row r="350" spans="1:4" x14ac:dyDescent="0.25">
      <c r="A350" s="71" t="s">
        <v>19</v>
      </c>
      <c r="B350" s="68" t="s">
        <v>91</v>
      </c>
    </row>
    <row r="351" spans="1:4" x14ac:dyDescent="0.25">
      <c r="A351" s="33" t="s">
        <v>19</v>
      </c>
      <c r="B351" s="68">
        <v>5402</v>
      </c>
    </row>
    <row r="352" spans="1:4" x14ac:dyDescent="0.25">
      <c r="A352" s="33" t="s">
        <v>237</v>
      </c>
      <c r="B352" s="68">
        <v>5402</v>
      </c>
    </row>
    <row r="353" spans="1:3" x14ac:dyDescent="0.25">
      <c r="A353" s="33" t="s">
        <v>298</v>
      </c>
      <c r="B353" s="68">
        <v>4630</v>
      </c>
    </row>
    <row r="354" spans="1:3" x14ac:dyDescent="0.25">
      <c r="A354" s="33" t="s">
        <v>889</v>
      </c>
      <c r="B354" s="68">
        <v>480387</v>
      </c>
      <c r="C354" s="68">
        <v>60</v>
      </c>
    </row>
    <row r="355" spans="1:3" x14ac:dyDescent="0.25">
      <c r="A355" s="33" t="s">
        <v>885</v>
      </c>
      <c r="B355" s="68">
        <v>480387</v>
      </c>
      <c r="C355" s="68">
        <v>180</v>
      </c>
    </row>
    <row r="356" spans="1:3" x14ac:dyDescent="0.25">
      <c r="A356" s="33" t="s">
        <v>715</v>
      </c>
      <c r="B356" s="68" t="s">
        <v>458</v>
      </c>
    </row>
    <row r="357" spans="1:3" x14ac:dyDescent="0.25">
      <c r="A357" s="71" t="s">
        <v>823</v>
      </c>
      <c r="B357" s="68" t="s">
        <v>824</v>
      </c>
      <c r="C357" s="68">
        <v>60</v>
      </c>
    </row>
    <row r="358" spans="1:3" x14ac:dyDescent="0.25">
      <c r="A358" s="33" t="s">
        <v>322</v>
      </c>
      <c r="B358" s="68" t="s">
        <v>716</v>
      </c>
    </row>
    <row r="359" spans="1:3" x14ac:dyDescent="0.25">
      <c r="A359" s="33" t="s">
        <v>717</v>
      </c>
      <c r="B359" s="68" t="s">
        <v>323</v>
      </c>
    </row>
    <row r="360" spans="1:3" x14ac:dyDescent="0.25">
      <c r="A360" s="71" t="s">
        <v>533</v>
      </c>
      <c r="B360" s="68" t="s">
        <v>718</v>
      </c>
    </row>
    <row r="361" spans="1:3" x14ac:dyDescent="0.25">
      <c r="A361" s="71" t="s">
        <v>516</v>
      </c>
      <c r="B361" s="68" t="s">
        <v>534</v>
      </c>
      <c r="C361" s="68">
        <v>30</v>
      </c>
    </row>
    <row r="362" spans="1:3" x14ac:dyDescent="0.25">
      <c r="A362" s="71" t="s">
        <v>536</v>
      </c>
      <c r="B362" s="68" t="s">
        <v>517</v>
      </c>
      <c r="C362" s="68">
        <v>120</v>
      </c>
    </row>
    <row r="363" spans="1:3" x14ac:dyDescent="0.25">
      <c r="A363" s="71" t="s">
        <v>719</v>
      </c>
      <c r="B363" s="68" t="s">
        <v>537</v>
      </c>
      <c r="C363" s="68">
        <v>45</v>
      </c>
    </row>
    <row r="364" spans="1:3" x14ac:dyDescent="0.25">
      <c r="A364" s="33" t="s">
        <v>518</v>
      </c>
      <c r="B364" s="68">
        <v>5016</v>
      </c>
      <c r="C364" s="68">
        <v>120</v>
      </c>
    </row>
    <row r="365" spans="1:3" x14ac:dyDescent="0.25">
      <c r="A365" s="33" t="s">
        <v>224</v>
      </c>
      <c r="B365" s="68" t="s">
        <v>88</v>
      </c>
    </row>
    <row r="366" spans="1:3" x14ac:dyDescent="0.25">
      <c r="A366" s="71" t="s">
        <v>118</v>
      </c>
      <c r="B366" s="68" t="s">
        <v>223</v>
      </c>
    </row>
    <row r="367" spans="1:3" x14ac:dyDescent="0.25">
      <c r="A367" s="33" t="s">
        <v>208</v>
      </c>
      <c r="B367" s="68" t="s">
        <v>88</v>
      </c>
    </row>
    <row r="368" spans="1:3" x14ac:dyDescent="0.25">
      <c r="A368" s="33" t="s">
        <v>720</v>
      </c>
      <c r="B368" s="68" t="s">
        <v>207</v>
      </c>
    </row>
    <row r="369" spans="1:3" x14ac:dyDescent="0.25">
      <c r="A369" s="71" t="s">
        <v>114</v>
      </c>
      <c r="B369" s="68" t="s">
        <v>721</v>
      </c>
    </row>
    <row r="370" spans="1:3" x14ac:dyDescent="0.25">
      <c r="A370" s="71" t="s">
        <v>113</v>
      </c>
      <c r="B370" s="68" t="s">
        <v>88</v>
      </c>
    </row>
    <row r="371" spans="1:3" x14ac:dyDescent="0.25">
      <c r="A371" s="33" t="s">
        <v>722</v>
      </c>
      <c r="B371" s="68" t="s">
        <v>88</v>
      </c>
    </row>
    <row r="372" spans="1:3" x14ac:dyDescent="0.25">
      <c r="A372" s="33" t="s">
        <v>324</v>
      </c>
      <c r="B372" s="68" t="s">
        <v>723</v>
      </c>
    </row>
    <row r="373" spans="1:3" x14ac:dyDescent="0.25">
      <c r="A373" s="71" t="s">
        <v>61</v>
      </c>
      <c r="B373" s="68" t="s">
        <v>124</v>
      </c>
    </row>
    <row r="374" spans="1:3" x14ac:dyDescent="0.25">
      <c r="A374" s="33" t="s">
        <v>61</v>
      </c>
      <c r="B374" s="68" t="s">
        <v>88</v>
      </c>
    </row>
    <row r="375" spans="1:3" x14ac:dyDescent="0.25">
      <c r="A375" s="71" t="s">
        <v>63</v>
      </c>
      <c r="B375" s="68" t="s">
        <v>88</v>
      </c>
    </row>
    <row r="376" spans="1:3" x14ac:dyDescent="0.25">
      <c r="A376" s="71" t="s">
        <v>63</v>
      </c>
      <c r="B376" s="68" t="s">
        <v>88</v>
      </c>
    </row>
    <row r="377" spans="1:3" x14ac:dyDescent="0.25">
      <c r="A377" s="33" t="s">
        <v>270</v>
      </c>
      <c r="B377" s="68" t="s">
        <v>88</v>
      </c>
    </row>
    <row r="378" spans="1:3" x14ac:dyDescent="0.25">
      <c r="A378" s="71" t="s">
        <v>76</v>
      </c>
      <c r="B378" s="68" t="s">
        <v>266</v>
      </c>
    </row>
    <row r="379" spans="1:3" x14ac:dyDescent="0.25">
      <c r="A379" s="71" t="s">
        <v>76</v>
      </c>
      <c r="B379" s="68" t="s">
        <v>88</v>
      </c>
    </row>
    <row r="380" spans="1:3" x14ac:dyDescent="0.25">
      <c r="A380" s="71" t="s">
        <v>147</v>
      </c>
      <c r="B380" s="68" t="s">
        <v>88</v>
      </c>
    </row>
    <row r="381" spans="1:3" x14ac:dyDescent="0.25">
      <c r="A381" s="33" t="s">
        <v>238</v>
      </c>
      <c r="B381" s="68" t="s">
        <v>88</v>
      </c>
    </row>
    <row r="382" spans="1:3" x14ac:dyDescent="0.25">
      <c r="A382" s="33" t="s">
        <v>527</v>
      </c>
      <c r="B382" s="68" t="s">
        <v>239</v>
      </c>
    </row>
    <row r="383" spans="1:3" x14ac:dyDescent="0.25">
      <c r="A383" s="33" t="s">
        <v>123</v>
      </c>
      <c r="B383" s="68" t="s">
        <v>528</v>
      </c>
      <c r="C383" s="68">
        <v>80</v>
      </c>
    </row>
    <row r="384" spans="1:3" x14ac:dyDescent="0.25">
      <c r="A384" s="33" t="s">
        <v>219</v>
      </c>
      <c r="B384" s="68" t="s">
        <v>122</v>
      </c>
    </row>
    <row r="385" spans="1:3" x14ac:dyDescent="0.25">
      <c r="A385" s="33" t="s">
        <v>334</v>
      </c>
      <c r="B385" s="68" t="s">
        <v>220</v>
      </c>
    </row>
    <row r="386" spans="1:3" x14ac:dyDescent="0.25">
      <c r="A386" s="71" t="s">
        <v>54</v>
      </c>
      <c r="B386" s="68" t="s">
        <v>335</v>
      </c>
    </row>
    <row r="387" spans="1:3" x14ac:dyDescent="0.25">
      <c r="A387" s="71" t="s">
        <v>54</v>
      </c>
      <c r="B387" s="68" t="s">
        <v>99</v>
      </c>
    </row>
    <row r="388" spans="1:3" x14ac:dyDescent="0.25">
      <c r="A388" s="71" t="s">
        <v>116</v>
      </c>
      <c r="B388" s="68" t="s">
        <v>99</v>
      </c>
    </row>
    <row r="389" spans="1:3" x14ac:dyDescent="0.25">
      <c r="A389" s="71" t="s">
        <v>75</v>
      </c>
      <c r="B389" s="68" t="s">
        <v>117</v>
      </c>
    </row>
    <row r="390" spans="1:3" x14ac:dyDescent="0.25">
      <c r="A390" s="71" t="s">
        <v>75</v>
      </c>
      <c r="B390" s="68" t="s">
        <v>88</v>
      </c>
    </row>
    <row r="391" spans="1:3" x14ac:dyDescent="0.25">
      <c r="A391" s="71" t="s">
        <v>107</v>
      </c>
      <c r="B391" s="68" t="s">
        <v>88</v>
      </c>
    </row>
    <row r="392" spans="1:3" x14ac:dyDescent="0.25">
      <c r="A392" s="71" t="s">
        <v>519</v>
      </c>
      <c r="B392" s="68" t="s">
        <v>88</v>
      </c>
    </row>
    <row r="393" spans="1:3" x14ac:dyDescent="0.25">
      <c r="A393" s="33" t="s">
        <v>379</v>
      </c>
      <c r="B393" s="68" t="s">
        <v>520</v>
      </c>
    </row>
    <row r="394" spans="1:3" x14ac:dyDescent="0.25">
      <c r="A394" s="71" t="s">
        <v>387</v>
      </c>
      <c r="B394" s="68" t="s">
        <v>380</v>
      </c>
    </row>
    <row r="395" spans="1:3" x14ac:dyDescent="0.25">
      <c r="A395" s="33" t="s">
        <v>499</v>
      </c>
      <c r="B395" s="68" t="s">
        <v>388</v>
      </c>
    </row>
    <row r="396" spans="1:3" x14ac:dyDescent="0.25">
      <c r="A396" s="33" t="s">
        <v>376</v>
      </c>
      <c r="B396" s="68" t="s">
        <v>117</v>
      </c>
      <c r="C396" s="68">
        <v>50</v>
      </c>
    </row>
    <row r="397" spans="1:3" x14ac:dyDescent="0.25">
      <c r="A397" s="33" t="s">
        <v>366</v>
      </c>
      <c r="B397" s="68" t="s">
        <v>377</v>
      </c>
    </row>
    <row r="398" spans="1:3" x14ac:dyDescent="0.25">
      <c r="A398" s="33" t="s">
        <v>140</v>
      </c>
      <c r="B398" s="68" t="s">
        <v>367</v>
      </c>
    </row>
    <row r="399" spans="1:3" x14ac:dyDescent="0.25">
      <c r="A399" s="71" t="s">
        <v>551</v>
      </c>
      <c r="B399" s="68" t="s">
        <v>141</v>
      </c>
    </row>
    <row r="400" spans="1:3" x14ac:dyDescent="0.25">
      <c r="A400" s="71" t="s">
        <v>69</v>
      </c>
      <c r="B400" s="68" t="s">
        <v>552</v>
      </c>
      <c r="C400" s="68">
        <v>90</v>
      </c>
    </row>
    <row r="401" spans="1:3" x14ac:dyDescent="0.25">
      <c r="A401" s="71" t="s">
        <v>69</v>
      </c>
      <c r="B401" s="68" t="s">
        <v>87</v>
      </c>
    </row>
    <row r="402" spans="1:3" x14ac:dyDescent="0.25">
      <c r="A402" s="71" t="s">
        <v>553</v>
      </c>
      <c r="B402" s="68" t="s">
        <v>87</v>
      </c>
    </row>
    <row r="403" spans="1:3" x14ac:dyDescent="0.25">
      <c r="A403" s="71" t="s">
        <v>86</v>
      </c>
      <c r="B403" s="68" t="s">
        <v>554</v>
      </c>
      <c r="C403" s="68">
        <v>120</v>
      </c>
    </row>
    <row r="404" spans="1:3" x14ac:dyDescent="0.25">
      <c r="A404" s="71" t="s">
        <v>86</v>
      </c>
      <c r="B404" s="68">
        <v>510020</v>
      </c>
    </row>
    <row r="405" spans="1:3" x14ac:dyDescent="0.25">
      <c r="A405" s="71" t="s">
        <v>82</v>
      </c>
      <c r="B405" s="68">
        <v>510020</v>
      </c>
    </row>
    <row r="406" spans="1:3" x14ac:dyDescent="0.25">
      <c r="A406" s="33" t="s">
        <v>82</v>
      </c>
      <c r="B406" s="68">
        <v>512520</v>
      </c>
    </row>
    <row r="407" spans="1:3" x14ac:dyDescent="0.25">
      <c r="A407" s="33" t="s">
        <v>496</v>
      </c>
      <c r="B407" s="68">
        <v>512520</v>
      </c>
    </row>
    <row r="408" spans="1:3" x14ac:dyDescent="0.25">
      <c r="A408" s="33" t="s">
        <v>498</v>
      </c>
      <c r="B408" s="68" t="s">
        <v>497</v>
      </c>
    </row>
    <row r="409" spans="1:3" x14ac:dyDescent="0.25">
      <c r="A409" s="71" t="s">
        <v>79</v>
      </c>
      <c r="B409" s="68">
        <v>34583301</v>
      </c>
      <c r="C409" s="68">
        <v>30</v>
      </c>
    </row>
    <row r="410" spans="1:3" x14ac:dyDescent="0.25">
      <c r="A410" s="33" t="s">
        <v>79</v>
      </c>
      <c r="B410" s="68">
        <v>651128</v>
      </c>
    </row>
    <row r="411" spans="1:3" x14ac:dyDescent="0.25">
      <c r="A411" s="33" t="s">
        <v>125</v>
      </c>
      <c r="B411" s="68">
        <v>651128</v>
      </c>
    </row>
    <row r="412" spans="1:3" x14ac:dyDescent="0.25">
      <c r="A412" s="33" t="s">
        <v>724</v>
      </c>
      <c r="B412" s="68" t="s">
        <v>126</v>
      </c>
    </row>
    <row r="413" spans="1:3" x14ac:dyDescent="0.25">
      <c r="A413" s="33" t="s">
        <v>209</v>
      </c>
      <c r="B413" s="68" t="s">
        <v>126</v>
      </c>
    </row>
    <row r="414" spans="1:3" x14ac:dyDescent="0.25">
      <c r="A414" s="33" t="s">
        <v>51</v>
      </c>
      <c r="B414" s="68" t="s">
        <v>210</v>
      </c>
    </row>
    <row r="415" spans="1:3" x14ac:dyDescent="0.25">
      <c r="A415" s="33" t="s">
        <v>51</v>
      </c>
      <c r="B415" s="68" t="s">
        <v>725</v>
      </c>
    </row>
    <row r="416" spans="1:3" x14ac:dyDescent="0.25">
      <c r="A416" s="33" t="s">
        <v>98</v>
      </c>
      <c r="B416" s="68" t="s">
        <v>465</v>
      </c>
    </row>
    <row r="417" spans="1:3" x14ac:dyDescent="0.25">
      <c r="A417" s="33" t="s">
        <v>726</v>
      </c>
      <c r="B417" s="68" t="s">
        <v>185</v>
      </c>
    </row>
    <row r="418" spans="1:3" x14ac:dyDescent="0.25">
      <c r="A418" s="33" t="s">
        <v>548</v>
      </c>
      <c r="B418" s="68" t="s">
        <v>727</v>
      </c>
    </row>
    <row r="419" spans="1:3" x14ac:dyDescent="0.25">
      <c r="A419" s="33" t="s">
        <v>202</v>
      </c>
      <c r="B419" s="68" t="s">
        <v>549</v>
      </c>
      <c r="C419" s="68">
        <v>60</v>
      </c>
    </row>
    <row r="420" spans="1:3" x14ac:dyDescent="0.25">
      <c r="A420" s="33" t="s">
        <v>267</v>
      </c>
      <c r="B420" s="68">
        <v>510020</v>
      </c>
    </row>
    <row r="421" spans="1:3" x14ac:dyDescent="0.25">
      <c r="A421" s="33" t="s">
        <v>526</v>
      </c>
      <c r="B421" s="68">
        <v>510090</v>
      </c>
    </row>
    <row r="422" spans="1:3" x14ac:dyDescent="0.25">
      <c r="A422" s="33" t="s">
        <v>160</v>
      </c>
      <c r="B422" s="68" t="s">
        <v>161</v>
      </c>
      <c r="C422" s="68">
        <v>45</v>
      </c>
    </row>
    <row r="423" spans="1:3" x14ac:dyDescent="0.25">
      <c r="A423" s="71" t="s">
        <v>148</v>
      </c>
    </row>
    <row r="424" spans="1:3" x14ac:dyDescent="0.25">
      <c r="A424" s="33" t="s">
        <v>85</v>
      </c>
      <c r="B424" s="68">
        <v>510530</v>
      </c>
    </row>
    <row r="425" spans="1:3" x14ac:dyDescent="0.25">
      <c r="A425" s="33" t="s">
        <v>85</v>
      </c>
      <c r="B425" s="68">
        <v>510530</v>
      </c>
    </row>
    <row r="426" spans="1:3" x14ac:dyDescent="0.25">
      <c r="A426" s="71" t="s">
        <v>60</v>
      </c>
      <c r="B426" s="68">
        <v>510530</v>
      </c>
    </row>
    <row r="427" spans="1:3" x14ac:dyDescent="0.25">
      <c r="A427" s="33" t="s">
        <v>60</v>
      </c>
      <c r="B427" s="68">
        <v>511110</v>
      </c>
    </row>
    <row r="428" spans="1:3" x14ac:dyDescent="0.25">
      <c r="A428" s="71" t="s">
        <v>57</v>
      </c>
      <c r="B428" s="68">
        <v>511110</v>
      </c>
    </row>
    <row r="429" spans="1:3" x14ac:dyDescent="0.25">
      <c r="A429" s="33" t="s">
        <v>57</v>
      </c>
      <c r="B429" s="68">
        <v>511100</v>
      </c>
    </row>
    <row r="430" spans="1:3" x14ac:dyDescent="0.25">
      <c r="A430" s="33" t="s">
        <v>155</v>
      </c>
      <c r="B430" s="68">
        <v>511100</v>
      </c>
    </row>
    <row r="431" spans="1:3" x14ac:dyDescent="0.25">
      <c r="A431" s="33" t="s">
        <v>217</v>
      </c>
      <c r="B431" s="68">
        <v>513280</v>
      </c>
    </row>
    <row r="432" spans="1:3" x14ac:dyDescent="0.25">
      <c r="A432" s="33" t="s">
        <v>514</v>
      </c>
      <c r="B432" s="68" t="s">
        <v>218</v>
      </c>
    </row>
    <row r="433" spans="1:3" x14ac:dyDescent="0.25">
      <c r="A433" s="71" t="s">
        <v>856</v>
      </c>
      <c r="B433" s="68" t="s">
        <v>857</v>
      </c>
      <c r="C433" s="68">
        <v>35</v>
      </c>
    </row>
    <row r="434" spans="1:3" x14ac:dyDescent="0.25">
      <c r="A434" s="71" t="s">
        <v>858</v>
      </c>
      <c r="B434" s="68" t="s">
        <v>859</v>
      </c>
      <c r="C434" s="68">
        <v>35</v>
      </c>
    </row>
    <row r="435" spans="1:3" x14ac:dyDescent="0.25">
      <c r="A435" s="33" t="s">
        <v>406</v>
      </c>
      <c r="B435" s="68" t="s">
        <v>515</v>
      </c>
    </row>
    <row r="436" spans="1:3" x14ac:dyDescent="0.25">
      <c r="A436" s="71" t="s">
        <v>401</v>
      </c>
      <c r="B436" s="68" t="s">
        <v>407</v>
      </c>
    </row>
    <row r="437" spans="1:3" x14ac:dyDescent="0.25">
      <c r="A437" s="33" t="s">
        <v>399</v>
      </c>
      <c r="B437" s="68" t="s">
        <v>402</v>
      </c>
    </row>
    <row r="438" spans="1:3" x14ac:dyDescent="0.25">
      <c r="A438" s="71" t="s">
        <v>172</v>
      </c>
      <c r="B438" s="68" t="s">
        <v>400</v>
      </c>
    </row>
    <row r="439" spans="1:3" x14ac:dyDescent="0.25">
      <c r="A439" s="33" t="s">
        <v>26</v>
      </c>
      <c r="B439" s="68" t="s">
        <v>728</v>
      </c>
      <c r="C439" s="68">
        <v>37</v>
      </c>
    </row>
    <row r="440" spans="1:3" x14ac:dyDescent="0.25">
      <c r="A440" s="33" t="s">
        <v>729</v>
      </c>
      <c r="B440" s="68" t="s">
        <v>206</v>
      </c>
      <c r="C440" s="68">
        <v>38</v>
      </c>
    </row>
    <row r="441" spans="1:3" x14ac:dyDescent="0.25">
      <c r="A441" s="33" t="s">
        <v>847</v>
      </c>
      <c r="B441" s="68" t="s">
        <v>730</v>
      </c>
      <c r="C441" s="68">
        <v>120</v>
      </c>
    </row>
    <row r="442" spans="1:3" ht="30" x14ac:dyDescent="0.25">
      <c r="A442" s="72" t="s">
        <v>274</v>
      </c>
      <c r="B442" s="68" t="s">
        <v>299</v>
      </c>
    </row>
    <row r="443" spans="1:3" x14ac:dyDescent="0.25">
      <c r="A443" s="71" t="s">
        <v>50</v>
      </c>
      <c r="B443" s="68" t="s">
        <v>275</v>
      </c>
    </row>
    <row r="444" spans="1:3" x14ac:dyDescent="0.25">
      <c r="A444" s="71" t="s">
        <v>50</v>
      </c>
      <c r="B444" s="68">
        <v>43563</v>
      </c>
    </row>
    <row r="445" spans="1:3" x14ac:dyDescent="0.25">
      <c r="A445" s="71" t="s">
        <v>65</v>
      </c>
      <c r="B445" s="68">
        <v>43563</v>
      </c>
    </row>
    <row r="446" spans="1:3" x14ac:dyDescent="0.25">
      <c r="A446" s="71" t="s">
        <v>65</v>
      </c>
      <c r="B446" s="68" t="s">
        <v>88</v>
      </c>
    </row>
    <row r="447" spans="1:3" x14ac:dyDescent="0.25">
      <c r="A447" s="71" t="s">
        <v>21</v>
      </c>
      <c r="B447" s="68" t="s">
        <v>88</v>
      </c>
    </row>
    <row r="448" spans="1:3" x14ac:dyDescent="0.25">
      <c r="A448" s="33" t="s">
        <v>21</v>
      </c>
      <c r="B448" s="68" t="s">
        <v>20</v>
      </c>
    </row>
    <row r="449" spans="1:3" x14ac:dyDescent="0.25">
      <c r="A449" s="71" t="s">
        <v>134</v>
      </c>
      <c r="B449" s="68" t="s">
        <v>20</v>
      </c>
      <c r="C449" s="68">
        <v>70</v>
      </c>
    </row>
    <row r="450" spans="1:3" x14ac:dyDescent="0.25">
      <c r="A450" s="71" t="s">
        <v>23</v>
      </c>
      <c r="B450" s="68" t="s">
        <v>88</v>
      </c>
    </row>
    <row r="451" spans="1:3" x14ac:dyDescent="0.25">
      <c r="A451" s="33" t="s">
        <v>475</v>
      </c>
      <c r="B451" s="68" t="s">
        <v>22</v>
      </c>
    </row>
    <row r="452" spans="1:3" x14ac:dyDescent="0.25">
      <c r="A452" s="33" t="s">
        <v>229</v>
      </c>
      <c r="B452" s="68" t="s">
        <v>22</v>
      </c>
      <c r="C452" s="68">
        <v>70</v>
      </c>
    </row>
    <row r="453" spans="1:3" x14ac:dyDescent="0.25">
      <c r="A453" s="71" t="s">
        <v>484</v>
      </c>
      <c r="B453" s="68" t="s">
        <v>230</v>
      </c>
    </row>
    <row r="454" spans="1:3" x14ac:dyDescent="0.25">
      <c r="A454" s="33" t="s">
        <v>262</v>
      </c>
      <c r="B454" s="68">
        <v>7012</v>
      </c>
    </row>
    <row r="455" spans="1:3" x14ac:dyDescent="0.25">
      <c r="A455" s="71" t="s">
        <v>66</v>
      </c>
      <c r="B455" s="68">
        <v>35133801</v>
      </c>
    </row>
    <row r="456" spans="1:3" x14ac:dyDescent="0.25">
      <c r="A456" s="71" t="s">
        <v>66</v>
      </c>
      <c r="B456" s="68" t="s">
        <v>93</v>
      </c>
    </row>
    <row r="457" spans="1:3" x14ac:dyDescent="0.25">
      <c r="A457" s="33" t="s">
        <v>256</v>
      </c>
      <c r="B457" s="68" t="s">
        <v>93</v>
      </c>
    </row>
    <row r="458" spans="1:3" x14ac:dyDescent="0.25">
      <c r="A458" s="33" t="s">
        <v>173</v>
      </c>
      <c r="B458" s="68">
        <v>510021</v>
      </c>
    </row>
    <row r="459" spans="1:3" x14ac:dyDescent="0.25">
      <c r="A459" s="33" t="s">
        <v>474</v>
      </c>
      <c r="B459" s="68">
        <v>504</v>
      </c>
    </row>
    <row r="460" spans="1:3" x14ac:dyDescent="0.25">
      <c r="A460" s="71" t="s">
        <v>25</v>
      </c>
      <c r="B460" s="68" t="s">
        <v>472</v>
      </c>
    </row>
    <row r="461" spans="1:3" x14ac:dyDescent="0.25">
      <c r="A461" s="71" t="s">
        <v>25</v>
      </c>
      <c r="B461" s="68" t="s">
        <v>24</v>
      </c>
    </row>
    <row r="462" spans="1:3" x14ac:dyDescent="0.25">
      <c r="A462" s="33" t="s">
        <v>731</v>
      </c>
      <c r="B462" s="68" t="s">
        <v>24</v>
      </c>
      <c r="C462" s="68">
        <v>454</v>
      </c>
    </row>
    <row r="463" spans="1:3" x14ac:dyDescent="0.25">
      <c r="A463" s="71" t="s">
        <v>555</v>
      </c>
      <c r="B463" s="68" t="s">
        <v>732</v>
      </c>
      <c r="C463" s="68">
        <v>90</v>
      </c>
    </row>
    <row r="464" spans="1:3" x14ac:dyDescent="0.25">
      <c r="A464" s="33" t="s">
        <v>109</v>
      </c>
      <c r="B464" s="68" t="s">
        <v>556</v>
      </c>
      <c r="C464" s="68">
        <v>90</v>
      </c>
    </row>
    <row r="465" spans="1:3" x14ac:dyDescent="0.25">
      <c r="A465" s="33" t="s">
        <v>102</v>
      </c>
      <c r="B465" s="68" t="s">
        <v>486</v>
      </c>
    </row>
    <row r="466" spans="1:3" x14ac:dyDescent="0.25">
      <c r="A466" s="71" t="s">
        <v>102</v>
      </c>
      <c r="B466" s="68" t="s">
        <v>104</v>
      </c>
    </row>
    <row r="467" spans="1:3" x14ac:dyDescent="0.25">
      <c r="A467" s="33" t="s">
        <v>246</v>
      </c>
      <c r="B467" s="68" t="s">
        <v>104</v>
      </c>
    </row>
    <row r="468" spans="1:3" x14ac:dyDescent="0.25">
      <c r="A468" s="33" t="s">
        <v>145</v>
      </c>
      <c r="B468" s="68" t="s">
        <v>247</v>
      </c>
    </row>
    <row r="469" spans="1:3" x14ac:dyDescent="0.25">
      <c r="A469" s="33" t="s">
        <v>263</v>
      </c>
      <c r="B469" s="68" t="s">
        <v>146</v>
      </c>
      <c r="C469" s="68">
        <v>80</v>
      </c>
    </row>
    <row r="470" spans="1:3" x14ac:dyDescent="0.25">
      <c r="A470" s="33" t="s">
        <v>178</v>
      </c>
      <c r="B470" s="68" t="s">
        <v>146</v>
      </c>
    </row>
    <row r="471" spans="1:3" x14ac:dyDescent="0.25">
      <c r="A471" s="33" t="s">
        <v>253</v>
      </c>
      <c r="B471" s="68" t="s">
        <v>174</v>
      </c>
    </row>
    <row r="472" spans="1:3" x14ac:dyDescent="0.25">
      <c r="A472" s="33" t="s">
        <v>255</v>
      </c>
      <c r="B472" s="68" t="s">
        <v>254</v>
      </c>
    </row>
    <row r="473" spans="1:3" x14ac:dyDescent="0.25">
      <c r="A473" s="71" t="s">
        <v>529</v>
      </c>
      <c r="B473" s="68" t="s">
        <v>254</v>
      </c>
    </row>
    <row r="474" spans="1:3" x14ac:dyDescent="0.25">
      <c r="A474" s="33" t="s">
        <v>733</v>
      </c>
      <c r="B474" s="68" t="s">
        <v>530</v>
      </c>
      <c r="C474" s="68">
        <v>700</v>
      </c>
    </row>
    <row r="475" spans="1:3" x14ac:dyDescent="0.25">
      <c r="A475" s="71" t="s">
        <v>47</v>
      </c>
      <c r="B475" s="68" t="s">
        <v>530</v>
      </c>
    </row>
    <row r="476" spans="1:3" x14ac:dyDescent="0.25">
      <c r="A476" s="33" t="s">
        <v>47</v>
      </c>
      <c r="B476" s="68" t="s">
        <v>45</v>
      </c>
    </row>
    <row r="477" spans="1:3" x14ac:dyDescent="0.25">
      <c r="A477" s="33" t="s">
        <v>492</v>
      </c>
      <c r="B477" s="68" t="s">
        <v>45</v>
      </c>
    </row>
    <row r="478" spans="1:3" x14ac:dyDescent="0.25">
      <c r="A478" s="33" t="s">
        <v>142</v>
      </c>
      <c r="B478" s="68" t="s">
        <v>493</v>
      </c>
      <c r="C478" s="68">
        <v>120</v>
      </c>
    </row>
    <row r="479" spans="1:3" x14ac:dyDescent="0.25">
      <c r="A479" s="71" t="s">
        <v>504</v>
      </c>
      <c r="B479" s="68" t="s">
        <v>143</v>
      </c>
      <c r="C479" s="68">
        <v>120</v>
      </c>
    </row>
    <row r="480" spans="1:3" x14ac:dyDescent="0.25">
      <c r="A480" s="33" t="s">
        <v>137</v>
      </c>
      <c r="B480" s="68" t="s">
        <v>505</v>
      </c>
      <c r="C480" s="68">
        <v>120</v>
      </c>
    </row>
    <row r="481" spans="1:3" x14ac:dyDescent="0.25">
      <c r="A481" s="33" t="s">
        <v>317</v>
      </c>
      <c r="B481" s="68" t="s">
        <v>136</v>
      </c>
    </row>
    <row r="482" spans="1:3" x14ac:dyDescent="0.25">
      <c r="A482" s="33" t="s">
        <v>271</v>
      </c>
      <c r="B482" s="68" t="s">
        <v>45</v>
      </c>
      <c r="C482" s="68">
        <v>120</v>
      </c>
    </row>
    <row r="483" spans="1:3" x14ac:dyDescent="0.25">
      <c r="A483" s="33" t="s">
        <v>734</v>
      </c>
      <c r="B483" s="68" t="s">
        <v>272</v>
      </c>
    </row>
    <row r="484" spans="1:3" x14ac:dyDescent="0.25">
      <c r="A484" s="33" t="s">
        <v>550</v>
      </c>
      <c r="B484" s="68" t="s">
        <v>735</v>
      </c>
    </row>
    <row r="485" spans="1:3" x14ac:dyDescent="0.25">
      <c r="A485" s="71" t="s">
        <v>796</v>
      </c>
      <c r="B485" s="68" t="s">
        <v>797</v>
      </c>
      <c r="C485" s="68">
        <v>60</v>
      </c>
    </row>
    <row r="486" spans="1:3" x14ac:dyDescent="0.25">
      <c r="A486" s="33" t="s">
        <v>736</v>
      </c>
      <c r="C486" s="68">
        <v>60</v>
      </c>
    </row>
    <row r="487" spans="1:3" x14ac:dyDescent="0.25">
      <c r="A487" s="71" t="s">
        <v>738</v>
      </c>
      <c r="B487" s="68" t="s">
        <v>737</v>
      </c>
    </row>
    <row r="488" spans="1:3" x14ac:dyDescent="0.25">
      <c r="A488" s="33" t="s">
        <v>739</v>
      </c>
      <c r="B488" s="68" t="s">
        <v>706</v>
      </c>
    </row>
    <row r="489" spans="1:3" x14ac:dyDescent="0.25">
      <c r="A489" s="71" t="s">
        <v>83</v>
      </c>
      <c r="B489" s="68" t="s">
        <v>740</v>
      </c>
    </row>
    <row r="490" spans="1:3" x14ac:dyDescent="0.25">
      <c r="A490" s="71" t="s">
        <v>83</v>
      </c>
      <c r="B490" s="68">
        <v>43563</v>
      </c>
    </row>
    <row r="491" spans="1:3" x14ac:dyDescent="0.25">
      <c r="A491" s="33" t="s">
        <v>304</v>
      </c>
      <c r="B491" s="68">
        <v>43850</v>
      </c>
    </row>
    <row r="492" spans="1:3" x14ac:dyDescent="0.25">
      <c r="A492" s="33" t="s">
        <v>242</v>
      </c>
      <c r="B492" s="68" t="s">
        <v>305</v>
      </c>
    </row>
    <row r="493" spans="1:3" x14ac:dyDescent="0.25">
      <c r="A493" s="33" t="s">
        <v>741</v>
      </c>
      <c r="B493" s="68" t="s">
        <v>243</v>
      </c>
    </row>
    <row r="494" spans="1:3" x14ac:dyDescent="0.25">
      <c r="A494" s="71" t="s">
        <v>176</v>
      </c>
      <c r="B494" s="68">
        <v>703069</v>
      </c>
    </row>
    <row r="495" spans="1:3" x14ac:dyDescent="0.25">
      <c r="A495" s="71" t="s">
        <v>742</v>
      </c>
      <c r="B495" s="68">
        <v>703069</v>
      </c>
    </row>
    <row r="496" spans="1:3" x14ac:dyDescent="0.25">
      <c r="A496" s="71" t="s">
        <v>862</v>
      </c>
      <c r="B496" s="68">
        <v>893004</v>
      </c>
      <c r="C496" s="68">
        <v>30</v>
      </c>
    </row>
    <row r="497" spans="1:4" x14ac:dyDescent="0.25">
      <c r="A497" s="71" t="s">
        <v>895</v>
      </c>
    </row>
    <row r="498" spans="1:4" x14ac:dyDescent="0.25">
      <c r="A498" s="71" t="s">
        <v>895</v>
      </c>
    </row>
    <row r="499" spans="1:4" x14ac:dyDescent="0.25">
      <c r="A499" s="71" t="s">
        <v>80</v>
      </c>
    </row>
    <row r="500" spans="1:4" x14ac:dyDescent="0.25">
      <c r="A500" s="71" t="s">
        <v>80</v>
      </c>
      <c r="B500" s="68" t="s">
        <v>97</v>
      </c>
    </row>
    <row r="501" spans="1:4" x14ac:dyDescent="0.25">
      <c r="A501" s="71" t="s">
        <v>743</v>
      </c>
      <c r="B501" s="68">
        <v>199400</v>
      </c>
      <c r="C501" s="68">
        <v>120</v>
      </c>
    </row>
    <row r="502" spans="1:4" x14ac:dyDescent="0.25">
      <c r="A502" s="71" t="s">
        <v>744</v>
      </c>
    </row>
    <row r="503" spans="1:4" x14ac:dyDescent="0.25">
      <c r="A503" s="33" t="s">
        <v>369</v>
      </c>
    </row>
    <row r="504" spans="1:4" x14ac:dyDescent="0.25">
      <c r="A504" s="33" t="s">
        <v>745</v>
      </c>
      <c r="B504" s="68" t="s">
        <v>370</v>
      </c>
    </row>
    <row r="505" spans="1:4" x14ac:dyDescent="0.25">
      <c r="A505" s="33" t="s">
        <v>746</v>
      </c>
      <c r="B505" s="68">
        <v>201004</v>
      </c>
    </row>
    <row r="506" spans="1:4" x14ac:dyDescent="0.25">
      <c r="A506" s="71" t="s">
        <v>897</v>
      </c>
    </row>
    <row r="507" spans="1:4" ht="30" x14ac:dyDescent="0.25">
      <c r="A507" s="71" t="s">
        <v>559</v>
      </c>
      <c r="B507" s="68" t="s">
        <v>747</v>
      </c>
      <c r="D507" s="69" t="s">
        <v>512</v>
      </c>
    </row>
    <row r="508" spans="1:4" x14ac:dyDescent="0.25">
      <c r="A508" s="71" t="s">
        <v>52</v>
      </c>
      <c r="B508" s="68" t="s">
        <v>560</v>
      </c>
    </row>
    <row r="509" spans="1:4" x14ac:dyDescent="0.25">
      <c r="A509" s="71" t="s">
        <v>52</v>
      </c>
      <c r="B509" s="68">
        <v>3756</v>
      </c>
    </row>
    <row r="510" spans="1:4" x14ac:dyDescent="0.25">
      <c r="A510" s="33" t="s">
        <v>211</v>
      </c>
      <c r="B510" s="68">
        <v>3756</v>
      </c>
    </row>
    <row r="511" spans="1:4" x14ac:dyDescent="0.25">
      <c r="A511" s="33" t="s">
        <v>252</v>
      </c>
      <c r="B511" s="68" t="s">
        <v>212</v>
      </c>
    </row>
  </sheetData>
  <sortState ref="A2:C511">
    <sortCondition ref="A2:A511"/>
  </sortState>
  <conditionalFormatting sqref="B12 B6:B10 B303:B323 B14:B48 B50:B301 B2:B4">
    <cfRule type="cellIs" dxfId="136" priority="8" operator="equal">
      <formula>""""""</formula>
    </cfRule>
  </conditionalFormatting>
  <conditionalFormatting sqref="B400:B1048576 B12 B6:B10 B303:B398 B14:B48 B50:B301 B1:B4">
    <cfRule type="cellIs" dxfId="135" priority="7" operator="equal">
      <formula>""</formula>
    </cfRule>
  </conditionalFormatting>
  <conditionalFormatting sqref="B2:B39">
    <cfRule type="cellIs" dxfId="134" priority="1" operator="equal">
      <formula>""</formula>
    </cfRule>
    <cfRule type="cellIs" dxfId="133" priority="2" operator="equal">
      <formula>""""""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</xdr:col>
                <xdr:colOff>95250</xdr:colOff>
                <xdr:row>0</xdr:row>
                <xdr:rowOff>9525</xdr:rowOff>
              </from>
              <to>
                <xdr:col>1</xdr:col>
                <xdr:colOff>1457325</xdr:colOff>
                <xdr:row>0</xdr:row>
                <xdr:rowOff>266700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2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H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43678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0</v>
      </c>
      <c r="G3" s="104">
        <v>9</v>
      </c>
      <c r="H3" s="104">
        <v>9</v>
      </c>
      <c r="I3" s="64">
        <f>IFERROR(VLOOKUP(D3,Pieces!A:C,3,0),"Entrer la cadence")</f>
        <v>37</v>
      </c>
      <c r="J3" s="109">
        <v>1</v>
      </c>
      <c r="K3" s="109">
        <f>(G3-E3)*J3</f>
        <v>9</v>
      </c>
      <c r="L3" s="107">
        <f t="shared" ref="L3:L8" si="0">(G3-F3)*J3</f>
        <v>9</v>
      </c>
      <c r="M3" s="107">
        <f t="shared" ref="M3:M8" si="1">(H3-G3)*J3</f>
        <v>0</v>
      </c>
      <c r="N3" s="38">
        <f t="shared" ref="N3:N8" si="2">IFERROR(IF(I3=0,0,K3/I3)," ")</f>
        <v>0.24324324324324326</v>
      </c>
      <c r="O3" s="38">
        <f t="shared" ref="O3:O8" si="3">IFERROR(IF(I3=0,0,L3/I3)," ")</f>
        <v>0.24324324324324326</v>
      </c>
      <c r="P3" s="38">
        <f t="shared" ref="P3:P8" si="4">IFERROR(IF(I3=0,0,M3/I3)," ")</f>
        <v>0</v>
      </c>
      <c r="Q3" s="79">
        <v>15</v>
      </c>
      <c r="R3" s="65" t="s">
        <v>848</v>
      </c>
      <c r="S3" s="107"/>
      <c r="T3" s="39">
        <v>0</v>
      </c>
      <c r="U3" s="107">
        <v>0</v>
      </c>
      <c r="V3" s="38">
        <f t="shared" ref="V3:V8" si="5">IFERROR(IF(I3=0,0,(U3+S3)/I3)," ")</f>
        <v>0</v>
      </c>
      <c r="W3" s="38">
        <f t="shared" ref="W3:W8" si="6">IFERROR(+Q3-V3," ")</f>
        <v>15</v>
      </c>
      <c r="X3" s="37">
        <f t="shared" ref="X3:X8" si="7">IFERROR(IF(OR(Q3=0,I3=0),"",V3/Q3*100)," ")</f>
        <v>0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4-7575</v>
      </c>
      <c r="D4" s="89" t="s">
        <v>890</v>
      </c>
      <c r="E4" s="104">
        <v>0</v>
      </c>
      <c r="F4" s="104">
        <v>320</v>
      </c>
      <c r="G4" s="104">
        <v>723</v>
      </c>
      <c r="H4" s="104">
        <v>723</v>
      </c>
      <c r="I4" s="64">
        <f>IFERROR(VLOOKUP(D4,Pieces!A:C,3,0),"Entrer la cadence")</f>
        <v>120</v>
      </c>
      <c r="J4" s="109">
        <v>1</v>
      </c>
      <c r="K4" s="109">
        <f>(F4-E4)*J4</f>
        <v>320</v>
      </c>
      <c r="L4" s="107">
        <f t="shared" si="0"/>
        <v>403</v>
      </c>
      <c r="M4" s="107">
        <f t="shared" si="1"/>
        <v>0</v>
      </c>
      <c r="N4" s="38">
        <f>IFERROR(IF(I4=0,0,K4/I4)," ")</f>
        <v>2.6666666666666665</v>
      </c>
      <c r="O4" s="38">
        <f t="shared" si="3"/>
        <v>3.3583333333333334</v>
      </c>
      <c r="P4" s="38">
        <f t="shared" si="4"/>
        <v>0</v>
      </c>
      <c r="Q4" s="79">
        <v>15</v>
      </c>
      <c r="R4" s="65"/>
      <c r="S4" s="107"/>
      <c r="T4" s="39">
        <f>U4-M4-K4+S4-L4</f>
        <v>0</v>
      </c>
      <c r="U4" s="107">
        <v>723</v>
      </c>
      <c r="V4" s="38">
        <f t="shared" si="5"/>
        <v>6.0250000000000004</v>
      </c>
      <c r="W4" s="38">
        <f t="shared" si="6"/>
        <v>8.9749999999999996</v>
      </c>
      <c r="X4" s="103">
        <f t="shared" si="7"/>
        <v>40.166666666666664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>MI008</v>
      </c>
      <c r="D5" s="91" t="s">
        <v>887</v>
      </c>
      <c r="E5" s="105">
        <v>3030</v>
      </c>
      <c r="F5" s="105">
        <v>3500</v>
      </c>
      <c r="G5" s="105">
        <v>3712</v>
      </c>
      <c r="H5" s="105">
        <v>3758</v>
      </c>
      <c r="I5" s="64">
        <f>IFERROR(VLOOKUP(D5,Pieces!A:C,3,0),"Entrer la cadence")</f>
        <v>90</v>
      </c>
      <c r="J5" s="109">
        <v>1</v>
      </c>
      <c r="K5" s="109">
        <f>(F5-E5)*J5</f>
        <v>470</v>
      </c>
      <c r="L5" s="107">
        <f t="shared" si="0"/>
        <v>212</v>
      </c>
      <c r="M5" s="107">
        <f t="shared" si="1"/>
        <v>46</v>
      </c>
      <c r="N5" s="38">
        <f t="shared" si="2"/>
        <v>5.2222222222222223</v>
      </c>
      <c r="O5" s="38">
        <f t="shared" si="3"/>
        <v>2.3555555555555556</v>
      </c>
      <c r="P5" s="38">
        <f t="shared" si="4"/>
        <v>0.51111111111111107</v>
      </c>
      <c r="Q5" s="79">
        <v>15</v>
      </c>
      <c r="R5" s="62"/>
      <c r="S5" s="107"/>
      <c r="T5" s="39">
        <f>U5-M5-K5+S5-L5</f>
        <v>0</v>
      </c>
      <c r="U5" s="107">
        <v>728</v>
      </c>
      <c r="V5" s="38">
        <f t="shared" si="5"/>
        <v>8.0888888888888886</v>
      </c>
      <c r="W5" s="38">
        <f t="shared" si="6"/>
        <v>6.9111111111111114</v>
      </c>
      <c r="X5" s="37">
        <f t="shared" si="7"/>
        <v>53.925925925925924</v>
      </c>
      <c r="Y5" s="40" t="str">
        <f t="shared" si="8"/>
        <v>WARNING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09">
        <v>1</v>
      </c>
      <c r="K6" s="109">
        <f>(F6-E6)*J6</f>
        <v>0</v>
      </c>
      <c r="L6" s="107">
        <f t="shared" si="0"/>
        <v>0</v>
      </c>
      <c r="M6" s="107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07"/>
      <c r="T6" s="39">
        <f>U6-M6-K6+S6-L6</f>
        <v>0</v>
      </c>
      <c r="U6" s="107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89</v>
      </c>
      <c r="F7" s="105">
        <v>103</v>
      </c>
      <c r="G7" s="105">
        <v>103</v>
      </c>
      <c r="H7" s="105">
        <v>103</v>
      </c>
      <c r="I7" s="54">
        <f>IFERROR(VLOOKUP(D7,Pieces!A:C,3,0),"Entrer la cadence")</f>
        <v>60</v>
      </c>
      <c r="J7" s="109">
        <v>20</v>
      </c>
      <c r="K7" s="109">
        <f>(F7-E7)*J7</f>
        <v>280</v>
      </c>
      <c r="L7" s="107">
        <f t="shared" si="0"/>
        <v>0</v>
      </c>
      <c r="M7" s="107">
        <f t="shared" si="1"/>
        <v>0</v>
      </c>
      <c r="N7" s="38">
        <f t="shared" si="2"/>
        <v>4.666666666666667</v>
      </c>
      <c r="O7" s="38">
        <f t="shared" si="3"/>
        <v>0</v>
      </c>
      <c r="P7" s="38">
        <f t="shared" si="4"/>
        <v>0</v>
      </c>
      <c r="Q7" s="79">
        <v>7</v>
      </c>
      <c r="R7" s="62"/>
      <c r="S7" s="107"/>
      <c r="T7" s="39">
        <f>U7-M7-K7+S7-L7</f>
        <v>0</v>
      </c>
      <c r="U7" s="107">
        <v>280</v>
      </c>
      <c r="V7" s="38">
        <f t="shared" si="5"/>
        <v>4.666666666666667</v>
      </c>
      <c r="W7" s="38">
        <f t="shared" si="6"/>
        <v>2.333333333333333</v>
      </c>
      <c r="X7" s="37">
        <f t="shared" si="7"/>
        <v>66.666666666666671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>0-3879</v>
      </c>
      <c r="D8" s="89" t="s">
        <v>883</v>
      </c>
      <c r="E8" s="106">
        <v>1272</v>
      </c>
      <c r="F8" s="106">
        <v>1307</v>
      </c>
      <c r="G8" s="106">
        <v>1307</v>
      </c>
      <c r="H8" s="106">
        <v>1307</v>
      </c>
      <c r="I8" s="54">
        <f>IFERROR(VLOOKUP(D8,Pieces!A:C,3,0),"Entrer la cadence")</f>
        <v>24</v>
      </c>
      <c r="J8" s="109">
        <v>1</v>
      </c>
      <c r="K8" s="109">
        <f>(F8-E8)*J8</f>
        <v>35</v>
      </c>
      <c r="L8" s="107">
        <f t="shared" si="0"/>
        <v>0</v>
      </c>
      <c r="M8" s="107">
        <f t="shared" si="1"/>
        <v>0</v>
      </c>
      <c r="N8" s="38">
        <f t="shared" si="2"/>
        <v>1.4583333333333333</v>
      </c>
      <c r="O8" s="38">
        <f t="shared" si="3"/>
        <v>0</v>
      </c>
      <c r="P8" s="38">
        <f t="shared" si="4"/>
        <v>0</v>
      </c>
      <c r="Q8" s="79">
        <v>7</v>
      </c>
      <c r="R8" s="62"/>
      <c r="S8" s="107"/>
      <c r="T8" s="39">
        <f>U8-M8-K8+S8-T6</f>
        <v>0</v>
      </c>
      <c r="U8" s="107">
        <v>35</v>
      </c>
      <c r="V8" s="38">
        <f t="shared" si="5"/>
        <v>1.4583333333333333</v>
      </c>
      <c r="W8" s="38">
        <f t="shared" si="6"/>
        <v>5.541666666666667</v>
      </c>
      <c r="X8" s="37">
        <f t="shared" si="7"/>
        <v>20.833333333333332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0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10640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0"/>
      <c r="C11" s="110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10"/>
      <c r="C12" s="110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10"/>
      <c r="C13" s="110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10"/>
      <c r="C14" s="110"/>
      <c r="D14" s="107"/>
      <c r="E14" s="107"/>
      <c r="F14" s="107"/>
      <c r="G14" s="107">
        <v>1200</v>
      </c>
      <c r="H14" s="107"/>
      <c r="I14" s="107"/>
      <c r="J14" s="107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10"/>
      <c r="C15" s="110"/>
      <c r="D15" s="107"/>
      <c r="E15" s="107"/>
      <c r="F15" s="107"/>
      <c r="G15" s="107"/>
      <c r="H15" s="107"/>
      <c r="I15" s="107"/>
      <c r="J15" s="107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10"/>
      <c r="C16" s="110"/>
      <c r="D16" s="107"/>
      <c r="E16" s="107"/>
      <c r="F16" s="107"/>
      <c r="G16" s="107"/>
      <c r="H16" s="107"/>
      <c r="I16" s="107"/>
      <c r="J16" s="107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10"/>
      <c r="C17" s="110"/>
      <c r="D17" s="20"/>
      <c r="E17" s="107"/>
      <c r="F17" s="107"/>
      <c r="G17" s="107"/>
      <c r="H17" s="107"/>
      <c r="I17" s="107"/>
      <c r="J17" s="107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10"/>
      <c r="C18" s="110"/>
      <c r="D18" s="107"/>
      <c r="E18" s="107"/>
      <c r="F18" s="107"/>
      <c r="G18" s="107"/>
      <c r="H18" s="107"/>
      <c r="I18" s="109"/>
      <c r="J18" s="107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10"/>
      <c r="C19" s="110"/>
      <c r="D19" s="107"/>
      <c r="E19" s="107"/>
      <c r="F19" s="107"/>
      <c r="G19" s="107"/>
      <c r="H19" s="107"/>
      <c r="I19" s="107"/>
      <c r="J19" s="107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10"/>
      <c r="C20" s="110"/>
      <c r="D20" s="107"/>
      <c r="E20" s="107"/>
      <c r="F20" s="107"/>
      <c r="G20" s="107"/>
      <c r="H20" s="107"/>
      <c r="I20" s="109"/>
      <c r="J20" s="107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10"/>
      <c r="C21" s="110"/>
      <c r="D21" s="107"/>
      <c r="E21" s="107"/>
      <c r="F21" s="107"/>
      <c r="G21" s="107"/>
      <c r="H21" s="107"/>
      <c r="I21" s="109"/>
      <c r="J21" s="107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10"/>
      <c r="C22" s="110"/>
      <c r="D22" s="107"/>
      <c r="E22" s="107"/>
      <c r="F22" s="107"/>
      <c r="G22" s="107"/>
      <c r="H22" s="107"/>
      <c r="I22" s="107"/>
      <c r="J22" s="107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07"/>
      <c r="E23" s="107"/>
      <c r="F23" s="107"/>
      <c r="G23" s="107"/>
      <c r="H23" s="107"/>
      <c r="I23" s="107"/>
      <c r="J23" s="107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10"/>
      <c r="C24" s="110"/>
      <c r="D24" s="108"/>
      <c r="E24" s="107"/>
      <c r="F24" s="107"/>
      <c r="G24" s="107"/>
      <c r="H24" s="107"/>
      <c r="I24" s="109"/>
      <c r="J24" s="107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10"/>
      <c r="C25" s="110"/>
      <c r="D25" s="108"/>
      <c r="E25" s="107"/>
      <c r="F25" s="107"/>
      <c r="G25" s="107"/>
      <c r="H25" s="107"/>
      <c r="I25" s="107"/>
      <c r="J25" s="107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10"/>
      <c r="C26" s="110"/>
      <c r="D26" s="108"/>
      <c r="E26" s="107"/>
      <c r="F26" s="107"/>
      <c r="G26" s="107"/>
      <c r="H26" s="107"/>
      <c r="I26" s="107"/>
      <c r="J26" s="107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25" priority="8" operator="containsText" text="Entrer la cadence">
      <formula>NOT(ISERROR(SEARCH("Entrer la cadence",I3)))</formula>
    </cfRule>
  </conditionalFormatting>
  <conditionalFormatting sqref="Y3:Y8">
    <cfRule type="containsText" dxfId="124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23" priority="5" operator="containsText" text="arrêt">
      <formula>NOT(ISERROR(SEARCH("arrêt",D1)))</formula>
    </cfRule>
  </conditionalFormatting>
  <conditionalFormatting sqref="D4">
    <cfRule type="containsText" dxfId="122" priority="4" operator="containsText" text="arrêt">
      <formula>NOT(ISERROR(SEARCH("arrêt",D4)))</formula>
    </cfRule>
  </conditionalFormatting>
  <conditionalFormatting sqref="D7">
    <cfRule type="containsText" dxfId="121" priority="3" operator="containsText" text="arrêt">
      <formula>NOT(ISERROR(SEARCH("arrêt",D7)))</formula>
    </cfRule>
  </conditionalFormatting>
  <conditionalFormatting sqref="D6">
    <cfRule type="containsText" dxfId="120" priority="2" operator="containsText" text="arrêt">
      <formula>NOT(ISERROR(SEARCH("arrêt",D6)))</formula>
    </cfRule>
  </conditionalFormatting>
  <conditionalFormatting sqref="D3">
    <cfRule type="containsText" dxfId="119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3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816</v>
      </c>
      <c r="I1" s="92">
        <v>43679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107</v>
      </c>
      <c r="G3" s="104">
        <v>107</v>
      </c>
      <c r="H3" s="104">
        <v>350</v>
      </c>
      <c r="I3" s="64">
        <f>IFERROR(VLOOKUP(D3,Pieces!A:C,3,0),"Entrer la cadence")</f>
        <v>37</v>
      </c>
      <c r="J3" s="113">
        <v>1</v>
      </c>
      <c r="K3" s="113">
        <f>(G3-E3)*J3</f>
        <v>107</v>
      </c>
      <c r="L3" s="111">
        <f t="shared" ref="L3:L8" si="0">(G3-F3)*J3</f>
        <v>0</v>
      </c>
      <c r="M3" s="111">
        <f t="shared" ref="M3:M8" si="1">(H3-G3)*J3</f>
        <v>243</v>
      </c>
      <c r="N3" s="38">
        <f t="shared" ref="N3:N8" si="2">IFERROR(IF(I3=0,0,K3/I3)," ")</f>
        <v>2.8918918918918921</v>
      </c>
      <c r="O3" s="38">
        <f t="shared" ref="O3:O8" si="3">IFERROR(IF(I3=0,0,L3/I3)," ")</f>
        <v>0</v>
      </c>
      <c r="P3" s="38">
        <f t="shared" ref="P3:P8" si="4">IFERROR(IF(I3=0,0,M3/I3)," ")</f>
        <v>6.5675675675675675</v>
      </c>
      <c r="Q3" s="79">
        <v>15</v>
      </c>
      <c r="R3" s="65" t="s">
        <v>846</v>
      </c>
      <c r="S3" s="111"/>
      <c r="T3" s="39">
        <f>U3-M3-K3+S3-L3</f>
        <v>0</v>
      </c>
      <c r="U3" s="111">
        <v>350</v>
      </c>
      <c r="V3" s="38">
        <f t="shared" ref="V3:V8" si="5">IFERROR(IF(I3=0,0,(U3+S3)/I3)," ")</f>
        <v>9.4594594594594597</v>
      </c>
      <c r="W3" s="38">
        <f t="shared" ref="W3:W8" si="6">IFERROR(+Q3-V3," ")</f>
        <v>5.5405405405405403</v>
      </c>
      <c r="X3" s="37">
        <f t="shared" ref="X3:X8" si="7">IFERROR(IF(OR(Q3=0,I3=0),"",V3/Q3*100)," ")</f>
        <v>63.063063063063062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0</v>
      </c>
      <c r="F4" s="104">
        <v>615</v>
      </c>
      <c r="G4" s="104">
        <v>615</v>
      </c>
      <c r="H4" s="104">
        <v>615</v>
      </c>
      <c r="I4" s="64">
        <f>IFERROR(VLOOKUP(D4,Pieces!A:C,3,0),"Entrer la cadence")</f>
        <v>120</v>
      </c>
      <c r="J4" s="113">
        <v>1</v>
      </c>
      <c r="K4" s="113">
        <f>(F4-E4)*J4</f>
        <v>615</v>
      </c>
      <c r="L4" s="111">
        <f t="shared" si="0"/>
        <v>0</v>
      </c>
      <c r="M4" s="111">
        <f t="shared" si="1"/>
        <v>0</v>
      </c>
      <c r="N4" s="38">
        <f>IFERROR(IF(I4=0,0,K4/I4)," ")</f>
        <v>5.125</v>
      </c>
      <c r="O4" s="38">
        <f t="shared" si="3"/>
        <v>0</v>
      </c>
      <c r="P4" s="38">
        <f t="shared" si="4"/>
        <v>0</v>
      </c>
      <c r="Q4" s="79">
        <v>15</v>
      </c>
      <c r="R4" s="65" t="s">
        <v>894</v>
      </c>
      <c r="S4" s="111"/>
      <c r="T4" s="39">
        <f>U4-M4-K4+S4-L4</f>
        <v>0</v>
      </c>
      <c r="U4" s="111">
        <v>615</v>
      </c>
      <c r="V4" s="38">
        <f t="shared" si="5"/>
        <v>5.125</v>
      </c>
      <c r="W4" s="38">
        <f t="shared" si="6"/>
        <v>9.875</v>
      </c>
      <c r="X4" s="103">
        <f t="shared" si="7"/>
        <v>34.166666666666664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>MI008</v>
      </c>
      <c r="D5" s="91" t="s">
        <v>887</v>
      </c>
      <c r="E5" s="105">
        <v>3758</v>
      </c>
      <c r="F5" s="105">
        <v>4100</v>
      </c>
      <c r="G5" s="105">
        <v>4100</v>
      </c>
      <c r="H5" s="105">
        <v>4142</v>
      </c>
      <c r="I5" s="64">
        <f>IFERROR(VLOOKUP(D5,Pieces!A:C,3,0),"Entrer la cadence")</f>
        <v>90</v>
      </c>
      <c r="J5" s="113">
        <v>1</v>
      </c>
      <c r="K5" s="113">
        <f>(F5-E5)*J5</f>
        <v>342</v>
      </c>
      <c r="L5" s="111">
        <f t="shared" si="0"/>
        <v>0</v>
      </c>
      <c r="M5" s="111">
        <f t="shared" si="1"/>
        <v>42</v>
      </c>
      <c r="N5" s="38">
        <f t="shared" si="2"/>
        <v>3.8</v>
      </c>
      <c r="O5" s="38">
        <f t="shared" si="3"/>
        <v>0</v>
      </c>
      <c r="P5" s="38">
        <f t="shared" si="4"/>
        <v>0.46666666666666667</v>
      </c>
      <c r="Q5" s="79">
        <v>15</v>
      </c>
      <c r="R5" s="62" t="s">
        <v>804</v>
      </c>
      <c r="S5" s="111"/>
      <c r="T5" s="39">
        <f>U5-M5-K5+S5-L5</f>
        <v>0</v>
      </c>
      <c r="U5" s="111">
        <v>384</v>
      </c>
      <c r="V5" s="38">
        <f t="shared" si="5"/>
        <v>4.2666666666666666</v>
      </c>
      <c r="W5" s="38">
        <f t="shared" si="6"/>
        <v>10.733333333333334</v>
      </c>
      <c r="X5" s="37">
        <f t="shared" si="7"/>
        <v>28.444444444444443</v>
      </c>
      <c r="Y5" s="40" t="str">
        <f t="shared" si="8"/>
        <v>WARNING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3">
        <v>1</v>
      </c>
      <c r="K6" s="113">
        <f>(F6-E6)*J6</f>
        <v>0</v>
      </c>
      <c r="L6" s="111">
        <f t="shared" si="0"/>
        <v>0</v>
      </c>
      <c r="M6" s="111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 t="s">
        <v>795</v>
      </c>
      <c r="S6" s="111"/>
      <c r="T6" s="39">
        <f>U6-M6-K6+S6-L6</f>
        <v>0</v>
      </c>
      <c r="U6" s="111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3">
        <v>20</v>
      </c>
      <c r="K7" s="113">
        <f>(F7-E7)*J7</f>
        <v>0</v>
      </c>
      <c r="L7" s="111">
        <f t="shared" si="0"/>
        <v>0</v>
      </c>
      <c r="M7" s="11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1"/>
      <c r="T7" s="39">
        <f>U7-M7-K7+S7-L7</f>
        <v>0</v>
      </c>
      <c r="U7" s="11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0</v>
      </c>
      <c r="F8" s="106">
        <v>57</v>
      </c>
      <c r="G8" s="106">
        <v>57</v>
      </c>
      <c r="H8" s="106">
        <v>156</v>
      </c>
      <c r="I8" s="54">
        <f>IFERROR(VLOOKUP(D8,Pieces!A:C,3,0),"Entrer la cadence")</f>
        <v>30</v>
      </c>
      <c r="J8" s="113">
        <v>1</v>
      </c>
      <c r="K8" s="113">
        <f>(F8-E8)*J8</f>
        <v>57</v>
      </c>
      <c r="L8" s="111">
        <f t="shared" si="0"/>
        <v>0</v>
      </c>
      <c r="M8" s="111">
        <f t="shared" si="1"/>
        <v>99</v>
      </c>
      <c r="N8" s="38">
        <f t="shared" si="2"/>
        <v>1.9</v>
      </c>
      <c r="O8" s="38">
        <f t="shared" si="3"/>
        <v>0</v>
      </c>
      <c r="P8" s="38">
        <f t="shared" si="4"/>
        <v>3.3</v>
      </c>
      <c r="Q8" s="79">
        <v>7</v>
      </c>
      <c r="R8" s="62" t="s">
        <v>846</v>
      </c>
      <c r="S8" s="111"/>
      <c r="T8" s="39">
        <f>U8-M8-K8+S8-T6</f>
        <v>0</v>
      </c>
      <c r="U8" s="111">
        <v>156</v>
      </c>
      <c r="V8" s="38">
        <f t="shared" si="5"/>
        <v>5.2</v>
      </c>
      <c r="W8" s="38">
        <f t="shared" si="6"/>
        <v>1.7999999999999998</v>
      </c>
      <c r="X8" s="37">
        <f t="shared" si="7"/>
        <v>74.285714285714292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4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4"/>
      <c r="C11" s="114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14"/>
      <c r="C12" s="114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14"/>
      <c r="C13" s="114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14"/>
      <c r="C14" s="114"/>
      <c r="D14" s="111"/>
      <c r="E14" s="111"/>
      <c r="F14" s="111"/>
      <c r="G14" s="111">
        <v>1200</v>
      </c>
      <c r="H14" s="111"/>
      <c r="I14" s="111"/>
      <c r="J14" s="111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14"/>
      <c r="C15" s="114"/>
      <c r="D15" s="111"/>
      <c r="E15" s="111"/>
      <c r="F15" s="111"/>
      <c r="G15" s="111"/>
      <c r="H15" s="111"/>
      <c r="I15" s="111"/>
      <c r="J15" s="111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14"/>
      <c r="C16" s="114"/>
      <c r="D16" s="111"/>
      <c r="E16" s="111"/>
      <c r="F16" s="111"/>
      <c r="G16" s="111"/>
      <c r="H16" s="111"/>
      <c r="I16" s="111"/>
      <c r="J16" s="111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14"/>
      <c r="C17" s="114"/>
      <c r="D17" s="20"/>
      <c r="E17" s="111"/>
      <c r="F17" s="111"/>
      <c r="G17" s="111"/>
      <c r="H17" s="111"/>
      <c r="I17" s="111"/>
      <c r="J17" s="111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14"/>
      <c r="C18" s="114"/>
      <c r="D18" s="111"/>
      <c r="E18" s="111"/>
      <c r="F18" s="111"/>
      <c r="G18" s="111"/>
      <c r="H18" s="111"/>
      <c r="I18" s="113"/>
      <c r="J18" s="111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14"/>
      <c r="C19" s="114"/>
      <c r="D19" s="111"/>
      <c r="E19" s="111"/>
      <c r="F19" s="111"/>
      <c r="G19" s="111"/>
      <c r="H19" s="111"/>
      <c r="I19" s="111"/>
      <c r="J19" s="111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14"/>
      <c r="C20" s="114"/>
      <c r="D20" s="111"/>
      <c r="E20" s="111"/>
      <c r="F20" s="111"/>
      <c r="G20" s="111"/>
      <c r="H20" s="111"/>
      <c r="I20" s="113"/>
      <c r="J20" s="111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14"/>
      <c r="C21" s="114"/>
      <c r="D21" s="111"/>
      <c r="E21" s="111"/>
      <c r="F21" s="111"/>
      <c r="G21" s="111"/>
      <c r="H21" s="111"/>
      <c r="I21" s="113"/>
      <c r="J21" s="111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14"/>
      <c r="C22" s="114"/>
      <c r="D22" s="111"/>
      <c r="E22" s="111"/>
      <c r="F22" s="111"/>
      <c r="G22" s="111"/>
      <c r="H22" s="111"/>
      <c r="I22" s="111"/>
      <c r="J22" s="111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11"/>
      <c r="E23" s="111"/>
      <c r="F23" s="111"/>
      <c r="G23" s="111"/>
      <c r="H23" s="111"/>
      <c r="I23" s="111"/>
      <c r="J23" s="111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14"/>
      <c r="C24" s="114"/>
      <c r="D24" s="112"/>
      <c r="E24" s="111"/>
      <c r="F24" s="111"/>
      <c r="G24" s="111"/>
      <c r="H24" s="111"/>
      <c r="I24" s="113"/>
      <c r="J24" s="111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14"/>
      <c r="C25" s="114"/>
      <c r="D25" s="112"/>
      <c r="E25" s="111"/>
      <c r="F25" s="111"/>
      <c r="G25" s="111"/>
      <c r="H25" s="111"/>
      <c r="I25" s="111"/>
      <c r="J25" s="111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14"/>
      <c r="C26" s="114"/>
      <c r="D26" s="112"/>
      <c r="E26" s="111"/>
      <c r="F26" s="111"/>
      <c r="G26" s="111"/>
      <c r="H26" s="111"/>
      <c r="I26" s="111"/>
      <c r="J26" s="111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18" priority="8" operator="containsText" text="Entrer la cadence">
      <formula>NOT(ISERROR(SEARCH("Entrer la cadence",I3)))</formula>
    </cfRule>
  </conditionalFormatting>
  <conditionalFormatting sqref="Y3:Y8">
    <cfRule type="containsText" dxfId="117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16" priority="5" operator="containsText" text="arrêt">
      <formula>NOT(ISERROR(SEARCH("arrêt",D1)))</formula>
    </cfRule>
  </conditionalFormatting>
  <conditionalFormatting sqref="D4">
    <cfRule type="containsText" dxfId="115" priority="4" operator="containsText" text="arrêt">
      <formula>NOT(ISERROR(SEARCH("arrêt",D4)))</formula>
    </cfRule>
  </conditionalFormatting>
  <conditionalFormatting sqref="D7">
    <cfRule type="containsText" dxfId="114" priority="3" operator="containsText" text="arrêt">
      <formula>NOT(ISERROR(SEARCH("arrêt",D7)))</formula>
    </cfRule>
  </conditionalFormatting>
  <conditionalFormatting sqref="D6">
    <cfRule type="containsText" dxfId="113" priority="2" operator="containsText" text="arrêt">
      <formula>NOT(ISERROR(SEARCH("arrêt",D6)))</formula>
    </cfRule>
  </conditionalFormatting>
  <conditionalFormatting sqref="D3">
    <cfRule type="containsText" dxfId="112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4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825</v>
      </c>
      <c r="I1" s="92">
        <v>43680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350</v>
      </c>
      <c r="F3" s="104">
        <v>540</v>
      </c>
      <c r="G3" s="104">
        <v>540</v>
      </c>
      <c r="H3" s="104">
        <v>540</v>
      </c>
      <c r="I3" s="64">
        <f>IFERROR(VLOOKUP(D3,Pieces!A:C,3,0),"Entrer la cadence")</f>
        <v>37</v>
      </c>
      <c r="J3" s="117">
        <v>1</v>
      </c>
      <c r="K3" s="117">
        <f>(G3-E3)*J3</f>
        <v>190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5.1351351351351351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8</v>
      </c>
      <c r="R3" s="65"/>
      <c r="S3" s="115"/>
      <c r="T3" s="39">
        <f>U3-M3-K3+S3-L3</f>
        <v>0</v>
      </c>
      <c r="U3" s="115">
        <v>190</v>
      </c>
      <c r="V3" s="38">
        <f t="shared" ref="V3:V8" si="5">IFERROR(IF(I3=0,0,(U3+S3)/I3)," ")</f>
        <v>5.1351351351351351</v>
      </c>
      <c r="W3" s="38">
        <f t="shared" ref="W3:W8" si="6">IFERROR(+Q3-V3," ")</f>
        <v>2.8648648648648649</v>
      </c>
      <c r="X3" s="37">
        <f t="shared" ref="X3:X8" si="7">IFERROR(IF(OR(Q3=0,I3=0),"",V3/Q3*100)," ")</f>
        <v>64.189189189189193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0</v>
      </c>
      <c r="F4" s="104">
        <v>513</v>
      </c>
      <c r="G4" s="104">
        <v>513</v>
      </c>
      <c r="H4" s="104">
        <v>513</v>
      </c>
      <c r="I4" s="64">
        <f>IFERROR(VLOOKUP(D4,Pieces!A:C,3,0),"Entrer la cadence")</f>
        <v>120</v>
      </c>
      <c r="J4" s="117">
        <v>1</v>
      </c>
      <c r="K4" s="117">
        <f>(F4-E4)*J4</f>
        <v>513</v>
      </c>
      <c r="L4" s="115">
        <f t="shared" si="0"/>
        <v>0</v>
      </c>
      <c r="M4" s="115">
        <f t="shared" si="1"/>
        <v>0</v>
      </c>
      <c r="N4" s="38">
        <f>IFERROR(IF(I4=0,0,K4/I4)," ")</f>
        <v>4.2750000000000004</v>
      </c>
      <c r="O4" s="38">
        <f t="shared" si="3"/>
        <v>0</v>
      </c>
      <c r="P4" s="38">
        <f t="shared" si="4"/>
        <v>0</v>
      </c>
      <c r="Q4" s="79">
        <v>8</v>
      </c>
      <c r="R4" s="65"/>
      <c r="S4" s="115"/>
      <c r="T4" s="39">
        <f>U4-M4-K4+S4-L4</f>
        <v>0</v>
      </c>
      <c r="U4" s="115">
        <v>513</v>
      </c>
      <c r="V4" s="38">
        <f t="shared" si="5"/>
        <v>4.2750000000000004</v>
      </c>
      <c r="W4" s="38">
        <f t="shared" si="6"/>
        <v>3.7249999999999996</v>
      </c>
      <c r="X4" s="103">
        <f t="shared" si="7"/>
        <v>53.437500000000007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89</v>
      </c>
      <c r="G5" s="105">
        <v>89</v>
      </c>
      <c r="H5" s="105">
        <v>89</v>
      </c>
      <c r="I5" s="64" t="str">
        <f>IFERROR(VLOOKUP(D5,Pieces!A:C,3,0),"Entrer la cadence")</f>
        <v>Entrer la cadence</v>
      </c>
      <c r="J5" s="117">
        <v>1</v>
      </c>
      <c r="K5" s="117">
        <f>(F5-E5)*J5</f>
        <v>89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8</v>
      </c>
      <c r="R5" s="62"/>
      <c r="S5" s="115"/>
      <c r="T5" s="39">
        <f>U5-M5-K5+S5-L5</f>
        <v>0</v>
      </c>
      <c r="U5" s="115">
        <v>89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8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8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8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8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156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133</v>
      </c>
      <c r="L8" s="115">
        <f t="shared" si="0"/>
        <v>0</v>
      </c>
      <c r="M8" s="115">
        <f t="shared" si="1"/>
        <v>0</v>
      </c>
      <c r="N8" s="38">
        <f t="shared" si="2"/>
        <v>4.4333333333333336</v>
      </c>
      <c r="O8" s="38">
        <f t="shared" si="3"/>
        <v>0</v>
      </c>
      <c r="P8" s="38">
        <f t="shared" si="4"/>
        <v>0</v>
      </c>
      <c r="Q8" s="79">
        <v>8</v>
      </c>
      <c r="R8" s="62"/>
      <c r="S8" s="115"/>
      <c r="T8" s="39">
        <f>U8-M8-K8+S8-T6</f>
        <v>0</v>
      </c>
      <c r="U8" s="115">
        <v>133</v>
      </c>
      <c r="V8" s="38">
        <f t="shared" si="5"/>
        <v>4.4333333333333336</v>
      </c>
      <c r="W8" s="38">
        <f t="shared" si="6"/>
        <v>3.5666666666666664</v>
      </c>
      <c r="X8" s="37">
        <f t="shared" si="7"/>
        <v>55.416666666666671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18"/>
      <c r="C12" s="118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18"/>
      <c r="C13" s="118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11" priority="8" operator="containsText" text="Entrer la cadence">
      <formula>NOT(ISERROR(SEARCH("Entrer la cadence",I3)))</formula>
    </cfRule>
  </conditionalFormatting>
  <conditionalFormatting sqref="Y3:Y8">
    <cfRule type="containsText" dxfId="110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09" priority="5" operator="containsText" text="arrêt">
      <formula>NOT(ISERROR(SEARCH("arrêt",D1)))</formula>
    </cfRule>
  </conditionalFormatting>
  <conditionalFormatting sqref="D4">
    <cfRule type="containsText" dxfId="108" priority="4" operator="containsText" text="arrêt">
      <formula>NOT(ISERROR(SEARCH("arrêt",D4)))</formula>
    </cfRule>
  </conditionalFormatting>
  <conditionalFormatting sqref="D7">
    <cfRule type="containsText" dxfId="107" priority="3" operator="containsText" text="arrêt">
      <formula>NOT(ISERROR(SEARCH("arrêt",D7)))</formula>
    </cfRule>
  </conditionalFormatting>
  <conditionalFormatting sqref="D6">
    <cfRule type="containsText" dxfId="106" priority="2" operator="containsText" text="arrêt">
      <formula>NOT(ISERROR(SEARCH("arrêt",D6)))</formula>
    </cfRule>
  </conditionalFormatting>
  <conditionalFormatting sqref="D3">
    <cfRule type="containsText" dxfId="105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5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808</v>
      </c>
      <c r="I1" s="92">
        <v>43682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540</v>
      </c>
      <c r="F3" s="104">
        <v>760</v>
      </c>
      <c r="G3" s="104">
        <v>760</v>
      </c>
      <c r="H3" s="104">
        <v>760</v>
      </c>
      <c r="I3" s="64">
        <f>IFERROR(VLOOKUP(D3,Pieces!A:C,3,0),"Entrer la cadence")</f>
        <v>37</v>
      </c>
      <c r="J3" s="117">
        <v>1</v>
      </c>
      <c r="K3" s="117">
        <f>(G3-E3)*J3</f>
        <v>220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5.9459459459459456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220</v>
      </c>
      <c r="V3" s="38">
        <f t="shared" ref="V3:V8" si="5">IFERROR(IF(I3=0,0,(U3+S3)/I3)," ")</f>
        <v>5.9459459459459456</v>
      </c>
      <c r="W3" s="38">
        <f t="shared" ref="W3:W8" si="6">IFERROR(+Q3-V3," ")</f>
        <v>9.0540540540540544</v>
      </c>
      <c r="X3" s="37">
        <f t="shared" ref="X3:X8" si="7">IFERROR(IF(OR(Q3=0,I3=0),"",V3/Q3*100)," ")</f>
        <v>39.63963963963964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513</v>
      </c>
      <c r="F4" s="104">
        <v>1066</v>
      </c>
      <c r="G4" s="104">
        <v>1066</v>
      </c>
      <c r="H4" s="104">
        <v>1066</v>
      </c>
      <c r="I4" s="64">
        <f>IFERROR(VLOOKUP(D4,Pieces!A:C,3,0),"Entrer la cadence")</f>
        <v>120</v>
      </c>
      <c r="J4" s="117">
        <v>1</v>
      </c>
      <c r="K4" s="117">
        <f>(F4-E4)*J4</f>
        <v>553</v>
      </c>
      <c r="L4" s="115">
        <f t="shared" si="0"/>
        <v>0</v>
      </c>
      <c r="M4" s="115">
        <f t="shared" si="1"/>
        <v>0</v>
      </c>
      <c r="N4" s="38">
        <f>IFERROR(IF(I4=0,0,K4/I4)," ")</f>
        <v>4.6083333333333334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553</v>
      </c>
      <c r="V4" s="38">
        <f t="shared" si="5"/>
        <v>4.6083333333333334</v>
      </c>
      <c r="W4" s="38">
        <f t="shared" si="6"/>
        <v>10.391666666666666</v>
      </c>
      <c r="X4" s="103">
        <f t="shared" si="7"/>
        <v>30.722222222222221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89</v>
      </c>
      <c r="F5" s="105">
        <v>620</v>
      </c>
      <c r="G5" s="105">
        <v>620</v>
      </c>
      <c r="H5" s="105">
        <v>620</v>
      </c>
      <c r="I5" s="64" t="str">
        <f>IFERROR(VLOOKUP(D5,Pieces!A:C,3,0),"Entrer la cadence")</f>
        <v>Entrer la cadence</v>
      </c>
      <c r="J5" s="117">
        <v>1</v>
      </c>
      <c r="K5" s="117">
        <f>(F5-E5)*J5</f>
        <v>531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531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18"/>
      <c r="C12" s="118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18"/>
      <c r="C13" s="118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04" priority="8" operator="containsText" text="Entrer la cadence">
      <formula>NOT(ISERROR(SEARCH("Entrer la cadence",I3)))</formula>
    </cfRule>
  </conditionalFormatting>
  <conditionalFormatting sqref="Y3:Y8">
    <cfRule type="containsText" dxfId="103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02" priority="5" operator="containsText" text="arrêt">
      <formula>NOT(ISERROR(SEARCH("arrêt",D1)))</formula>
    </cfRule>
  </conditionalFormatting>
  <conditionalFormatting sqref="D4">
    <cfRule type="containsText" dxfId="101" priority="4" operator="containsText" text="arrêt">
      <formula>NOT(ISERROR(SEARCH("arrêt",D4)))</formula>
    </cfRule>
  </conditionalFormatting>
  <conditionalFormatting sqref="D7">
    <cfRule type="containsText" dxfId="100" priority="3" operator="containsText" text="arrêt">
      <formula>NOT(ISERROR(SEARCH("arrêt",D7)))</formula>
    </cfRule>
  </conditionalFormatting>
  <conditionalFormatting sqref="D6">
    <cfRule type="containsText" dxfId="99" priority="2" operator="containsText" text="arrêt">
      <formula>NOT(ISERROR(SEARCH("arrêt",D6)))</formula>
    </cfRule>
  </conditionalFormatting>
  <conditionalFormatting sqref="D3">
    <cfRule type="containsText" dxfId="98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6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827</v>
      </c>
      <c r="I1" s="92">
        <v>43683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760</v>
      </c>
      <c r="F3" s="104">
        <v>966</v>
      </c>
      <c r="G3" s="104">
        <v>966</v>
      </c>
      <c r="H3" s="104">
        <v>966</v>
      </c>
      <c r="I3" s="64">
        <f>IFERROR(VLOOKUP(D3,Pieces!A:C,3,0),"Entrer la cadence")</f>
        <v>37</v>
      </c>
      <c r="J3" s="117">
        <v>1</v>
      </c>
      <c r="K3" s="117">
        <f>(G3-E3)*J3</f>
        <v>206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5.5675675675675675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206</v>
      </c>
      <c r="V3" s="38">
        <f t="shared" ref="V3:V8" si="5">IFERROR(IF(I3=0,0,(U3+S3)/I3)," ")</f>
        <v>5.5675675675675675</v>
      </c>
      <c r="W3" s="38">
        <f t="shared" ref="W3:W8" si="6">IFERROR(+Q3-V3," ")</f>
        <v>9.4324324324324316</v>
      </c>
      <c r="X3" s="37">
        <f t="shared" ref="X3:X8" si="7">IFERROR(IF(OR(Q3=0,I3=0),"",V3/Q3*100)," ")</f>
        <v>37.117117117117118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1066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17">
        <v>1</v>
      </c>
      <c r="K4" s="117">
        <f>(F4-E4)*J4</f>
        <v>231</v>
      </c>
      <c r="L4" s="115">
        <f t="shared" si="0"/>
        <v>0</v>
      </c>
      <c r="M4" s="115">
        <f t="shared" si="1"/>
        <v>0</v>
      </c>
      <c r="N4" s="38">
        <f>IFERROR(IF(I4=0,0,K4/I4)," ")</f>
        <v>1.925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231</v>
      </c>
      <c r="V4" s="38">
        <f t="shared" si="5"/>
        <v>1.925</v>
      </c>
      <c r="W4" s="38">
        <f t="shared" si="6"/>
        <v>13.074999999999999</v>
      </c>
      <c r="X4" s="103">
        <f t="shared" si="7"/>
        <v>12.833333333333332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620</v>
      </c>
      <c r="F5" s="105">
        <v>1160</v>
      </c>
      <c r="G5" s="105">
        <v>1160</v>
      </c>
      <c r="H5" s="105">
        <v>1160</v>
      </c>
      <c r="I5" s="64" t="str">
        <f>IFERROR(VLOOKUP(D5,Pieces!A:C,3,0),"Entrer la cadence")</f>
        <v>Entrer la cadence</v>
      </c>
      <c r="J5" s="117">
        <v>1</v>
      </c>
      <c r="K5" s="117">
        <f>(F5-E5)*J5</f>
        <v>540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540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18"/>
      <c r="C12" s="118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18"/>
      <c r="C13" s="118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97" priority="8" operator="containsText" text="Entrer la cadence">
      <formula>NOT(ISERROR(SEARCH("Entrer la cadence",I3)))</formula>
    </cfRule>
  </conditionalFormatting>
  <conditionalFormatting sqref="Y3:Y8">
    <cfRule type="containsText" dxfId="96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95" priority="5" operator="containsText" text="arrêt">
      <formula>NOT(ISERROR(SEARCH("arrêt",D1)))</formula>
    </cfRule>
  </conditionalFormatting>
  <conditionalFormatting sqref="D4">
    <cfRule type="containsText" dxfId="94" priority="4" operator="containsText" text="arrêt">
      <formula>NOT(ISERROR(SEARCH("arrêt",D4)))</formula>
    </cfRule>
  </conditionalFormatting>
  <conditionalFormatting sqref="D7">
    <cfRule type="containsText" dxfId="93" priority="3" operator="containsText" text="arrêt">
      <formula>NOT(ISERROR(SEARCH("arrêt",D7)))</formula>
    </cfRule>
  </conditionalFormatting>
  <conditionalFormatting sqref="D6">
    <cfRule type="containsText" dxfId="92" priority="2" operator="containsText" text="arrêt">
      <formula>NOT(ISERROR(SEARCH("arrêt",D6)))</formula>
    </cfRule>
  </conditionalFormatting>
  <conditionalFormatting sqref="D3">
    <cfRule type="containsText" dxfId="91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7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830</v>
      </c>
      <c r="I1" s="92">
        <v>43684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966</v>
      </c>
      <c r="F3" s="104">
        <v>1184</v>
      </c>
      <c r="G3" s="104">
        <v>1184</v>
      </c>
      <c r="H3" s="104">
        <v>1184</v>
      </c>
      <c r="I3" s="64">
        <f>IFERROR(VLOOKUP(D3,Pieces!A:C,3,0),"Entrer la cadence")</f>
        <v>37</v>
      </c>
      <c r="J3" s="117">
        <v>1</v>
      </c>
      <c r="K3" s="117">
        <f>(G3-E3)*J3</f>
        <v>218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5.8918918918918921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218</v>
      </c>
      <c r="V3" s="38">
        <f t="shared" ref="V3:V8" si="5">IFERROR(IF(I3=0,0,(U3+S3)/I3)," ")</f>
        <v>5.8918918918918921</v>
      </c>
      <c r="W3" s="38">
        <f t="shared" ref="W3:W8" si="6">IFERROR(+Q3-V3," ")</f>
        <v>9.1081081081081088</v>
      </c>
      <c r="X3" s="37">
        <f t="shared" ref="X3:X8" si="7">IFERROR(IF(OR(Q3=0,I3=0),"",V3/Q3*100)," ")</f>
        <v>39.279279279279287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17">
        <v>1</v>
      </c>
      <c r="K4" s="117">
        <f>(F4-E4)*J4</f>
        <v>0</v>
      </c>
      <c r="L4" s="115">
        <f t="shared" si="0"/>
        <v>0</v>
      </c>
      <c r="M4" s="115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1160</v>
      </c>
      <c r="F5" s="105">
        <v>1600</v>
      </c>
      <c r="G5" s="105">
        <v>1600</v>
      </c>
      <c r="H5" s="105">
        <v>1600</v>
      </c>
      <c r="I5" s="64" t="str">
        <f>IFERROR(VLOOKUP(D5,Pieces!A:C,3,0),"Entrer la cadence")</f>
        <v>Entrer la cadence</v>
      </c>
      <c r="J5" s="117">
        <v>1</v>
      </c>
      <c r="K5" s="117">
        <f>(F5-E5)*J5</f>
        <v>440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440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252</v>
      </c>
      <c r="G6" s="104">
        <v>252</v>
      </c>
      <c r="H6" s="104">
        <v>252</v>
      </c>
      <c r="I6" s="64" t="str">
        <f>IFERROR(VLOOKUP(D6,Pieces!A:C,3,0),"Entrer la cadence")</f>
        <v>Entrer la cadence</v>
      </c>
      <c r="J6" s="117">
        <v>1</v>
      </c>
      <c r="K6" s="117">
        <f>(F6-E6)*J6</f>
        <v>252</v>
      </c>
      <c r="L6" s="115">
        <f t="shared" si="0"/>
        <v>0</v>
      </c>
      <c r="M6" s="11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15"/>
      <c r="T6" s="39">
        <f>U6-M6-K6+S6-L6</f>
        <v>0</v>
      </c>
      <c r="U6" s="115">
        <v>252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18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18"/>
      <c r="C11" s="118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18"/>
      <c r="C12" s="118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18"/>
      <c r="C13" s="118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90" priority="8" operator="containsText" text="Entrer la cadence">
      <formula>NOT(ISERROR(SEARCH("Entrer la cadence",I3)))</formula>
    </cfRule>
  </conditionalFormatting>
  <conditionalFormatting sqref="Y3:Y8">
    <cfRule type="containsText" dxfId="89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88" priority="5" operator="containsText" text="arrêt">
      <formula>NOT(ISERROR(SEARCH("arrêt",D1)))</formula>
    </cfRule>
  </conditionalFormatting>
  <conditionalFormatting sqref="D4">
    <cfRule type="containsText" dxfId="87" priority="4" operator="containsText" text="arrêt">
      <formula>NOT(ISERROR(SEARCH("arrêt",D4)))</formula>
    </cfRule>
  </conditionalFormatting>
  <conditionalFormatting sqref="D7">
    <cfRule type="containsText" dxfId="86" priority="3" operator="containsText" text="arrêt">
      <formula>NOT(ISERROR(SEARCH("arrêt",D7)))</formula>
    </cfRule>
  </conditionalFormatting>
  <conditionalFormatting sqref="D6">
    <cfRule type="containsText" dxfId="85" priority="2" operator="containsText" text="arrêt">
      <formula>NOT(ISERROR(SEARCH("arrêt",D6)))</formula>
    </cfRule>
  </conditionalFormatting>
  <conditionalFormatting sqref="D3">
    <cfRule type="containsText" dxfId="84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8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M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43685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1184</v>
      </c>
      <c r="F3" s="104">
        <v>1420</v>
      </c>
      <c r="G3" s="104">
        <v>1420</v>
      </c>
      <c r="H3" s="104">
        <v>1420</v>
      </c>
      <c r="I3" s="64">
        <f>IFERROR(VLOOKUP(D3,Pieces!A:C,3,0),"Entrer la cadence")</f>
        <v>37</v>
      </c>
      <c r="J3" s="121">
        <v>1</v>
      </c>
      <c r="K3" s="121">
        <f>(G3-E3)*J3</f>
        <v>236</v>
      </c>
      <c r="L3" s="119">
        <f t="shared" ref="L3:L8" si="0">(G3-F3)*J3</f>
        <v>0</v>
      </c>
      <c r="M3" s="119">
        <f t="shared" ref="M3:M8" si="1">(H3-G3)*J3</f>
        <v>0</v>
      </c>
      <c r="N3" s="38">
        <f t="shared" ref="N3:N8" si="2">IFERROR(IF(I3=0,0,K3/I3)," ")</f>
        <v>6.3783783783783781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9"/>
      <c r="T3" s="39">
        <f>U3-M3-K3+S3-L3</f>
        <v>0</v>
      </c>
      <c r="U3" s="119">
        <v>236</v>
      </c>
      <c r="V3" s="38">
        <f t="shared" ref="V3:V8" si="5">IFERROR(IF(I3=0,0,(U3+S3)/I3)," ")</f>
        <v>6.3783783783783781</v>
      </c>
      <c r="W3" s="38">
        <f t="shared" ref="W3:W8" si="6">IFERROR(+Q3-V3," ")</f>
        <v>8.621621621621621</v>
      </c>
      <c r="X3" s="37">
        <f t="shared" ref="X3:X8" si="7">IFERROR(IF(OR(Q3=0,I3=0),"",V3/Q3*100)," ")</f>
        <v>42.522522522522522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1">
        <v>1</v>
      </c>
      <c r="K4" s="121">
        <f>(F4-E4)*J4</f>
        <v>0</v>
      </c>
      <c r="L4" s="119">
        <f t="shared" si="0"/>
        <v>0</v>
      </c>
      <c r="M4" s="119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9"/>
      <c r="T4" s="39">
        <f>U4-M4-K4+S4-L4</f>
        <v>0</v>
      </c>
      <c r="U4" s="119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1600</v>
      </c>
      <c r="F5" s="105">
        <v>1600</v>
      </c>
      <c r="G5" s="105">
        <v>1600</v>
      </c>
      <c r="H5" s="105">
        <v>1600</v>
      </c>
      <c r="I5" s="64" t="str">
        <f>IFERROR(VLOOKUP(D5,Pieces!A:C,3,0),"Entrer la cadence")</f>
        <v>Entrer la cadence</v>
      </c>
      <c r="J5" s="121">
        <v>1</v>
      </c>
      <c r="K5" s="121">
        <f>(F5-E5)*J5</f>
        <v>0</v>
      </c>
      <c r="L5" s="119">
        <f t="shared" si="0"/>
        <v>0</v>
      </c>
      <c r="M5" s="119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9"/>
      <c r="T5" s="39">
        <f>U5-M5-K5+S5-L5</f>
        <v>0</v>
      </c>
      <c r="U5" s="119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244</v>
      </c>
      <c r="G6" s="104">
        <v>244</v>
      </c>
      <c r="H6" s="104">
        <v>244</v>
      </c>
      <c r="I6" s="64" t="str">
        <f>IFERROR(VLOOKUP(D6,Pieces!A:C,3,0),"Entrer la cadence")</f>
        <v>Entrer la cadence</v>
      </c>
      <c r="J6" s="121">
        <v>1</v>
      </c>
      <c r="K6" s="121">
        <f>(F6-E6)*J6</f>
        <v>244</v>
      </c>
      <c r="L6" s="119">
        <f t="shared" si="0"/>
        <v>0</v>
      </c>
      <c r="M6" s="119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19"/>
      <c r="T6" s="39">
        <f>U6-M6-K6+S6-L6</f>
        <v>0</v>
      </c>
      <c r="U6" s="119">
        <v>244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1">
        <v>20</v>
      </c>
      <c r="K7" s="121">
        <f>(F7-E7)*J7</f>
        <v>0</v>
      </c>
      <c r="L7" s="119">
        <f t="shared" si="0"/>
        <v>0</v>
      </c>
      <c r="M7" s="119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9"/>
      <c r="T7" s="39">
        <f>U7-M7-K7+S7-L7</f>
        <v>0</v>
      </c>
      <c r="U7" s="119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21">
        <v>1</v>
      </c>
      <c r="K8" s="121">
        <f>(F8-E8)*J8</f>
        <v>0</v>
      </c>
      <c r="L8" s="119">
        <f t="shared" si="0"/>
        <v>0</v>
      </c>
      <c r="M8" s="119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9"/>
      <c r="T8" s="39">
        <f>U8-M8-K8+S8-T6</f>
        <v>0</v>
      </c>
      <c r="U8" s="119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22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22"/>
      <c r="C11" s="122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22"/>
      <c r="C12" s="122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22"/>
      <c r="C13" s="122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22"/>
      <c r="C14" s="122"/>
      <c r="D14" s="119"/>
      <c r="E14" s="119"/>
      <c r="F14" s="119"/>
      <c r="G14" s="119">
        <v>1200</v>
      </c>
      <c r="H14" s="119"/>
      <c r="I14" s="119"/>
      <c r="J14" s="119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22"/>
      <c r="C15" s="122"/>
      <c r="D15" s="119"/>
      <c r="E15" s="119"/>
      <c r="F15" s="119"/>
      <c r="G15" s="119"/>
      <c r="H15" s="119"/>
      <c r="I15" s="119"/>
      <c r="J15" s="119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22"/>
      <c r="C16" s="122"/>
      <c r="D16" s="119"/>
      <c r="E16" s="119"/>
      <c r="F16" s="119"/>
      <c r="G16" s="119"/>
      <c r="H16" s="119"/>
      <c r="I16" s="119"/>
      <c r="J16" s="119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22"/>
      <c r="C17" s="122"/>
      <c r="D17" s="20"/>
      <c r="E17" s="119"/>
      <c r="F17" s="119"/>
      <c r="G17" s="119"/>
      <c r="H17" s="119"/>
      <c r="I17" s="119"/>
      <c r="J17" s="119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22"/>
      <c r="C18" s="122"/>
      <c r="D18" s="119"/>
      <c r="E18" s="119"/>
      <c r="F18" s="119"/>
      <c r="G18" s="119"/>
      <c r="H18" s="119"/>
      <c r="I18" s="121"/>
      <c r="J18" s="119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22"/>
      <c r="C19" s="122"/>
      <c r="D19" s="119"/>
      <c r="E19" s="119"/>
      <c r="F19" s="119"/>
      <c r="G19" s="119"/>
      <c r="H19" s="119"/>
      <c r="I19" s="119"/>
      <c r="J19" s="119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22"/>
      <c r="C20" s="122"/>
      <c r="D20" s="119"/>
      <c r="E20" s="119"/>
      <c r="F20" s="119"/>
      <c r="G20" s="119"/>
      <c r="H20" s="119"/>
      <c r="I20" s="121"/>
      <c r="J20" s="119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22"/>
      <c r="C21" s="122"/>
      <c r="D21" s="119"/>
      <c r="E21" s="119"/>
      <c r="F21" s="119"/>
      <c r="G21" s="119"/>
      <c r="H21" s="119"/>
      <c r="I21" s="121"/>
      <c r="J21" s="119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22"/>
      <c r="C22" s="122"/>
      <c r="D22" s="119"/>
      <c r="E22" s="119"/>
      <c r="F22" s="119"/>
      <c r="G22" s="119"/>
      <c r="H22" s="119"/>
      <c r="I22" s="119"/>
      <c r="J22" s="119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19"/>
      <c r="E23" s="119"/>
      <c r="F23" s="119"/>
      <c r="G23" s="119"/>
      <c r="H23" s="119"/>
      <c r="I23" s="119"/>
      <c r="J23" s="119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22"/>
      <c r="C24" s="122"/>
      <c r="D24" s="120"/>
      <c r="E24" s="119"/>
      <c r="F24" s="119"/>
      <c r="G24" s="119"/>
      <c r="H24" s="119"/>
      <c r="I24" s="121"/>
      <c r="J24" s="119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22"/>
      <c r="C25" s="122"/>
      <c r="D25" s="120"/>
      <c r="E25" s="119"/>
      <c r="F25" s="119"/>
      <c r="G25" s="119"/>
      <c r="H25" s="119"/>
      <c r="I25" s="119"/>
      <c r="J25" s="119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22"/>
      <c r="C26" s="122"/>
      <c r="D26" s="120"/>
      <c r="E26" s="119"/>
      <c r="F26" s="119"/>
      <c r="G26" s="119"/>
      <c r="H26" s="119"/>
      <c r="I26" s="119"/>
      <c r="J26" s="119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83" priority="8" operator="containsText" text="Entrer la cadence">
      <formula>NOT(ISERROR(SEARCH("Entrer la cadence",I3)))</formula>
    </cfRule>
  </conditionalFormatting>
  <conditionalFormatting sqref="Y3:Y8">
    <cfRule type="containsText" dxfId="82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81" priority="5" operator="containsText" text="arrêt">
      <formula>NOT(ISERROR(SEARCH("arrêt",D1)))</formula>
    </cfRule>
  </conditionalFormatting>
  <conditionalFormatting sqref="D4">
    <cfRule type="containsText" dxfId="80" priority="4" operator="containsText" text="arrêt">
      <formula>NOT(ISERROR(SEARCH("arrêt",D4)))</formula>
    </cfRule>
  </conditionalFormatting>
  <conditionalFormatting sqref="D7">
    <cfRule type="containsText" dxfId="79" priority="3" operator="containsText" text="arrêt">
      <formula>NOT(ISERROR(SEARCH("arrêt",D7)))</formula>
    </cfRule>
  </conditionalFormatting>
  <conditionalFormatting sqref="D6">
    <cfRule type="containsText" dxfId="78" priority="2" operator="containsText" text="arrêt">
      <formula>NOT(ISERROR(SEARCH("arrêt",D6)))</formula>
    </cfRule>
  </conditionalFormatting>
  <conditionalFormatting sqref="D3">
    <cfRule type="containsText" dxfId="77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9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816</v>
      </c>
      <c r="I1" s="92">
        <v>43686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1420</v>
      </c>
      <c r="F3" s="104">
        <v>1640</v>
      </c>
      <c r="G3" s="104">
        <v>1640</v>
      </c>
      <c r="H3" s="104">
        <v>1640</v>
      </c>
      <c r="I3" s="64">
        <f>IFERROR(VLOOKUP(D3,Pieces!A:C,3,0),"Entrer la cadence")</f>
        <v>37</v>
      </c>
      <c r="J3" s="125">
        <v>1</v>
      </c>
      <c r="K3" s="125">
        <f>(G3-E3)*J3</f>
        <v>220</v>
      </c>
      <c r="L3" s="123">
        <f t="shared" ref="L3:L8" si="0">(G3-F3)*J3</f>
        <v>0</v>
      </c>
      <c r="M3" s="123">
        <f t="shared" ref="M3:M8" si="1">(H3-G3)*J3</f>
        <v>0</v>
      </c>
      <c r="N3" s="38">
        <f t="shared" ref="N3:N8" si="2">IFERROR(IF(I3=0,0,K3/I3)," ")</f>
        <v>5.9459459459459456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23"/>
      <c r="T3" s="39">
        <f>U3-M3-K3+S3-L3</f>
        <v>0</v>
      </c>
      <c r="U3" s="123">
        <v>220</v>
      </c>
      <c r="V3" s="38">
        <f t="shared" ref="V3:V8" si="5">IFERROR(IF(I3=0,0,(U3+S3)/I3)," ")</f>
        <v>5.9459459459459456</v>
      </c>
      <c r="W3" s="38">
        <f t="shared" ref="W3:W8" si="6">IFERROR(+Q3-V3," ")</f>
        <v>9.0540540540540544</v>
      </c>
      <c r="X3" s="37">
        <f t="shared" ref="X3:X8" si="7">IFERROR(IF(OR(Q3=0,I3=0),"",V3/Q3*100)," ")</f>
        <v>39.63963963963964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5">
        <v>1</v>
      </c>
      <c r="K4" s="125">
        <f>(F4-E4)*J4</f>
        <v>0</v>
      </c>
      <c r="L4" s="123">
        <f t="shared" si="0"/>
        <v>0</v>
      </c>
      <c r="M4" s="123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3"/>
      <c r="T4" s="39">
        <f>U4-M4-K4+S4-L4</f>
        <v>0</v>
      </c>
      <c r="U4" s="123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1600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5">
        <v>1</v>
      </c>
      <c r="K5" s="125">
        <f>(F5-E5)*J5</f>
        <v>1</v>
      </c>
      <c r="L5" s="123">
        <f t="shared" si="0"/>
        <v>0</v>
      </c>
      <c r="M5" s="123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3"/>
      <c r="T5" s="39">
        <f>U5-M5-K5+S5-L5</f>
        <v>0</v>
      </c>
      <c r="U5" s="123">
        <v>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244</v>
      </c>
      <c r="F6" s="104">
        <v>420</v>
      </c>
      <c r="G6" s="104">
        <v>420</v>
      </c>
      <c r="H6" s="104">
        <v>420</v>
      </c>
      <c r="I6" s="64" t="str">
        <f>IFERROR(VLOOKUP(D6,Pieces!A:C,3,0),"Entrer la cadence")</f>
        <v>Entrer la cadence</v>
      </c>
      <c r="J6" s="125">
        <v>1</v>
      </c>
      <c r="K6" s="125">
        <f>(F6-E6)*J6</f>
        <v>176</v>
      </c>
      <c r="L6" s="123">
        <f t="shared" si="0"/>
        <v>0</v>
      </c>
      <c r="M6" s="123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3"/>
      <c r="T6" s="39">
        <f>U6-M6-K6+S6-L6</f>
        <v>0</v>
      </c>
      <c r="U6" s="123">
        <v>176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5">
        <v>20</v>
      </c>
      <c r="K7" s="125">
        <f>(F7-E7)*J7</f>
        <v>0</v>
      </c>
      <c r="L7" s="123">
        <f t="shared" si="0"/>
        <v>0</v>
      </c>
      <c r="M7" s="123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3"/>
      <c r="T7" s="39">
        <f>U7-M7-K7+S7-L7</f>
        <v>0</v>
      </c>
      <c r="U7" s="123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25">
        <v>1</v>
      </c>
      <c r="K8" s="125">
        <f>(F8-E8)*J8</f>
        <v>0</v>
      </c>
      <c r="L8" s="123">
        <f t="shared" si="0"/>
        <v>0</v>
      </c>
      <c r="M8" s="123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23"/>
      <c r="T8" s="39">
        <f>U8-M8-K8+S8-T6</f>
        <v>0</v>
      </c>
      <c r="U8" s="123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26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26"/>
      <c r="C11" s="126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26"/>
      <c r="C12" s="126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26"/>
      <c r="C13" s="126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26"/>
      <c r="C14" s="126"/>
      <c r="D14" s="123"/>
      <c r="E14" s="123"/>
      <c r="F14" s="123"/>
      <c r="G14" s="123">
        <v>1200</v>
      </c>
      <c r="H14" s="123"/>
      <c r="I14" s="123"/>
      <c r="J14" s="123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26"/>
      <c r="C15" s="126"/>
      <c r="D15" s="123"/>
      <c r="E15" s="123"/>
      <c r="F15" s="123"/>
      <c r="G15" s="123"/>
      <c r="H15" s="123"/>
      <c r="I15" s="123"/>
      <c r="J15" s="123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26"/>
      <c r="C16" s="126"/>
      <c r="D16" s="123"/>
      <c r="E16" s="123"/>
      <c r="F16" s="123"/>
      <c r="G16" s="123"/>
      <c r="H16" s="123"/>
      <c r="I16" s="123"/>
      <c r="J16" s="123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26"/>
      <c r="C17" s="126"/>
      <c r="D17" s="20"/>
      <c r="E17" s="123"/>
      <c r="F17" s="123"/>
      <c r="G17" s="123"/>
      <c r="H17" s="123"/>
      <c r="I17" s="123"/>
      <c r="J17" s="123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26"/>
      <c r="C18" s="126"/>
      <c r="D18" s="123"/>
      <c r="E18" s="123"/>
      <c r="F18" s="123"/>
      <c r="G18" s="123"/>
      <c r="H18" s="123"/>
      <c r="I18" s="125"/>
      <c r="J18" s="123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26"/>
      <c r="C19" s="126"/>
      <c r="D19" s="123"/>
      <c r="E19" s="123"/>
      <c r="F19" s="123"/>
      <c r="G19" s="123"/>
      <c r="H19" s="123"/>
      <c r="I19" s="123"/>
      <c r="J19" s="123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26"/>
      <c r="C20" s="126"/>
      <c r="D20" s="123"/>
      <c r="E20" s="123"/>
      <c r="F20" s="123"/>
      <c r="G20" s="123"/>
      <c r="H20" s="123"/>
      <c r="I20" s="125"/>
      <c r="J20" s="123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26"/>
      <c r="C21" s="126"/>
      <c r="D21" s="123"/>
      <c r="E21" s="123"/>
      <c r="F21" s="123"/>
      <c r="G21" s="123"/>
      <c r="H21" s="123"/>
      <c r="I21" s="125"/>
      <c r="J21" s="123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26"/>
      <c r="C22" s="126"/>
      <c r="D22" s="123"/>
      <c r="E22" s="123"/>
      <c r="F22" s="123"/>
      <c r="G22" s="123"/>
      <c r="H22" s="123"/>
      <c r="I22" s="123"/>
      <c r="J22" s="123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23"/>
      <c r="E23" s="123"/>
      <c r="F23" s="123"/>
      <c r="G23" s="123"/>
      <c r="H23" s="123"/>
      <c r="I23" s="123"/>
      <c r="J23" s="123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26"/>
      <c r="C24" s="126"/>
      <c r="D24" s="124"/>
      <c r="E24" s="123"/>
      <c r="F24" s="123"/>
      <c r="G24" s="123"/>
      <c r="H24" s="123"/>
      <c r="I24" s="125"/>
      <c r="J24" s="123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26"/>
      <c r="C25" s="126"/>
      <c r="D25" s="124"/>
      <c r="E25" s="123"/>
      <c r="F25" s="123"/>
      <c r="G25" s="123"/>
      <c r="H25" s="123"/>
      <c r="I25" s="123"/>
      <c r="J25" s="123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26"/>
      <c r="C26" s="126"/>
      <c r="D26" s="124"/>
      <c r="E26" s="123"/>
      <c r="F26" s="123"/>
      <c r="G26" s="123"/>
      <c r="H26" s="123"/>
      <c r="I26" s="123"/>
      <c r="J26" s="123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76" priority="8" operator="containsText" text="Entrer la cadence">
      <formula>NOT(ISERROR(SEARCH("Entrer la cadence",I3)))</formula>
    </cfRule>
  </conditionalFormatting>
  <conditionalFormatting sqref="Y3:Y8">
    <cfRule type="containsText" dxfId="75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74" priority="5" operator="containsText" text="arrêt">
      <formula>NOT(ISERROR(SEARCH("arrêt",D1)))</formula>
    </cfRule>
  </conditionalFormatting>
  <conditionalFormatting sqref="D4">
    <cfRule type="containsText" dxfId="73" priority="4" operator="containsText" text="arrêt">
      <formula>NOT(ISERROR(SEARCH("arrêt",D4)))</formula>
    </cfRule>
  </conditionalFormatting>
  <conditionalFormatting sqref="D7">
    <cfRule type="containsText" dxfId="72" priority="3" operator="containsText" text="arrêt">
      <formula>NOT(ISERROR(SEARCH("arrêt",D7)))</formula>
    </cfRule>
  </conditionalFormatting>
  <conditionalFormatting sqref="D6">
    <cfRule type="containsText" dxfId="71" priority="2" operator="containsText" text="arrêt">
      <formula>NOT(ISERROR(SEARCH("arrêt",D6)))</formula>
    </cfRule>
  </conditionalFormatting>
  <conditionalFormatting sqref="D3">
    <cfRule type="containsText" dxfId="70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>
    <tabColor rgb="FFC00000"/>
  </sheetPr>
  <dimension ref="A1:AA48"/>
  <sheetViews>
    <sheetView view="pageBreakPreview" topLeftCell="L1" zoomScale="53" zoomScaleNormal="53" zoomScaleSheetLayoutView="53" zoomScalePageLayoutView="42" workbookViewId="0">
      <selection activeCell="T1" sqref="T1:AA1"/>
    </sheetView>
  </sheetViews>
  <sheetFormatPr baseColWidth="10" defaultRowHeight="15" x14ac:dyDescent="0.25"/>
  <cols>
    <col min="1" max="1" width="14.140625" style="36" customWidth="1"/>
    <col min="2" max="2" width="28.42578125" style="36" bestFit="1" customWidth="1"/>
    <col min="3" max="3" width="22.28515625" style="36" customWidth="1"/>
    <col min="4" max="4" width="27.85546875" style="36" customWidth="1"/>
    <col min="5" max="8" width="21.5703125" style="36" customWidth="1"/>
    <col min="9" max="9" width="22" style="36" customWidth="1"/>
    <col min="10" max="12" width="19.140625" style="36" customWidth="1"/>
    <col min="13" max="16" width="20.42578125" style="36" customWidth="1"/>
    <col min="17" max="20" width="20.5703125" style="34" customWidth="1"/>
    <col min="21" max="21" width="32.42578125" style="34" customWidth="1"/>
    <col min="22" max="22" width="12" style="36" customWidth="1"/>
    <col min="23" max="23" width="16.85546875" style="34" customWidth="1"/>
    <col min="24" max="24" width="18.7109375" style="36" customWidth="1"/>
    <col min="25" max="25" width="22.140625" style="34" customWidth="1"/>
    <col min="26" max="26" width="20.28515625" style="34" customWidth="1"/>
    <col min="27" max="27" width="16.7109375" style="34" customWidth="1"/>
    <col min="28" max="16384" width="11.42578125" style="34"/>
  </cols>
  <sheetData>
    <row r="1" spans="1:27" ht="31.5" x14ac:dyDescent="0.5">
      <c r="A1" s="42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3"/>
      <c r="R1" s="3"/>
      <c r="S1" s="3"/>
      <c r="T1" s="3" t="s">
        <v>896</v>
      </c>
      <c r="U1" s="3"/>
      <c r="V1" s="43"/>
      <c r="W1" s="163"/>
      <c r="X1" s="164"/>
      <c r="Y1" s="164"/>
      <c r="Z1" s="164"/>
      <c r="AA1" s="165"/>
    </row>
    <row r="2" spans="1:27" ht="168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186</v>
      </c>
      <c r="F2" s="48" t="s">
        <v>182</v>
      </c>
      <c r="G2" s="48" t="s">
        <v>187</v>
      </c>
      <c r="H2" s="48" t="s">
        <v>195</v>
      </c>
      <c r="I2" s="48" t="s">
        <v>175</v>
      </c>
      <c r="J2" s="48" t="s">
        <v>7</v>
      </c>
      <c r="K2" s="48" t="s">
        <v>106</v>
      </c>
      <c r="L2" s="48" t="s">
        <v>188</v>
      </c>
      <c r="M2" s="48" t="s">
        <v>189</v>
      </c>
      <c r="N2" s="48" t="s">
        <v>196</v>
      </c>
      <c r="O2" s="48" t="s">
        <v>190</v>
      </c>
      <c r="P2" s="48" t="s">
        <v>191</v>
      </c>
      <c r="Q2" s="48" t="s">
        <v>192</v>
      </c>
      <c r="R2" s="48" t="s">
        <v>197</v>
      </c>
      <c r="S2" s="48" t="s">
        <v>193</v>
      </c>
      <c r="T2" s="48" t="s">
        <v>6</v>
      </c>
      <c r="U2" s="48" t="s">
        <v>5</v>
      </c>
      <c r="V2" s="48" t="s">
        <v>4</v>
      </c>
      <c r="W2" s="48" t="s">
        <v>68</v>
      </c>
      <c r="X2" s="48" t="s">
        <v>3</v>
      </c>
      <c r="Y2" s="48" t="s">
        <v>2</v>
      </c>
      <c r="Z2" s="48" t="s">
        <v>1</v>
      </c>
      <c r="AA2" s="48" t="s">
        <v>0</v>
      </c>
    </row>
    <row r="3" spans="1:27" ht="63" customHeight="1" x14ac:dyDescent="0.25">
      <c r="A3" s="46" t="s">
        <v>11</v>
      </c>
      <c r="B3" s="46" t="s">
        <v>748</v>
      </c>
      <c r="C3" s="49" t="str">
        <f>IFERROR(VLOOKUP(D3,Pieces!A:B,2,0)," ")</f>
        <v>PIG 50 SE</v>
      </c>
      <c r="D3" s="61" t="s">
        <v>26</v>
      </c>
      <c r="E3" s="143">
        <v>9</v>
      </c>
      <c r="F3" s="143"/>
      <c r="G3" s="143"/>
      <c r="H3" s="143"/>
      <c r="I3" s="54">
        <v>37</v>
      </c>
      <c r="J3" s="143">
        <v>1</v>
      </c>
      <c r="K3" s="143">
        <f t="shared" ref="K3:K8" si="0">(F3-E3)*J3</f>
        <v>-9</v>
      </c>
      <c r="L3" s="141">
        <f t="shared" ref="L3:L8" si="1">(G3-F3)*J3</f>
        <v>0</v>
      </c>
      <c r="M3" s="141">
        <f t="shared" ref="M3:M8" si="2">(H3-G3)*J3</f>
        <v>0</v>
      </c>
      <c r="N3" s="38">
        <f t="shared" ref="N3:N8" si="3">IFERROR(IF(I3=0,0,K3/I3)," ")</f>
        <v>-0.24324324324324326</v>
      </c>
      <c r="O3" s="38">
        <f t="shared" ref="O3:O8" si="4">IFERROR(IF(I3=0,0,L3/I3)," ")</f>
        <v>0</v>
      </c>
      <c r="P3" s="38">
        <f t="shared" ref="P3:P8" si="5">IFERROR(IF(I3=0,0,M3/I3)," ")</f>
        <v>0</v>
      </c>
      <c r="Q3" s="79"/>
      <c r="R3" s="65"/>
      <c r="S3" s="141"/>
      <c r="T3" s="39">
        <f>U3-M3-K3+S3-L3</f>
        <v>9</v>
      </c>
      <c r="U3" s="141"/>
      <c r="V3" s="38">
        <f t="shared" ref="V3:V8" si="6">IFERROR(IF(I3=0,0,(U3+S3)/I3)," ")</f>
        <v>0</v>
      </c>
      <c r="W3" s="38">
        <f t="shared" ref="W3:W8" si="7">IFERROR(+Q3-V3," ")</f>
        <v>0</v>
      </c>
      <c r="X3" s="37" t="str">
        <f t="shared" ref="X3:X8" si="8">IFERROR(IF(OR(Q3=0,I3=0),"",V3/Q3*100)," ")</f>
        <v/>
      </c>
      <c r="Y3" s="40" t="str">
        <f t="shared" ref="Y3:Y8" si="9">IFERROR(IF(X3&gt;85," ","WARNING"),"  ")</f>
        <v xml:space="preserve"> </v>
      </c>
    </row>
    <row r="4" spans="1:27" ht="55.5" customHeight="1" x14ac:dyDescent="0.25">
      <c r="A4" s="46" t="s">
        <v>12</v>
      </c>
      <c r="B4" s="81" t="s">
        <v>749</v>
      </c>
      <c r="C4" s="49" t="str">
        <f>IFERROR(VLOOKUP(D4,Pieces!A:B,2,0)," ")</f>
        <v>4-7575</v>
      </c>
      <c r="D4" s="61" t="s">
        <v>890</v>
      </c>
      <c r="E4" s="55">
        <v>723</v>
      </c>
      <c r="F4" s="55"/>
      <c r="G4" s="55"/>
      <c r="H4" s="55"/>
      <c r="I4" s="54">
        <v>120</v>
      </c>
      <c r="J4" s="143">
        <v>1</v>
      </c>
      <c r="K4" s="143">
        <f t="shared" si="0"/>
        <v>-723</v>
      </c>
      <c r="L4" s="141">
        <f t="shared" si="1"/>
        <v>0</v>
      </c>
      <c r="M4" s="141">
        <f t="shared" si="2"/>
        <v>0</v>
      </c>
      <c r="N4" s="38">
        <f t="shared" si="3"/>
        <v>-6.0250000000000004</v>
      </c>
      <c r="O4" s="38">
        <f t="shared" si="4"/>
        <v>0</v>
      </c>
      <c r="P4" s="38">
        <f t="shared" si="5"/>
        <v>0</v>
      </c>
      <c r="Q4" s="79"/>
      <c r="R4" s="62"/>
      <c r="S4" s="141"/>
      <c r="T4" s="39">
        <f>U4-M4-K4+S4-L4</f>
        <v>723</v>
      </c>
      <c r="U4" s="141"/>
      <c r="V4" s="38">
        <f t="shared" si="6"/>
        <v>0</v>
      </c>
      <c r="W4" s="38">
        <f t="shared" si="7"/>
        <v>0</v>
      </c>
      <c r="X4" s="37" t="str">
        <f t="shared" si="8"/>
        <v/>
      </c>
      <c r="Y4" s="40" t="str">
        <f t="shared" si="9"/>
        <v xml:space="preserve"> </v>
      </c>
    </row>
    <row r="5" spans="1:27" s="36" customFormat="1" ht="57" customHeight="1" x14ac:dyDescent="0.25">
      <c r="A5" s="46" t="s">
        <v>13</v>
      </c>
      <c r="B5" s="60" t="s">
        <v>750</v>
      </c>
      <c r="C5" s="49" t="str">
        <f>IFERROR(VLOOKUP(D5,Pieces!A:B,2,0)," ")</f>
        <v>MI008</v>
      </c>
      <c r="D5" s="56" t="s">
        <v>887</v>
      </c>
      <c r="E5" s="143">
        <v>3758</v>
      </c>
      <c r="F5" s="143"/>
      <c r="G5" s="143"/>
      <c r="H5" s="143"/>
      <c r="I5" s="54">
        <v>90</v>
      </c>
      <c r="J5" s="143">
        <v>1</v>
      </c>
      <c r="K5" s="143">
        <f t="shared" si="0"/>
        <v>-3758</v>
      </c>
      <c r="L5" s="141">
        <f t="shared" si="1"/>
        <v>0</v>
      </c>
      <c r="M5" s="141">
        <f t="shared" si="2"/>
        <v>0</v>
      </c>
      <c r="N5" s="38">
        <f t="shared" si="3"/>
        <v>-41.755555555555553</v>
      </c>
      <c r="O5" s="38">
        <f t="shared" si="4"/>
        <v>0</v>
      </c>
      <c r="P5" s="38">
        <f t="shared" si="5"/>
        <v>0</v>
      </c>
      <c r="Q5" s="79"/>
      <c r="R5" s="62"/>
      <c r="S5" s="141"/>
      <c r="T5" s="39">
        <f>U5-M5-K5+S5-L5</f>
        <v>3758</v>
      </c>
      <c r="U5" s="141"/>
      <c r="V5" s="38">
        <f t="shared" si="6"/>
        <v>0</v>
      </c>
      <c r="W5" s="38">
        <f t="shared" si="7"/>
        <v>0</v>
      </c>
      <c r="X5" s="37" t="str">
        <f t="shared" si="8"/>
        <v/>
      </c>
      <c r="Y5" s="40" t="str">
        <f t="shared" si="9"/>
        <v xml:space="preserve"> </v>
      </c>
    </row>
    <row r="6" spans="1:27" ht="75" customHeight="1" x14ac:dyDescent="0.25">
      <c r="A6" s="46" t="s">
        <v>14</v>
      </c>
      <c r="B6" s="60" t="s">
        <v>751</v>
      </c>
      <c r="C6" s="49" t="str">
        <f>IFERROR(VLOOKUP(D6,Pieces!A:B,2,0)," ")</f>
        <v>0-5442-1</v>
      </c>
      <c r="D6" s="56" t="s">
        <v>350</v>
      </c>
      <c r="E6" s="143">
        <v>1201</v>
      </c>
      <c r="F6" s="143"/>
      <c r="G6" s="143"/>
      <c r="H6" s="143"/>
      <c r="I6" s="54">
        <v>120</v>
      </c>
      <c r="J6" s="143">
        <v>1</v>
      </c>
      <c r="K6" s="143">
        <f t="shared" si="0"/>
        <v>-1201</v>
      </c>
      <c r="L6" s="141">
        <f t="shared" si="1"/>
        <v>0</v>
      </c>
      <c r="M6" s="141">
        <f t="shared" si="2"/>
        <v>0</v>
      </c>
      <c r="N6" s="38">
        <f t="shared" si="3"/>
        <v>-10.008333333333333</v>
      </c>
      <c r="O6" s="38">
        <f t="shared" si="4"/>
        <v>0</v>
      </c>
      <c r="P6" s="38">
        <f t="shared" si="5"/>
        <v>0</v>
      </c>
      <c r="Q6" s="79"/>
      <c r="R6" s="62"/>
      <c r="S6" s="141"/>
      <c r="T6" s="39">
        <f>U6-M6-K6+S6-L6</f>
        <v>1201</v>
      </c>
      <c r="U6" s="141"/>
      <c r="V6" s="38">
        <f t="shared" si="6"/>
        <v>0</v>
      </c>
      <c r="W6" s="38">
        <f t="shared" si="7"/>
        <v>0</v>
      </c>
      <c r="X6" s="37" t="str">
        <f t="shared" si="8"/>
        <v/>
      </c>
      <c r="Y6" s="40" t="str">
        <f t="shared" si="9"/>
        <v xml:space="preserve"> </v>
      </c>
    </row>
    <row r="7" spans="1:27" s="36" customFormat="1" ht="63.75" customHeight="1" x14ac:dyDescent="0.25">
      <c r="A7" s="46" t="s">
        <v>15</v>
      </c>
      <c r="B7" s="82" t="s">
        <v>752</v>
      </c>
      <c r="C7" s="49">
        <f>IFERROR(VLOOKUP(D7,Pieces!A:B,2,0)," ")</f>
        <v>480387</v>
      </c>
      <c r="D7" s="56" t="s">
        <v>889</v>
      </c>
      <c r="E7" s="143">
        <v>103</v>
      </c>
      <c r="F7" s="143"/>
      <c r="G7" s="143"/>
      <c r="H7" s="143"/>
      <c r="I7" s="54">
        <v>60</v>
      </c>
      <c r="J7" s="143">
        <v>20</v>
      </c>
      <c r="K7" s="143">
        <f t="shared" si="0"/>
        <v>-2060</v>
      </c>
      <c r="L7" s="141">
        <f t="shared" si="1"/>
        <v>0</v>
      </c>
      <c r="M7" s="141">
        <f t="shared" si="2"/>
        <v>0</v>
      </c>
      <c r="N7" s="38">
        <f t="shared" si="3"/>
        <v>-34.333333333333336</v>
      </c>
      <c r="O7" s="38">
        <f t="shared" si="4"/>
        <v>0</v>
      </c>
      <c r="P7" s="38">
        <f t="shared" si="5"/>
        <v>0</v>
      </c>
      <c r="Q7" s="79"/>
      <c r="R7" s="62"/>
      <c r="S7" s="141"/>
      <c r="T7" s="39">
        <f>U7-M7-K7+S7-L7</f>
        <v>2060</v>
      </c>
      <c r="U7" s="141"/>
      <c r="V7" s="38">
        <f t="shared" si="6"/>
        <v>0</v>
      </c>
      <c r="W7" s="38">
        <f t="shared" si="7"/>
        <v>0</v>
      </c>
      <c r="X7" s="37" t="str">
        <f t="shared" si="8"/>
        <v/>
      </c>
      <c r="Y7" s="40" t="str">
        <f t="shared" si="9"/>
        <v xml:space="preserve"> </v>
      </c>
    </row>
    <row r="8" spans="1:27" s="36" customFormat="1" ht="64.5" customHeight="1" x14ac:dyDescent="0.25">
      <c r="A8" s="46" t="s">
        <v>16</v>
      </c>
      <c r="B8" s="46" t="s">
        <v>753</v>
      </c>
      <c r="C8" s="49" t="str">
        <f>IFERROR(VLOOKUP(D8,Pieces!A:B,2,0)," ")</f>
        <v>0-3879</v>
      </c>
      <c r="D8" s="61" t="s">
        <v>883</v>
      </c>
      <c r="E8" s="57">
        <v>1307</v>
      </c>
      <c r="F8" s="57"/>
      <c r="G8" s="57"/>
      <c r="H8" s="57"/>
      <c r="I8" s="64">
        <v>24</v>
      </c>
      <c r="J8" s="143">
        <v>1</v>
      </c>
      <c r="K8" s="143">
        <f t="shared" si="0"/>
        <v>-1307</v>
      </c>
      <c r="L8" s="141">
        <f t="shared" si="1"/>
        <v>0</v>
      </c>
      <c r="M8" s="141">
        <f t="shared" si="2"/>
        <v>0</v>
      </c>
      <c r="N8" s="38">
        <f t="shared" si="3"/>
        <v>-54.458333333333336</v>
      </c>
      <c r="O8" s="38">
        <f t="shared" si="4"/>
        <v>0</v>
      </c>
      <c r="P8" s="38">
        <f t="shared" si="5"/>
        <v>0</v>
      </c>
      <c r="Q8" s="79"/>
      <c r="R8" s="62"/>
      <c r="S8" s="141"/>
      <c r="T8" s="39">
        <f>U8-M8-K8+S8-T6</f>
        <v>106</v>
      </c>
      <c r="U8" s="141"/>
      <c r="V8" s="38">
        <f t="shared" si="6"/>
        <v>0</v>
      </c>
      <c r="W8" s="38">
        <f t="shared" si="7"/>
        <v>0</v>
      </c>
      <c r="X8" s="37" t="str">
        <f t="shared" si="8"/>
        <v/>
      </c>
      <c r="Y8" s="40" t="str">
        <f t="shared" si="9"/>
        <v xml:space="preserve"> </v>
      </c>
    </row>
    <row r="9" spans="1:27" ht="27" customHeight="1" x14ac:dyDescent="0.25">
      <c r="A9" s="44"/>
      <c r="B9" s="44"/>
      <c r="C9" s="51"/>
      <c r="D9" s="77"/>
      <c r="E9" s="77"/>
      <c r="F9" s="77"/>
      <c r="G9" s="77"/>
      <c r="H9" s="77"/>
      <c r="I9" s="78"/>
      <c r="J9" s="76"/>
      <c r="K9" s="77"/>
      <c r="L9" s="77"/>
      <c r="M9" s="77"/>
      <c r="N9" s="77"/>
      <c r="O9" s="77"/>
      <c r="P9" s="78"/>
      <c r="Q9" s="80"/>
      <c r="R9" s="80"/>
      <c r="S9" s="47"/>
      <c r="T9" s="47"/>
      <c r="U9" s="47"/>
      <c r="V9" s="41"/>
      <c r="W9" s="41"/>
      <c r="X9" s="41"/>
      <c r="Y9" s="41"/>
    </row>
    <row r="10" spans="1:27" ht="27" customHeight="1" x14ac:dyDescent="0.25">
      <c r="A10" s="44"/>
      <c r="B10" s="144"/>
      <c r="C10" s="152" t="s">
        <v>754</v>
      </c>
      <c r="D10" s="152"/>
      <c r="E10" s="152"/>
      <c r="F10" s="152"/>
      <c r="G10" s="152"/>
      <c r="H10" s="152"/>
      <c r="I10" s="152"/>
      <c r="J10" s="152"/>
      <c r="K10" s="152"/>
      <c r="L10" s="152"/>
      <c r="M10" s="152"/>
      <c r="N10" s="152"/>
      <c r="O10" s="80">
        <f>K7*38</f>
        <v>-78280</v>
      </c>
      <c r="P10" s="80"/>
      <c r="Q10" s="83"/>
      <c r="R10" s="83"/>
      <c r="S10" s="84"/>
      <c r="T10" s="80"/>
      <c r="U10" s="47"/>
      <c r="V10" s="41"/>
      <c r="W10" s="41"/>
      <c r="X10" s="41"/>
      <c r="Y10" s="41"/>
    </row>
    <row r="11" spans="1:27" ht="23.25" x14ac:dyDescent="0.25">
      <c r="B11" s="144"/>
      <c r="C11" s="144"/>
      <c r="D11" s="153" t="s">
        <v>28</v>
      </c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53"/>
      <c r="R11" s="153"/>
      <c r="S11" s="153"/>
      <c r="T11" s="153"/>
      <c r="U11" s="36"/>
      <c r="V11" s="35"/>
      <c r="W11" s="35"/>
      <c r="X11" s="34"/>
    </row>
    <row r="12" spans="1:27" ht="20.25" x14ac:dyDescent="0.25">
      <c r="B12" s="144"/>
      <c r="C12" s="144"/>
      <c r="D12" s="154" t="s">
        <v>29</v>
      </c>
      <c r="E12" s="154" t="s">
        <v>32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U12" s="36"/>
      <c r="V12" s="35"/>
      <c r="W12" s="35"/>
      <c r="X12" s="34"/>
    </row>
    <row r="13" spans="1:27" ht="20.25" x14ac:dyDescent="0.25">
      <c r="B13" s="144"/>
      <c r="C13" s="144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U13" s="36"/>
      <c r="V13" s="35"/>
      <c r="W13" s="35"/>
      <c r="X13" s="34"/>
    </row>
    <row r="14" spans="1:27" ht="20.25" x14ac:dyDescent="0.25">
      <c r="B14" s="144"/>
      <c r="C14" s="144"/>
      <c r="D14" s="141"/>
      <c r="E14" s="141"/>
      <c r="F14" s="141"/>
      <c r="G14" s="141">
        <v>1200</v>
      </c>
      <c r="H14" s="141"/>
      <c r="I14" s="141"/>
      <c r="J14" s="141"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U14" s="36"/>
      <c r="V14" s="35"/>
      <c r="W14" s="35"/>
      <c r="X14" s="34"/>
    </row>
    <row r="15" spans="1:27" ht="20.25" x14ac:dyDescent="0.25">
      <c r="B15" s="144"/>
      <c r="C15" s="144"/>
      <c r="D15" s="141"/>
      <c r="E15" s="141"/>
      <c r="F15" s="141"/>
      <c r="G15" s="141"/>
      <c r="H15" s="141"/>
      <c r="I15" s="141"/>
      <c r="J15" s="141">
        <v>0</v>
      </c>
      <c r="K15" s="145"/>
      <c r="L15" s="146"/>
      <c r="M15" s="146"/>
      <c r="N15" s="146"/>
      <c r="O15" s="146"/>
      <c r="P15" s="146"/>
      <c r="Q15" s="147"/>
      <c r="R15" s="151"/>
      <c r="S15" s="151"/>
      <c r="T15" s="151"/>
      <c r="U15" s="36"/>
      <c r="V15" s="35"/>
      <c r="W15" s="35"/>
      <c r="X15" s="34"/>
    </row>
    <row r="16" spans="1:27" ht="20.25" x14ac:dyDescent="0.25">
      <c r="B16" s="144"/>
      <c r="C16" s="144"/>
      <c r="D16" s="141"/>
      <c r="E16" s="141"/>
      <c r="F16" s="141"/>
      <c r="G16" s="141"/>
      <c r="H16" s="141"/>
      <c r="I16" s="141"/>
      <c r="J16" s="141"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U16" s="36"/>
      <c r="V16" s="35"/>
      <c r="W16" s="35"/>
      <c r="X16" s="34"/>
    </row>
    <row r="17" spans="1:27" ht="20.25" x14ac:dyDescent="0.25">
      <c r="B17" s="144"/>
      <c r="C17" s="144"/>
      <c r="D17" s="20"/>
      <c r="E17" s="141"/>
      <c r="F17" s="141"/>
      <c r="G17" s="141"/>
      <c r="H17" s="141"/>
      <c r="I17" s="141"/>
      <c r="J17" s="141"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U17" s="36"/>
      <c r="V17" s="35"/>
      <c r="W17" s="35"/>
      <c r="X17" s="34"/>
    </row>
    <row r="18" spans="1:27" ht="20.25" x14ac:dyDescent="0.25">
      <c r="B18" s="144"/>
      <c r="C18" s="144"/>
      <c r="D18" s="141"/>
      <c r="E18" s="141"/>
      <c r="F18" s="141"/>
      <c r="G18" s="141"/>
      <c r="H18" s="141"/>
      <c r="I18" s="143"/>
      <c r="J18" s="141"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  <c r="U18" s="36"/>
      <c r="V18" s="34"/>
      <c r="X18" s="34"/>
    </row>
    <row r="19" spans="1:27" ht="20.25" x14ac:dyDescent="0.25">
      <c r="B19" s="144"/>
      <c r="C19" s="144"/>
      <c r="D19" s="141"/>
      <c r="E19" s="141"/>
      <c r="F19" s="141"/>
      <c r="G19" s="141"/>
      <c r="H19" s="141"/>
      <c r="I19" s="141"/>
      <c r="J19" s="141"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  <c r="U19" s="36"/>
      <c r="V19" s="34"/>
      <c r="X19" s="34"/>
    </row>
    <row r="20" spans="1:27" ht="20.25" x14ac:dyDescent="0.25">
      <c r="B20" s="144"/>
      <c r="C20" s="144"/>
      <c r="D20" s="141"/>
      <c r="E20" s="141"/>
      <c r="F20" s="141"/>
      <c r="G20" s="141"/>
      <c r="H20" s="141"/>
      <c r="I20" s="143"/>
      <c r="J20" s="141"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  <c r="U20" s="36"/>
      <c r="V20" s="34"/>
      <c r="X20" s="34"/>
    </row>
    <row r="21" spans="1:27" ht="20.25" x14ac:dyDescent="0.25">
      <c r="B21" s="144"/>
      <c r="C21" s="144"/>
      <c r="D21" s="141"/>
      <c r="E21" s="141"/>
      <c r="F21" s="141"/>
      <c r="G21" s="141"/>
      <c r="H21" s="141"/>
      <c r="I21" s="143"/>
      <c r="J21" s="141">
        <f t="shared" ref="J21:J26" si="10">IFERROR(M21/I21,0)</f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  <c r="U21" s="36"/>
      <c r="V21" s="34"/>
      <c r="X21" s="34"/>
    </row>
    <row r="22" spans="1:27" ht="20.25" x14ac:dyDescent="0.25">
      <c r="B22" s="144"/>
      <c r="C22" s="144"/>
      <c r="D22" s="141"/>
      <c r="E22" s="141"/>
      <c r="F22" s="141"/>
      <c r="G22" s="141"/>
      <c r="H22" s="141"/>
      <c r="I22" s="141"/>
      <c r="J22" s="141">
        <f t="shared" si="10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1:27" ht="20.25" x14ac:dyDescent="0.25">
      <c r="B23" s="45"/>
      <c r="C23" s="45"/>
      <c r="D23" s="141"/>
      <c r="E23" s="141"/>
      <c r="F23" s="141"/>
      <c r="G23" s="141"/>
      <c r="H23" s="141"/>
      <c r="I23" s="141"/>
      <c r="J23" s="141">
        <f t="shared" si="10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  <c r="U23" s="36"/>
      <c r="V23" s="34"/>
      <c r="X23" s="34"/>
    </row>
    <row r="24" spans="1:27" ht="20.25" x14ac:dyDescent="0.25">
      <c r="B24" s="144"/>
      <c r="C24" s="144"/>
      <c r="D24" s="142"/>
      <c r="E24" s="141"/>
      <c r="F24" s="141"/>
      <c r="G24" s="141"/>
      <c r="H24" s="141"/>
      <c r="I24" s="143"/>
      <c r="J24" s="141">
        <f t="shared" si="10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  <c r="U24" s="36"/>
      <c r="V24" s="34"/>
      <c r="X24" s="34"/>
    </row>
    <row r="25" spans="1:27" ht="20.25" x14ac:dyDescent="0.25">
      <c r="B25" s="144"/>
      <c r="C25" s="144"/>
      <c r="D25" s="142"/>
      <c r="E25" s="141"/>
      <c r="F25" s="141"/>
      <c r="G25" s="141"/>
      <c r="H25" s="141"/>
      <c r="I25" s="141"/>
      <c r="J25" s="141">
        <f t="shared" si="10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U25" s="36"/>
      <c r="V25" s="34"/>
      <c r="X25" s="52"/>
    </row>
    <row r="26" spans="1:27" ht="20.25" x14ac:dyDescent="0.25">
      <c r="B26" s="144"/>
      <c r="C26" s="144"/>
      <c r="D26" s="142"/>
      <c r="E26" s="141"/>
      <c r="F26" s="141"/>
      <c r="G26" s="141"/>
      <c r="H26" s="141"/>
      <c r="I26" s="141"/>
      <c r="J26" s="141">
        <f t="shared" si="10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  <c r="U26" s="36"/>
      <c r="V26" s="34"/>
      <c r="X26" s="34"/>
    </row>
    <row r="27" spans="1:27" x14ac:dyDescent="0.25">
      <c r="P27" s="34"/>
      <c r="R27" s="75"/>
      <c r="S27" s="36"/>
      <c r="U27" s="36"/>
      <c r="V27" s="34"/>
      <c r="X27" s="34"/>
    </row>
    <row r="28" spans="1:27" ht="39.75" customHeight="1" x14ac:dyDescent="0.25">
      <c r="A28" s="144"/>
      <c r="B28" s="144"/>
      <c r="C28" s="141" t="s">
        <v>48</v>
      </c>
      <c r="D28" s="141"/>
      <c r="E28" s="141"/>
      <c r="F28" s="141"/>
      <c r="G28" s="141"/>
      <c r="H28" s="141"/>
      <c r="I28" s="141"/>
      <c r="J28" s="141">
        <f t="shared" ref="J28:J39" si="11">IFERROR(M28/I28,0)</f>
        <v>0</v>
      </c>
      <c r="K28" s="145"/>
      <c r="L28" s="146"/>
      <c r="M28" s="146"/>
      <c r="N28" s="146"/>
      <c r="O28" s="146"/>
      <c r="P28" s="146"/>
      <c r="Q28" s="147"/>
      <c r="R28" s="140"/>
      <c r="S28" s="151"/>
      <c r="T28" s="151"/>
      <c r="U28" s="151"/>
      <c r="V28" s="26"/>
      <c r="W28" s="15"/>
      <c r="X28" s="47"/>
      <c r="Y28" s="18"/>
      <c r="Z28" s="18"/>
      <c r="AA28" s="41"/>
    </row>
    <row r="29" spans="1:27" ht="38.25" customHeight="1" x14ac:dyDescent="0.25">
      <c r="A29" s="144"/>
      <c r="B29" s="144"/>
      <c r="C29" s="141" t="s">
        <v>36</v>
      </c>
      <c r="D29" s="141"/>
      <c r="E29" s="141"/>
      <c r="F29" s="141"/>
      <c r="G29" s="141"/>
      <c r="H29" s="141"/>
      <c r="I29" s="141"/>
      <c r="J29" s="141">
        <f t="shared" si="11"/>
        <v>0</v>
      </c>
      <c r="K29" s="145"/>
      <c r="L29" s="146"/>
      <c r="M29" s="146"/>
      <c r="N29" s="146"/>
      <c r="O29" s="146"/>
      <c r="P29" s="146"/>
      <c r="Q29" s="147"/>
      <c r="R29" s="140"/>
      <c r="S29" s="151"/>
      <c r="T29" s="151"/>
      <c r="U29" s="151"/>
      <c r="V29" s="26"/>
      <c r="W29" s="15"/>
      <c r="X29" s="47"/>
      <c r="Y29" s="18"/>
      <c r="Z29" s="18"/>
      <c r="AA29" s="41"/>
    </row>
    <row r="30" spans="1:27" ht="42.75" customHeight="1" x14ac:dyDescent="0.25">
      <c r="A30" s="144"/>
      <c r="B30" s="144"/>
      <c r="C30" s="20"/>
      <c r="D30" s="141"/>
      <c r="E30" s="141"/>
      <c r="F30" s="141"/>
      <c r="G30" s="141"/>
      <c r="H30" s="141"/>
      <c r="I30" s="141"/>
      <c r="J30" s="141">
        <f t="shared" si="11"/>
        <v>0</v>
      </c>
      <c r="K30" s="145"/>
      <c r="L30" s="146"/>
      <c r="M30" s="146"/>
      <c r="N30" s="146"/>
      <c r="O30" s="146"/>
      <c r="P30" s="146"/>
      <c r="Q30" s="147"/>
      <c r="R30" s="140"/>
      <c r="S30" s="149"/>
      <c r="T30" s="149"/>
      <c r="U30" s="149"/>
      <c r="V30" s="23"/>
      <c r="W30" s="47"/>
      <c r="X30" s="47"/>
      <c r="Y30" s="18"/>
      <c r="Z30" s="18"/>
      <c r="AA30" s="41"/>
    </row>
    <row r="31" spans="1:27" ht="48.75" customHeight="1" x14ac:dyDescent="0.25">
      <c r="A31" s="144"/>
      <c r="B31" s="144"/>
      <c r="C31" s="141" t="s">
        <v>37</v>
      </c>
      <c r="D31" s="141"/>
      <c r="E31" s="141"/>
      <c r="F31" s="141"/>
      <c r="G31" s="141"/>
      <c r="H31" s="141"/>
      <c r="I31" s="143"/>
      <c r="J31" s="141">
        <f t="shared" si="11"/>
        <v>0</v>
      </c>
      <c r="K31" s="145"/>
      <c r="L31" s="146"/>
      <c r="M31" s="146"/>
      <c r="N31" s="146"/>
      <c r="O31" s="146"/>
      <c r="P31" s="146"/>
      <c r="Q31" s="147"/>
      <c r="R31" s="140"/>
      <c r="S31" s="151"/>
      <c r="T31" s="151"/>
      <c r="U31" s="151"/>
      <c r="V31" s="26"/>
      <c r="W31" s="15"/>
      <c r="X31" s="47"/>
      <c r="Y31" s="18"/>
      <c r="Z31" s="18"/>
      <c r="AA31" s="41"/>
    </row>
    <row r="32" spans="1:27" ht="52.5" customHeight="1" x14ac:dyDescent="0.25">
      <c r="A32" s="12"/>
      <c r="B32" s="12"/>
      <c r="C32" s="141" t="s">
        <v>38</v>
      </c>
      <c r="D32" s="141"/>
      <c r="E32" s="141"/>
      <c r="F32" s="141"/>
      <c r="G32" s="141"/>
      <c r="H32" s="141"/>
      <c r="I32" s="141"/>
      <c r="J32" s="141">
        <f t="shared" si="11"/>
        <v>0</v>
      </c>
      <c r="K32" s="145"/>
      <c r="L32" s="146"/>
      <c r="M32" s="146"/>
      <c r="N32" s="146"/>
      <c r="O32" s="146"/>
      <c r="P32" s="146"/>
      <c r="Q32" s="147"/>
      <c r="R32" s="140"/>
      <c r="S32" s="149"/>
      <c r="T32" s="149"/>
      <c r="U32" s="149"/>
      <c r="V32" s="23"/>
      <c r="W32" s="47"/>
      <c r="X32" s="47"/>
      <c r="Y32" s="18"/>
      <c r="Z32" s="18"/>
      <c r="AA32" s="41"/>
    </row>
    <row r="33" spans="1:27" ht="39.75" customHeight="1" x14ac:dyDescent="0.25">
      <c r="A33" s="12"/>
      <c r="B33" s="12"/>
      <c r="C33" s="141" t="s">
        <v>27</v>
      </c>
      <c r="D33" s="141"/>
      <c r="E33" s="141"/>
      <c r="F33" s="141"/>
      <c r="G33" s="141"/>
      <c r="H33" s="141"/>
      <c r="I33" s="143"/>
      <c r="J33" s="141">
        <f t="shared" si="11"/>
        <v>0</v>
      </c>
      <c r="K33" s="145"/>
      <c r="L33" s="146"/>
      <c r="M33" s="146"/>
      <c r="N33" s="146"/>
      <c r="O33" s="146"/>
      <c r="P33" s="146"/>
      <c r="Q33" s="147"/>
      <c r="R33" s="140"/>
      <c r="S33" s="148"/>
      <c r="T33" s="148"/>
      <c r="U33" s="148"/>
      <c r="V33" s="27"/>
      <c r="W33" s="28"/>
      <c r="X33" s="47"/>
      <c r="Y33" s="18"/>
      <c r="Z33" s="18"/>
      <c r="AA33" s="41"/>
    </row>
    <row r="34" spans="1:27" ht="31.5" customHeight="1" x14ac:dyDescent="0.25">
      <c r="A34" s="12"/>
      <c r="B34" s="12"/>
      <c r="C34" s="141"/>
      <c r="D34" s="141"/>
      <c r="E34" s="141"/>
      <c r="F34" s="141"/>
      <c r="G34" s="141"/>
      <c r="H34" s="141"/>
      <c r="I34" s="143"/>
      <c r="J34" s="141">
        <f t="shared" si="11"/>
        <v>0</v>
      </c>
      <c r="K34" s="145"/>
      <c r="L34" s="146"/>
      <c r="M34" s="146"/>
      <c r="N34" s="146"/>
      <c r="O34" s="146"/>
      <c r="P34" s="146"/>
      <c r="Q34" s="147"/>
      <c r="R34" s="140"/>
      <c r="S34" s="148"/>
      <c r="T34" s="148"/>
      <c r="U34" s="148"/>
      <c r="V34" s="27"/>
      <c r="W34" s="28"/>
      <c r="X34" s="47"/>
      <c r="Y34" s="18"/>
      <c r="Z34" s="18"/>
      <c r="AA34" s="41"/>
    </row>
    <row r="35" spans="1:27" ht="36" customHeight="1" x14ac:dyDescent="0.25">
      <c r="A35" s="12"/>
      <c r="B35" s="12"/>
      <c r="C35" s="141" t="s">
        <v>40</v>
      </c>
      <c r="D35" s="141"/>
      <c r="E35" s="141"/>
      <c r="F35" s="141"/>
      <c r="G35" s="141"/>
      <c r="H35" s="141"/>
      <c r="I35" s="141"/>
      <c r="J35" s="141">
        <f t="shared" si="11"/>
        <v>0</v>
      </c>
      <c r="K35" s="145"/>
      <c r="L35" s="146"/>
      <c r="M35" s="146"/>
      <c r="N35" s="146"/>
      <c r="O35" s="146"/>
      <c r="P35" s="146"/>
      <c r="Q35" s="147"/>
      <c r="R35" s="140"/>
      <c r="S35" s="149"/>
      <c r="T35" s="149"/>
      <c r="U35" s="149"/>
      <c r="V35" s="23"/>
      <c r="W35" s="47"/>
      <c r="X35" s="47"/>
      <c r="Y35" s="5"/>
      <c r="Z35" s="5"/>
      <c r="AA35" s="41"/>
    </row>
    <row r="36" spans="1:27" ht="39.75" customHeight="1" x14ac:dyDescent="0.25">
      <c r="A36" s="13"/>
      <c r="B36" s="13"/>
      <c r="C36" s="141" t="s">
        <v>41</v>
      </c>
      <c r="D36" s="141"/>
      <c r="E36" s="141"/>
      <c r="F36" s="141"/>
      <c r="G36" s="141"/>
      <c r="H36" s="141"/>
      <c r="I36" s="141"/>
      <c r="J36" s="141">
        <f t="shared" si="11"/>
        <v>0</v>
      </c>
      <c r="K36" s="145"/>
      <c r="L36" s="146"/>
      <c r="M36" s="146"/>
      <c r="N36" s="146"/>
      <c r="O36" s="146"/>
      <c r="P36" s="146"/>
      <c r="Q36" s="147"/>
      <c r="R36" s="140"/>
      <c r="S36" s="149"/>
      <c r="T36" s="149"/>
      <c r="U36" s="149"/>
      <c r="V36" s="23"/>
      <c r="W36" s="47"/>
      <c r="X36" s="47"/>
      <c r="Y36" s="5"/>
      <c r="Z36" s="5"/>
      <c r="AA36" s="41"/>
    </row>
    <row r="37" spans="1:27" ht="46.5" customHeight="1" x14ac:dyDescent="0.25">
      <c r="A37" s="14"/>
      <c r="B37" s="14"/>
      <c r="C37" s="142" t="s">
        <v>39</v>
      </c>
      <c r="D37" s="141"/>
      <c r="E37" s="141"/>
      <c r="F37" s="141"/>
      <c r="G37" s="141"/>
      <c r="H37" s="141"/>
      <c r="I37" s="143"/>
      <c r="J37" s="141">
        <f t="shared" si="11"/>
        <v>0</v>
      </c>
      <c r="K37" s="145"/>
      <c r="L37" s="146"/>
      <c r="M37" s="146"/>
      <c r="N37" s="146"/>
      <c r="O37" s="146"/>
      <c r="P37" s="146"/>
      <c r="Q37" s="147"/>
      <c r="R37" s="140"/>
      <c r="S37" s="150"/>
      <c r="T37" s="150"/>
      <c r="U37" s="150"/>
      <c r="V37" s="26"/>
      <c r="W37" s="15"/>
      <c r="X37" s="17"/>
      <c r="Y37" s="41"/>
      <c r="Z37" s="41"/>
      <c r="AA37" s="41"/>
    </row>
    <row r="38" spans="1:27" ht="46.5" customHeight="1" x14ac:dyDescent="0.25">
      <c r="A38" s="14"/>
      <c r="B38" s="14"/>
      <c r="C38" s="142" t="s">
        <v>42</v>
      </c>
      <c r="D38" s="141"/>
      <c r="E38" s="141"/>
      <c r="F38" s="141"/>
      <c r="G38" s="141"/>
      <c r="H38" s="141"/>
      <c r="I38" s="141"/>
      <c r="J38" s="141">
        <f t="shared" si="11"/>
        <v>0</v>
      </c>
      <c r="K38" s="145"/>
      <c r="L38" s="146"/>
      <c r="M38" s="146"/>
      <c r="N38" s="146"/>
      <c r="O38" s="146"/>
      <c r="P38" s="146"/>
      <c r="Q38" s="147"/>
      <c r="R38" s="140"/>
      <c r="S38" s="149"/>
      <c r="T38" s="149"/>
      <c r="U38" s="149"/>
      <c r="V38" s="23"/>
      <c r="W38" s="47"/>
      <c r="X38" s="17"/>
      <c r="Y38" s="41"/>
      <c r="Z38" s="41"/>
      <c r="AA38" s="41"/>
    </row>
    <row r="39" spans="1:27" ht="39" customHeight="1" x14ac:dyDescent="0.25">
      <c r="A39" s="44"/>
      <c r="B39" s="44"/>
      <c r="C39" s="142" t="s">
        <v>43</v>
      </c>
      <c r="D39" s="141"/>
      <c r="E39" s="141"/>
      <c r="F39" s="141"/>
      <c r="G39" s="141"/>
      <c r="H39" s="141"/>
      <c r="I39" s="141"/>
      <c r="J39" s="141">
        <f t="shared" si="11"/>
        <v>0</v>
      </c>
      <c r="K39" s="145"/>
      <c r="L39" s="146"/>
      <c r="M39" s="146"/>
      <c r="N39" s="146"/>
      <c r="O39" s="146"/>
      <c r="P39" s="146"/>
      <c r="Q39" s="147"/>
      <c r="R39" s="140"/>
      <c r="S39" s="149"/>
      <c r="T39" s="149"/>
      <c r="U39" s="149"/>
      <c r="V39" s="23"/>
      <c r="W39" s="47"/>
      <c r="X39" s="47"/>
      <c r="Y39" s="41"/>
      <c r="Z39" s="41"/>
      <c r="AA39" s="41"/>
    </row>
    <row r="40" spans="1:27" x14ac:dyDescent="0.25">
      <c r="D40" s="9"/>
      <c r="Y40" s="35"/>
    </row>
    <row r="41" spans="1:27" x14ac:dyDescent="0.25">
      <c r="D41" s="9"/>
      <c r="Y41" s="35"/>
    </row>
    <row r="42" spans="1:27" ht="20.25" x14ac:dyDescent="0.25">
      <c r="C42" s="166" t="s">
        <v>149</v>
      </c>
      <c r="D42" s="167"/>
      <c r="E42" s="167"/>
      <c r="F42" s="167"/>
      <c r="G42" s="167"/>
      <c r="H42" s="167"/>
      <c r="I42" s="167"/>
      <c r="J42" s="168"/>
      <c r="K42" s="166" t="s">
        <v>150</v>
      </c>
      <c r="L42" s="167"/>
      <c r="M42" s="167"/>
      <c r="N42" s="167"/>
      <c r="O42" s="167"/>
      <c r="P42" s="167"/>
      <c r="Q42" s="167"/>
      <c r="R42" s="167"/>
      <c r="S42" s="168"/>
      <c r="Y42" s="35"/>
    </row>
    <row r="43" spans="1:27" ht="20.25" x14ac:dyDescent="0.25">
      <c r="C43" s="166" t="s">
        <v>151</v>
      </c>
      <c r="D43" s="167"/>
      <c r="E43" s="167"/>
      <c r="F43" s="167"/>
      <c r="G43" s="167"/>
      <c r="H43" s="167"/>
      <c r="I43" s="167"/>
      <c r="J43" s="168"/>
      <c r="K43" s="166" t="s">
        <v>152</v>
      </c>
      <c r="L43" s="167"/>
      <c r="M43" s="167"/>
      <c r="N43" s="167"/>
      <c r="O43" s="167"/>
      <c r="P43" s="167"/>
      <c r="Q43" s="167"/>
      <c r="R43" s="167"/>
      <c r="S43" s="168"/>
      <c r="Y43" s="35"/>
    </row>
    <row r="44" spans="1:27" ht="20.25" x14ac:dyDescent="0.25">
      <c r="C44" s="166" t="s">
        <v>153</v>
      </c>
      <c r="D44" s="167"/>
      <c r="E44" s="167"/>
      <c r="F44" s="167"/>
      <c r="G44" s="167"/>
      <c r="H44" s="167"/>
      <c r="I44" s="167"/>
      <c r="J44" s="168"/>
      <c r="K44" s="166" t="s">
        <v>154</v>
      </c>
      <c r="L44" s="167"/>
      <c r="M44" s="167"/>
      <c r="N44" s="167"/>
      <c r="O44" s="167"/>
      <c r="P44" s="167"/>
      <c r="Q44" s="167"/>
      <c r="R44" s="167"/>
      <c r="S44" s="168"/>
      <c r="Y44" s="35"/>
    </row>
    <row r="45" spans="1:27" x14ac:dyDescent="0.25">
      <c r="D45" s="10"/>
      <c r="Y45" s="35"/>
    </row>
    <row r="46" spans="1:27" x14ac:dyDescent="0.25">
      <c r="D46" s="10"/>
      <c r="Y46" s="35"/>
    </row>
    <row r="47" spans="1:27" ht="15.75" x14ac:dyDescent="0.25">
      <c r="D47" s="11"/>
      <c r="Y47" s="35"/>
    </row>
    <row r="48" spans="1:27" x14ac:dyDescent="0.25">
      <c r="D48" s="41"/>
      <c r="Y48" s="35"/>
    </row>
  </sheetData>
  <mergeCells count="68">
    <mergeCell ref="W1:AA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K14:Q14"/>
    <mergeCell ref="R14:T14"/>
    <mergeCell ref="K15:Q15"/>
    <mergeCell ref="R15:T15"/>
    <mergeCell ref="K16:Q16"/>
    <mergeCell ref="R16:T16"/>
    <mergeCell ref="K17:Q17"/>
    <mergeCell ref="R17:T17"/>
    <mergeCell ref="K18:Q18"/>
    <mergeCell ref="R18:T18"/>
    <mergeCell ref="K19:Q19"/>
    <mergeCell ref="R19:T19"/>
    <mergeCell ref="K20:Q20"/>
    <mergeCell ref="R20:T20"/>
    <mergeCell ref="K21:Q21"/>
    <mergeCell ref="R21:T21"/>
    <mergeCell ref="K22:Q22"/>
    <mergeCell ref="R22:T22"/>
    <mergeCell ref="K23:Q23"/>
    <mergeCell ref="R23:T23"/>
    <mergeCell ref="K24:Q24"/>
    <mergeCell ref="R24:T24"/>
    <mergeCell ref="K25:Q25"/>
    <mergeCell ref="R25:T25"/>
    <mergeCell ref="K26:Q26"/>
    <mergeCell ref="R26:T26"/>
    <mergeCell ref="K28:Q28"/>
    <mergeCell ref="S28:U28"/>
    <mergeCell ref="K29:Q29"/>
    <mergeCell ref="S29:U29"/>
    <mergeCell ref="K30:Q30"/>
    <mergeCell ref="S30:U30"/>
    <mergeCell ref="K31:Q31"/>
    <mergeCell ref="S31:U31"/>
    <mergeCell ref="K32:Q32"/>
    <mergeCell ref="S32:U32"/>
    <mergeCell ref="K33:Q33"/>
    <mergeCell ref="S33:U33"/>
    <mergeCell ref="K34:Q34"/>
    <mergeCell ref="S34:U34"/>
    <mergeCell ref="K35:Q35"/>
    <mergeCell ref="S35:U35"/>
    <mergeCell ref="K36:Q36"/>
    <mergeCell ref="S36:U36"/>
    <mergeCell ref="K37:Q37"/>
    <mergeCell ref="S37:U37"/>
    <mergeCell ref="C43:J43"/>
    <mergeCell ref="K43:S43"/>
    <mergeCell ref="C44:J44"/>
    <mergeCell ref="K44:S44"/>
    <mergeCell ref="K38:Q38"/>
    <mergeCell ref="S38:U38"/>
    <mergeCell ref="K39:Q39"/>
    <mergeCell ref="S39:U39"/>
    <mergeCell ref="C42:J42"/>
    <mergeCell ref="K42:S42"/>
  </mergeCells>
  <conditionalFormatting sqref="AA3:AA10">
    <cfRule type="containsText" dxfId="132" priority="13" operator="containsText" text="WARNING">
      <formula>NOT(ISERROR(SEARCH("WARNING",AA3)))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F6"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A12:AA22">
    <cfRule type="containsText" dxfId="131" priority="11" operator="containsText" text="WARNING">
      <formula>NOT(ISERROR(SEARCH("WARNING",AA12)))</formula>
    </cfRule>
  </conditionalFormatting>
  <conditionalFormatting sqref="AA12">
    <cfRule type="containsText" dxfId="130" priority="9" operator="containsText" text="WARNING">
      <formula>NOT(ISERROR(SEARCH("WARNING",AA12)))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A13">
    <cfRule type="containsText" dxfId="129" priority="7" operator="containsText" text="WARNING">
      <formula>NOT(ISERROR(SEARCH("WARNING",AA13)))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A14">
    <cfRule type="containsText" dxfId="128" priority="5" operator="containsText" text="WARNING">
      <formula>NOT(ISERROR(SEARCH("WARNING",AA14)))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A6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I3:I8">
    <cfRule type="containsText" dxfId="127" priority="3" operator="containsText" text="Entrer la cadence">
      <formula>NOT(ISERROR(SEARCH("Entrer la cadence",I3)))</formula>
    </cfRule>
  </conditionalFormatting>
  <conditionalFormatting sqref="Y3:Y8">
    <cfRule type="containsText" dxfId="126" priority="1" operator="containsText" text="WARNING">
      <formula>NOT(ISERROR(SEARCH("WARNING",Y3)))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I45:I46 I40:I41 G28:H39">
      <formula1>ouvriers</formula1>
    </dataValidation>
    <dataValidation type="list" allowBlank="1" showInputMessage="1" showErrorMessage="1" sqref="D28:D3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0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826</v>
      </c>
      <c r="I1" s="92">
        <v>43696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1640</v>
      </c>
      <c r="F3" s="104">
        <v>1840</v>
      </c>
      <c r="G3" s="104">
        <v>2057</v>
      </c>
      <c r="H3" s="104">
        <v>2065</v>
      </c>
      <c r="I3" s="64">
        <f>IFERROR(VLOOKUP(D3,Pieces!A:C,3,0),"Entrer la cadence")</f>
        <v>37</v>
      </c>
      <c r="J3" s="129">
        <v>1</v>
      </c>
      <c r="K3" s="129">
        <f>(G3-E3)*J3</f>
        <v>417</v>
      </c>
      <c r="L3" s="127">
        <f t="shared" ref="L3:L8" si="0">(G3-F3)*J3</f>
        <v>217</v>
      </c>
      <c r="M3" s="127">
        <f t="shared" ref="M3:M8" si="1">(H3-G3)*J3</f>
        <v>8</v>
      </c>
      <c r="N3" s="38">
        <f t="shared" ref="N3:N8" si="2">IFERROR(IF(I3=0,0,K3/I3)," ")</f>
        <v>11.27027027027027</v>
      </c>
      <c r="O3" s="38">
        <f t="shared" ref="O3:O8" si="3">IFERROR(IF(I3=0,0,L3/I3)," ")</f>
        <v>5.8648648648648649</v>
      </c>
      <c r="P3" s="38">
        <f t="shared" ref="P3:P8" si="4">IFERROR(IF(I3=0,0,M3/I3)," ")</f>
        <v>0.21621621621621623</v>
      </c>
      <c r="Q3" s="79">
        <v>15</v>
      </c>
      <c r="R3" s="65"/>
      <c r="S3" s="127"/>
      <c r="T3" s="39">
        <f>U3-M3-K3+S3-L3</f>
        <v>0</v>
      </c>
      <c r="U3" s="127">
        <v>642</v>
      </c>
      <c r="V3" s="38">
        <f t="shared" ref="V3:V8" si="5">IFERROR(IF(I3=0,0,(U3+S3)/I3)," ")</f>
        <v>17.351351351351351</v>
      </c>
      <c r="W3" s="38">
        <f t="shared" ref="W3:W8" si="6">IFERROR(+Q3-V3," ")</f>
        <v>-2.3513513513513509</v>
      </c>
      <c r="X3" s="37">
        <f t="shared" ref="X3:X8" si="7">IFERROR(IF(OR(Q3=0,I3=0),"",V3/Q3*100)," ")</f>
        <v>115.67567567567568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9">
        <v>1</v>
      </c>
      <c r="K4" s="129">
        <f>(F4-E4)*J4</f>
        <v>0</v>
      </c>
      <c r="L4" s="127">
        <f t="shared" si="0"/>
        <v>0</v>
      </c>
      <c r="M4" s="127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420</v>
      </c>
      <c r="F6" s="104">
        <v>553</v>
      </c>
      <c r="G6" s="104">
        <v>553</v>
      </c>
      <c r="H6" s="104">
        <v>553</v>
      </c>
      <c r="I6" s="64" t="str">
        <f>IFERROR(VLOOKUP(D6,Pieces!A:C,3,0),"Entrer la cadence")</f>
        <v>Entrer la cadence</v>
      </c>
      <c r="J6" s="129">
        <v>1</v>
      </c>
      <c r="K6" s="129">
        <f>(F6-E6)*J6</f>
        <v>133</v>
      </c>
      <c r="L6" s="127">
        <f t="shared" si="0"/>
        <v>0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133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9">
        <v>20</v>
      </c>
      <c r="K7" s="129">
        <f>(F7-E7)*J7</f>
        <v>0</v>
      </c>
      <c r="L7" s="127">
        <f t="shared" si="0"/>
        <v>0</v>
      </c>
      <c r="M7" s="127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472</v>
      </c>
      <c r="G8" s="106">
        <v>472</v>
      </c>
      <c r="H8" s="106">
        <v>486</v>
      </c>
      <c r="I8" s="54">
        <f>IFERROR(VLOOKUP(D8,Pieces!A:C,3,0),"Entrer la cadence")</f>
        <v>30</v>
      </c>
      <c r="J8" s="129">
        <v>1</v>
      </c>
      <c r="K8" s="129">
        <f>(F8-E8)*J8</f>
        <v>183</v>
      </c>
      <c r="L8" s="127">
        <f t="shared" si="0"/>
        <v>0</v>
      </c>
      <c r="M8" s="127">
        <f t="shared" si="1"/>
        <v>14</v>
      </c>
      <c r="N8" s="38">
        <f t="shared" si="2"/>
        <v>6.1</v>
      </c>
      <c r="O8" s="38">
        <f t="shared" si="3"/>
        <v>0</v>
      </c>
      <c r="P8" s="38">
        <f t="shared" si="4"/>
        <v>0.46666666666666667</v>
      </c>
      <c r="Q8" s="79">
        <v>7</v>
      </c>
      <c r="R8" s="62"/>
      <c r="S8" s="127"/>
      <c r="T8" s="39">
        <f>U8-M8-K8+S8-T6</f>
        <v>0</v>
      </c>
      <c r="U8" s="127">
        <v>197</v>
      </c>
      <c r="V8" s="38">
        <f t="shared" si="5"/>
        <v>6.5666666666666664</v>
      </c>
      <c r="W8" s="38">
        <f t="shared" si="6"/>
        <v>0.43333333333333357</v>
      </c>
      <c r="X8" s="37">
        <f t="shared" si="7"/>
        <v>93.80952380952381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0"/>
      <c r="C12" s="130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0"/>
      <c r="C13" s="130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9" priority="8" operator="containsText" text="Entrer la cadence">
      <formula>NOT(ISERROR(SEARCH("Entrer la cadence",I3)))</formula>
    </cfRule>
  </conditionalFormatting>
  <conditionalFormatting sqref="Y3:Y8">
    <cfRule type="containsText" dxfId="68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67" priority="5" operator="containsText" text="arrêt">
      <formula>NOT(ISERROR(SEARCH("arrêt",D1)))</formula>
    </cfRule>
  </conditionalFormatting>
  <conditionalFormatting sqref="D4">
    <cfRule type="containsText" dxfId="66" priority="4" operator="containsText" text="arrêt">
      <formula>NOT(ISERROR(SEARCH("arrêt",D4)))</formula>
    </cfRule>
  </conditionalFormatting>
  <conditionalFormatting sqref="D7">
    <cfRule type="containsText" dxfId="65" priority="3" operator="containsText" text="arrêt">
      <formula>NOT(ISERROR(SEARCH("arrêt",D7)))</formula>
    </cfRule>
  </conditionalFormatting>
  <conditionalFormatting sqref="D6">
    <cfRule type="containsText" dxfId="64" priority="2" operator="containsText" text="arrêt">
      <formula>NOT(ISERROR(SEARCH("arrêt",D6)))</formula>
    </cfRule>
  </conditionalFormatting>
  <conditionalFormatting sqref="D3">
    <cfRule type="containsText" dxfId="63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1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827</v>
      </c>
      <c r="I1" s="92">
        <v>43697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2065</v>
      </c>
      <c r="F3" s="104">
        <v>2297</v>
      </c>
      <c r="G3" s="104">
        <v>2510</v>
      </c>
      <c r="H3" s="104">
        <v>2510</v>
      </c>
      <c r="I3" s="64">
        <f>IFERROR(VLOOKUP(D3,Pieces!A:C,3,0),"Entrer la cadence")</f>
        <v>37</v>
      </c>
      <c r="J3" s="129">
        <v>1</v>
      </c>
      <c r="K3" s="129">
        <f>(G3-E3)*J3</f>
        <v>445</v>
      </c>
      <c r="L3" s="127">
        <f t="shared" ref="L3:L8" si="0">(G3-F3)*J3</f>
        <v>213</v>
      </c>
      <c r="M3" s="127">
        <f t="shared" ref="M3:M8" si="1">(H3-G3)*J3</f>
        <v>0</v>
      </c>
      <c r="N3" s="38">
        <f t="shared" ref="N3:N8" si="2">IFERROR(IF(I3=0,0,K3/I3)," ")</f>
        <v>12.027027027027026</v>
      </c>
      <c r="O3" s="38">
        <f t="shared" ref="O3:O8" si="3">IFERROR(IF(I3=0,0,L3/I3)," ")</f>
        <v>5.756756756756757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658</v>
      </c>
      <c r="V3" s="38">
        <f t="shared" ref="V3:V8" si="5">IFERROR(IF(I3=0,0,(U3+S3)/I3)," ")</f>
        <v>17.783783783783782</v>
      </c>
      <c r="W3" s="38">
        <f t="shared" ref="W3:W8" si="6">IFERROR(+Q3-V3," ")</f>
        <v>-2.7837837837837824</v>
      </c>
      <c r="X3" s="37">
        <f t="shared" ref="X3:X8" si="7">IFERROR(IF(OR(Q3=0,I3=0),"",V3/Q3*100)," ")</f>
        <v>118.55855855855854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9">
        <v>1</v>
      </c>
      <c r="K4" s="129">
        <f>(F4-E4)*J4</f>
        <v>0</v>
      </c>
      <c r="L4" s="127">
        <f t="shared" si="0"/>
        <v>0</v>
      </c>
      <c r="M4" s="127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161</v>
      </c>
      <c r="G6" s="104">
        <v>317</v>
      </c>
      <c r="H6" s="104">
        <v>317</v>
      </c>
      <c r="I6" s="64" t="str">
        <f>IFERROR(VLOOKUP(D6,Pieces!A:C,3,0),"Entrer la cadence")</f>
        <v>Entrer la cadence</v>
      </c>
      <c r="J6" s="129">
        <v>1</v>
      </c>
      <c r="K6" s="129">
        <f>(F6-E6)*J6</f>
        <v>161</v>
      </c>
      <c r="L6" s="127">
        <f t="shared" si="0"/>
        <v>156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317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133</v>
      </c>
      <c r="G7" s="105">
        <v>133</v>
      </c>
      <c r="H7" s="105">
        <v>133</v>
      </c>
      <c r="I7" s="64">
        <f>IFERROR(VLOOKUP(D7,Pieces!A:C,3,0),"Entrer la cadence")</f>
        <v>60</v>
      </c>
      <c r="J7" s="129">
        <v>20</v>
      </c>
      <c r="K7" s="129">
        <f>(F7-E7)*J7</f>
        <v>600</v>
      </c>
      <c r="L7" s="127">
        <f t="shared" si="0"/>
        <v>0</v>
      </c>
      <c r="M7" s="127">
        <f t="shared" si="1"/>
        <v>0</v>
      </c>
      <c r="N7" s="38">
        <f t="shared" si="2"/>
        <v>10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600</v>
      </c>
      <c r="V7" s="38">
        <f t="shared" si="5"/>
        <v>10</v>
      </c>
      <c r="W7" s="38">
        <f t="shared" si="6"/>
        <v>-3</v>
      </c>
      <c r="X7" s="37">
        <f t="shared" si="7"/>
        <v>142.85714285714286</v>
      </c>
      <c r="Y7" s="40" t="str">
        <f t="shared" si="8"/>
        <v xml:space="preserve"> 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0</v>
      </c>
      <c r="F8" s="106">
        <v>342</v>
      </c>
      <c r="G8" s="106">
        <v>342</v>
      </c>
      <c r="H8" s="106">
        <v>652</v>
      </c>
      <c r="I8" s="54" t="str">
        <f>IFERROR(VLOOKUP(D8,Pieces!A:C,3,0),"Entrer la cadence")</f>
        <v>Entrer la cadence</v>
      </c>
      <c r="J8" s="129">
        <v>1</v>
      </c>
      <c r="K8" s="129">
        <f>(F8-E8)*J8</f>
        <v>342</v>
      </c>
      <c r="L8" s="127">
        <f t="shared" si="0"/>
        <v>0</v>
      </c>
      <c r="M8" s="127">
        <f t="shared" si="1"/>
        <v>310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652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22800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0"/>
      <c r="C12" s="130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0"/>
      <c r="C13" s="130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2" priority="8" operator="containsText" text="Entrer la cadence">
      <formula>NOT(ISERROR(SEARCH("Entrer la cadence",I3)))</formula>
    </cfRule>
  </conditionalFormatting>
  <conditionalFormatting sqref="Y3:Y8">
    <cfRule type="containsText" dxfId="61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60" priority="5" operator="containsText" text="arrêt">
      <formula>NOT(ISERROR(SEARCH("arrêt",D1)))</formula>
    </cfRule>
  </conditionalFormatting>
  <conditionalFormatting sqref="D4">
    <cfRule type="containsText" dxfId="59" priority="4" operator="containsText" text="arrêt">
      <formula>NOT(ISERROR(SEARCH("arrêt",D4)))</formula>
    </cfRule>
  </conditionalFormatting>
  <conditionalFormatting sqref="D7">
    <cfRule type="containsText" dxfId="58" priority="3" operator="containsText" text="arrêt">
      <formula>NOT(ISERROR(SEARCH("arrêt",D7)))</formula>
    </cfRule>
  </conditionalFormatting>
  <conditionalFormatting sqref="D6">
    <cfRule type="containsText" dxfId="57" priority="2" operator="containsText" text="arrêt">
      <formula>NOT(ISERROR(SEARCH("arrêt",D6)))</formula>
    </cfRule>
  </conditionalFormatting>
  <conditionalFormatting sqref="D3">
    <cfRule type="containsText" dxfId="56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2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830</v>
      </c>
      <c r="I1" s="92">
        <v>43698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2510</v>
      </c>
      <c r="F3" s="104">
        <v>2750</v>
      </c>
      <c r="G3" s="104">
        <v>2750</v>
      </c>
      <c r="H3" s="104">
        <v>2750</v>
      </c>
      <c r="I3" s="64">
        <f>IFERROR(VLOOKUP(D3,Pieces!A:C,3,0),"Entrer la cadence")</f>
        <v>37</v>
      </c>
      <c r="J3" s="129">
        <v>1</v>
      </c>
      <c r="K3" s="129">
        <f>(G3-E3)*J3</f>
        <v>240</v>
      </c>
      <c r="L3" s="127">
        <f t="shared" ref="L3:L8" si="0">(G3-F3)*J3</f>
        <v>0</v>
      </c>
      <c r="M3" s="127">
        <f t="shared" ref="M3:M8" si="1">(H3-G3)*J3</f>
        <v>0</v>
      </c>
      <c r="N3" s="38">
        <f t="shared" ref="N3:N8" si="2">IFERROR(IF(I3=0,0,K3/I3)," ")</f>
        <v>6.4864864864864868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418</v>
      </c>
      <c r="U3" s="127">
        <v>658</v>
      </c>
      <c r="V3" s="38">
        <f t="shared" ref="V3:V8" si="5">IFERROR(IF(I3=0,0,(U3+S3)/I3)," ")</f>
        <v>17.783783783783782</v>
      </c>
      <c r="W3" s="38">
        <f t="shared" ref="W3:W8" si="6">IFERROR(+Q3-V3," ")</f>
        <v>-2.7837837837837824</v>
      </c>
      <c r="X3" s="37">
        <f t="shared" ref="X3:X8" si="7">IFERROR(IF(OR(Q3=0,I3=0),"",V3/Q3*100)," ")</f>
        <v>118.55855855855854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0</v>
      </c>
      <c r="F4" s="104">
        <v>227</v>
      </c>
      <c r="G4" s="104">
        <v>884</v>
      </c>
      <c r="H4" s="104">
        <v>884</v>
      </c>
      <c r="I4" s="64">
        <f>IFERROR(VLOOKUP(D4,Pieces!A:C,3,0),"Entrer la cadence")</f>
        <v>120</v>
      </c>
      <c r="J4" s="129">
        <v>1</v>
      </c>
      <c r="K4" s="129">
        <f>(F4-E4)*J4</f>
        <v>227</v>
      </c>
      <c r="L4" s="127">
        <f t="shared" si="0"/>
        <v>657</v>
      </c>
      <c r="M4" s="127">
        <f t="shared" si="1"/>
        <v>0</v>
      </c>
      <c r="N4" s="38">
        <f>IFERROR(IF(I4=0,0,K4/I4)," ")</f>
        <v>1.8916666666666666</v>
      </c>
      <c r="O4" s="38">
        <f t="shared" si="3"/>
        <v>5.4749999999999996</v>
      </c>
      <c r="P4" s="38">
        <f t="shared" si="4"/>
        <v>0</v>
      </c>
      <c r="Q4" s="79">
        <v>15</v>
      </c>
      <c r="R4" s="65"/>
      <c r="S4" s="127"/>
      <c r="T4" s="39">
        <f>U4-M4-K4+S4-L4</f>
        <v>-884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317</v>
      </c>
      <c r="F6" s="104">
        <v>334</v>
      </c>
      <c r="G6" s="104">
        <v>518</v>
      </c>
      <c r="H6" s="104">
        <v>518</v>
      </c>
      <c r="I6" s="64" t="str">
        <f>IFERROR(VLOOKUP(D6,Pieces!A:C,3,0),"Entrer la cadence")</f>
        <v>Entrer la cadence</v>
      </c>
      <c r="J6" s="129">
        <v>1</v>
      </c>
      <c r="K6" s="129">
        <f>(F6-E6)*J6</f>
        <v>17</v>
      </c>
      <c r="L6" s="127">
        <f t="shared" si="0"/>
        <v>184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116</v>
      </c>
      <c r="U6" s="127">
        <v>317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133</v>
      </c>
      <c r="F7" s="105">
        <v>147</v>
      </c>
      <c r="G7" s="105">
        <v>147</v>
      </c>
      <c r="H7" s="105">
        <v>147</v>
      </c>
      <c r="I7" s="64">
        <f>IFERROR(VLOOKUP(D7,Pieces!A:C,3,0),"Entrer la cadence")</f>
        <v>60</v>
      </c>
      <c r="J7" s="129">
        <v>20</v>
      </c>
      <c r="K7" s="129">
        <f>(F7-E7)*J7</f>
        <v>280</v>
      </c>
      <c r="L7" s="127">
        <f t="shared" si="0"/>
        <v>0</v>
      </c>
      <c r="M7" s="127">
        <f t="shared" si="1"/>
        <v>0</v>
      </c>
      <c r="N7" s="38">
        <f t="shared" si="2"/>
        <v>4.666666666666667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320</v>
      </c>
      <c r="U7" s="127">
        <v>600</v>
      </c>
      <c r="V7" s="38">
        <f t="shared" si="5"/>
        <v>10</v>
      </c>
      <c r="W7" s="38">
        <f t="shared" si="6"/>
        <v>-3</v>
      </c>
      <c r="X7" s="37">
        <f t="shared" si="7"/>
        <v>142.85714285714286</v>
      </c>
      <c r="Y7" s="40" t="str">
        <f t="shared" si="8"/>
        <v xml:space="preserve"> 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652</v>
      </c>
      <c r="F8" s="106">
        <v>825</v>
      </c>
      <c r="G8" s="106">
        <v>825</v>
      </c>
      <c r="H8" s="106">
        <v>835</v>
      </c>
      <c r="I8" s="54" t="str">
        <f>IFERROR(VLOOKUP(D8,Pieces!A:C,3,0),"Entrer la cadence")</f>
        <v>Entrer la cadence</v>
      </c>
      <c r="J8" s="129">
        <v>1</v>
      </c>
      <c r="K8" s="129">
        <f>(F8-E8)*J8</f>
        <v>173</v>
      </c>
      <c r="L8" s="127">
        <f t="shared" si="0"/>
        <v>0</v>
      </c>
      <c r="M8" s="127">
        <f t="shared" si="1"/>
        <v>10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353</v>
      </c>
      <c r="U8" s="127">
        <v>652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10640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0"/>
      <c r="C12" s="130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0"/>
      <c r="C13" s="130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55" priority="8" operator="containsText" text="Entrer la cadence">
      <formula>NOT(ISERROR(SEARCH("Entrer la cadence",I3)))</formula>
    </cfRule>
  </conditionalFormatting>
  <conditionalFormatting sqref="Y3:Y8">
    <cfRule type="containsText" dxfId="54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53" priority="5" operator="containsText" text="arrêt">
      <formula>NOT(ISERROR(SEARCH("arrêt",D1)))</formula>
    </cfRule>
  </conditionalFormatting>
  <conditionalFormatting sqref="D4">
    <cfRule type="containsText" dxfId="52" priority="4" operator="containsText" text="arrêt">
      <formula>NOT(ISERROR(SEARCH("arrêt",D4)))</formula>
    </cfRule>
  </conditionalFormatting>
  <conditionalFormatting sqref="D7">
    <cfRule type="containsText" dxfId="51" priority="3" operator="containsText" text="arrêt">
      <formula>NOT(ISERROR(SEARCH("arrêt",D7)))</formula>
    </cfRule>
  </conditionalFormatting>
  <conditionalFormatting sqref="D6">
    <cfRule type="containsText" dxfId="50" priority="2" operator="containsText" text="arrêt">
      <formula>NOT(ISERROR(SEARCH("arrêt",D6)))</formula>
    </cfRule>
  </conditionalFormatting>
  <conditionalFormatting sqref="D3">
    <cfRule type="containsText" dxfId="49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3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43699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358</v>
      </c>
      <c r="G3" s="104">
        <v>549</v>
      </c>
      <c r="H3" s="104">
        <v>549</v>
      </c>
      <c r="I3" s="64">
        <f>IFERROR(VLOOKUP(D3,Pieces!A:C,3,0),"Entrer la cadence")</f>
        <v>37</v>
      </c>
      <c r="J3" s="129">
        <v>1</v>
      </c>
      <c r="K3" s="129">
        <f>(G3-E3)*J3</f>
        <v>549</v>
      </c>
      <c r="L3" s="127">
        <f t="shared" ref="L3:L8" si="0">(G3-F3)*J3</f>
        <v>191</v>
      </c>
      <c r="M3" s="127">
        <f t="shared" ref="M3:M8" si="1">(H3-G3)*J3</f>
        <v>0</v>
      </c>
      <c r="N3" s="38">
        <f t="shared" ref="N3:N8" si="2">IFERROR(IF(I3=0,0,K3/I3)," ")</f>
        <v>14.837837837837839</v>
      </c>
      <c r="O3" s="38">
        <f t="shared" ref="O3:O8" si="3">IFERROR(IF(I3=0,0,L3/I3)," ")</f>
        <v>5.1621621621621623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740</v>
      </c>
      <c r="V3" s="38">
        <f t="shared" ref="V3:V8" si="5">IFERROR(IF(I3=0,0,(U3+S3)/I3)," ")</f>
        <v>20</v>
      </c>
      <c r="W3" s="38">
        <f t="shared" ref="W3:W8" si="6">IFERROR(+Q3-V3," ")</f>
        <v>-5</v>
      </c>
      <c r="X3" s="37">
        <f t="shared" ref="X3:X8" si="7">IFERROR(IF(OR(Q3=0,I3=0),"",V3/Q3*100)," ")</f>
        <v>133.33333333333331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884</v>
      </c>
      <c r="F4" s="104">
        <v>1579</v>
      </c>
      <c r="G4" s="104">
        <v>2259</v>
      </c>
      <c r="H4" s="104">
        <v>2259</v>
      </c>
      <c r="I4" s="64">
        <f>IFERROR(VLOOKUP(D4,Pieces!A:C,3,0),"Entrer la cadence")</f>
        <v>120</v>
      </c>
      <c r="J4" s="129">
        <v>1</v>
      </c>
      <c r="K4" s="129">
        <f>(F4-E4)*J4</f>
        <v>695</v>
      </c>
      <c r="L4" s="127">
        <f t="shared" si="0"/>
        <v>680</v>
      </c>
      <c r="M4" s="127">
        <f t="shared" si="1"/>
        <v>0</v>
      </c>
      <c r="N4" s="38">
        <f>IFERROR(IF(I4=0,0,K4/I4)," ")</f>
        <v>5.791666666666667</v>
      </c>
      <c r="O4" s="38">
        <f t="shared" si="3"/>
        <v>5.666666666666667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1375</v>
      </c>
      <c r="V4" s="38">
        <f t="shared" si="5"/>
        <v>11.458333333333334</v>
      </c>
      <c r="W4" s="38">
        <f t="shared" si="6"/>
        <v>3.5416666666666661</v>
      </c>
      <c r="X4" s="103">
        <f t="shared" si="7"/>
        <v>76.3888888888889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250</v>
      </c>
      <c r="G6" s="104">
        <v>357</v>
      </c>
      <c r="H6" s="104">
        <v>357</v>
      </c>
      <c r="I6" s="64" t="str">
        <f>IFERROR(VLOOKUP(D6,Pieces!A:C,3,0),"Entrer la cadence")</f>
        <v>Entrer la cadence</v>
      </c>
      <c r="J6" s="129">
        <v>1</v>
      </c>
      <c r="K6" s="129">
        <f>(F6-E6)*J6</f>
        <v>250</v>
      </c>
      <c r="L6" s="127">
        <f t="shared" si="0"/>
        <v>107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357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147</v>
      </c>
      <c r="F7" s="105">
        <v>147</v>
      </c>
      <c r="G7" s="105">
        <v>147</v>
      </c>
      <c r="H7" s="105">
        <v>149</v>
      </c>
      <c r="I7" s="64">
        <f>IFERROR(VLOOKUP(D7,Pieces!A:C,3,0),"Entrer la cadence")</f>
        <v>60</v>
      </c>
      <c r="J7" s="129">
        <v>20</v>
      </c>
      <c r="K7" s="129">
        <f>(F7-E7)*J7</f>
        <v>0</v>
      </c>
      <c r="L7" s="127">
        <f t="shared" si="0"/>
        <v>0</v>
      </c>
      <c r="M7" s="127">
        <f t="shared" si="1"/>
        <v>40</v>
      </c>
      <c r="N7" s="38">
        <f t="shared" si="2"/>
        <v>0</v>
      </c>
      <c r="O7" s="38">
        <f t="shared" si="3"/>
        <v>0</v>
      </c>
      <c r="P7" s="38">
        <f t="shared" si="4"/>
        <v>0.66666666666666663</v>
      </c>
      <c r="Q7" s="79">
        <v>7</v>
      </c>
      <c r="R7" s="62"/>
      <c r="S7" s="127"/>
      <c r="T7" s="39">
        <f>U7-M7-K7+S7-L7</f>
        <v>0</v>
      </c>
      <c r="U7" s="127">
        <v>40</v>
      </c>
      <c r="V7" s="38">
        <f t="shared" si="5"/>
        <v>0.66666666666666663</v>
      </c>
      <c r="W7" s="38">
        <f t="shared" si="6"/>
        <v>6.333333333333333</v>
      </c>
      <c r="X7" s="37">
        <f t="shared" si="7"/>
        <v>9.5238095238095237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835</v>
      </c>
      <c r="F8" s="106">
        <v>961</v>
      </c>
      <c r="G8" s="106">
        <v>961</v>
      </c>
      <c r="H8" s="106">
        <v>990</v>
      </c>
      <c r="I8" s="54" t="str">
        <f>IFERROR(VLOOKUP(D8,Pieces!A:C,3,0),"Entrer la cadence")</f>
        <v>Entrer la cadence</v>
      </c>
      <c r="J8" s="129">
        <v>1</v>
      </c>
      <c r="K8" s="129">
        <f>(F8-E8)*J8</f>
        <v>126</v>
      </c>
      <c r="L8" s="127">
        <f t="shared" si="0"/>
        <v>0</v>
      </c>
      <c r="M8" s="127">
        <f t="shared" si="1"/>
        <v>29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155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0"/>
      <c r="C12" s="130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0"/>
      <c r="C13" s="130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48" priority="8" operator="containsText" text="Entrer la cadence">
      <formula>NOT(ISERROR(SEARCH("Entrer la cadence",I3)))</formula>
    </cfRule>
  </conditionalFormatting>
  <conditionalFormatting sqref="Y3:Y8">
    <cfRule type="containsText" dxfId="47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46" priority="5" operator="containsText" text="arrêt">
      <formula>NOT(ISERROR(SEARCH("arrêt",D1)))</formula>
    </cfRule>
  </conditionalFormatting>
  <conditionalFormatting sqref="D4">
    <cfRule type="containsText" dxfId="45" priority="4" operator="containsText" text="arrêt">
      <formula>NOT(ISERROR(SEARCH("arrêt",D4)))</formula>
    </cfRule>
  </conditionalFormatting>
  <conditionalFormatting sqref="D7">
    <cfRule type="containsText" dxfId="44" priority="3" operator="containsText" text="arrêt">
      <formula>NOT(ISERROR(SEARCH("arrêt",D7)))</formula>
    </cfRule>
  </conditionalFormatting>
  <conditionalFormatting sqref="D6">
    <cfRule type="containsText" dxfId="43" priority="2" operator="containsText" text="arrêt">
      <formula>NOT(ISERROR(SEARCH("arrêt",D6)))</formula>
    </cfRule>
  </conditionalFormatting>
  <conditionalFormatting sqref="D3">
    <cfRule type="containsText" dxfId="42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4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816</v>
      </c>
      <c r="I1" s="92">
        <v>43700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549</v>
      </c>
      <c r="F3" s="104">
        <v>760</v>
      </c>
      <c r="G3" s="104">
        <v>965</v>
      </c>
      <c r="H3" s="104">
        <v>965</v>
      </c>
      <c r="I3" s="64">
        <f>IFERROR(VLOOKUP(D3,Pieces!A:C,3,0),"Entrer la cadence")</f>
        <v>37</v>
      </c>
      <c r="J3" s="129">
        <v>1</v>
      </c>
      <c r="K3" s="129">
        <f>(G3-E3)*J3</f>
        <v>416</v>
      </c>
      <c r="L3" s="127">
        <f t="shared" ref="L3:L8" si="0">(G3-F3)*J3</f>
        <v>205</v>
      </c>
      <c r="M3" s="127">
        <f t="shared" ref="M3:M8" si="1">(H3-G3)*J3</f>
        <v>0</v>
      </c>
      <c r="N3" s="38">
        <f t="shared" ref="N3:N8" si="2">IFERROR(IF(I3=0,0,K3/I3)," ")</f>
        <v>11.243243243243244</v>
      </c>
      <c r="O3" s="38">
        <f t="shared" ref="O3:O8" si="3">IFERROR(IF(I3=0,0,L3/I3)," ")</f>
        <v>5.5405405405405403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621</v>
      </c>
      <c r="V3" s="38">
        <f t="shared" ref="V3:V8" si="5">IFERROR(IF(I3=0,0,(U3+S3)/I3)," ")</f>
        <v>16.783783783783782</v>
      </c>
      <c r="W3" s="38">
        <f t="shared" ref="W3:W8" si="6">IFERROR(+Q3-V3," ")</f>
        <v>-1.7837837837837824</v>
      </c>
      <c r="X3" s="37">
        <f t="shared" ref="X3:X8" si="7">IFERROR(IF(OR(Q3=0,I3=0),"",V3/Q3*100)," ")</f>
        <v>111.89189189189189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2259</v>
      </c>
      <c r="F4" s="104">
        <v>2280</v>
      </c>
      <c r="G4" s="104">
        <v>3515</v>
      </c>
      <c r="H4" s="104">
        <v>3515</v>
      </c>
      <c r="I4" s="64">
        <f>IFERROR(VLOOKUP(D4,Pieces!A:C,3,0),"Entrer la cadence")</f>
        <v>120</v>
      </c>
      <c r="J4" s="129">
        <v>1</v>
      </c>
      <c r="K4" s="129">
        <f>(F4-E4)*J4</f>
        <v>21</v>
      </c>
      <c r="L4" s="127">
        <f t="shared" si="0"/>
        <v>1235</v>
      </c>
      <c r="M4" s="127">
        <f t="shared" si="1"/>
        <v>0</v>
      </c>
      <c r="N4" s="38">
        <f>IFERROR(IF(I4=0,0,K4/I4)," ")</f>
        <v>0.17499999999999999</v>
      </c>
      <c r="O4" s="38">
        <f t="shared" si="3"/>
        <v>10.291666666666666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1256</v>
      </c>
      <c r="V4" s="38">
        <f t="shared" si="5"/>
        <v>10.466666666666667</v>
      </c>
      <c r="W4" s="38">
        <f t="shared" si="6"/>
        <v>4.5333333333333332</v>
      </c>
      <c r="X4" s="103">
        <f t="shared" si="7"/>
        <v>69.777777777777786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730</v>
      </c>
      <c r="G5" s="105">
        <v>1311</v>
      </c>
      <c r="H5" s="105">
        <v>1311</v>
      </c>
      <c r="I5" s="64" t="str">
        <f>IFERROR(VLOOKUP(D5,Pieces!A:C,3,0),"Entrer la cadence")</f>
        <v>Entrer la cadence</v>
      </c>
      <c r="J5" s="129">
        <v>1</v>
      </c>
      <c r="K5" s="129">
        <f>(F5-E5)*J5</f>
        <v>730</v>
      </c>
      <c r="L5" s="127">
        <f t="shared" si="0"/>
        <v>581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1311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357</v>
      </c>
      <c r="F6" s="104">
        <v>1032</v>
      </c>
      <c r="G6" s="104">
        <v>1611</v>
      </c>
      <c r="H6" s="104">
        <v>1611</v>
      </c>
      <c r="I6" s="64" t="str">
        <f>IFERROR(VLOOKUP(D6,Pieces!A:C,3,0),"Entrer la cadence")</f>
        <v>Entrer la cadence</v>
      </c>
      <c r="J6" s="129">
        <v>1</v>
      </c>
      <c r="K6" s="129">
        <f>(F6-E6)*J6</f>
        <v>675</v>
      </c>
      <c r="L6" s="127">
        <f t="shared" si="0"/>
        <v>579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1254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149</v>
      </c>
      <c r="F7" s="105">
        <v>155</v>
      </c>
      <c r="G7" s="105">
        <v>161</v>
      </c>
      <c r="H7" s="105">
        <v>161</v>
      </c>
      <c r="I7" s="64">
        <f>IFERROR(VLOOKUP(D7,Pieces!A:C,3,0),"Entrer la cadence")</f>
        <v>60</v>
      </c>
      <c r="J7" s="129">
        <v>20</v>
      </c>
      <c r="K7" s="129">
        <f>(F7-E7)*J7</f>
        <v>120</v>
      </c>
      <c r="L7" s="127">
        <f t="shared" si="0"/>
        <v>120</v>
      </c>
      <c r="M7" s="127">
        <f t="shared" si="1"/>
        <v>0</v>
      </c>
      <c r="N7" s="38">
        <f t="shared" si="2"/>
        <v>2</v>
      </c>
      <c r="O7" s="38">
        <f t="shared" si="3"/>
        <v>2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240</v>
      </c>
      <c r="V7" s="38">
        <f t="shared" si="5"/>
        <v>4</v>
      </c>
      <c r="W7" s="38">
        <f t="shared" si="6"/>
        <v>3</v>
      </c>
      <c r="X7" s="37">
        <f t="shared" si="7"/>
        <v>57.142857142857139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0</v>
      </c>
      <c r="F8" s="106">
        <v>67</v>
      </c>
      <c r="G8" s="106">
        <v>67</v>
      </c>
      <c r="H8" s="106">
        <v>67</v>
      </c>
      <c r="I8" s="54" t="str">
        <f>IFERROR(VLOOKUP(D8,Pieces!A:C,3,0),"Entrer la cadence")</f>
        <v>Entrer la cadence</v>
      </c>
      <c r="J8" s="129">
        <v>1</v>
      </c>
      <c r="K8" s="129">
        <f>(F8-E8)*J8</f>
        <v>67</v>
      </c>
      <c r="L8" s="127">
        <f t="shared" si="0"/>
        <v>0</v>
      </c>
      <c r="M8" s="127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67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0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4560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0"/>
      <c r="C11" s="130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0"/>
      <c r="C12" s="130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0"/>
      <c r="C13" s="130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41" priority="8" operator="containsText" text="Entrer la cadence">
      <formula>NOT(ISERROR(SEARCH("Entrer la cadence",I3)))</formula>
    </cfRule>
  </conditionalFormatting>
  <conditionalFormatting sqref="Y3:Y8">
    <cfRule type="containsText" dxfId="40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39" priority="5" operator="containsText" text="arrêt">
      <formula>NOT(ISERROR(SEARCH("arrêt",D1)))</formula>
    </cfRule>
  </conditionalFormatting>
  <conditionalFormatting sqref="D4">
    <cfRule type="containsText" dxfId="38" priority="4" operator="containsText" text="arrêt">
      <formula>NOT(ISERROR(SEARCH("arrêt",D4)))</formula>
    </cfRule>
  </conditionalFormatting>
  <conditionalFormatting sqref="D7">
    <cfRule type="containsText" dxfId="37" priority="3" operator="containsText" text="arrêt">
      <formula>NOT(ISERROR(SEARCH("arrêt",D7)))</formula>
    </cfRule>
  </conditionalFormatting>
  <conditionalFormatting sqref="D6">
    <cfRule type="containsText" dxfId="36" priority="2" operator="containsText" text="arrêt">
      <formula>NOT(ISERROR(SEARCH("arrêt",D6)))</formula>
    </cfRule>
  </conditionalFormatting>
  <conditionalFormatting sqref="D3">
    <cfRule type="containsText" dxfId="35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5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825</v>
      </c>
      <c r="I1" s="92">
        <v>43701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965</v>
      </c>
      <c r="F3" s="104">
        <v>1149</v>
      </c>
      <c r="G3" s="104">
        <v>1149</v>
      </c>
      <c r="H3" s="104">
        <v>1233</v>
      </c>
      <c r="I3" s="64">
        <f>IFERROR(VLOOKUP(D3,Pieces!A:C,3,0),"Entrer la cadence")</f>
        <v>37</v>
      </c>
      <c r="J3" s="133">
        <v>1</v>
      </c>
      <c r="K3" s="133">
        <f>(G3-E3)*J3</f>
        <v>184</v>
      </c>
      <c r="L3" s="131">
        <f t="shared" ref="L3:L8" si="0">(G3-F3)*J3</f>
        <v>0</v>
      </c>
      <c r="M3" s="131">
        <f t="shared" ref="M3:M8" si="1">(H3-G3)*J3</f>
        <v>84</v>
      </c>
      <c r="N3" s="38">
        <f t="shared" ref="N3:N8" si="2">IFERROR(IF(I3=0,0,K3/I3)," ")</f>
        <v>4.9729729729729728</v>
      </c>
      <c r="O3" s="38">
        <f t="shared" ref="O3:O8" si="3">IFERROR(IF(I3=0,0,L3/I3)," ")</f>
        <v>0</v>
      </c>
      <c r="P3" s="38">
        <f t="shared" ref="P3:P8" si="4">IFERROR(IF(I3=0,0,M3/I3)," ")</f>
        <v>2.2702702702702702</v>
      </c>
      <c r="Q3" s="79">
        <v>15</v>
      </c>
      <c r="R3" s="65"/>
      <c r="S3" s="131"/>
      <c r="T3" s="39">
        <f>U3-M3-K3+S3-L3</f>
        <v>0</v>
      </c>
      <c r="U3" s="131">
        <v>268</v>
      </c>
      <c r="V3" s="38">
        <f t="shared" ref="V3:V8" si="5">IFERROR(IF(I3=0,0,(U3+S3)/I3)," ")</f>
        <v>7.243243243243243</v>
      </c>
      <c r="W3" s="38">
        <f t="shared" ref="W3:W8" si="6">IFERROR(+Q3-V3," ")</f>
        <v>7.756756756756757</v>
      </c>
      <c r="X3" s="37">
        <f t="shared" ref="X3:X8" si="7">IFERROR(IF(OR(Q3=0,I3=0),"",V3/Q3*100)," ")</f>
        <v>48.288288288288292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3515</v>
      </c>
      <c r="F4" s="104">
        <v>4176</v>
      </c>
      <c r="G4" s="104">
        <v>4176</v>
      </c>
      <c r="H4" s="104">
        <v>4452</v>
      </c>
      <c r="I4" s="64">
        <f>IFERROR(VLOOKUP(D4,Pieces!A:C,3,0),"Entrer la cadence")</f>
        <v>120</v>
      </c>
      <c r="J4" s="133">
        <v>1</v>
      </c>
      <c r="K4" s="133">
        <f>(F4-E4)*J4</f>
        <v>661</v>
      </c>
      <c r="L4" s="131">
        <f t="shared" si="0"/>
        <v>0</v>
      </c>
      <c r="M4" s="131">
        <f t="shared" si="1"/>
        <v>276</v>
      </c>
      <c r="N4" s="38">
        <f>IFERROR(IF(I4=0,0,K4/I4)," ")</f>
        <v>5.5083333333333337</v>
      </c>
      <c r="O4" s="38">
        <f t="shared" si="3"/>
        <v>0</v>
      </c>
      <c r="P4" s="38">
        <f t="shared" si="4"/>
        <v>2.2999999999999998</v>
      </c>
      <c r="Q4" s="79">
        <v>15</v>
      </c>
      <c r="R4" s="65"/>
      <c r="S4" s="131"/>
      <c r="T4" s="39">
        <f>U4-M4-K4+S4-L4</f>
        <v>0</v>
      </c>
      <c r="U4" s="131">
        <v>937</v>
      </c>
      <c r="V4" s="38">
        <f t="shared" si="5"/>
        <v>7.8083333333333336</v>
      </c>
      <c r="W4" s="38">
        <f t="shared" si="6"/>
        <v>7.1916666666666664</v>
      </c>
      <c r="X4" s="103">
        <f t="shared" si="7"/>
        <v>52.055555555555557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1311</v>
      </c>
      <c r="F5" s="105">
        <v>1595</v>
      </c>
      <c r="G5" s="105">
        <v>1595</v>
      </c>
      <c r="H5" s="105">
        <v>1598</v>
      </c>
      <c r="I5" s="64" t="str">
        <f>IFERROR(VLOOKUP(D5,Pieces!A:C,3,0),"Entrer la cadence")</f>
        <v>Entrer la cadence</v>
      </c>
      <c r="J5" s="133">
        <v>1</v>
      </c>
      <c r="K5" s="133">
        <f>(F5-E5)*J5</f>
        <v>284</v>
      </c>
      <c r="L5" s="131">
        <f t="shared" si="0"/>
        <v>0</v>
      </c>
      <c r="M5" s="131">
        <f t="shared" si="1"/>
        <v>3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287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1611</v>
      </c>
      <c r="F6" s="104">
        <v>1946</v>
      </c>
      <c r="G6" s="104">
        <v>1946</v>
      </c>
      <c r="H6" s="104">
        <v>1946</v>
      </c>
      <c r="I6" s="64" t="str">
        <f>IFERROR(VLOOKUP(D6,Pieces!A:C,3,0),"Entrer la cadence")</f>
        <v>Entrer la cadence</v>
      </c>
      <c r="J6" s="133">
        <v>1</v>
      </c>
      <c r="K6" s="133">
        <f>(F6-E6)*J6</f>
        <v>335</v>
      </c>
      <c r="L6" s="131">
        <f t="shared" si="0"/>
        <v>0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335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161</v>
      </c>
      <c r="F7" s="105">
        <v>161</v>
      </c>
      <c r="G7" s="105">
        <v>161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180</v>
      </c>
      <c r="N7" s="38">
        <f t="shared" si="2"/>
        <v>0</v>
      </c>
      <c r="O7" s="38">
        <f t="shared" si="3"/>
        <v>0</v>
      </c>
      <c r="P7" s="38">
        <f t="shared" si="4"/>
        <v>3</v>
      </c>
      <c r="Q7" s="79">
        <v>7</v>
      </c>
      <c r="R7" s="62"/>
      <c r="S7" s="131"/>
      <c r="T7" s="39">
        <f>U7-M7-K7+S7-L7</f>
        <v>0</v>
      </c>
      <c r="U7" s="131">
        <v>180</v>
      </c>
      <c r="V7" s="38">
        <f t="shared" si="5"/>
        <v>3</v>
      </c>
      <c r="W7" s="38">
        <f t="shared" si="6"/>
        <v>4</v>
      </c>
      <c r="X7" s="37">
        <f t="shared" si="7"/>
        <v>42.857142857142854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67</v>
      </c>
      <c r="F8" s="106">
        <v>67</v>
      </c>
      <c r="G8" s="106">
        <v>67</v>
      </c>
      <c r="H8" s="106">
        <v>67</v>
      </c>
      <c r="I8" s="54" t="str">
        <f>IFERROR(VLOOKUP(D8,Pieces!A:C,3,0),"Entrer la cadence")</f>
        <v>Entrer la cadence</v>
      </c>
      <c r="J8" s="133">
        <v>1</v>
      </c>
      <c r="K8" s="133">
        <f>(F8-E8)*J8</f>
        <v>0</v>
      </c>
      <c r="L8" s="131">
        <f t="shared" si="0"/>
        <v>0</v>
      </c>
      <c r="M8" s="131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0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4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4"/>
      <c r="C11" s="134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4"/>
      <c r="C12" s="134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4"/>
      <c r="C13" s="134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34" priority="8" operator="containsText" text="Entrer la cadence">
      <formula>NOT(ISERROR(SEARCH("Entrer la cadence",I3)))</formula>
    </cfRule>
  </conditionalFormatting>
  <conditionalFormatting sqref="Y3:Y8">
    <cfRule type="containsText" dxfId="33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32" priority="5" operator="containsText" text="arrêt">
      <formula>NOT(ISERROR(SEARCH("arrêt",D1)))</formula>
    </cfRule>
  </conditionalFormatting>
  <conditionalFormatting sqref="D4">
    <cfRule type="containsText" dxfId="31" priority="4" operator="containsText" text="arrêt">
      <formula>NOT(ISERROR(SEARCH("arrêt",D4)))</formula>
    </cfRule>
  </conditionalFormatting>
  <conditionalFormatting sqref="D7">
    <cfRule type="containsText" dxfId="30" priority="3" operator="containsText" text="arrêt">
      <formula>NOT(ISERROR(SEARCH("arrêt",D7)))</formula>
    </cfRule>
  </conditionalFormatting>
  <conditionalFormatting sqref="D6">
    <cfRule type="containsText" dxfId="29" priority="2" operator="containsText" text="arrêt">
      <formula>NOT(ISERROR(SEARCH("arrêt",D6)))</formula>
    </cfRule>
  </conditionalFormatting>
  <conditionalFormatting sqref="D3">
    <cfRule type="containsText" dxfId="28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6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826</v>
      </c>
      <c r="I1" s="92">
        <v>43703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1233</v>
      </c>
      <c r="F3" s="104">
        <v>1482</v>
      </c>
      <c r="G3" s="104">
        <v>1545</v>
      </c>
      <c r="H3" s="104">
        <v>1545</v>
      </c>
      <c r="I3" s="64">
        <f>IFERROR(VLOOKUP(D3,Pieces!A:C,3,0),"Entrer la cadence")</f>
        <v>37</v>
      </c>
      <c r="J3" s="133">
        <v>1</v>
      </c>
      <c r="K3" s="133">
        <f>(G3-E3)*J3</f>
        <v>312</v>
      </c>
      <c r="L3" s="131">
        <f t="shared" ref="L3:L8" si="0">(G3-F3)*J3</f>
        <v>63</v>
      </c>
      <c r="M3" s="131">
        <f t="shared" ref="M3:M8" si="1">(H3-G3)*J3</f>
        <v>0</v>
      </c>
      <c r="N3" s="38">
        <f t="shared" ref="N3:N8" si="2">IFERROR(IF(I3=0,0,K3/I3)," ")</f>
        <v>8.4324324324324316</v>
      </c>
      <c r="O3" s="38">
        <f t="shared" ref="O3:O8" si="3">IFERROR(IF(I3=0,0,L3/I3)," ")</f>
        <v>1.7027027027027026</v>
      </c>
      <c r="P3" s="38">
        <f t="shared" ref="P3:P8" si="4">IFERROR(IF(I3=0,0,M3/I3)," ")</f>
        <v>0</v>
      </c>
      <c r="Q3" s="79">
        <v>15</v>
      </c>
      <c r="R3" s="65"/>
      <c r="S3" s="131"/>
      <c r="T3" s="39">
        <f>U3-M3-K3+S3-L3</f>
        <v>0</v>
      </c>
      <c r="U3" s="131">
        <v>375</v>
      </c>
      <c r="V3" s="38">
        <f t="shared" ref="V3:V8" si="5">IFERROR(IF(I3=0,0,(U3+S3)/I3)," ")</f>
        <v>10.135135135135135</v>
      </c>
      <c r="W3" s="38">
        <f t="shared" ref="W3:W8" si="6">IFERROR(+Q3-V3," ")</f>
        <v>4.8648648648648649</v>
      </c>
      <c r="X3" s="37">
        <f t="shared" ref="X3:X8" si="7">IFERROR(IF(OR(Q3=0,I3=0),"",V3/Q3*100)," ")</f>
        <v>67.567567567567565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4452</v>
      </c>
      <c r="F4" s="104">
        <v>5260</v>
      </c>
      <c r="G4" s="104">
        <v>5913</v>
      </c>
      <c r="H4" s="104">
        <v>5913</v>
      </c>
      <c r="I4" s="64">
        <f>IFERROR(VLOOKUP(D4,Pieces!A:C,3,0),"Entrer la cadence")</f>
        <v>120</v>
      </c>
      <c r="J4" s="133">
        <v>1</v>
      </c>
      <c r="K4" s="133">
        <f>(F4-E4)*J4</f>
        <v>808</v>
      </c>
      <c r="L4" s="131">
        <f t="shared" si="0"/>
        <v>653</v>
      </c>
      <c r="M4" s="131">
        <f t="shared" si="1"/>
        <v>0</v>
      </c>
      <c r="N4" s="38">
        <f>IFERROR(IF(I4=0,0,K4/I4)," ")</f>
        <v>6.7333333333333334</v>
      </c>
      <c r="O4" s="38">
        <f t="shared" si="3"/>
        <v>5.4416666666666664</v>
      </c>
      <c r="P4" s="38">
        <f t="shared" si="4"/>
        <v>0</v>
      </c>
      <c r="Q4" s="79">
        <v>15</v>
      </c>
      <c r="R4" s="65"/>
      <c r="S4" s="131"/>
      <c r="T4" s="39">
        <f>U4-M4-K4+S4-L4</f>
        <v>0</v>
      </c>
      <c r="U4" s="131">
        <v>1461</v>
      </c>
      <c r="V4" s="38">
        <f t="shared" si="5"/>
        <v>12.175000000000001</v>
      </c>
      <c r="W4" s="38">
        <f t="shared" si="6"/>
        <v>2.8249999999999993</v>
      </c>
      <c r="X4" s="103">
        <f t="shared" si="7"/>
        <v>81.166666666666671</v>
      </c>
      <c r="Y4" s="40" t="str">
        <f t="shared" si="8"/>
        <v>WARNING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286</v>
      </c>
      <c r="G5" s="105">
        <v>333</v>
      </c>
      <c r="H5" s="105">
        <v>333</v>
      </c>
      <c r="I5" s="64" t="str">
        <f>IFERROR(VLOOKUP(D5,Pieces!A:C,3,0),"Entrer la cadence")</f>
        <v>Entrer la cadence</v>
      </c>
      <c r="J5" s="133">
        <v>1</v>
      </c>
      <c r="K5" s="133">
        <f>(F5-E5)*J5</f>
        <v>286</v>
      </c>
      <c r="L5" s="131">
        <f t="shared" si="0"/>
        <v>47</v>
      </c>
      <c r="M5" s="131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333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641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3">
        <v>1</v>
      </c>
      <c r="K6" s="133">
        <f>(F6-E6)*J6</f>
        <v>641</v>
      </c>
      <c r="L6" s="131">
        <f t="shared" si="0"/>
        <v>25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666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1"/>
      <c r="T7" s="39">
        <f>U7-M7-K7+S7-L7</f>
        <v>0</v>
      </c>
      <c r="U7" s="13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67</v>
      </c>
      <c r="F8" s="106">
        <v>90</v>
      </c>
      <c r="G8" s="106">
        <v>90</v>
      </c>
      <c r="H8" s="106">
        <v>235</v>
      </c>
      <c r="I8" s="54" t="str">
        <f>IFERROR(VLOOKUP(D8,Pieces!A:C,3,0),"Entrer la cadence")</f>
        <v>Entrer la cadence</v>
      </c>
      <c r="J8" s="133">
        <v>1</v>
      </c>
      <c r="K8" s="133">
        <f>(F8-E8)*J8</f>
        <v>23</v>
      </c>
      <c r="L8" s="131">
        <f t="shared" si="0"/>
        <v>0</v>
      </c>
      <c r="M8" s="131">
        <f t="shared" si="1"/>
        <v>145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168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4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4"/>
      <c r="C11" s="134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4"/>
      <c r="C12" s="134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4"/>
      <c r="C13" s="134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27" priority="8" operator="containsText" text="Entrer la cadence">
      <formula>NOT(ISERROR(SEARCH("Entrer la cadence",I3)))</formula>
    </cfRule>
  </conditionalFormatting>
  <conditionalFormatting sqref="Y3:Y8">
    <cfRule type="containsText" dxfId="26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25" priority="5" operator="containsText" text="arrêt">
      <formula>NOT(ISERROR(SEARCH("arrêt",D1)))</formula>
    </cfRule>
  </conditionalFormatting>
  <conditionalFormatting sqref="D4">
    <cfRule type="containsText" dxfId="24" priority="4" operator="containsText" text="arrêt">
      <formula>NOT(ISERROR(SEARCH("arrêt",D4)))</formula>
    </cfRule>
  </conditionalFormatting>
  <conditionalFormatting sqref="D7">
    <cfRule type="containsText" dxfId="23" priority="3" operator="containsText" text="arrêt">
      <formula>NOT(ISERROR(SEARCH("arrêt",D7)))</formula>
    </cfRule>
  </conditionalFormatting>
  <conditionalFormatting sqref="D6">
    <cfRule type="containsText" dxfId="22" priority="2" operator="containsText" text="arrêt">
      <formula>NOT(ISERROR(SEARCH("arrêt",D6)))</formula>
    </cfRule>
  </conditionalFormatting>
  <conditionalFormatting sqref="D3">
    <cfRule type="containsText" dxfId="21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7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827</v>
      </c>
      <c r="I1" s="92">
        <v>43704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1545</v>
      </c>
      <c r="F3" s="104">
        <v>1561</v>
      </c>
      <c r="G3" s="104">
        <v>1561</v>
      </c>
      <c r="H3" s="104">
        <v>1561</v>
      </c>
      <c r="I3" s="64">
        <f>IFERROR(VLOOKUP(D3,Pieces!A:C,3,0),"Entrer la cadence")</f>
        <v>37</v>
      </c>
      <c r="J3" s="133">
        <v>1</v>
      </c>
      <c r="K3" s="133">
        <f>(G3-E3)*J3</f>
        <v>16</v>
      </c>
      <c r="L3" s="131">
        <f t="shared" ref="L3:L8" si="0">(G3-F3)*J3</f>
        <v>0</v>
      </c>
      <c r="M3" s="131">
        <f t="shared" ref="M3:M8" si="1">(H3-G3)*J3</f>
        <v>0</v>
      </c>
      <c r="N3" s="38">
        <f t="shared" ref="N3:N8" si="2">IFERROR(IF(I3=0,0,K3/I3)," ")</f>
        <v>0.43243243243243246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31"/>
      <c r="T3" s="39">
        <f>U3-M3-K3+S3-L3</f>
        <v>0</v>
      </c>
      <c r="U3" s="131">
        <v>16</v>
      </c>
      <c r="V3" s="38">
        <f t="shared" ref="V3:V8" si="5">IFERROR(IF(I3=0,0,(U3+S3)/I3)," ")</f>
        <v>0.43243243243243246</v>
      </c>
      <c r="W3" s="38">
        <f t="shared" ref="W3:W8" si="6">IFERROR(+Q3-V3," ")</f>
        <v>14.567567567567568</v>
      </c>
      <c r="X3" s="37">
        <f t="shared" ref="X3:X8" si="7">IFERROR(IF(OR(Q3=0,I3=0),"",V3/Q3*100)," ")</f>
        <v>2.8828828828828827</v>
      </c>
      <c r="Y3" s="40" t="str">
        <f t="shared" ref="Y3:Y8" si="8">IFERROR(IF(X3&gt;85," ","WARNING"),"  ")</f>
        <v>WARNING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5913</v>
      </c>
      <c r="F4" s="104">
        <v>6857</v>
      </c>
      <c r="G4" s="104">
        <v>7466</v>
      </c>
      <c r="H4" s="104">
        <v>7753</v>
      </c>
      <c r="I4" s="64">
        <f>IFERROR(VLOOKUP(D4,Pieces!A:C,3,0),"Entrer la cadence")</f>
        <v>120</v>
      </c>
      <c r="J4" s="133">
        <v>1</v>
      </c>
      <c r="K4" s="133">
        <f>(F4-E4)*J4</f>
        <v>944</v>
      </c>
      <c r="L4" s="131">
        <f t="shared" si="0"/>
        <v>609</v>
      </c>
      <c r="M4" s="131">
        <f t="shared" si="1"/>
        <v>287</v>
      </c>
      <c r="N4" s="38">
        <f>IFERROR(IF(I4=0,0,K4/I4)," ")</f>
        <v>7.8666666666666663</v>
      </c>
      <c r="O4" s="38">
        <f t="shared" si="3"/>
        <v>5.0750000000000002</v>
      </c>
      <c r="P4" s="38">
        <f t="shared" si="4"/>
        <v>2.3916666666666666</v>
      </c>
      <c r="Q4" s="79">
        <v>15</v>
      </c>
      <c r="R4" s="65"/>
      <c r="S4" s="131"/>
      <c r="T4" s="39">
        <f>U4-M4-K4+S4-L4</f>
        <v>0</v>
      </c>
      <c r="U4" s="131">
        <v>1840</v>
      </c>
      <c r="V4" s="38">
        <f t="shared" si="5"/>
        <v>15.333333333333334</v>
      </c>
      <c r="W4" s="38">
        <f t="shared" si="6"/>
        <v>-0.33333333333333393</v>
      </c>
      <c r="X4" s="103">
        <f t="shared" si="7"/>
        <v>102.22222222222224</v>
      </c>
      <c r="Y4" s="40" t="str">
        <f t="shared" si="8"/>
        <v xml:space="preserve"> 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330</v>
      </c>
      <c r="G5" s="105">
        <v>419</v>
      </c>
      <c r="H5" s="105">
        <v>419</v>
      </c>
      <c r="I5" s="64" t="str">
        <f>IFERROR(VLOOKUP(D5,Pieces!A:C,3,0),"Entrer la cadence")</f>
        <v>Entrer la cadence</v>
      </c>
      <c r="J5" s="133">
        <v>1</v>
      </c>
      <c r="K5" s="133">
        <f>(F5-E5)*J5</f>
        <v>330</v>
      </c>
      <c r="L5" s="131">
        <f t="shared" si="0"/>
        <v>89</v>
      </c>
      <c r="M5" s="131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419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666</v>
      </c>
      <c r="F6" s="104">
        <v>666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3">
        <v>1</v>
      </c>
      <c r="K6" s="133">
        <f>(F6-E6)*J6</f>
        <v>0</v>
      </c>
      <c r="L6" s="131">
        <f t="shared" si="0"/>
        <v>0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0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1"/>
      <c r="T7" s="39">
        <f>U7-M7-K7+S7-L7</f>
        <v>0</v>
      </c>
      <c r="U7" s="13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235</v>
      </c>
      <c r="F8" s="106">
        <v>430</v>
      </c>
      <c r="G8" s="106">
        <v>430</v>
      </c>
      <c r="H8" s="106">
        <v>438</v>
      </c>
      <c r="I8" s="54" t="str">
        <f>IFERROR(VLOOKUP(D8,Pieces!A:C,3,0),"Entrer la cadence")</f>
        <v>Entrer la cadence</v>
      </c>
      <c r="J8" s="133">
        <v>1</v>
      </c>
      <c r="K8" s="133">
        <f>(F8-E8)*J8</f>
        <v>195</v>
      </c>
      <c r="L8" s="131">
        <f t="shared" si="0"/>
        <v>0</v>
      </c>
      <c r="M8" s="131">
        <f t="shared" si="1"/>
        <v>8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203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4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4"/>
      <c r="C11" s="134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4"/>
      <c r="C12" s="134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4"/>
      <c r="C13" s="134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20" priority="8" operator="containsText" text="Entrer la cadence">
      <formula>NOT(ISERROR(SEARCH("Entrer la cadence",I3)))</formula>
    </cfRule>
  </conditionalFormatting>
  <conditionalFormatting sqref="Y3:Y8">
    <cfRule type="containsText" dxfId="19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8" priority="5" operator="containsText" text="arrêt">
      <formula>NOT(ISERROR(SEARCH("arrêt",D1)))</formula>
    </cfRule>
  </conditionalFormatting>
  <conditionalFormatting sqref="D4">
    <cfRule type="containsText" dxfId="17" priority="4" operator="containsText" text="arrêt">
      <formula>NOT(ISERROR(SEARCH("arrêt",D4)))</formula>
    </cfRule>
  </conditionalFormatting>
  <conditionalFormatting sqref="D7">
    <cfRule type="containsText" dxfId="16" priority="3" operator="containsText" text="arrêt">
      <formula>NOT(ISERROR(SEARCH("arrêt",D7)))</formula>
    </cfRule>
  </conditionalFormatting>
  <conditionalFormatting sqref="D6">
    <cfRule type="containsText" dxfId="15" priority="2" operator="containsText" text="arrêt">
      <formula>NOT(ISERROR(SEARCH("arrêt",D6)))</formula>
    </cfRule>
  </conditionalFormatting>
  <conditionalFormatting sqref="D3">
    <cfRule type="containsText" dxfId="14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8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830</v>
      </c>
      <c r="I1" s="92">
        <v>43705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1561</v>
      </c>
      <c r="F3" s="104">
        <v>1740</v>
      </c>
      <c r="G3" s="104">
        <v>1963</v>
      </c>
      <c r="H3" s="104">
        <v>2032</v>
      </c>
      <c r="I3" s="64">
        <f>IFERROR(VLOOKUP(D3,Pieces!A:C,3,0),"Entrer la cadence")</f>
        <v>37</v>
      </c>
      <c r="J3" s="137">
        <v>1</v>
      </c>
      <c r="K3" s="137">
        <f>(G3-E3)*J3</f>
        <v>402</v>
      </c>
      <c r="L3" s="135">
        <f t="shared" ref="L3:L8" si="0">(G3-F3)*J3</f>
        <v>223</v>
      </c>
      <c r="M3" s="135">
        <f t="shared" ref="M3:M8" si="1">(H3-G3)*J3</f>
        <v>69</v>
      </c>
      <c r="N3" s="38">
        <f t="shared" ref="N3:N8" si="2">IFERROR(IF(I3=0,0,K3/I3)," ")</f>
        <v>10.864864864864865</v>
      </c>
      <c r="O3" s="38">
        <f t="shared" ref="O3:O8" si="3">IFERROR(IF(I3=0,0,L3/I3)," ")</f>
        <v>6.0270270270270272</v>
      </c>
      <c r="P3" s="38">
        <f t="shared" ref="P3:P8" si="4">IFERROR(IF(I3=0,0,M3/I3)," ")</f>
        <v>1.8648648648648649</v>
      </c>
      <c r="Q3" s="79">
        <v>15</v>
      </c>
      <c r="R3" s="65"/>
      <c r="S3" s="135"/>
      <c r="T3" s="39">
        <f>U3-M3-K3+S3-L3</f>
        <v>0</v>
      </c>
      <c r="U3" s="135">
        <v>694</v>
      </c>
      <c r="V3" s="38">
        <f t="shared" ref="V3:V8" si="5">IFERROR(IF(I3=0,0,(U3+S3)/I3)," ")</f>
        <v>18.756756756756758</v>
      </c>
      <c r="W3" s="38">
        <f t="shared" ref="W3:W8" si="6">IFERROR(+Q3-V3," ")</f>
        <v>-3.7567567567567579</v>
      </c>
      <c r="X3" s="37">
        <f t="shared" ref="X3:X8" si="7">IFERROR(IF(OR(Q3=0,I3=0),"",V3/Q3*100)," ")</f>
        <v>125.04504504504506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7753</v>
      </c>
      <c r="F4" s="104">
        <v>8480</v>
      </c>
      <c r="G4" s="104">
        <v>9173</v>
      </c>
      <c r="H4" s="104">
        <v>9381</v>
      </c>
      <c r="I4" s="64">
        <f>IFERROR(VLOOKUP(D4,Pieces!A:C,3,0),"Entrer la cadence")</f>
        <v>120</v>
      </c>
      <c r="J4" s="137">
        <v>1</v>
      </c>
      <c r="K4" s="137">
        <f>(F4-E4)*J4</f>
        <v>727</v>
      </c>
      <c r="L4" s="135">
        <f t="shared" si="0"/>
        <v>693</v>
      </c>
      <c r="M4" s="135">
        <f t="shared" si="1"/>
        <v>208</v>
      </c>
      <c r="N4" s="38">
        <f>IFERROR(IF(I4=0,0,K4/I4)," ")</f>
        <v>6.0583333333333336</v>
      </c>
      <c r="O4" s="38">
        <f t="shared" si="3"/>
        <v>5.7750000000000004</v>
      </c>
      <c r="P4" s="38">
        <f t="shared" si="4"/>
        <v>1.7333333333333334</v>
      </c>
      <c r="Q4" s="79">
        <v>15</v>
      </c>
      <c r="R4" s="65"/>
      <c r="S4" s="135"/>
      <c r="T4" s="39">
        <f>U4-M4-K4+S4-L4</f>
        <v>0</v>
      </c>
      <c r="U4" s="135">
        <v>1628</v>
      </c>
      <c r="V4" s="38">
        <f t="shared" si="5"/>
        <v>13.566666666666666</v>
      </c>
      <c r="W4" s="38">
        <f t="shared" si="6"/>
        <v>1.4333333333333336</v>
      </c>
      <c r="X4" s="103">
        <f t="shared" si="7"/>
        <v>90.444444444444443</v>
      </c>
      <c r="Y4" s="40" t="str">
        <f t="shared" si="8"/>
        <v xml:space="preserve"> 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347</v>
      </c>
      <c r="G5" s="105">
        <v>347</v>
      </c>
      <c r="H5" s="105">
        <v>347</v>
      </c>
      <c r="I5" s="64" t="str">
        <f>IFERROR(VLOOKUP(D5,Pieces!A:C,3,0),"Entrer la cadence")</f>
        <v>Entrer la cadence</v>
      </c>
      <c r="J5" s="137">
        <v>1</v>
      </c>
      <c r="K5" s="137">
        <f>(F5-E5)*J5</f>
        <v>347</v>
      </c>
      <c r="L5" s="135">
        <f t="shared" si="0"/>
        <v>0</v>
      </c>
      <c r="M5" s="13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5"/>
      <c r="T5" s="39">
        <f>U5-M5-K5+S5-L5</f>
        <v>0</v>
      </c>
      <c r="U5" s="135">
        <v>347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666</v>
      </c>
      <c r="F6" s="104">
        <v>666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7">
        <v>1</v>
      </c>
      <c r="K6" s="137">
        <f>(F6-E6)*J6</f>
        <v>0</v>
      </c>
      <c r="L6" s="135">
        <f t="shared" si="0"/>
        <v>0</v>
      </c>
      <c r="M6" s="13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5"/>
      <c r="T6" s="39">
        <f>U6-M6-K6+S6-L6</f>
        <v>0</v>
      </c>
      <c r="U6" s="135">
        <v>0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7">
        <v>20</v>
      </c>
      <c r="K7" s="137">
        <f>(F7-E7)*J7</f>
        <v>0</v>
      </c>
      <c r="L7" s="135">
        <f t="shared" si="0"/>
        <v>0</v>
      </c>
      <c r="M7" s="13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5"/>
      <c r="T7" s="39">
        <f>U7-M7-K7+S7-L7</f>
        <v>0</v>
      </c>
      <c r="U7" s="13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438</v>
      </c>
      <c r="F8" s="106">
        <v>438</v>
      </c>
      <c r="G8" s="106">
        <v>438</v>
      </c>
      <c r="H8" s="106">
        <v>438</v>
      </c>
      <c r="I8" s="54" t="str">
        <f>IFERROR(VLOOKUP(D8,Pieces!A:C,3,0),"Entrer la cadence")</f>
        <v>Entrer la cadence</v>
      </c>
      <c r="J8" s="137">
        <v>1</v>
      </c>
      <c r="K8" s="137">
        <f>(F8-E8)*J8</f>
        <v>0</v>
      </c>
      <c r="L8" s="135">
        <f t="shared" si="0"/>
        <v>0</v>
      </c>
      <c r="M8" s="135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5"/>
      <c r="T8" s="39">
        <f>U8-M8-K8+S8-T6</f>
        <v>0</v>
      </c>
      <c r="U8" s="135">
        <v>0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8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8"/>
      <c r="C11" s="138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8"/>
      <c r="C12" s="138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8"/>
      <c r="C13" s="138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8"/>
      <c r="C14" s="138"/>
      <c r="D14" s="135"/>
      <c r="E14" s="135"/>
      <c r="F14" s="135"/>
      <c r="G14" s="135">
        <v>1200</v>
      </c>
      <c r="H14" s="135"/>
      <c r="I14" s="135"/>
      <c r="J14" s="135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8"/>
      <c r="C15" s="138"/>
      <c r="D15" s="135"/>
      <c r="E15" s="135"/>
      <c r="F15" s="135"/>
      <c r="G15" s="135"/>
      <c r="H15" s="135"/>
      <c r="I15" s="135"/>
      <c r="J15" s="135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8"/>
      <c r="C16" s="138"/>
      <c r="D16" s="135"/>
      <c r="E16" s="135"/>
      <c r="F16" s="135"/>
      <c r="G16" s="135"/>
      <c r="H16" s="135"/>
      <c r="I16" s="135"/>
      <c r="J16" s="135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8"/>
      <c r="C17" s="138"/>
      <c r="D17" s="20"/>
      <c r="E17" s="135"/>
      <c r="F17" s="135"/>
      <c r="G17" s="135"/>
      <c r="H17" s="135"/>
      <c r="I17" s="135"/>
      <c r="J17" s="135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8"/>
      <c r="C18" s="138"/>
      <c r="D18" s="135"/>
      <c r="E18" s="135"/>
      <c r="F18" s="135"/>
      <c r="G18" s="135"/>
      <c r="H18" s="135"/>
      <c r="I18" s="137"/>
      <c r="J18" s="135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8"/>
      <c r="C19" s="138"/>
      <c r="D19" s="135"/>
      <c r="E19" s="135"/>
      <c r="F19" s="135"/>
      <c r="G19" s="135"/>
      <c r="H19" s="135"/>
      <c r="I19" s="135"/>
      <c r="J19" s="135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8"/>
      <c r="C20" s="138"/>
      <c r="D20" s="135"/>
      <c r="E20" s="135"/>
      <c r="F20" s="135"/>
      <c r="G20" s="135"/>
      <c r="H20" s="135"/>
      <c r="I20" s="137"/>
      <c r="J20" s="135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8"/>
      <c r="C21" s="138"/>
      <c r="D21" s="135"/>
      <c r="E21" s="135"/>
      <c r="F21" s="135"/>
      <c r="G21" s="135"/>
      <c r="H21" s="135"/>
      <c r="I21" s="137"/>
      <c r="J21" s="135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8"/>
      <c r="C22" s="138"/>
      <c r="D22" s="135"/>
      <c r="E22" s="135"/>
      <c r="F22" s="135"/>
      <c r="G22" s="135"/>
      <c r="H22" s="135"/>
      <c r="I22" s="135"/>
      <c r="J22" s="135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35"/>
      <c r="E23" s="135"/>
      <c r="F23" s="135"/>
      <c r="G23" s="135"/>
      <c r="H23" s="135"/>
      <c r="I23" s="135"/>
      <c r="J23" s="135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8"/>
      <c r="C24" s="138"/>
      <c r="D24" s="136"/>
      <c r="E24" s="135"/>
      <c r="F24" s="135"/>
      <c r="G24" s="135"/>
      <c r="H24" s="135"/>
      <c r="I24" s="137"/>
      <c r="J24" s="135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8"/>
      <c r="C25" s="138"/>
      <c r="D25" s="136"/>
      <c r="E25" s="135"/>
      <c r="F25" s="135"/>
      <c r="G25" s="135"/>
      <c r="H25" s="135"/>
      <c r="I25" s="135"/>
      <c r="J25" s="135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8"/>
      <c r="C26" s="138"/>
      <c r="D26" s="136"/>
      <c r="E26" s="135"/>
      <c r="F26" s="135"/>
      <c r="G26" s="135"/>
      <c r="H26" s="135"/>
      <c r="I26" s="135"/>
      <c r="J26" s="135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3" priority="8" operator="containsText" text="Entrer la cadence">
      <formula>NOT(ISERROR(SEARCH("Entrer la cadence",I3)))</formula>
    </cfRule>
  </conditionalFormatting>
  <conditionalFormatting sqref="Y3:Y8">
    <cfRule type="containsText" dxfId="12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1" priority="5" operator="containsText" text="arrêt">
      <formula>NOT(ISERROR(SEARCH("arrêt",D1)))</formula>
    </cfRule>
  </conditionalFormatting>
  <conditionalFormatting sqref="D4">
    <cfRule type="containsText" dxfId="10" priority="4" operator="containsText" text="arrêt">
      <formula>NOT(ISERROR(SEARCH("arrêt",D4)))</formula>
    </cfRule>
  </conditionalFormatting>
  <conditionalFormatting sqref="D7">
    <cfRule type="containsText" dxfId="9" priority="3" operator="containsText" text="arrêt">
      <formula>NOT(ISERROR(SEARCH("arrêt",D7)))</formula>
    </cfRule>
  </conditionalFormatting>
  <conditionalFormatting sqref="D6">
    <cfRule type="containsText" dxfId="8" priority="2" operator="containsText" text="arrêt">
      <formula>NOT(ISERROR(SEARCH("arrêt",D6)))</formula>
    </cfRule>
  </conditionalFormatting>
  <conditionalFormatting sqref="D3">
    <cfRule type="containsText" dxfId="7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9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 x14ac:dyDescent="0.2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 x14ac:dyDescent="0.5">
      <c r="A1" s="42"/>
      <c r="B1" s="43"/>
      <c r="C1" s="43"/>
      <c r="D1" s="43"/>
      <c r="E1" s="100"/>
      <c r="F1" s="43"/>
      <c r="G1" s="73"/>
      <c r="H1" s="74" t="s">
        <v>815</v>
      </c>
      <c r="I1" s="92">
        <v>43706</v>
      </c>
      <c r="J1" s="43"/>
      <c r="K1" s="43"/>
      <c r="L1" s="43"/>
      <c r="M1" s="43"/>
      <c r="N1" s="43"/>
      <c r="O1" s="41"/>
      <c r="Q1" s="170"/>
      <c r="R1" s="170"/>
      <c r="S1" s="50"/>
      <c r="T1" s="171"/>
      <c r="U1" s="172"/>
      <c r="V1" s="172"/>
      <c r="W1" s="172"/>
      <c r="X1" s="172"/>
      <c r="Y1" s="173"/>
    </row>
    <row r="2" spans="1:25" ht="125.25" customHeight="1" x14ac:dyDescent="0.25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 x14ac:dyDescent="0.25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2032</v>
      </c>
      <c r="F3" s="104">
        <v>2255</v>
      </c>
      <c r="G3" s="104">
        <v>2460</v>
      </c>
      <c r="H3" s="104">
        <v>2551</v>
      </c>
      <c r="I3" s="64">
        <f>IFERROR(VLOOKUP(D3,Pieces!A:C,3,0),"Entrer la cadence")</f>
        <v>37</v>
      </c>
      <c r="J3" s="137">
        <v>1</v>
      </c>
      <c r="K3" s="137">
        <f>(G3-E3)*J3</f>
        <v>428</v>
      </c>
      <c r="L3" s="135">
        <f t="shared" ref="L3:L8" si="0">(G3-F3)*J3</f>
        <v>205</v>
      </c>
      <c r="M3" s="135">
        <f t="shared" ref="M3:M8" si="1">(H3-G3)*J3</f>
        <v>91</v>
      </c>
      <c r="N3" s="38">
        <f t="shared" ref="N3:N8" si="2">IFERROR(IF(I3=0,0,K3/I3)," ")</f>
        <v>11.567567567567568</v>
      </c>
      <c r="O3" s="38">
        <f t="shared" ref="O3:O8" si="3">IFERROR(IF(I3=0,0,L3/I3)," ")</f>
        <v>5.5405405405405403</v>
      </c>
      <c r="P3" s="38">
        <f t="shared" ref="P3:P8" si="4">IFERROR(IF(I3=0,0,M3/I3)," ")</f>
        <v>2.4594594594594597</v>
      </c>
      <c r="Q3" s="79">
        <v>15</v>
      </c>
      <c r="R3" s="65"/>
      <c r="S3" s="135"/>
      <c r="T3" s="39">
        <f>U3-M3-K3+S3-L3</f>
        <v>0</v>
      </c>
      <c r="U3" s="135">
        <v>724</v>
      </c>
      <c r="V3" s="38">
        <f t="shared" ref="V3:V8" si="5">IFERROR(IF(I3=0,0,(U3+S3)/I3)," ")</f>
        <v>19.567567567567568</v>
      </c>
      <c r="W3" s="38">
        <f t="shared" ref="W3:W8" si="6">IFERROR(+Q3-V3," ")</f>
        <v>-4.5675675675675684</v>
      </c>
      <c r="X3" s="37">
        <f t="shared" ref="X3:X8" si="7">IFERROR(IF(OR(Q3=0,I3=0),"",V3/Q3*100)," ")</f>
        <v>130.45045045045046</v>
      </c>
      <c r="Y3" s="40" t="str">
        <f t="shared" ref="Y3:Y8" si="8">IFERROR(IF(X3&gt;85," ","WARNING"),"  ")</f>
        <v xml:space="preserve"> </v>
      </c>
    </row>
    <row r="4" spans="1:25" ht="62.25" customHeight="1" x14ac:dyDescent="0.25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9381</v>
      </c>
      <c r="F4" s="104">
        <v>10140</v>
      </c>
      <c r="G4" s="104">
        <v>10848</v>
      </c>
      <c r="H4" s="104">
        <v>11148</v>
      </c>
      <c r="I4" s="64">
        <f>IFERROR(VLOOKUP(D4,Pieces!A:C,3,0),"Entrer la cadence")</f>
        <v>120</v>
      </c>
      <c r="J4" s="137">
        <v>1</v>
      </c>
      <c r="K4" s="137">
        <f>(F4-E4)*J4</f>
        <v>759</v>
      </c>
      <c r="L4" s="135">
        <f t="shared" si="0"/>
        <v>708</v>
      </c>
      <c r="M4" s="135">
        <f t="shared" si="1"/>
        <v>300</v>
      </c>
      <c r="N4" s="38">
        <f>IFERROR(IF(I4=0,0,K4/I4)," ")</f>
        <v>6.3250000000000002</v>
      </c>
      <c r="O4" s="38">
        <f t="shared" si="3"/>
        <v>5.9</v>
      </c>
      <c r="P4" s="38">
        <f t="shared" si="4"/>
        <v>2.5</v>
      </c>
      <c r="Q4" s="79">
        <v>15</v>
      </c>
      <c r="R4" s="65"/>
      <c r="S4" s="135"/>
      <c r="T4" s="39">
        <f>U4-M4-K4+S4-L4</f>
        <v>0</v>
      </c>
      <c r="U4" s="135">
        <v>1767</v>
      </c>
      <c r="V4" s="38">
        <f t="shared" si="5"/>
        <v>14.725</v>
      </c>
      <c r="W4" s="38">
        <f t="shared" si="6"/>
        <v>0.27500000000000036</v>
      </c>
      <c r="X4" s="103">
        <f t="shared" si="7"/>
        <v>98.166666666666671</v>
      </c>
      <c r="Y4" s="40" t="str">
        <f t="shared" si="8"/>
        <v xml:space="preserve"> </v>
      </c>
    </row>
    <row r="5" spans="1:25" s="36" customFormat="1" ht="62.25" customHeight="1" x14ac:dyDescent="0.25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347</v>
      </c>
      <c r="F5" s="105">
        <v>347</v>
      </c>
      <c r="G5" s="105">
        <v>347</v>
      </c>
      <c r="H5" s="105">
        <v>347</v>
      </c>
      <c r="I5" s="64" t="str">
        <f>IFERROR(VLOOKUP(D5,Pieces!A:C,3,0),"Entrer la cadence")</f>
        <v>Entrer la cadence</v>
      </c>
      <c r="J5" s="137">
        <v>1</v>
      </c>
      <c r="K5" s="137">
        <f>(F5-E5)*J5</f>
        <v>0</v>
      </c>
      <c r="L5" s="135">
        <f t="shared" si="0"/>
        <v>0</v>
      </c>
      <c r="M5" s="13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5"/>
      <c r="T5" s="39">
        <f>U5-M5-K5+S5-L5</f>
        <v>0</v>
      </c>
      <c r="U5" s="135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 x14ac:dyDescent="0.25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0</v>
      </c>
      <c r="G6" s="104">
        <v>426</v>
      </c>
      <c r="H6" s="104">
        <v>426</v>
      </c>
      <c r="I6" s="64" t="str">
        <f>IFERROR(VLOOKUP(D6,Pieces!A:C,3,0),"Entrer la cadence")</f>
        <v>Entrer la cadence</v>
      </c>
      <c r="J6" s="137">
        <v>1</v>
      </c>
      <c r="K6" s="137">
        <f>(F6-E6)*J6</f>
        <v>0</v>
      </c>
      <c r="L6" s="135">
        <f t="shared" si="0"/>
        <v>426</v>
      </c>
      <c r="M6" s="13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5"/>
      <c r="T6" s="39">
        <f>U6-M6-K6+S6-L6</f>
        <v>0</v>
      </c>
      <c r="U6" s="135">
        <v>426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 x14ac:dyDescent="0.25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0</v>
      </c>
      <c r="F7" s="105">
        <v>9</v>
      </c>
      <c r="G7" s="105">
        <v>23</v>
      </c>
      <c r="H7" s="105">
        <v>23</v>
      </c>
      <c r="I7" s="64">
        <f>IFERROR(VLOOKUP(D7,Pieces!A:C,3,0),"Entrer la cadence")</f>
        <v>60</v>
      </c>
      <c r="J7" s="137">
        <v>20</v>
      </c>
      <c r="K7" s="137">
        <f>(F7-E7)*J7</f>
        <v>180</v>
      </c>
      <c r="L7" s="135">
        <f t="shared" si="0"/>
        <v>280</v>
      </c>
      <c r="M7" s="135">
        <f t="shared" si="1"/>
        <v>0</v>
      </c>
      <c r="N7" s="38">
        <f t="shared" si="2"/>
        <v>3</v>
      </c>
      <c r="O7" s="38">
        <f t="shared" si="3"/>
        <v>4.666666666666667</v>
      </c>
      <c r="P7" s="38">
        <f t="shared" si="4"/>
        <v>0</v>
      </c>
      <c r="Q7" s="79">
        <v>7</v>
      </c>
      <c r="R7" s="62"/>
      <c r="S7" s="135"/>
      <c r="T7" s="39">
        <f>U7-M7-K7+S7-L7</f>
        <v>0</v>
      </c>
      <c r="U7" s="135">
        <v>460</v>
      </c>
      <c r="V7" s="38">
        <f t="shared" si="5"/>
        <v>7.666666666666667</v>
      </c>
      <c r="W7" s="38">
        <f t="shared" si="6"/>
        <v>-0.66666666666666696</v>
      </c>
      <c r="X7" s="37">
        <f t="shared" si="7"/>
        <v>109.52380952380953</v>
      </c>
      <c r="Y7" s="40" t="str">
        <f t="shared" si="8"/>
        <v xml:space="preserve"> </v>
      </c>
    </row>
    <row r="8" spans="1:25" s="36" customFormat="1" ht="62.25" customHeight="1" x14ac:dyDescent="0.25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438</v>
      </c>
      <c r="F8" s="106">
        <v>500</v>
      </c>
      <c r="G8" s="106">
        <v>580</v>
      </c>
      <c r="H8" s="106">
        <v>580</v>
      </c>
      <c r="I8" s="54" t="str">
        <f>IFERROR(VLOOKUP(D8,Pieces!A:C,3,0),"Entrer la cadence")</f>
        <v>Entrer la cadence</v>
      </c>
      <c r="J8" s="137">
        <v>1</v>
      </c>
      <c r="K8" s="137">
        <f>(F8-E8)*J8</f>
        <v>62</v>
      </c>
      <c r="L8" s="135">
        <f t="shared" si="0"/>
        <v>80</v>
      </c>
      <c r="M8" s="135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5"/>
      <c r="T8" s="39">
        <f>U8-M8-K8+S8-T6</f>
        <v>0</v>
      </c>
      <c r="U8" s="135">
        <v>62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 x14ac:dyDescent="0.3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 x14ac:dyDescent="0.3">
      <c r="A10" s="44"/>
      <c r="B10" s="138"/>
      <c r="C10" s="174" t="s">
        <v>754</v>
      </c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6"/>
      <c r="O10" s="80">
        <f>K7*38</f>
        <v>6840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 x14ac:dyDescent="0.25">
      <c r="B11" s="138"/>
      <c r="C11" s="138"/>
      <c r="D11" s="177" t="s">
        <v>28</v>
      </c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53"/>
      <c r="P11" s="153"/>
      <c r="Q11" s="153"/>
      <c r="R11" s="153"/>
      <c r="S11" s="153"/>
      <c r="T11" s="153"/>
      <c r="V11" s="35"/>
      <c r="W11" s="35"/>
    </row>
    <row r="12" spans="1:25" ht="20.25" x14ac:dyDescent="0.25">
      <c r="B12" s="138"/>
      <c r="C12" s="138"/>
      <c r="D12" s="154" t="s">
        <v>29</v>
      </c>
      <c r="E12" s="154" t="s">
        <v>30</v>
      </c>
      <c r="F12" s="155"/>
      <c r="G12" s="154" t="s">
        <v>31</v>
      </c>
      <c r="H12" s="154" t="s">
        <v>32</v>
      </c>
      <c r="I12" s="154" t="s">
        <v>33</v>
      </c>
      <c r="J12" s="154" t="s">
        <v>34</v>
      </c>
      <c r="K12" s="157" t="s">
        <v>105</v>
      </c>
      <c r="L12" s="158"/>
      <c r="M12" s="158"/>
      <c r="N12" s="158"/>
      <c r="O12" s="158"/>
      <c r="P12" s="158"/>
      <c r="Q12" s="159"/>
      <c r="R12" s="154" t="s">
        <v>35</v>
      </c>
      <c r="S12" s="154"/>
      <c r="T12" s="154"/>
      <c r="V12" s="35"/>
      <c r="W12" s="35"/>
    </row>
    <row r="13" spans="1:25" ht="20.25" x14ac:dyDescent="0.25">
      <c r="B13" s="138"/>
      <c r="C13" s="138"/>
      <c r="D13" s="154"/>
      <c r="E13" s="154"/>
      <c r="F13" s="156"/>
      <c r="G13" s="154"/>
      <c r="H13" s="154"/>
      <c r="I13" s="154"/>
      <c r="J13" s="154"/>
      <c r="K13" s="160"/>
      <c r="L13" s="161"/>
      <c r="M13" s="161"/>
      <c r="N13" s="161"/>
      <c r="O13" s="161"/>
      <c r="P13" s="161"/>
      <c r="Q13" s="162"/>
      <c r="R13" s="154"/>
      <c r="S13" s="154"/>
      <c r="T13" s="154"/>
      <c r="V13" s="35"/>
      <c r="W13" s="35"/>
    </row>
    <row r="14" spans="1:25" ht="20.25" x14ac:dyDescent="0.25">
      <c r="B14" s="138"/>
      <c r="C14" s="138"/>
      <c r="D14" s="135"/>
      <c r="E14" s="135"/>
      <c r="F14" s="135"/>
      <c r="G14" s="135">
        <v>1200</v>
      </c>
      <c r="H14" s="135"/>
      <c r="I14" s="135"/>
      <c r="J14" s="135">
        <f t="shared" ref="J14:J26" si="9">IFERROR(M14/I14,0)</f>
        <v>0</v>
      </c>
      <c r="K14" s="145"/>
      <c r="L14" s="146"/>
      <c r="M14" s="146"/>
      <c r="N14" s="146"/>
      <c r="O14" s="146"/>
      <c r="P14" s="146"/>
      <c r="Q14" s="147"/>
      <c r="R14" s="151"/>
      <c r="S14" s="151"/>
      <c r="T14" s="151"/>
      <c r="V14" s="35"/>
      <c r="W14" s="35"/>
    </row>
    <row r="15" spans="1:25" ht="20.25" x14ac:dyDescent="0.25">
      <c r="B15" s="138"/>
      <c r="C15" s="138"/>
      <c r="D15" s="135"/>
      <c r="E15" s="135"/>
      <c r="F15" s="135"/>
      <c r="G15" s="135"/>
      <c r="H15" s="135"/>
      <c r="I15" s="135"/>
      <c r="J15" s="135">
        <f t="shared" si="9"/>
        <v>0</v>
      </c>
      <c r="K15" s="145"/>
      <c r="L15" s="146"/>
      <c r="M15" s="146"/>
      <c r="N15" s="146"/>
      <c r="O15" s="146"/>
      <c r="P15" s="146"/>
      <c r="Q15" s="147"/>
      <c r="R15" s="169" t="s">
        <v>805</v>
      </c>
      <c r="S15" s="151"/>
      <c r="T15" s="151"/>
      <c r="V15" s="35"/>
      <c r="W15" s="35"/>
    </row>
    <row r="16" spans="1:25" ht="20.25" x14ac:dyDescent="0.25">
      <c r="B16" s="138"/>
      <c r="C16" s="138"/>
      <c r="D16" s="135"/>
      <c r="E16" s="135"/>
      <c r="F16" s="135"/>
      <c r="G16" s="135"/>
      <c r="H16" s="135"/>
      <c r="I16" s="135"/>
      <c r="J16" s="135">
        <f t="shared" si="9"/>
        <v>0</v>
      </c>
      <c r="K16" s="145"/>
      <c r="L16" s="146"/>
      <c r="M16" s="146"/>
      <c r="N16" s="146"/>
      <c r="O16" s="146"/>
      <c r="P16" s="146"/>
      <c r="Q16" s="147"/>
      <c r="R16" s="151"/>
      <c r="S16" s="151"/>
      <c r="T16" s="151"/>
      <c r="V16" s="35"/>
      <c r="W16" s="35"/>
    </row>
    <row r="17" spans="2:24" ht="20.25" x14ac:dyDescent="0.25">
      <c r="B17" s="138"/>
      <c r="C17" s="138"/>
      <c r="D17" s="20"/>
      <c r="E17" s="135"/>
      <c r="F17" s="135"/>
      <c r="G17" s="135"/>
      <c r="H17" s="135"/>
      <c r="I17" s="135"/>
      <c r="J17" s="135">
        <f t="shared" si="9"/>
        <v>0</v>
      </c>
      <c r="K17" s="145"/>
      <c r="L17" s="146"/>
      <c r="M17" s="146"/>
      <c r="N17" s="146"/>
      <c r="O17" s="146"/>
      <c r="P17" s="146"/>
      <c r="Q17" s="147"/>
      <c r="R17" s="149"/>
      <c r="S17" s="149"/>
      <c r="T17" s="149"/>
      <c r="V17" s="35"/>
      <c r="W17" s="35"/>
    </row>
    <row r="18" spans="2:24" ht="20.25" x14ac:dyDescent="0.25">
      <c r="B18" s="138"/>
      <c r="C18" s="138"/>
      <c r="D18" s="135"/>
      <c r="E18" s="135"/>
      <c r="F18" s="135"/>
      <c r="G18" s="135"/>
      <c r="H18" s="135"/>
      <c r="I18" s="137"/>
      <c r="J18" s="135">
        <f t="shared" si="9"/>
        <v>0</v>
      </c>
      <c r="K18" s="145"/>
      <c r="L18" s="146"/>
      <c r="M18" s="146"/>
      <c r="N18" s="146"/>
      <c r="O18" s="146"/>
      <c r="P18" s="146"/>
      <c r="Q18" s="147"/>
      <c r="R18" s="151"/>
      <c r="S18" s="151"/>
      <c r="T18" s="151"/>
    </row>
    <row r="19" spans="2:24" ht="20.25" x14ac:dyDescent="0.25">
      <c r="B19" s="138"/>
      <c r="C19" s="138"/>
      <c r="D19" s="135"/>
      <c r="E19" s="135"/>
      <c r="F19" s="135"/>
      <c r="G19" s="135"/>
      <c r="H19" s="135"/>
      <c r="I19" s="135"/>
      <c r="J19" s="135">
        <f t="shared" si="9"/>
        <v>0</v>
      </c>
      <c r="K19" s="145"/>
      <c r="L19" s="146"/>
      <c r="M19" s="146"/>
      <c r="N19" s="146"/>
      <c r="O19" s="146"/>
      <c r="P19" s="146"/>
      <c r="Q19" s="147"/>
      <c r="R19" s="149"/>
      <c r="S19" s="149"/>
      <c r="T19" s="149"/>
    </row>
    <row r="20" spans="2:24" ht="20.25" x14ac:dyDescent="0.25">
      <c r="B20" s="138"/>
      <c r="C20" s="138"/>
      <c r="D20" s="135"/>
      <c r="E20" s="135"/>
      <c r="F20" s="135"/>
      <c r="G20" s="135"/>
      <c r="H20" s="135"/>
      <c r="I20" s="137"/>
      <c r="J20" s="135">
        <f t="shared" si="9"/>
        <v>0</v>
      </c>
      <c r="K20" s="145"/>
      <c r="L20" s="146"/>
      <c r="M20" s="146"/>
      <c r="N20" s="146"/>
      <c r="O20" s="146"/>
      <c r="P20" s="146"/>
      <c r="Q20" s="147"/>
      <c r="R20" s="148"/>
      <c r="S20" s="148"/>
      <c r="T20" s="148"/>
    </row>
    <row r="21" spans="2:24" ht="20.25" x14ac:dyDescent="0.25">
      <c r="B21" s="138"/>
      <c r="C21" s="138"/>
      <c r="D21" s="135"/>
      <c r="E21" s="135"/>
      <c r="F21" s="135"/>
      <c r="G21" s="135"/>
      <c r="H21" s="135"/>
      <c r="I21" s="137"/>
      <c r="J21" s="135">
        <f t="shared" si="9"/>
        <v>0</v>
      </c>
      <c r="K21" s="145"/>
      <c r="L21" s="146"/>
      <c r="M21" s="146"/>
      <c r="N21" s="146"/>
      <c r="O21" s="146"/>
      <c r="P21" s="146"/>
      <c r="Q21" s="147"/>
      <c r="R21" s="148"/>
      <c r="S21" s="148"/>
      <c r="T21" s="148"/>
    </row>
    <row r="22" spans="2:24" ht="20.25" x14ac:dyDescent="0.25">
      <c r="B22" s="138"/>
      <c r="C22" s="138"/>
      <c r="D22" s="135"/>
      <c r="E22" s="135"/>
      <c r="F22" s="135"/>
      <c r="G22" s="135"/>
      <c r="H22" s="135"/>
      <c r="I22" s="135"/>
      <c r="J22" s="135">
        <f t="shared" si="9"/>
        <v>0</v>
      </c>
      <c r="K22" s="145"/>
      <c r="L22" s="146"/>
      <c r="M22" s="146"/>
      <c r="N22" s="146"/>
      <c r="O22" s="146"/>
      <c r="P22" s="146"/>
      <c r="Q22" s="147"/>
      <c r="R22" s="149"/>
      <c r="S22" s="149"/>
      <c r="T22" s="149"/>
      <c r="U22" s="53"/>
      <c r="V22" s="53"/>
      <c r="W22" s="53"/>
      <c r="X22" s="53"/>
    </row>
    <row r="23" spans="2:24" ht="20.25" x14ac:dyDescent="0.25">
      <c r="B23" s="45"/>
      <c r="C23" s="45"/>
      <c r="D23" s="135"/>
      <c r="E23" s="135"/>
      <c r="F23" s="135"/>
      <c r="G23" s="135"/>
      <c r="H23" s="135"/>
      <c r="I23" s="135"/>
      <c r="J23" s="135">
        <f t="shared" si="9"/>
        <v>0</v>
      </c>
      <c r="K23" s="145"/>
      <c r="L23" s="146"/>
      <c r="M23" s="146"/>
      <c r="N23" s="146"/>
      <c r="O23" s="146"/>
      <c r="P23" s="146"/>
      <c r="Q23" s="147"/>
      <c r="R23" s="149"/>
      <c r="S23" s="149"/>
      <c r="T23" s="149"/>
    </row>
    <row r="24" spans="2:24" ht="20.25" x14ac:dyDescent="0.25">
      <c r="B24" s="138"/>
      <c r="C24" s="138"/>
      <c r="D24" s="136"/>
      <c r="E24" s="135"/>
      <c r="F24" s="135"/>
      <c r="G24" s="135"/>
      <c r="H24" s="135"/>
      <c r="I24" s="137"/>
      <c r="J24" s="135">
        <f t="shared" si="9"/>
        <v>0</v>
      </c>
      <c r="K24" s="145"/>
      <c r="L24" s="146"/>
      <c r="M24" s="146"/>
      <c r="N24" s="146"/>
      <c r="O24" s="146"/>
      <c r="P24" s="146"/>
      <c r="Q24" s="147"/>
      <c r="R24" s="150"/>
      <c r="S24" s="150"/>
      <c r="T24" s="150"/>
    </row>
    <row r="25" spans="2:24" ht="20.25" x14ac:dyDescent="0.25">
      <c r="B25" s="138"/>
      <c r="C25" s="138"/>
      <c r="D25" s="136"/>
      <c r="E25" s="135"/>
      <c r="F25" s="135"/>
      <c r="G25" s="135"/>
      <c r="H25" s="135"/>
      <c r="I25" s="135"/>
      <c r="J25" s="135">
        <f t="shared" si="9"/>
        <v>0</v>
      </c>
      <c r="K25" s="145"/>
      <c r="L25" s="146"/>
      <c r="M25" s="146"/>
      <c r="N25" s="146"/>
      <c r="O25" s="146"/>
      <c r="P25" s="146"/>
      <c r="Q25" s="147"/>
      <c r="R25" s="149"/>
      <c r="S25" s="149"/>
      <c r="T25" s="149"/>
      <c r="X25" s="52"/>
    </row>
    <row r="26" spans="2:24" ht="20.25" x14ac:dyDescent="0.25">
      <c r="B26" s="138"/>
      <c r="C26" s="138"/>
      <c r="D26" s="136"/>
      <c r="E26" s="135"/>
      <c r="F26" s="135"/>
      <c r="G26" s="135"/>
      <c r="H26" s="135"/>
      <c r="I26" s="135"/>
      <c r="J26" s="135">
        <f t="shared" si="9"/>
        <v>0</v>
      </c>
      <c r="K26" s="145"/>
      <c r="L26" s="146"/>
      <c r="M26" s="146"/>
      <c r="N26" s="146"/>
      <c r="O26" s="146"/>
      <c r="P26" s="146"/>
      <c r="Q26" s="147"/>
      <c r="R26" s="149"/>
      <c r="S26" s="149"/>
      <c r="T26" s="149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" priority="8" operator="containsText" text="Entrer la cadence">
      <formula>NOT(ISERROR(SEARCH("Entrer la cadence",I3)))</formula>
    </cfRule>
  </conditionalFormatting>
  <conditionalFormatting sqref="Y3:Y8">
    <cfRule type="containsText" dxfId="5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4" priority="5" operator="containsText" text="arrêt">
      <formula>NOT(ISERROR(SEARCH("arrêt",D1)))</formula>
    </cfRule>
  </conditionalFormatting>
  <conditionalFormatting sqref="D4">
    <cfRule type="containsText" dxfId="3" priority="4" operator="containsText" text="arrêt">
      <formula>NOT(ISERROR(SEARCH("arrêt",D4)))</formula>
    </cfRule>
  </conditionalFormatting>
  <conditionalFormatting sqref="D7">
    <cfRule type="containsText" dxfId="2" priority="3" operator="containsText" text="arrêt">
      <formula>NOT(ISERROR(SEARCH("arrêt",D7)))</formula>
    </cfRule>
  </conditionalFormatting>
  <conditionalFormatting sqref="D6">
    <cfRule type="containsText" dxfId="1" priority="2" operator="containsText" text="arrêt">
      <formula>NOT(ISERROR(SEARCH("arrêt",D6)))</formula>
    </cfRule>
  </conditionalFormatting>
  <conditionalFormatting sqref="D3">
    <cfRule type="containsText" dxfId="0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21</vt:i4>
      </vt:variant>
    </vt:vector>
  </HeadingPairs>
  <TitlesOfParts>
    <vt:vector size="42" baseType="lpstr">
      <vt:lpstr>MODELE</vt:lpstr>
      <vt:lpstr>Pieces</vt:lpstr>
      <vt:lpstr>01-08-19</vt:lpstr>
      <vt:lpstr>02-08-19</vt:lpstr>
      <vt:lpstr>03-08-19</vt:lpstr>
      <vt:lpstr>05-08-19</vt:lpstr>
      <vt:lpstr>06-08-19</vt:lpstr>
      <vt:lpstr>07-08-19</vt:lpstr>
      <vt:lpstr>08-08-19</vt:lpstr>
      <vt:lpstr>09-08-19</vt:lpstr>
      <vt:lpstr>17-08-19</vt:lpstr>
      <vt:lpstr>19-08-19</vt:lpstr>
      <vt:lpstr>20-08-19</vt:lpstr>
      <vt:lpstr>21-08-19</vt:lpstr>
      <vt:lpstr>22-08-19</vt:lpstr>
      <vt:lpstr>23-08-19</vt:lpstr>
      <vt:lpstr>24-08-19</vt:lpstr>
      <vt:lpstr>26-08-19</vt:lpstr>
      <vt:lpstr>27-08-19</vt:lpstr>
      <vt:lpstr>28-08-19</vt:lpstr>
      <vt:lpstr>29-08-19</vt:lpstr>
      <vt:lpstr>'01-08-19'!Zone_d_impression</vt:lpstr>
      <vt:lpstr>'02-08-19'!Zone_d_impression</vt:lpstr>
      <vt:lpstr>'03-08-19'!Zone_d_impression</vt:lpstr>
      <vt:lpstr>'05-08-19'!Zone_d_impression</vt:lpstr>
      <vt:lpstr>'06-08-19'!Zone_d_impression</vt:lpstr>
      <vt:lpstr>'07-08-19'!Zone_d_impression</vt:lpstr>
      <vt:lpstr>'08-08-19'!Zone_d_impression</vt:lpstr>
      <vt:lpstr>'09-08-19'!Zone_d_impression</vt:lpstr>
      <vt:lpstr>'17-08-19'!Zone_d_impression</vt:lpstr>
      <vt:lpstr>'19-08-19'!Zone_d_impression</vt:lpstr>
      <vt:lpstr>'20-08-19'!Zone_d_impression</vt:lpstr>
      <vt:lpstr>'21-08-19'!Zone_d_impression</vt:lpstr>
      <vt:lpstr>'22-08-19'!Zone_d_impression</vt:lpstr>
      <vt:lpstr>'23-08-19'!Zone_d_impression</vt:lpstr>
      <vt:lpstr>'24-08-19'!Zone_d_impression</vt:lpstr>
      <vt:lpstr>'26-08-19'!Zone_d_impression</vt:lpstr>
      <vt:lpstr>'27-08-19'!Zone_d_impression</vt:lpstr>
      <vt:lpstr>'28-08-19'!Zone_d_impression</vt:lpstr>
      <vt:lpstr>'29-08-19'!Zone_d_impression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André dede</cp:lastModifiedBy>
  <cp:lastPrinted>2019-05-07T13:28:06Z</cp:lastPrinted>
  <dcterms:created xsi:type="dcterms:W3CDTF">2015-08-23T01:22:56Z</dcterms:created>
  <dcterms:modified xsi:type="dcterms:W3CDTF">2019-09-02T19:00:49Z</dcterms:modified>
</cp:coreProperties>
</file>