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595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2"/>
  <c r="C32"/>
  <c r="I24"/>
  <c r="G24"/>
  <c r="E24"/>
  <c r="C24"/>
  <c r="C18"/>
  <c r="C15"/>
  <c r="C14"/>
  <c r="C13"/>
  <c r="C12"/>
  <c r="E7"/>
  <c r="E5"/>
</calcChain>
</file>

<file path=xl/sharedStrings.xml><?xml version="1.0" encoding="utf-8"?>
<sst xmlns="http://schemas.openxmlformats.org/spreadsheetml/2006/main" count="85" uniqueCount="54">
  <si>
    <t>laboratoire</t>
  </si>
  <si>
    <t>caudalie</t>
  </si>
  <si>
    <t>numéro</t>
  </si>
  <si>
    <t>roche posay</t>
  </si>
  <si>
    <t>date livraison</t>
  </si>
  <si>
    <t>n° BL</t>
  </si>
  <si>
    <t>transporteur</t>
  </si>
  <si>
    <t>n° lettre de voiture</t>
  </si>
  <si>
    <t>gefco</t>
  </si>
  <si>
    <t>valot</t>
  </si>
  <si>
    <t>type d'anomalie</t>
  </si>
  <si>
    <t>produits manquants</t>
  </si>
  <si>
    <t>produits en trop</t>
  </si>
  <si>
    <t>produits cassés</t>
  </si>
  <si>
    <t>produits non commandés</t>
  </si>
  <si>
    <t>libéllé produit</t>
  </si>
  <si>
    <t>eau de raisin 200 ml</t>
  </si>
  <si>
    <t>réf produit labo</t>
  </si>
  <si>
    <t>063A</t>
  </si>
  <si>
    <t>quantité attendue</t>
  </si>
  <si>
    <t>quantité en litige</t>
  </si>
  <si>
    <t>lot 2 lipikar huile 400 ml</t>
  </si>
  <si>
    <t>lot 2 lipikar lait 400 ml</t>
  </si>
  <si>
    <t>commentaire</t>
  </si>
  <si>
    <t>nom du réceptionnaire</t>
  </si>
  <si>
    <t>n°litige</t>
  </si>
  <si>
    <t>service litige</t>
  </si>
  <si>
    <t xml:space="preserve">litige constaté : </t>
  </si>
  <si>
    <t>n°lettre de voiture :</t>
  </si>
  <si>
    <t>Transporteur :</t>
  </si>
  <si>
    <t>n° BL :</t>
  </si>
  <si>
    <t>livraison du :</t>
  </si>
  <si>
    <t xml:space="preserve">Concenrant les produits suivants : </t>
  </si>
  <si>
    <t>libellé</t>
  </si>
  <si>
    <t>référence</t>
  </si>
  <si>
    <t>quantité BL</t>
  </si>
  <si>
    <t>quantité litige</t>
  </si>
  <si>
    <t xml:space="preserve">commentaire : </t>
  </si>
  <si>
    <t>catier</t>
  </si>
  <si>
    <t>calberson</t>
  </si>
  <si>
    <t>gommage argile blanche 100 gr</t>
  </si>
  <si>
    <t>MAG</t>
  </si>
  <si>
    <t>colis abîmés</t>
  </si>
  <si>
    <t>erborian</t>
  </si>
  <si>
    <t>chronopost</t>
  </si>
  <si>
    <t>95P61</t>
  </si>
  <si>
    <t>crème pink perfect 15 ml</t>
  </si>
  <si>
    <t>6AA30097</t>
  </si>
  <si>
    <t>nous gardons mes 6 en trop, mais nous attendons les 6 manquants</t>
  </si>
  <si>
    <t>crème ride 15 ml</t>
  </si>
  <si>
    <t>6AA30067</t>
  </si>
  <si>
    <t>Guillaume 2</t>
  </si>
  <si>
    <t>Julien</t>
  </si>
  <si>
    <t>Guillaume 1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</si>
</sst>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14" fontId="0" fillId="0" borderId="0" xfId="0" applyNumberFormat="1"/>
    <xf numFmtId="1" fontId="0" fillId="0" borderId="0" xfId="0" applyNumberFormat="1"/>
    <xf numFmtId="0" fontId="1" fillId="0" borderId="0" xfId="0" applyFont="1"/>
    <xf numFmtId="0" fontId="1" fillId="0" borderId="0" xfId="0" applyFont="1" applyAlignment="1">
      <alignment horizontal="right"/>
    </xf>
    <xf numFmtId="1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0" fontId="1" fillId="2" borderId="0" xfId="0" applyFont="1" applyFill="1"/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N28"/>
  <sheetViews>
    <sheetView workbookViewId="0">
      <selection activeCell="E30" sqref="E29:E30"/>
    </sheetView>
  </sheetViews>
  <sheetFormatPr baseColWidth="10" defaultRowHeight="15"/>
  <cols>
    <col min="2" max="2" width="11.5703125" bestFit="1" customWidth="1"/>
    <col min="3" max="3" width="12.7109375" bestFit="1" customWidth="1"/>
    <col min="4" max="4" width="13" bestFit="1" customWidth="1"/>
    <col min="5" max="5" width="10" bestFit="1" customWidth="1"/>
    <col min="6" max="6" width="12.140625" bestFit="1" customWidth="1"/>
    <col min="7" max="7" width="23.7109375" bestFit="1" customWidth="1"/>
    <col min="8" max="8" width="18.85546875" bestFit="1" customWidth="1"/>
    <col min="9" max="9" width="22.28515625" bestFit="1" customWidth="1"/>
    <col min="10" max="10" width="14.85546875" bestFit="1" customWidth="1"/>
    <col min="11" max="11" width="17.28515625" bestFit="1" customWidth="1"/>
    <col min="12" max="12" width="16.42578125" bestFit="1" customWidth="1"/>
    <col min="13" max="13" width="12.85546875" bestFit="1" customWidth="1"/>
  </cols>
  <sheetData>
    <row r="1" spans="1:14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</row>
    <row r="2" spans="1:14">
      <c r="G2" t="s">
        <v>11</v>
      </c>
      <c r="I2" t="s">
        <v>51</v>
      </c>
    </row>
    <row r="3" spans="1:14">
      <c r="G3" t="s">
        <v>12</v>
      </c>
      <c r="I3" t="s">
        <v>52</v>
      </c>
    </row>
    <row r="4" spans="1:14">
      <c r="G4" t="s">
        <v>13</v>
      </c>
      <c r="I4" t="s">
        <v>53</v>
      </c>
    </row>
    <row r="5" spans="1:14">
      <c r="G5" t="s">
        <v>14</v>
      </c>
    </row>
    <row r="10" spans="1:14">
      <c r="A10" t="s">
        <v>25</v>
      </c>
      <c r="B10" t="s">
        <v>0</v>
      </c>
      <c r="C10" t="s">
        <v>2</v>
      </c>
      <c r="D10" t="s">
        <v>4</v>
      </c>
      <c r="E10" t="s">
        <v>5</v>
      </c>
      <c r="F10" t="s">
        <v>6</v>
      </c>
      <c r="G10" t="s">
        <v>7</v>
      </c>
      <c r="H10" t="s">
        <v>10</v>
      </c>
      <c r="I10" t="s">
        <v>15</v>
      </c>
      <c r="J10" t="s">
        <v>17</v>
      </c>
      <c r="K10" t="s">
        <v>19</v>
      </c>
      <c r="L10" t="s">
        <v>20</v>
      </c>
      <c r="M10" t="s">
        <v>23</v>
      </c>
      <c r="N10" t="s">
        <v>24</v>
      </c>
    </row>
    <row r="11" spans="1:14">
      <c r="A11">
        <v>1</v>
      </c>
      <c r="B11" t="s">
        <v>1</v>
      </c>
      <c r="C11" s="1">
        <v>238747084</v>
      </c>
      <c r="D11" s="2">
        <v>42851</v>
      </c>
      <c r="E11">
        <v>14273</v>
      </c>
      <c r="F11" t="s">
        <v>8</v>
      </c>
      <c r="G11">
        <v>1427365</v>
      </c>
      <c r="H11" t="s">
        <v>12</v>
      </c>
      <c r="I11" t="s">
        <v>16</v>
      </c>
      <c r="J11" t="s">
        <v>18</v>
      </c>
      <c r="K11">
        <v>3000</v>
      </c>
      <c r="L11">
        <v>12</v>
      </c>
      <c r="N11" t="s">
        <v>51</v>
      </c>
    </row>
    <row r="12" spans="1:14">
      <c r="A12">
        <v>2</v>
      </c>
      <c r="B12" t="s">
        <v>3</v>
      </c>
      <c r="C12" s="1">
        <v>158672782</v>
      </c>
      <c r="D12" s="2">
        <v>42769</v>
      </c>
      <c r="E12">
        <v>61457523</v>
      </c>
      <c r="F12" t="s">
        <v>9</v>
      </c>
      <c r="G12">
        <v>1014595</v>
      </c>
      <c r="H12" t="s">
        <v>11</v>
      </c>
      <c r="I12" t="s">
        <v>22</v>
      </c>
      <c r="J12" s="3">
        <v>3433422499867</v>
      </c>
      <c r="K12">
        <v>540</v>
      </c>
      <c r="L12">
        <v>180</v>
      </c>
      <c r="N12" t="s">
        <v>52</v>
      </c>
    </row>
    <row r="13" spans="1:14">
      <c r="A13">
        <v>2</v>
      </c>
      <c r="C13" s="1"/>
      <c r="H13" t="s">
        <v>11</v>
      </c>
      <c r="I13" t="s">
        <v>21</v>
      </c>
      <c r="J13" s="3">
        <v>3433425004976</v>
      </c>
      <c r="K13">
        <v>342</v>
      </c>
      <c r="L13">
        <v>12</v>
      </c>
      <c r="N13" t="s">
        <v>52</v>
      </c>
    </row>
    <row r="14" spans="1:14">
      <c r="A14">
        <v>3</v>
      </c>
      <c r="B14" t="s">
        <v>38</v>
      </c>
      <c r="C14" s="1">
        <v>320020003</v>
      </c>
      <c r="D14" s="2">
        <v>42822</v>
      </c>
      <c r="E14">
        <v>17207598</v>
      </c>
      <c r="F14" t="s">
        <v>39</v>
      </c>
      <c r="G14">
        <v>17207598</v>
      </c>
      <c r="H14" t="s">
        <v>11</v>
      </c>
      <c r="I14" t="s">
        <v>40</v>
      </c>
      <c r="J14" s="3" t="s">
        <v>41</v>
      </c>
      <c r="K14">
        <v>480</v>
      </c>
      <c r="L14">
        <v>12</v>
      </c>
      <c r="M14" t="s">
        <v>42</v>
      </c>
      <c r="N14" t="s">
        <v>53</v>
      </c>
    </row>
    <row r="15" spans="1:14">
      <c r="A15">
        <v>4</v>
      </c>
      <c r="B15" t="s">
        <v>43</v>
      </c>
      <c r="C15" s="1">
        <v>492706276</v>
      </c>
      <c r="D15" s="2">
        <v>42789</v>
      </c>
      <c r="E15">
        <v>81479745</v>
      </c>
      <c r="F15" t="s">
        <v>44</v>
      </c>
      <c r="G15" t="s">
        <v>45</v>
      </c>
      <c r="H15" t="s">
        <v>11</v>
      </c>
      <c r="I15" t="s">
        <v>46</v>
      </c>
      <c r="J15" s="3" t="s">
        <v>47</v>
      </c>
      <c r="K15">
        <v>12</v>
      </c>
      <c r="L15">
        <v>6</v>
      </c>
      <c r="M15" t="s">
        <v>48</v>
      </c>
      <c r="N15" t="s">
        <v>53</v>
      </c>
    </row>
    <row r="16" spans="1:14">
      <c r="A16">
        <v>4</v>
      </c>
      <c r="C16" s="1"/>
      <c r="H16" t="s">
        <v>12</v>
      </c>
      <c r="I16" t="s">
        <v>49</v>
      </c>
      <c r="J16" s="3" t="s">
        <v>50</v>
      </c>
      <c r="K16">
        <v>24</v>
      </c>
      <c r="L16">
        <v>6</v>
      </c>
      <c r="M16" t="s">
        <v>48</v>
      </c>
      <c r="N16" t="s">
        <v>53</v>
      </c>
    </row>
    <row r="17" spans="3:10">
      <c r="C17" s="1"/>
      <c r="J17" s="3"/>
    </row>
    <row r="18" spans="3:10">
      <c r="C18" s="1"/>
      <c r="J18" s="3"/>
    </row>
    <row r="19" spans="3:10">
      <c r="C19" s="1"/>
      <c r="J19" s="3"/>
    </row>
    <row r="20" spans="3:10">
      <c r="C20" s="1"/>
      <c r="J20" s="3"/>
    </row>
    <row r="21" spans="3:10">
      <c r="C21" s="1"/>
      <c r="J21" s="3"/>
    </row>
    <row r="22" spans="3:10">
      <c r="C22" s="1"/>
      <c r="J22" s="3"/>
    </row>
    <row r="23" spans="3:10">
      <c r="C23" s="1"/>
      <c r="J23" s="3"/>
    </row>
    <row r="24" spans="3:10">
      <c r="C24" s="1"/>
      <c r="J24" s="3"/>
    </row>
    <row r="25" spans="3:10">
      <c r="C25" s="1"/>
    </row>
    <row r="26" spans="3:10">
      <c r="C26" s="1"/>
    </row>
    <row r="27" spans="3:10">
      <c r="C27" s="1"/>
    </row>
    <row r="28" spans="3:10">
      <c r="C28" s="1"/>
    </row>
  </sheetData>
  <dataValidations count="2">
    <dataValidation type="list" allowBlank="1" showInputMessage="1" showErrorMessage="1" sqref="H11:H26">
      <formula1>$G$2:$G$5</formula1>
    </dataValidation>
    <dataValidation type="list" allowBlank="1" showInputMessage="1" showErrorMessage="1" sqref="N11:N21">
      <formula1>$I$2:$I$4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I36"/>
  <sheetViews>
    <sheetView tabSelected="1" workbookViewId="0">
      <selection activeCell="C3" sqref="C3"/>
    </sheetView>
  </sheetViews>
  <sheetFormatPr baseColWidth="10" defaultRowHeight="15"/>
  <cols>
    <col min="2" max="2" width="31.7109375" bestFit="1" customWidth="1"/>
    <col min="3" max="3" width="28.5703125" bestFit="1" customWidth="1"/>
    <col min="5" max="5" width="14" bestFit="1" customWidth="1"/>
    <col min="7" max="7" width="12.7109375" bestFit="1" customWidth="1"/>
    <col min="8" max="8" width="13.5703125" bestFit="1" customWidth="1"/>
  </cols>
  <sheetData>
    <row r="2" spans="2:5">
      <c r="B2" t="s">
        <v>25</v>
      </c>
      <c r="C2" s="8">
        <v>1</v>
      </c>
    </row>
    <row r="5" spans="2:5">
      <c r="E5" s="10" t="str">
        <f>VLOOKUP($C$2,Feuil1!$A$10:$N$50,2,FALSE)</f>
        <v>caudalie</v>
      </c>
    </row>
    <row r="6" spans="2:5">
      <c r="E6" s="9" t="s">
        <v>26</v>
      </c>
    </row>
    <row r="7" spans="2:5">
      <c r="E7" s="11">
        <f>VLOOKUP($C$2,Feuil1!$A$10:$N$50,3,FALSE)</f>
        <v>238747084</v>
      </c>
    </row>
    <row r="12" spans="2:5">
      <c r="B12" t="s">
        <v>31</v>
      </c>
      <c r="C12" s="4">
        <f>VLOOKUP($C$2,Feuil1!$A$10:$N$50,4,FALSE)</f>
        <v>42851</v>
      </c>
    </row>
    <row r="13" spans="2:5">
      <c r="B13" t="s">
        <v>30</v>
      </c>
      <c r="C13" s="4">
        <f>VLOOKUP($C$2,Feuil1!$A$10:$N$50,5,FALSE)</f>
        <v>14273</v>
      </c>
    </row>
    <row r="14" spans="2:5">
      <c r="B14" t="s">
        <v>29</v>
      </c>
      <c r="C14" s="5" t="str">
        <f>VLOOKUP($C$2,Feuil1!$A$10:$N$50,6,FALSE)</f>
        <v>gefco</v>
      </c>
    </row>
    <row r="15" spans="2:5">
      <c r="B15" t="s">
        <v>28</v>
      </c>
      <c r="C15" s="5">
        <f>VLOOKUP($C$2,Feuil1!$A$10:$N$50,7,FALSE)</f>
        <v>1427365</v>
      </c>
    </row>
    <row r="18" spans="2:9">
      <c r="B18" t="s">
        <v>27</v>
      </c>
      <c r="C18" s="5" t="str">
        <f>VLOOKUP($C$2,Feuil1!$A$10:$N$50,8,FALSE)</f>
        <v>produits en trop</v>
      </c>
    </row>
    <row r="22" spans="2:9">
      <c r="B22" t="s">
        <v>32</v>
      </c>
    </row>
    <row r="24" spans="2:9">
      <c r="B24" t="s">
        <v>33</v>
      </c>
      <c r="C24" s="5" t="str">
        <f>VLOOKUP($C$2,Feuil1!$A$10:$N$50,9,FALSE)</f>
        <v>eau de raisin 200 ml</v>
      </c>
      <c r="D24" t="s">
        <v>34</v>
      </c>
      <c r="E24" s="6" t="str">
        <f>VLOOKUP($C$2,Feuil1!$A$10:$N$50,10,FALSE)</f>
        <v>063A</v>
      </c>
      <c r="F24" t="s">
        <v>35</v>
      </c>
      <c r="G24" s="5">
        <f>VLOOKUP($C$2,Feuil1!$A$10:$N$50,11,FALSE)</f>
        <v>3000</v>
      </c>
      <c r="H24" t="s">
        <v>36</v>
      </c>
      <c r="I24" s="5">
        <f>VLOOKUP($C$2,Feuil1!$A$10:$N$50,12,FALSE)</f>
        <v>12</v>
      </c>
    </row>
    <row r="25" spans="2:9">
      <c r="B25" t="s">
        <v>33</v>
      </c>
      <c r="C25" s="5"/>
      <c r="D25" t="s">
        <v>34</v>
      </c>
      <c r="E25" s="6"/>
      <c r="F25" t="s">
        <v>35</v>
      </c>
      <c r="G25" s="5"/>
      <c r="H25" t="s">
        <v>36</v>
      </c>
      <c r="I25" s="5"/>
    </row>
    <row r="26" spans="2:9">
      <c r="B26" t="s">
        <v>33</v>
      </c>
      <c r="D26" t="s">
        <v>34</v>
      </c>
      <c r="E26" s="3"/>
      <c r="F26" t="s">
        <v>35</v>
      </c>
      <c r="H26" t="s">
        <v>36</v>
      </c>
    </row>
    <row r="27" spans="2:9">
      <c r="B27" t="s">
        <v>33</v>
      </c>
      <c r="D27" t="s">
        <v>34</v>
      </c>
      <c r="E27" s="3"/>
      <c r="F27" t="s">
        <v>35</v>
      </c>
      <c r="H27" t="s">
        <v>36</v>
      </c>
    </row>
    <row r="28" spans="2:9">
      <c r="B28" t="s">
        <v>33</v>
      </c>
      <c r="D28" t="s">
        <v>34</v>
      </c>
      <c r="E28" s="3"/>
      <c r="F28" t="s">
        <v>35</v>
      </c>
      <c r="H28" t="s">
        <v>36</v>
      </c>
    </row>
    <row r="32" spans="2:9">
      <c r="B32" t="s">
        <v>37</v>
      </c>
      <c r="C32" s="7">
        <f>IF(Feuil1!M11=" "," ",VLOOKUP($C$2,Feuil1!$A$10:$N$50,13,FALSE))</f>
        <v>0</v>
      </c>
    </row>
    <row r="36" spans="2:3">
      <c r="B36" t="s">
        <v>24</v>
      </c>
      <c r="C36" s="5" t="str">
        <f>VLOOKUP($C$2,Feuil1!$A$10:$N$50,14,FALSE)</f>
        <v>Guillaume 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d5</dc:creator>
  <cp:lastModifiedBy>Aliénor Rault</cp:lastModifiedBy>
  <dcterms:created xsi:type="dcterms:W3CDTF">2017-07-11T13:04:43Z</dcterms:created>
  <dcterms:modified xsi:type="dcterms:W3CDTF">2017-07-11T18:48:21Z</dcterms:modified>
</cp:coreProperties>
</file>