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440" windowHeight="11760"/>
  </bookViews>
  <sheets>
    <sheet name="Accueil" sheetId="5" r:id="rId1"/>
    <sheet name="BD" sheetId="2" r:id="rId2"/>
    <sheet name="Fiche" sheetId="4" r:id="rId3"/>
  </sheets>
  <functionGroups builtInGroupCount="17"/>
  <definedNames>
    <definedName name="Tall">TReg[#Headers]</definedName>
    <definedName name="TNob">OFFSET(TReg[],,,COUNTA(BD!$A:$A)-1,1)</definedName>
    <definedName name="Z_ACAFF195_71D7_4D61_8FC0_C53EA7EBA5B9_.wvu.PrintArea" localSheetId="2" hidden="1">Fiche!$A$1:$E$32</definedName>
    <definedName name="_xlnm.Print_Area" localSheetId="2">Fiche!$A$1:$E$32</definedName>
  </definedNames>
  <calcPr calcId="145621"/>
  <fileRecoveryPr repairLoad="1"/>
</workbook>
</file>

<file path=xl/calcChain.xml><?xml version="1.0" encoding="utf-8"?>
<calcChain xmlns="http://schemas.openxmlformats.org/spreadsheetml/2006/main">
  <c r="B25" i="4" l="1"/>
  <c r="D20" i="4"/>
  <c r="C20" i="4"/>
  <c r="D19" i="4"/>
  <c r="C19" i="4"/>
  <c r="D18" i="4"/>
  <c r="C18" i="4"/>
  <c r="D17" i="4"/>
  <c r="C17" i="4"/>
  <c r="D16" i="4"/>
  <c r="C16" i="4"/>
  <c r="D15" i="4"/>
  <c r="C15" i="4"/>
  <c r="D14" i="4"/>
  <c r="C14" i="4"/>
  <c r="D13" i="4"/>
  <c r="C13" i="4"/>
  <c r="E10" i="4"/>
  <c r="D10" i="4"/>
  <c r="E25" i="4" s="1"/>
  <c r="C10" i="4"/>
  <c r="A10" i="4"/>
</calcChain>
</file>

<file path=xl/comments1.xml><?xml version="1.0" encoding="utf-8"?>
<comments xmlns="http://schemas.openxmlformats.org/spreadsheetml/2006/main">
  <authors>
    <author>Aline Jouin</author>
  </authors>
  <commentList>
    <comment ref="E7" authorId="0">
      <text>
        <r>
          <rPr>
            <b/>
            <sz val="9"/>
            <color indexed="81"/>
            <rFont val="Tahoma"/>
            <family val="2"/>
          </rPr>
          <t>Aline Jouin:</t>
        </r>
        <r>
          <rPr>
            <sz val="9"/>
            <color indexed="81"/>
            <rFont val="Tahoma"/>
            <family val="2"/>
          </rPr>
          <t xml:space="preserve">
veuillez le saisir le n° du bon correspondant </t>
        </r>
      </text>
    </comment>
  </commentList>
</comments>
</file>

<file path=xl/sharedStrings.xml><?xml version="1.0" encoding="utf-8"?>
<sst xmlns="http://schemas.openxmlformats.org/spreadsheetml/2006/main" count="75" uniqueCount="72">
  <si>
    <t>Date du bon</t>
  </si>
  <si>
    <t>Numéro du bon</t>
  </si>
  <si>
    <t xml:space="preserve">Nom du transporteur </t>
  </si>
  <si>
    <t>Nom du chauffeur</t>
  </si>
  <si>
    <t xml:space="preserve">Imma du VH </t>
  </si>
  <si>
    <t xml:space="preserve">Réalisation du bon </t>
  </si>
  <si>
    <t xml:space="preserve">FICHE ENTREE / SORTIE DE QUAI </t>
  </si>
  <si>
    <t>Date</t>
  </si>
  <si>
    <t>Consignataire</t>
  </si>
  <si>
    <t xml:space="preserve">Transporteur </t>
  </si>
  <si>
    <t>Nom &amp; Prénom du chauffeur</t>
  </si>
  <si>
    <t>Immatriculation du véhicule</t>
  </si>
  <si>
    <t>Code</t>
  </si>
  <si>
    <t>Matériel</t>
  </si>
  <si>
    <t>Quantité entrée sur le quai</t>
  </si>
  <si>
    <t>Quantité sortie sur le quai</t>
  </si>
  <si>
    <t>PE</t>
  </si>
  <si>
    <t>PALETTES EUROPE 80x120</t>
  </si>
  <si>
    <t>EK</t>
  </si>
  <si>
    <t>EURACKS</t>
  </si>
  <si>
    <t>GE</t>
  </si>
  <si>
    <t>GRILLE EURACKS</t>
  </si>
  <si>
    <t>PP</t>
  </si>
  <si>
    <t>DEMI PALETTES ROUGE/BLEU</t>
  </si>
  <si>
    <t>PC</t>
  </si>
  <si>
    <t>PALETTES EUROPE CASSEES</t>
  </si>
  <si>
    <t>AR</t>
  </si>
  <si>
    <t>PALETTES PERDUES 80x120</t>
  </si>
  <si>
    <t>BP</t>
  </si>
  <si>
    <t>BACS</t>
  </si>
  <si>
    <t>VT</t>
  </si>
  <si>
    <t>PALETTES BLEU ROUGE 100x120</t>
  </si>
  <si>
    <t>CONTRÔLE DU RESPONSABLE DE QUAI</t>
  </si>
  <si>
    <t>VISA CHAUFFEUR</t>
  </si>
  <si>
    <t xml:space="preserve">Nom : </t>
  </si>
  <si>
    <t>PE
PAL EUR ENTREES</t>
  </si>
  <si>
    <t>EK
EURACKS ENTRES</t>
  </si>
  <si>
    <t>GE
GRILLES EURACKS ENTREES</t>
  </si>
  <si>
    <t>PP
1/2 PAL R/B ENTREES</t>
  </si>
  <si>
    <t>PC
PAL EUR CASSEES ENTREES</t>
  </si>
  <si>
    <t>AR
PAL PERDUES ENTREES</t>
  </si>
  <si>
    <t>BP
BACS ENTRES</t>
  </si>
  <si>
    <t>VT
PAL B/R (100x120 ENTREES)</t>
  </si>
  <si>
    <t>PE
PAL EUR SORTIES</t>
  </si>
  <si>
    <t>EK
EURACKS SORTIS</t>
  </si>
  <si>
    <t>GE
GRILLES EURACKS SORTIES</t>
  </si>
  <si>
    <t>PP
1/2 PAL R/B SORTIES</t>
  </si>
  <si>
    <t>PC
PAL EUR CASSEES SORTIES</t>
  </si>
  <si>
    <t>AR 
PAL PERDUES SORTIES</t>
  </si>
  <si>
    <t>BP
BACS SORTIS</t>
  </si>
  <si>
    <t>VT
PAL B/R (100x120 SORTIES)</t>
  </si>
  <si>
    <t>BIDON</t>
  </si>
  <si>
    <t>Bon N° :</t>
  </si>
  <si>
    <t>A. RAIGNER</t>
  </si>
  <si>
    <t>GK 256 HB</t>
  </si>
  <si>
    <t>A. NATOLE</t>
  </si>
  <si>
    <t>6K</t>
  </si>
  <si>
    <t xml:space="preserve">Posssibilité de réimprimer le bon en 
indiquant son numéro dans la partie grisée et en cliquant sur l'imprimante situé à côté de ce message. </t>
  </si>
  <si>
    <t>STEF Nantes</t>
  </si>
  <si>
    <t>Bonnet</t>
  </si>
  <si>
    <t>AW - 496 - LH</t>
  </si>
  <si>
    <t>Frédéric LESOIN</t>
  </si>
  <si>
    <t>PASQUIER</t>
  </si>
  <si>
    <t>Caillee Sébastien</t>
  </si>
  <si>
    <t>DH-067-BB</t>
  </si>
  <si>
    <t>Etoile Routière</t>
  </si>
  <si>
    <t>Charlot</t>
  </si>
  <si>
    <t>EC-493-ZW</t>
  </si>
  <si>
    <t>Kilpéric DULTHEO</t>
  </si>
  <si>
    <t>STEF Le Mans</t>
  </si>
  <si>
    <t>Massot</t>
  </si>
  <si>
    <t>23101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</si>
</sst>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11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0" borderId="6" xfId="0" applyBorder="1" applyAlignme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Alignment="1"/>
    <xf numFmtId="0" fontId="0" fillId="0" borderId="12" xfId="0" applyBorder="1" applyAlignment="1">
      <alignment horizontal="center" wrapText="1"/>
    </xf>
    <xf numFmtId="0" fontId="0" fillId="0" borderId="12" xfId="0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horizontal="right"/>
    </xf>
    <xf numFmtId="0" fontId="2" fillId="3" borderId="0" xfId="0" applyFont="1" applyFill="1"/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164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left" vertical="top" wrapText="1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638175</xdr:colOff>
          <xdr:row>9</xdr:row>
          <xdr:rowOff>38100</xdr:rowOff>
        </xdr:from>
        <xdr:to>
          <xdr:col>9</xdr:col>
          <xdr:colOff>66675</xdr:colOff>
          <xdr:row>13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Bon Palette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0</xdr:row>
      <xdr:rowOff>19050</xdr:rowOff>
    </xdr:from>
    <xdr:to>
      <xdr:col>7</xdr:col>
      <xdr:colOff>161925</xdr:colOff>
      <xdr:row>0</xdr:row>
      <xdr:rowOff>314325</xdr:rowOff>
    </xdr:to>
    <xdr:sp macro="" textlink="">
      <xdr:nvSpPr>
        <xdr:cNvPr id="2" name="ZoneTexte 1"/>
        <xdr:cNvSpPr txBox="1"/>
      </xdr:nvSpPr>
      <xdr:spPr>
        <a:xfrm>
          <a:off x="2752725" y="19050"/>
          <a:ext cx="56769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Particulièrement</a:t>
          </a:r>
          <a:r>
            <a:rPr lang="fr-FR" sz="1100" b="1" baseline="0">
              <a:solidFill>
                <a:srgbClr val="FF0000"/>
              </a:solidFill>
            </a:rPr>
            <a:t> signalé : </a:t>
          </a:r>
          <a:r>
            <a:rPr lang="fr-FR" sz="1100" b="1">
              <a:solidFill>
                <a:srgbClr val="FF0000"/>
              </a:solidFill>
            </a:rPr>
            <a:t>Il doit toujours rester au moins 1 enregistrement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752475</xdr:colOff>
      <xdr:row>6</xdr:row>
      <xdr:rowOff>190500</xdr:rowOff>
    </xdr:from>
    <xdr:to>
      <xdr:col>8</xdr:col>
      <xdr:colOff>523875</xdr:colOff>
      <xdr:row>8</xdr:row>
      <xdr:rowOff>200025</xdr:rowOff>
    </xdr:to>
    <xdr:pic macro="[0]!Impres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86775" y="1562100"/>
          <a:ext cx="533400" cy="533400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 fPrintsWithSheet="0"/>
  </xdr:twoCellAnchor>
</xdr:wsDr>
</file>

<file path=xl/tables/table1.xml><?xml version="1.0" encoding="utf-8"?>
<table xmlns="http://schemas.openxmlformats.org/spreadsheetml/2006/main" id="1" name="TReg" displayName="TReg" ref="A1:V6" totalsRowShown="0" headerRowDxfId="10">
  <autoFilter ref="A1:V6"/>
  <tableColumns count="22">
    <tableColumn id="2" name="Numéro du bon" dataDxfId="9"/>
    <tableColumn id="3" name="Date du bon" dataDxfId="8"/>
    <tableColumn id="4" name="Nom du transporteur " dataDxfId="7"/>
    <tableColumn id="5" name="Nom du chauffeur" dataDxfId="6"/>
    <tableColumn id="6" name="Imma du VH " dataDxfId="5"/>
    <tableColumn id="7" name="PE_x000a_PAL EUR ENTREES" dataDxfId="4"/>
    <tableColumn id="8" name="EK_x000a_EURACKS ENTRES" dataDxfId="3"/>
    <tableColumn id="9" name="GE_x000a_GRILLES EURACKS ENTREES" dataDxfId="2"/>
    <tableColumn id="10" name="PP_x000a_1/2 PAL R/B ENTREES"/>
    <tableColumn id="11" name="PC_x000a_PAL EUR CASSEES ENTREES"/>
    <tableColumn id="12" name="AR_x000a_PAL PERDUES ENTREES"/>
    <tableColumn id="13" name="BP_x000a_BACS ENTRES" dataDxfId="1"/>
    <tableColumn id="14" name="VT_x000a_PAL B/R (100x120 ENTREES)" dataDxfId="0"/>
    <tableColumn id="15" name="PE_x000a_PAL EUR SORTIES"/>
    <tableColumn id="16" name="EK_x000a_EURACKS SORTIS"/>
    <tableColumn id="17" name="GE_x000a_GRILLES EURACKS SORTIES"/>
    <tableColumn id="18" name="PP_x000a_1/2 PAL R/B SORTIES"/>
    <tableColumn id="19" name="PC_x000a_PAL EUR CASSEES SORTIES"/>
    <tableColumn id="20" name="AR _x000a_PAL PERDUES SORTIES"/>
    <tableColumn id="21" name="BP_x000a_BACS SORTIS"/>
    <tableColumn id="22" name="VT_x000a_PAL B/R (100x120 SORTIES)"/>
    <tableColumn id="23" name="Réalisation du b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  <pageSetup paperSize="9" orientation="portrait" blackAndWhite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USFShow">
                <anchor moveWithCells="1" sizeWithCells="1">
                  <from>
                    <xdr:col>3</xdr:col>
                    <xdr:colOff>638175</xdr:colOff>
                    <xdr:row>9</xdr:row>
                    <xdr:rowOff>38100</xdr:rowOff>
                  </from>
                  <to>
                    <xdr:col>9</xdr:col>
                    <xdr:colOff>66675</xdr:colOff>
                    <xdr:row>13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V6"/>
  <sheetViews>
    <sheetView workbookViewId="0">
      <selection activeCell="F16" sqref="F16"/>
    </sheetView>
  </sheetViews>
  <sheetFormatPr baseColWidth="10" defaultRowHeight="15" x14ac:dyDescent="0.25"/>
  <cols>
    <col min="1" max="1" width="17" style="15" customWidth="1"/>
    <col min="2" max="2" width="14.7109375" style="15" customWidth="1"/>
    <col min="3" max="3" width="22.140625" style="15" customWidth="1"/>
    <col min="4" max="4" width="19.140625" style="16" customWidth="1"/>
    <col min="5" max="5" width="14.28515625" style="16" customWidth="1"/>
    <col min="6" max="6" width="18.42578125" style="16" customWidth="1"/>
    <col min="7" max="7" width="18.28515625" style="16" customWidth="1"/>
    <col min="8" max="8" width="26.5703125" style="16" customWidth="1"/>
    <col min="9" max="9" width="21.28515625" style="16" customWidth="1"/>
    <col min="10" max="10" width="26.28515625" style="16" customWidth="1"/>
    <col min="11" max="11" width="22.85546875" style="16" customWidth="1"/>
    <col min="12" max="12" width="14.7109375" style="17" customWidth="1"/>
    <col min="13" max="13" width="26.85546875" style="17" customWidth="1"/>
    <col min="14" max="14" width="18" style="16" customWidth="1"/>
    <col min="15" max="15" width="17.85546875" style="16" customWidth="1"/>
    <col min="16" max="16" width="26.140625" style="16" customWidth="1"/>
    <col min="17" max="17" width="20.85546875" style="16" customWidth="1"/>
    <col min="18" max="18" width="25.85546875" style="16" customWidth="1"/>
    <col min="19" max="19" width="22.42578125" style="16" customWidth="1"/>
    <col min="20" max="20" width="14.28515625" style="16" customWidth="1"/>
    <col min="21" max="21" width="26.42578125" style="16" customWidth="1"/>
    <col min="22" max="22" width="20" style="16" customWidth="1"/>
    <col min="23" max="16384" width="11.42578125" style="16"/>
  </cols>
  <sheetData>
    <row r="1" spans="1:22" s="20" customFormat="1" ht="39.75" customHeight="1" x14ac:dyDescent="0.25">
      <c r="A1" s="21" t="s">
        <v>1</v>
      </c>
      <c r="B1" s="21" t="s">
        <v>0</v>
      </c>
      <c r="C1" s="21" t="s">
        <v>2</v>
      </c>
      <c r="D1" s="22" t="s">
        <v>3</v>
      </c>
      <c r="E1" s="22" t="s">
        <v>4</v>
      </c>
      <c r="F1" s="22" t="s">
        <v>35</v>
      </c>
      <c r="G1" s="22" t="s">
        <v>36</v>
      </c>
      <c r="H1" s="22" t="s">
        <v>37</v>
      </c>
      <c r="I1" s="22" t="s">
        <v>38</v>
      </c>
      <c r="J1" s="22" t="s">
        <v>39</v>
      </c>
      <c r="K1" s="22" t="s">
        <v>40</v>
      </c>
      <c r="L1" s="21" t="s">
        <v>41</v>
      </c>
      <c r="M1" s="21" t="s">
        <v>42</v>
      </c>
      <c r="N1" s="22" t="s">
        <v>43</v>
      </c>
      <c r="O1" s="22" t="s">
        <v>44</v>
      </c>
      <c r="P1" s="22" t="s">
        <v>45</v>
      </c>
      <c r="Q1" s="22" t="s">
        <v>46</v>
      </c>
      <c r="R1" s="22" t="s">
        <v>47</v>
      </c>
      <c r="S1" s="22" t="s">
        <v>48</v>
      </c>
      <c r="T1" s="21" t="s">
        <v>49</v>
      </c>
      <c r="U1" s="21" t="s">
        <v>50</v>
      </c>
      <c r="V1" s="22" t="s">
        <v>5</v>
      </c>
    </row>
    <row r="2" spans="1:22" x14ac:dyDescent="0.25">
      <c r="A2" s="15">
        <v>1010</v>
      </c>
      <c r="B2" s="30">
        <v>42941</v>
      </c>
      <c r="C2" s="31" t="s">
        <v>51</v>
      </c>
      <c r="D2" s="32" t="s">
        <v>53</v>
      </c>
      <c r="E2" s="32" t="s">
        <v>54</v>
      </c>
      <c r="F2" s="32">
        <v>1</v>
      </c>
      <c r="G2" s="32">
        <v>2</v>
      </c>
      <c r="H2" s="32">
        <v>3</v>
      </c>
      <c r="I2" s="32">
        <v>4</v>
      </c>
      <c r="J2" s="32">
        <v>5</v>
      </c>
      <c r="K2" s="32">
        <v>6</v>
      </c>
      <c r="L2" s="32">
        <v>7</v>
      </c>
      <c r="M2" s="32">
        <v>8</v>
      </c>
      <c r="N2" s="32">
        <v>9</v>
      </c>
      <c r="O2" s="32">
        <v>10</v>
      </c>
      <c r="P2" s="32">
        <v>11</v>
      </c>
      <c r="Q2" s="32">
        <v>12</v>
      </c>
      <c r="R2" s="32">
        <v>13</v>
      </c>
      <c r="S2" s="32">
        <v>14</v>
      </c>
      <c r="T2" s="32">
        <v>15</v>
      </c>
      <c r="U2" s="32">
        <v>16</v>
      </c>
      <c r="V2" s="33" t="s">
        <v>55</v>
      </c>
    </row>
    <row r="3" spans="1:22" x14ac:dyDescent="0.25">
      <c r="A3" s="15">
        <v>1011</v>
      </c>
      <c r="B3" s="19">
        <v>42972</v>
      </c>
      <c r="C3" s="15" t="s">
        <v>58</v>
      </c>
      <c r="D3" s="18" t="s">
        <v>59</v>
      </c>
      <c r="E3" s="18" t="s">
        <v>60</v>
      </c>
      <c r="F3" s="18">
        <v>13</v>
      </c>
      <c r="G3" s="18"/>
      <c r="H3" s="18"/>
      <c r="V3" s="16" t="s">
        <v>61</v>
      </c>
    </row>
    <row r="4" spans="1:22" x14ac:dyDescent="0.25">
      <c r="A4" s="15">
        <v>1012</v>
      </c>
      <c r="B4" s="19">
        <v>42972</v>
      </c>
      <c r="C4" s="15" t="s">
        <v>62</v>
      </c>
      <c r="D4" s="18" t="s">
        <v>63</v>
      </c>
      <c r="E4" s="18" t="s">
        <v>64</v>
      </c>
      <c r="F4" s="18">
        <v>31</v>
      </c>
      <c r="G4" s="18"/>
      <c r="H4" s="18"/>
      <c r="V4" s="16" t="s">
        <v>61</v>
      </c>
    </row>
    <row r="5" spans="1:22" x14ac:dyDescent="0.25">
      <c r="A5" s="15">
        <v>1013</v>
      </c>
      <c r="B5" s="19">
        <v>42973</v>
      </c>
      <c r="C5" s="15" t="s">
        <v>65</v>
      </c>
      <c r="D5" s="18" t="s">
        <v>66</v>
      </c>
      <c r="E5" s="18" t="s">
        <v>67</v>
      </c>
      <c r="F5" s="18">
        <v>20</v>
      </c>
      <c r="G5" s="18"/>
      <c r="H5" s="18"/>
      <c r="V5" s="16" t="s">
        <v>68</v>
      </c>
    </row>
    <row r="6" spans="1:22" x14ac:dyDescent="0.25">
      <c r="A6" s="15">
        <v>1014</v>
      </c>
      <c r="B6" s="19">
        <v>42973</v>
      </c>
      <c r="C6" s="15" t="s">
        <v>69</v>
      </c>
      <c r="D6" s="18" t="s">
        <v>70</v>
      </c>
      <c r="E6" s="18" t="s">
        <v>71</v>
      </c>
      <c r="F6" s="18">
        <v>34</v>
      </c>
      <c r="G6" s="18"/>
      <c r="H6" s="18"/>
      <c r="V6" s="16" t="s">
        <v>68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on">
    <pageSetUpPr fitToPage="1"/>
  </sheetPr>
  <dimension ref="A3:J33"/>
  <sheetViews>
    <sheetView showGridLines="0" showZeros="0" topLeftCell="A4" workbookViewId="0">
      <selection activeCell="I13" sqref="I13"/>
    </sheetView>
  </sheetViews>
  <sheetFormatPr baseColWidth="10" defaultRowHeight="15" x14ac:dyDescent="0.25"/>
  <cols>
    <col min="1" max="1" width="14.7109375" customWidth="1"/>
    <col min="2" max="2" width="27.85546875" customWidth="1"/>
    <col min="3" max="5" width="16.85546875" customWidth="1"/>
  </cols>
  <sheetData>
    <row r="3" spans="1:10" ht="17.25" customHeight="1" x14ac:dyDescent="0.25">
      <c r="E3" s="4"/>
      <c r="H3" s="43" t="s">
        <v>57</v>
      </c>
      <c r="I3" s="43"/>
      <c r="J3" s="43"/>
    </row>
    <row r="4" spans="1:10" ht="18.75" x14ac:dyDescent="0.3">
      <c r="A4" s="23"/>
      <c r="H4" s="43"/>
      <c r="I4" s="43"/>
      <c r="J4" s="43"/>
    </row>
    <row r="5" spans="1:10" ht="23.25" x14ac:dyDescent="0.35">
      <c r="A5" s="23"/>
      <c r="C5" s="24" t="s">
        <v>6</v>
      </c>
      <c r="D5" s="24"/>
      <c r="E5" s="5"/>
      <c r="H5" s="43"/>
      <c r="I5" s="43"/>
      <c r="J5" s="43"/>
    </row>
    <row r="6" spans="1:10" ht="18.75" x14ac:dyDescent="0.3">
      <c r="A6" s="23"/>
    </row>
    <row r="7" spans="1:10" ht="26.25" x14ac:dyDescent="0.4">
      <c r="A7" s="23"/>
      <c r="C7" s="25" t="s">
        <v>52</v>
      </c>
      <c r="D7" s="6" t="s">
        <v>56</v>
      </c>
      <c r="E7" s="26">
        <v>1019</v>
      </c>
    </row>
    <row r="9" spans="1:10" ht="30" customHeight="1" x14ac:dyDescent="0.25">
      <c r="A9" s="3" t="s">
        <v>7</v>
      </c>
      <c r="B9" s="3" t="s">
        <v>8</v>
      </c>
      <c r="C9" s="3" t="s">
        <v>9</v>
      </c>
      <c r="D9" s="1" t="s">
        <v>10</v>
      </c>
      <c r="E9" s="1" t="s">
        <v>11</v>
      </c>
    </row>
    <row r="10" spans="1:10" ht="30" customHeight="1" x14ac:dyDescent="0.25">
      <c r="A10" s="27" t="e">
        <f>VLOOKUP(E$7,TReg[],2,FALSE)</f>
        <v>#N/A</v>
      </c>
      <c r="B10" s="1"/>
      <c r="C10" s="28" t="e">
        <f>VLOOKUP(E$7,TReg[],3,FALSE)</f>
        <v>#N/A</v>
      </c>
      <c r="D10" s="28" t="e">
        <f>VLOOKUP(E$7,TReg[],4,FALSE)</f>
        <v>#N/A</v>
      </c>
      <c r="E10" s="28" t="e">
        <f>VLOOKUP(E$7,TReg[],5,FALSE)</f>
        <v>#N/A</v>
      </c>
    </row>
    <row r="12" spans="1:10" ht="30" customHeight="1" x14ac:dyDescent="0.25">
      <c r="A12" s="3" t="s">
        <v>12</v>
      </c>
      <c r="B12" s="3" t="s">
        <v>13</v>
      </c>
      <c r="C12" s="1" t="s">
        <v>14</v>
      </c>
      <c r="D12" s="1" t="s">
        <v>15</v>
      </c>
      <c r="E12" s="3"/>
    </row>
    <row r="13" spans="1:10" ht="26.25" customHeight="1" x14ac:dyDescent="0.25">
      <c r="A13" s="3" t="s">
        <v>16</v>
      </c>
      <c r="B13" s="1" t="s">
        <v>17</v>
      </c>
      <c r="C13" s="28" t="e">
        <f>VLOOKUP(E$7,TReg[],6,FALSE)</f>
        <v>#N/A</v>
      </c>
      <c r="D13" s="28" t="e">
        <f>VLOOKUP(E$7,TReg[],14,FALSE)</f>
        <v>#N/A</v>
      </c>
      <c r="E13" s="3"/>
    </row>
    <row r="14" spans="1:10" ht="26.25" customHeight="1" x14ac:dyDescent="0.25">
      <c r="A14" s="3" t="s">
        <v>18</v>
      </c>
      <c r="B14" s="1" t="s">
        <v>19</v>
      </c>
      <c r="C14" s="28" t="e">
        <f>VLOOKUP(E$7,TReg[],7,FALSE)</f>
        <v>#N/A</v>
      </c>
      <c r="D14" s="28" t="e">
        <f>VLOOKUP(E$7,TReg[],15,FALSE)</f>
        <v>#N/A</v>
      </c>
      <c r="E14" s="3"/>
    </row>
    <row r="15" spans="1:10" ht="26.25" customHeight="1" x14ac:dyDescent="0.25">
      <c r="A15" s="3" t="s">
        <v>20</v>
      </c>
      <c r="B15" s="1" t="s">
        <v>21</v>
      </c>
      <c r="C15" s="28" t="e">
        <f>VLOOKUP(E$7,TReg[],8,FALSE)</f>
        <v>#N/A</v>
      </c>
      <c r="D15" s="28" t="e">
        <f>VLOOKUP(E$7,TReg[],16,FALSE)</f>
        <v>#N/A</v>
      </c>
      <c r="E15" s="3"/>
    </row>
    <row r="16" spans="1:10" ht="26.25" customHeight="1" x14ac:dyDescent="0.25">
      <c r="A16" s="3" t="s">
        <v>22</v>
      </c>
      <c r="B16" s="1" t="s">
        <v>23</v>
      </c>
      <c r="C16" s="7" t="e">
        <f>VLOOKUP(E$7,TReg[],9,FALSE)</f>
        <v>#N/A</v>
      </c>
      <c r="D16" s="7" t="e">
        <f>VLOOKUP(E$7,TReg[],17,FALSE)</f>
        <v>#N/A</v>
      </c>
      <c r="E16" s="3"/>
    </row>
    <row r="17" spans="1:5" ht="26.25" customHeight="1" x14ac:dyDescent="0.25">
      <c r="A17" s="3" t="s">
        <v>24</v>
      </c>
      <c r="B17" s="1" t="s">
        <v>25</v>
      </c>
      <c r="C17" s="7" t="e">
        <f>VLOOKUP(E$7,TReg[],10,FALSE)</f>
        <v>#N/A</v>
      </c>
      <c r="D17" s="7" t="e">
        <f>VLOOKUP(E$7,TReg[],18,FALSE)</f>
        <v>#N/A</v>
      </c>
      <c r="E17" s="3"/>
    </row>
    <row r="18" spans="1:5" ht="26.25" customHeight="1" x14ac:dyDescent="0.25">
      <c r="A18" s="3" t="s">
        <v>26</v>
      </c>
      <c r="B18" s="1" t="s">
        <v>27</v>
      </c>
      <c r="C18" s="7" t="e">
        <f>VLOOKUP(E$7,TReg[],11,FALSE)</f>
        <v>#N/A</v>
      </c>
      <c r="D18" s="7" t="e">
        <f>VLOOKUP(E$7,TReg[],19,FALSE)</f>
        <v>#N/A</v>
      </c>
      <c r="E18" s="3"/>
    </row>
    <row r="19" spans="1:5" ht="26.25" customHeight="1" x14ac:dyDescent="0.25">
      <c r="A19" s="3" t="s">
        <v>28</v>
      </c>
      <c r="B19" s="1" t="s">
        <v>29</v>
      </c>
      <c r="C19" s="7" t="e">
        <f>VLOOKUP(E$7,TReg[],12,FALSE)</f>
        <v>#N/A</v>
      </c>
      <c r="D19" s="7" t="e">
        <f>VLOOKUP(E$7,TReg[],20,FALSE)</f>
        <v>#N/A</v>
      </c>
      <c r="E19" s="3"/>
    </row>
    <row r="20" spans="1:5" ht="26.25" customHeight="1" x14ac:dyDescent="0.25">
      <c r="A20" s="3" t="s">
        <v>30</v>
      </c>
      <c r="B20" s="1" t="s">
        <v>31</v>
      </c>
      <c r="C20" s="7" t="e">
        <f>VLOOKUP(E$7,TReg[],13,FALSE)</f>
        <v>#N/A</v>
      </c>
      <c r="D20" s="7" t="e">
        <f>VLOOKUP(E$7,TReg[],21,FALSE)</f>
        <v>#N/A</v>
      </c>
      <c r="E20" s="3"/>
    </row>
    <row r="21" spans="1:5" ht="26.25" customHeight="1" x14ac:dyDescent="0.25">
      <c r="A21" s="3"/>
      <c r="B21" s="3"/>
      <c r="C21" s="3"/>
      <c r="D21" s="3"/>
      <c r="E21" s="3"/>
    </row>
    <row r="22" spans="1:5" ht="26.25" customHeight="1" x14ac:dyDescent="0.25">
      <c r="A22" s="2"/>
      <c r="B22" s="2"/>
      <c r="C22" s="3"/>
      <c r="D22" s="3"/>
      <c r="E22" s="3"/>
    </row>
    <row r="24" spans="1:5" ht="30" customHeight="1" x14ac:dyDescent="0.25">
      <c r="A24" s="35" t="s">
        <v>32</v>
      </c>
      <c r="B24" s="36"/>
      <c r="D24" s="37" t="s">
        <v>33</v>
      </c>
      <c r="E24" s="38"/>
    </row>
    <row r="25" spans="1:5" x14ac:dyDescent="0.25">
      <c r="A25" s="8" t="s">
        <v>34</v>
      </c>
      <c r="B25" s="29" t="e">
        <f>VLOOKUP(E$7,TReg[],22,FALSE)</f>
        <v>#N/A</v>
      </c>
      <c r="D25" s="9" t="s">
        <v>34</v>
      </c>
      <c r="E25" s="10" t="e">
        <f>D10</f>
        <v>#N/A</v>
      </c>
    </row>
    <row r="26" spans="1:5" x14ac:dyDescent="0.25">
      <c r="A26" s="39"/>
      <c r="B26" s="40"/>
      <c r="D26" s="11"/>
      <c r="E26" s="12"/>
    </row>
    <row r="27" spans="1:5" x14ac:dyDescent="0.25">
      <c r="A27" s="39"/>
      <c r="B27" s="40"/>
      <c r="D27" s="11"/>
      <c r="E27" s="12"/>
    </row>
    <row r="28" spans="1:5" x14ac:dyDescent="0.25">
      <c r="A28" s="39"/>
      <c r="B28" s="40"/>
      <c r="D28" s="11"/>
      <c r="E28" s="12"/>
    </row>
    <row r="29" spans="1:5" x14ac:dyDescent="0.25">
      <c r="A29" s="39"/>
      <c r="B29" s="40"/>
      <c r="D29" s="11"/>
      <c r="E29" s="12"/>
    </row>
    <row r="30" spans="1:5" x14ac:dyDescent="0.25">
      <c r="A30" s="39"/>
      <c r="B30" s="40"/>
      <c r="D30" s="11"/>
      <c r="E30" s="12"/>
    </row>
    <row r="31" spans="1:5" x14ac:dyDescent="0.25">
      <c r="A31" s="41"/>
      <c r="B31" s="42"/>
      <c r="D31" s="13"/>
      <c r="E31" s="14"/>
    </row>
    <row r="33" spans="3:3" x14ac:dyDescent="0.25">
      <c r="C33" s="34"/>
    </row>
  </sheetData>
  <mergeCells count="4">
    <mergeCell ref="A24:B24"/>
    <mergeCell ref="D24:E24"/>
    <mergeCell ref="A26:B31"/>
    <mergeCell ref="H3:J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portrait" blackAndWhite="1" r:id="rId1"/>
  <headerFooter>
    <oddFooter>&amp;C&amp;D&amp;T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BD</vt:lpstr>
      <vt:lpstr>Fiche</vt:lpstr>
      <vt:lpstr>Tall</vt:lpstr>
      <vt:lpstr>Fiche!Zone_d_impression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Aline Jouin</cp:lastModifiedBy>
  <cp:lastPrinted>2017-09-06T15:24:46Z</cp:lastPrinted>
  <dcterms:created xsi:type="dcterms:W3CDTF">2017-07-19T14:29:32Z</dcterms:created>
  <dcterms:modified xsi:type="dcterms:W3CDTF">2017-09-07T07:13:33Z</dcterms:modified>
</cp:coreProperties>
</file>