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4000" windowHeight="9735" tabRatio="801"/>
  </bookViews>
  <sheets>
    <sheet name="Calendrier" sheetId="47" r:id="rId1"/>
  </sheets>
  <definedNames>
    <definedName name="ACHATS">#REF!</definedName>
    <definedName name="Activite1">#REF!</definedName>
    <definedName name="Activite2">#REF!</definedName>
    <definedName name="Activite3">#REF!</definedName>
    <definedName name="Agents_Commerciaux">#REF!</definedName>
    <definedName name="An_Ref">Calendrier!$F$9</definedName>
    <definedName name="Base_actuelle">#REF!</definedName>
    <definedName name="Base_mousse">#REF!</definedName>
    <definedName name="CA_Prévis">#REF!</definedName>
    <definedName name="Catégorie_Produits">#REF!</definedName>
    <definedName name="Catégorie_Vente1">#REF!</definedName>
    <definedName name="Catégorie_Vente2">#REF!</definedName>
    <definedName name="Catégorie_Vente3">#REF!</definedName>
    <definedName name="Catégorie_Vente4">#REF!</definedName>
    <definedName name="Catégorie_Vente5">#REF!</definedName>
    <definedName name="Catégorie_Vente6">#REF!</definedName>
    <definedName name="Charges_com1">#REF!</definedName>
    <definedName name="Charges_com2">#REF!</definedName>
    <definedName name="Charges_com3">#REF!</definedName>
    <definedName name="Charges_Except">#REF!</definedName>
    <definedName name="Charges_Pat1">#REF!</definedName>
    <definedName name="Charges_Pat10">#REF!</definedName>
    <definedName name="Charges_Pat11">#REF!</definedName>
    <definedName name="Charges_Pat12">#REF!</definedName>
    <definedName name="Charges_Pat120">#REF!</definedName>
    <definedName name="Charges_Pat13">#REF!</definedName>
    <definedName name="Charges_Pat14">#REF!</definedName>
    <definedName name="Charges_Pat15">#REF!</definedName>
    <definedName name="Charges_Pat16">#REF!</definedName>
    <definedName name="Charges_Pat17">#REF!</definedName>
    <definedName name="Charges_Pat18">#REF!</definedName>
    <definedName name="Charges_Pat19">#REF!</definedName>
    <definedName name="Charges_Pat2">#REF!</definedName>
    <definedName name="Charges_Pat3">#REF!</definedName>
    <definedName name="Charges_Pat4">#REF!</definedName>
    <definedName name="Charges_Pat5">#REF!</definedName>
    <definedName name="Charges_Pat6">#REF!</definedName>
    <definedName name="Charges_Pat7">#REF!</definedName>
    <definedName name="Charges_Pat8">#REF!</definedName>
    <definedName name="Charges_Pat9">#REF!</definedName>
    <definedName name="Choix">#REF!</definedName>
    <definedName name="Choix_Oui_Non">#REF!</definedName>
    <definedName name="Credit_bail">#REF!</definedName>
    <definedName name="Critere_Ventes">#REF!</definedName>
    <definedName name="Date_Debut_exer">#REF!</definedName>
    <definedName name="Date_debut_Exer_Pre">#REF!</definedName>
    <definedName name="Date_Fin_Exer">#REF!</definedName>
    <definedName name="Date_Fin_Exer_Prec">#REF!</definedName>
    <definedName name="DeuxCent">ROW(#REF!)</definedName>
    <definedName name="devis1_aout">#REF!</definedName>
    <definedName name="devis1_Avr">#REF!</definedName>
    <definedName name="devis1_dec">#REF!</definedName>
    <definedName name="devis1_Fev">#REF!</definedName>
    <definedName name="devis1_janv">#REF!</definedName>
    <definedName name="devis1_juil">#REF!</definedName>
    <definedName name="devis1_juin">#REF!</definedName>
    <definedName name="devis1_mai">#REF!</definedName>
    <definedName name="devis1_mars">#REF!</definedName>
    <definedName name="devis1_nov">#REF!</definedName>
    <definedName name="devis1_oct">#REF!</definedName>
    <definedName name="devis1_sept">#REF!</definedName>
    <definedName name="devis2_Aout">#REF!</definedName>
    <definedName name="devis2_avr">#REF!</definedName>
    <definedName name="devis2_dec">#REF!</definedName>
    <definedName name="devis2_Fev">#REF!</definedName>
    <definedName name="devis2_janv">#REF!</definedName>
    <definedName name="devis2_juil">#REF!</definedName>
    <definedName name="devis2_juin">#REF!</definedName>
    <definedName name="devis2_mai">#REF!</definedName>
    <definedName name="devis2_mars">#REF!</definedName>
    <definedName name="devis2_Nov">#REF!</definedName>
    <definedName name="devis2_Oct">#REF!</definedName>
    <definedName name="devis2_sept">#REF!</definedName>
    <definedName name="devis3_aout">#REF!</definedName>
    <definedName name="devis3_avr">#REF!</definedName>
    <definedName name="devis3_dec">#REF!</definedName>
    <definedName name="devis3_Fev">#REF!</definedName>
    <definedName name="devis3_janv">#REF!</definedName>
    <definedName name="devis3_Juil">#REF!</definedName>
    <definedName name="devis3_Juin">#REF!</definedName>
    <definedName name="devis3_mai">#REF!</definedName>
    <definedName name="devis3_mars">#REF!</definedName>
    <definedName name="devis3_nov">#REF!</definedName>
    <definedName name="devis3_oct">#REF!</definedName>
    <definedName name="devis3_sept">#REF!</definedName>
    <definedName name="devis4_aout">#REF!</definedName>
    <definedName name="devis4_avr">#REF!</definedName>
    <definedName name="devis4_Dec">#REF!</definedName>
    <definedName name="devis4_Fev">#REF!</definedName>
    <definedName name="devis4_janv">#REF!</definedName>
    <definedName name="devis4_juil">#REF!</definedName>
    <definedName name="devis4_juin">#REF!</definedName>
    <definedName name="devis4_mai">#REF!</definedName>
    <definedName name="devis4_mars">#REF!</definedName>
    <definedName name="devis4_Nov">#REF!</definedName>
    <definedName name="devis4_oct">#REF!</definedName>
    <definedName name="devis4_sept">#REF!</definedName>
    <definedName name="Dotations_Amor">#REF!</definedName>
    <definedName name="Emploi">#REF!</definedName>
    <definedName name="Epaisseur_Mousse">#REF!</definedName>
    <definedName name="Extraction_MO">#REF!</definedName>
    <definedName name="Filtre_MO">#REF!</definedName>
    <definedName name="Filtre_Ventes">#REF!</definedName>
    <definedName name="Frais_Agents_Co">#REF!</definedName>
    <definedName name="Frais_Autres_charges_Perso">#REF!</definedName>
    <definedName name="Frais_Commerciaux">#REF!</definedName>
    <definedName name="Frais_Financiers">#REF!</definedName>
    <definedName name="Frais_Fixes">#REF!</definedName>
    <definedName name="Frais_Generaux">#REF!</definedName>
    <definedName name="Frais_Intérimaires">#REF!</definedName>
    <definedName name="Frais_Variables">#REF!</definedName>
    <definedName name="Heures_Intérimaires">#REF!</definedName>
    <definedName name="Heures_Production">#REF!</definedName>
    <definedName name="Heures_Salariés">#REF!</definedName>
    <definedName name="Heures_ST">#REF!</definedName>
    <definedName name="HJour">#REF!</definedName>
    <definedName name="HPrepa">#REF!</definedName>
    <definedName name="Indice_Marge_Brute">#REF!</definedName>
    <definedName name="Interets_Emprunts">#REF!</definedName>
    <definedName name="Jours_Feries">Calendrier!$AH$11:$AH$23</definedName>
    <definedName name="KMH">#REF!</definedName>
    <definedName name="Marge_Brute">#REF!</definedName>
    <definedName name="Nature_Activite">#REF!</definedName>
    <definedName name="Nature_Emploi">#REF!</definedName>
    <definedName name="Nom_Client">#REF!</definedName>
    <definedName name="Num_Devis">#REF!</definedName>
    <definedName name="Pourc_categorie01">#REF!</definedName>
    <definedName name="Pourc_categorie011">#REF!</definedName>
    <definedName name="Pourc_categorie012">#REF!</definedName>
    <definedName name="Pourc_categorie013">#REF!</definedName>
    <definedName name="Pourc_categorie014">#REF!</definedName>
    <definedName name="Pourc_categorie015">#REF!</definedName>
    <definedName name="Pourc_categorie016">#REF!</definedName>
    <definedName name="Pourc_categorie02">#REF!</definedName>
    <definedName name="Pourc_categorie03">#REF!</definedName>
    <definedName name="Pourc_categorie04">#REF!</definedName>
    <definedName name="Pourc_categorie05">#REF!</definedName>
    <definedName name="Pourc_categorie06">#REF!</definedName>
    <definedName name="Pourc_categorie11">#REF!</definedName>
    <definedName name="Pourc_categorie111">#REF!</definedName>
    <definedName name="Pourc_categorie112">#REF!</definedName>
    <definedName name="Pourc_categorie113">#REF!</definedName>
    <definedName name="Pourc_categorie114">#REF!</definedName>
    <definedName name="Pourc_categorie115">#REF!</definedName>
    <definedName name="Pourc_categorie116">#REF!</definedName>
    <definedName name="Pourc_categorie12">#REF!</definedName>
    <definedName name="Pourc_categorie13">#REF!</definedName>
    <definedName name="Pourc_categorie14">#REF!</definedName>
    <definedName name="Pourc_categorie15">#REF!</definedName>
    <definedName name="Pourc_categorie16">#REF!</definedName>
    <definedName name="Pourc_categorie21">#REF!</definedName>
    <definedName name="Pourc_categorie211">#REF!</definedName>
    <definedName name="Pourc_categorie212">#REF!</definedName>
    <definedName name="Pourc_categorie213">#REF!</definedName>
    <definedName name="Pourc_categorie214">#REF!</definedName>
    <definedName name="Pourc_categorie215">#REF!</definedName>
    <definedName name="Pourc_categorie216">#REF!</definedName>
    <definedName name="Pourc_categorie22">#REF!</definedName>
    <definedName name="Pourc_categorie23">#REF!</definedName>
    <definedName name="Pourc_categorie24">#REF!</definedName>
    <definedName name="Pourc_categorie25">#REF!</definedName>
    <definedName name="Pourc_categorie26">#REF!</definedName>
    <definedName name="Pourc_categorie31">#REF!</definedName>
    <definedName name="Pourc_categorie311">#REF!</definedName>
    <definedName name="Pourc_categorie312">#REF!</definedName>
    <definedName name="Pourc_categorie313">#REF!</definedName>
    <definedName name="Pourc_categorie314">#REF!</definedName>
    <definedName name="Pourc_categorie315">#REF!</definedName>
    <definedName name="Pourc_categorie316">#REF!</definedName>
    <definedName name="Pourc_categorie32">#REF!</definedName>
    <definedName name="Pourc_categorie33">#REF!</definedName>
    <definedName name="Pourc_categorie34">#REF!</definedName>
    <definedName name="Pourc_categorie35">#REF!</definedName>
    <definedName name="Pourc_categorie36">#REF!</definedName>
    <definedName name="Pourcentage_Devis_etablis1">#REF!</definedName>
    <definedName name="Pourcentage_Devis_etablis2">#REF!</definedName>
    <definedName name="Pourcentage_Devis_etablis3">#REF!</definedName>
    <definedName name="Pourcentage_Devis_etablis4">#REF!</definedName>
    <definedName name="Pourcentage_Devis1">#REF!</definedName>
    <definedName name="Pourcentage_Devis2">#REF!</definedName>
    <definedName name="Pourcentage_devis3">#REF!</definedName>
    <definedName name="Pourcentage_devis4">#REF!</definedName>
    <definedName name="Resultat">#REF!</definedName>
    <definedName name="sal_Administratifs">#REF!</definedName>
    <definedName name="Sal_Charges_Autres">#REF!</definedName>
    <definedName name="Sal_charges_Commerciaux">#REF!</definedName>
    <definedName name="Sal_Charges_Productifs">#REF!</definedName>
    <definedName name="Sal_commerciaux">#REF!</definedName>
    <definedName name="Sal_Productifs">#REF!</definedName>
    <definedName name="Sections">#REF!</definedName>
    <definedName name="Sous_traitance">#REF!</definedName>
    <definedName name="Tarif_chape">#REF!</definedName>
    <definedName name="Taux_Com1">#REF!</definedName>
    <definedName name="Taux_Com2">#REF!</definedName>
    <definedName name="Taux_Com3">#REF!</definedName>
    <definedName name="Taux_Com4">#REF!</definedName>
    <definedName name="Taux_comm11">#REF!</definedName>
    <definedName name="Taux_comm12">#REF!</definedName>
    <definedName name="Taux_comm13">#REF!</definedName>
    <definedName name="Taux_horaire">#REF!</definedName>
    <definedName name="Taux_Marque">#REF!</definedName>
    <definedName name="Taux_MO">#REF!</definedName>
    <definedName name="Taux_Salaire_net">#REF!</definedName>
    <definedName name="Taux_Transf_devis1">#REF!</definedName>
    <definedName name="Taux_Transf_devis2">#REF!</definedName>
    <definedName name="Taux_Transf_devis3">#REF!</definedName>
    <definedName name="Taux_Transf_devis4">#REF!</definedName>
    <definedName name="Tranche">#REF!</definedName>
    <definedName name="Type_Activite">#REF!</definedName>
    <definedName name="Type_de_vente">#REF!</definedName>
    <definedName name="Type_Entreprise">#REF!</definedName>
    <definedName name="Type_Film">#REF!</definedName>
    <definedName name="Type_Niveau">#REF!</definedName>
    <definedName name="Type_Piece">#REF!</definedName>
    <definedName name="Type_Support">#REF!</definedName>
    <definedName name="Type_Tarif">#REF!</definedName>
    <definedName name="Unite">#REF!</definedName>
    <definedName name="V01_2013">#REF!</definedName>
    <definedName name="V01_2013M">#REF!</definedName>
    <definedName name="V01_2014">#REF!</definedName>
    <definedName name="V02_2014">#REF!</definedName>
    <definedName name="V05_2014">#REF!</definedName>
    <definedName name="V09_2014">#REF!</definedName>
    <definedName name="Valeur">IF(DeuxCent=#REF!,1,0)+0.05</definedName>
    <definedName name="Ventes_CAT1">#REF!</definedName>
    <definedName name="Ventes_Cat2">#REF!</definedName>
    <definedName name="Ventes_cat3">#REF!</definedName>
    <definedName name="Ventes_cat4">#REF!</definedName>
    <definedName name="Ventes_cat5">#REF!</definedName>
    <definedName name="Ventes_cat6">#REF!</definedName>
    <definedName name="Ventes_Maindoeuvre">#REF!</definedName>
    <definedName name="Ventes_Matieres">#REF!</definedName>
    <definedName name="Ventes_Previs">#REF!</definedName>
    <definedName name="Version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0" i="47"/>
  <c r="F12" s="1"/>
  <c r="G12" s="1"/>
  <c r="AH17"/>
  <c r="AH18" s="1"/>
  <c r="AH23"/>
  <c r="AH22"/>
  <c r="AH21"/>
  <c r="AH14"/>
  <c r="AH13"/>
  <c r="AH12"/>
  <c r="AH11"/>
  <c r="X40"/>
  <c r="X42" s="1"/>
  <c r="Y42" s="1"/>
  <c r="Z42" s="1"/>
  <c r="AA42" s="1"/>
  <c r="AB42" s="1"/>
  <c r="O40"/>
  <c r="O42" s="1"/>
  <c r="P42" s="1"/>
  <c r="Q42" s="1"/>
  <c r="F40"/>
  <c r="F42" s="1"/>
  <c r="G42" s="1"/>
  <c r="H42" s="1"/>
  <c r="I42" s="1"/>
  <c r="J42" s="1"/>
  <c r="K42" s="1"/>
  <c r="L42" s="1"/>
  <c r="X30"/>
  <c r="X32" s="1"/>
  <c r="Y32" s="1"/>
  <c r="Z32" s="1"/>
  <c r="AA32" s="1"/>
  <c r="AB32" s="1"/>
  <c r="O30"/>
  <c r="O32" s="1"/>
  <c r="P32" s="1"/>
  <c r="F30"/>
  <c r="F32" s="1"/>
  <c r="G32" s="1"/>
  <c r="H32" s="1"/>
  <c r="I32" s="1"/>
  <c r="J32" s="1"/>
  <c r="K32" s="1"/>
  <c r="X20"/>
  <c r="X22" s="1"/>
  <c r="Y22" s="1"/>
  <c r="Z22" s="1"/>
  <c r="AA22" s="1"/>
  <c r="O20"/>
  <c r="O22" s="1"/>
  <c r="F20"/>
  <c r="F22" s="1"/>
  <c r="G22" s="1"/>
  <c r="H22" s="1"/>
  <c r="I22" s="1"/>
  <c r="J22" s="1"/>
  <c r="K22" s="1"/>
  <c r="X10"/>
  <c r="O10"/>
  <c r="O12" s="1"/>
  <c r="P12" s="1"/>
  <c r="Q12" s="1"/>
  <c r="P22" l="1"/>
  <c r="Q22" s="1"/>
  <c r="R22" s="1"/>
  <c r="S22" s="1"/>
  <c r="T22" s="1"/>
  <c r="U22" s="1"/>
  <c r="O23" s="1"/>
  <c r="P23" s="1"/>
  <c r="AC32"/>
  <c r="AD32" s="1"/>
  <c r="X33" s="1"/>
  <c r="L22"/>
  <c r="F23" s="1"/>
  <c r="G23" s="1"/>
  <c r="Q32"/>
  <c r="R32" s="1"/>
  <c r="S32" s="1"/>
  <c r="T32" s="1"/>
  <c r="U32" s="1"/>
  <c r="O33" s="1"/>
  <c r="O31" s="1"/>
  <c r="AC42"/>
  <c r="AD42" s="1"/>
  <c r="X43" s="1"/>
  <c r="X41" s="1"/>
  <c r="L32"/>
  <c r="F33" s="1"/>
  <c r="R42"/>
  <c r="S42" s="1"/>
  <c r="T42" s="1"/>
  <c r="U42" s="1"/>
  <c r="O43" s="1"/>
  <c r="P43" s="1"/>
  <c r="R12"/>
  <c r="S12" s="1"/>
  <c r="T12" s="1"/>
  <c r="U12" s="1"/>
  <c r="AB22"/>
  <c r="AC22" s="1"/>
  <c r="AD22" s="1"/>
  <c r="X23" s="1"/>
  <c r="Y23" s="1"/>
  <c r="F43"/>
  <c r="G43" s="1"/>
  <c r="X12"/>
  <c r="Y12" s="1"/>
  <c r="Z12" s="1"/>
  <c r="AH20"/>
  <c r="AH19"/>
  <c r="F41"/>
  <c r="Y33"/>
  <c r="X31"/>
  <c r="G33"/>
  <c r="F31"/>
  <c r="H12" l="1"/>
  <c r="I12" s="1"/>
  <c r="J12" s="1"/>
  <c r="K12" s="1"/>
  <c r="L12" s="1"/>
  <c r="P33"/>
  <c r="P31" s="1"/>
  <c r="F21"/>
  <c r="O41"/>
  <c r="X21"/>
  <c r="O21"/>
  <c r="Y43"/>
  <c r="Z43" s="1"/>
  <c r="AA12"/>
  <c r="AB12" s="1"/>
  <c r="AC12" s="1"/>
  <c r="AD12" s="1"/>
  <c r="X13" s="1"/>
  <c r="X11" s="1"/>
  <c r="O13"/>
  <c r="O11" s="1"/>
  <c r="G41"/>
  <c r="H43"/>
  <c r="Q43"/>
  <c r="P41"/>
  <c r="G31"/>
  <c r="H33"/>
  <c r="H23"/>
  <c r="G21"/>
  <c r="P21"/>
  <c r="Q23"/>
  <c r="Z23"/>
  <c r="Y21"/>
  <c r="Y31"/>
  <c r="Z33"/>
  <c r="F13" l="1"/>
  <c r="Q33"/>
  <c r="R33" s="1"/>
  <c r="Y41"/>
  <c r="Y13"/>
  <c r="F11"/>
  <c r="P13"/>
  <c r="R43"/>
  <c r="Q41"/>
  <c r="I43"/>
  <c r="H41"/>
  <c r="AA43"/>
  <c r="Z41"/>
  <c r="R23"/>
  <c r="Q21"/>
  <c r="I33"/>
  <c r="H31"/>
  <c r="AA23"/>
  <c r="Z21"/>
  <c r="I23"/>
  <c r="H21"/>
  <c r="AA33"/>
  <c r="Z31"/>
  <c r="G13" l="1"/>
  <c r="H13" s="1"/>
  <c r="I13" s="1"/>
  <c r="J13" s="1"/>
  <c r="K13" s="1"/>
  <c r="L13" s="1"/>
  <c r="F14" s="1"/>
  <c r="G14" s="1"/>
  <c r="H14" s="1"/>
  <c r="I14" s="1"/>
  <c r="J14" s="1"/>
  <c r="K14" s="1"/>
  <c r="L14" s="1"/>
  <c r="F15" s="1"/>
  <c r="G15" s="1"/>
  <c r="H15" s="1"/>
  <c r="I15" s="1"/>
  <c r="J15" s="1"/>
  <c r="K15" s="1"/>
  <c r="L15" s="1"/>
  <c r="F16" s="1"/>
  <c r="G16" s="1"/>
  <c r="H16" s="1"/>
  <c r="I16" s="1"/>
  <c r="J16" s="1"/>
  <c r="K16" s="1"/>
  <c r="L16" s="1"/>
  <c r="F17" s="1"/>
  <c r="G17" s="1"/>
  <c r="Q31"/>
  <c r="Z13"/>
  <c r="Y11"/>
  <c r="J11"/>
  <c r="Q13"/>
  <c r="P11"/>
  <c r="AB43"/>
  <c r="AA41"/>
  <c r="R41"/>
  <c r="S43"/>
  <c r="J43"/>
  <c r="I41"/>
  <c r="I21"/>
  <c r="J23"/>
  <c r="J33"/>
  <c r="I31"/>
  <c r="R31"/>
  <c r="S33"/>
  <c r="AB33"/>
  <c r="AA31"/>
  <c r="AA21"/>
  <c r="AB23"/>
  <c r="S23"/>
  <c r="R21"/>
  <c r="I11" l="1"/>
  <c r="H17"/>
  <c r="I17" s="1"/>
  <c r="J17" s="1"/>
  <c r="K17" s="1"/>
  <c r="L18"/>
  <c r="G11"/>
  <c r="H11"/>
  <c r="Z11"/>
  <c r="AA13"/>
  <c r="K11"/>
  <c r="R13"/>
  <c r="Q11"/>
  <c r="K43"/>
  <c r="J41"/>
  <c r="AC43"/>
  <c r="AB41"/>
  <c r="T43"/>
  <c r="S41"/>
  <c r="AC23"/>
  <c r="AB21"/>
  <c r="T33"/>
  <c r="S31"/>
  <c r="K23"/>
  <c r="J21"/>
  <c r="T23"/>
  <c r="S21"/>
  <c r="AC33"/>
  <c r="AB31"/>
  <c r="K33"/>
  <c r="J31"/>
  <c r="AB13" l="1"/>
  <c r="AA11"/>
  <c r="L11"/>
  <c r="R11"/>
  <c r="S13"/>
  <c r="U43"/>
  <c r="T41"/>
  <c r="K41"/>
  <c r="L43"/>
  <c r="AC41"/>
  <c r="AD43"/>
  <c r="AC31"/>
  <c r="AD33"/>
  <c r="L23"/>
  <c r="K21"/>
  <c r="AD23"/>
  <c r="AC21"/>
  <c r="K31"/>
  <c r="L33"/>
  <c r="T21"/>
  <c r="U23"/>
  <c r="U33"/>
  <c r="T31"/>
  <c r="AB11" l="1"/>
  <c r="AC13"/>
  <c r="T13"/>
  <c r="S11"/>
  <c r="O44"/>
  <c r="P44" s="1"/>
  <c r="Q44" s="1"/>
  <c r="R44" s="1"/>
  <c r="S44" s="1"/>
  <c r="T44" s="1"/>
  <c r="U44" s="1"/>
  <c r="O45" s="1"/>
  <c r="P45" s="1"/>
  <c r="Q45" s="1"/>
  <c r="R45" s="1"/>
  <c r="S45" s="1"/>
  <c r="T45" s="1"/>
  <c r="U45" s="1"/>
  <c r="O46" s="1"/>
  <c r="P46" s="1"/>
  <c r="Q46" s="1"/>
  <c r="R46" s="1"/>
  <c r="U48" s="1"/>
  <c r="U41"/>
  <c r="X44"/>
  <c r="Y44" s="1"/>
  <c r="Z44" s="1"/>
  <c r="AA44" s="1"/>
  <c r="AB44" s="1"/>
  <c r="AC44" s="1"/>
  <c r="AD44" s="1"/>
  <c r="X45" s="1"/>
  <c r="Y45" s="1"/>
  <c r="Z45" s="1"/>
  <c r="AA45" s="1"/>
  <c r="AB45" s="1"/>
  <c r="AC45" s="1"/>
  <c r="AD45" s="1"/>
  <c r="X46" s="1"/>
  <c r="Y46" s="1"/>
  <c r="Z46" s="1"/>
  <c r="AA46" s="1"/>
  <c r="AB46" s="1"/>
  <c r="AC46" s="1"/>
  <c r="AD46" s="1"/>
  <c r="AD41"/>
  <c r="F44"/>
  <c r="G44" s="1"/>
  <c r="H44" s="1"/>
  <c r="I44" s="1"/>
  <c r="J44" s="1"/>
  <c r="K44" s="1"/>
  <c r="L44" s="1"/>
  <c r="F45" s="1"/>
  <c r="G45" s="1"/>
  <c r="H45" s="1"/>
  <c r="I45" s="1"/>
  <c r="J45" s="1"/>
  <c r="K45" s="1"/>
  <c r="L45" s="1"/>
  <c r="F46" s="1"/>
  <c r="G46" s="1"/>
  <c r="H46" s="1"/>
  <c r="I46" s="1"/>
  <c r="J46" s="1"/>
  <c r="K46" s="1"/>
  <c r="L46" s="1"/>
  <c r="F47" s="1"/>
  <c r="G47" s="1"/>
  <c r="L41"/>
  <c r="X24"/>
  <c r="AD21"/>
  <c r="O24"/>
  <c r="P24" s="1"/>
  <c r="Q24" s="1"/>
  <c r="R24" s="1"/>
  <c r="S24" s="1"/>
  <c r="T24" s="1"/>
  <c r="U24" s="1"/>
  <c r="O25" s="1"/>
  <c r="P25" s="1"/>
  <c r="Q25" s="1"/>
  <c r="R25" s="1"/>
  <c r="S25" s="1"/>
  <c r="T25" s="1"/>
  <c r="U25" s="1"/>
  <c r="O26" s="1"/>
  <c r="P26" s="1"/>
  <c r="Q26" s="1"/>
  <c r="U28" s="1"/>
  <c r="U21"/>
  <c r="X34"/>
  <c r="Y34" s="1"/>
  <c r="Z34" s="1"/>
  <c r="AA34" s="1"/>
  <c r="AB34" s="1"/>
  <c r="AC34" s="1"/>
  <c r="AD34" s="1"/>
  <c r="X35" s="1"/>
  <c r="Y35" s="1"/>
  <c r="Z35" s="1"/>
  <c r="AA35" s="1"/>
  <c r="AB35" s="1"/>
  <c r="AC35" s="1"/>
  <c r="AD35" s="1"/>
  <c r="X36" s="1"/>
  <c r="Y36" s="1"/>
  <c r="Z36" s="1"/>
  <c r="AA36" s="1"/>
  <c r="AB36" s="1"/>
  <c r="AC36" s="1"/>
  <c r="AD31"/>
  <c r="O34"/>
  <c r="P34" s="1"/>
  <c r="Q34" s="1"/>
  <c r="R34" s="1"/>
  <c r="S34" s="1"/>
  <c r="T34" s="1"/>
  <c r="U34" s="1"/>
  <c r="O35" s="1"/>
  <c r="P35" s="1"/>
  <c r="Q35" s="1"/>
  <c r="R35" s="1"/>
  <c r="S35" s="1"/>
  <c r="T35" s="1"/>
  <c r="U35" s="1"/>
  <c r="O36" s="1"/>
  <c r="P36" s="1"/>
  <c r="Q36" s="1"/>
  <c r="R36" s="1"/>
  <c r="U38" s="1"/>
  <c r="U31"/>
  <c r="F24"/>
  <c r="G24" s="1"/>
  <c r="H24" s="1"/>
  <c r="I24" s="1"/>
  <c r="J24" s="1"/>
  <c r="K24" s="1"/>
  <c r="L24" s="1"/>
  <c r="F25" s="1"/>
  <c r="G25" s="1"/>
  <c r="H25" s="1"/>
  <c r="I25" s="1"/>
  <c r="J25" s="1"/>
  <c r="K25" s="1"/>
  <c r="L25" s="1"/>
  <c r="F26" s="1"/>
  <c r="G26" s="1"/>
  <c r="H26" s="1"/>
  <c r="I26" s="1"/>
  <c r="J26" s="1"/>
  <c r="K26" s="1"/>
  <c r="L26" s="1"/>
  <c r="L21"/>
  <c r="F34"/>
  <c r="G34" s="1"/>
  <c r="H34" s="1"/>
  <c r="I34" s="1"/>
  <c r="J34" s="1"/>
  <c r="K34" s="1"/>
  <c r="L34" s="1"/>
  <c r="F35" s="1"/>
  <c r="G35" s="1"/>
  <c r="H35" s="1"/>
  <c r="I35" s="1"/>
  <c r="J35" s="1"/>
  <c r="K35" s="1"/>
  <c r="L35" s="1"/>
  <c r="F36" s="1"/>
  <c r="G36" s="1"/>
  <c r="H36" s="1"/>
  <c r="I36" s="1"/>
  <c r="J36" s="1"/>
  <c r="K36" s="1"/>
  <c r="L36" s="1"/>
  <c r="F37" s="1"/>
  <c r="L31"/>
  <c r="Y24" l="1"/>
  <c r="Z24" s="1"/>
  <c r="AA24" s="1"/>
  <c r="AB24" s="1"/>
  <c r="AC24" s="1"/>
  <c r="AD24" s="1"/>
  <c r="X25" s="1"/>
  <c r="Y25" s="1"/>
  <c r="Z25" s="1"/>
  <c r="AA25" s="1"/>
  <c r="AB25" s="1"/>
  <c r="AC25" s="1"/>
  <c r="AD25" s="1"/>
  <c r="X26" s="1"/>
  <c r="Y26" s="1"/>
  <c r="Z26" s="1"/>
  <c r="AA26" s="1"/>
  <c r="AB26" s="1"/>
  <c r="AD28" s="1"/>
  <c r="AC11"/>
  <c r="AD13"/>
  <c r="F27"/>
  <c r="G27" s="1"/>
  <c r="H27" s="1"/>
  <c r="I27" s="1"/>
  <c r="J27" s="1"/>
  <c r="K27" s="1"/>
  <c r="L27" s="1"/>
  <c r="L28"/>
  <c r="AD36"/>
  <c r="X37" s="1"/>
  <c r="Y37" s="1"/>
  <c r="Z37" s="1"/>
  <c r="AA37" s="1"/>
  <c r="AB37" s="1"/>
  <c r="AC37" s="1"/>
  <c r="AD37" s="1"/>
  <c r="AD38"/>
  <c r="X47"/>
  <c r="Y47" s="1"/>
  <c r="Z47" s="1"/>
  <c r="AA47" s="1"/>
  <c r="AB47" s="1"/>
  <c r="AC47" s="1"/>
  <c r="AD47" s="1"/>
  <c r="AD48"/>
  <c r="G37"/>
  <c r="H37" s="1"/>
  <c r="I37" s="1"/>
  <c r="J37" s="1"/>
  <c r="K37" s="1"/>
  <c r="L37" s="1"/>
  <c r="L38"/>
  <c r="H47"/>
  <c r="I47" s="1"/>
  <c r="J47" s="1"/>
  <c r="K47" s="1"/>
  <c r="L47" s="1"/>
  <c r="L48"/>
  <c r="S46"/>
  <c r="T46" s="1"/>
  <c r="U46" s="1"/>
  <c r="O47" s="1"/>
  <c r="P47" s="1"/>
  <c r="Q47" s="1"/>
  <c r="R47" s="1"/>
  <c r="S47" s="1"/>
  <c r="T47" s="1"/>
  <c r="U47" s="1"/>
  <c r="S36"/>
  <c r="T36" s="1"/>
  <c r="U36" s="1"/>
  <c r="O37" s="1"/>
  <c r="P37" s="1"/>
  <c r="Q37" s="1"/>
  <c r="R37" s="1"/>
  <c r="S37" s="1"/>
  <c r="T37" s="1"/>
  <c r="U37" s="1"/>
  <c r="T11"/>
  <c r="U13"/>
  <c r="R26"/>
  <c r="S26" s="1"/>
  <c r="T26" s="1"/>
  <c r="U26" s="1"/>
  <c r="X14" l="1"/>
  <c r="Y14" s="1"/>
  <c r="Z14" s="1"/>
  <c r="AA14" s="1"/>
  <c r="AB14" s="1"/>
  <c r="AC14" s="1"/>
  <c r="AD14" s="1"/>
  <c r="X15" s="1"/>
  <c r="Y15" s="1"/>
  <c r="Z15" s="1"/>
  <c r="AA15" s="1"/>
  <c r="AB15" s="1"/>
  <c r="AC15" s="1"/>
  <c r="AD15" s="1"/>
  <c r="X16" s="1"/>
  <c r="Y16" s="1"/>
  <c r="Z16" s="1"/>
  <c r="AA16" s="1"/>
  <c r="AB16" s="1"/>
  <c r="AD11"/>
  <c r="AC26"/>
  <c r="AD26" s="1"/>
  <c r="X27" s="1"/>
  <c r="Y27" s="1"/>
  <c r="Z27" s="1"/>
  <c r="AA27" s="1"/>
  <c r="AB27" s="1"/>
  <c r="AC27" s="1"/>
  <c r="AD27" s="1"/>
  <c r="O27"/>
  <c r="P27" s="1"/>
  <c r="Q27" s="1"/>
  <c r="R27" s="1"/>
  <c r="S27" s="1"/>
  <c r="T27" s="1"/>
  <c r="U27" s="1"/>
  <c r="O14"/>
  <c r="P14" s="1"/>
  <c r="Q14" s="1"/>
  <c r="R14" s="1"/>
  <c r="S14" s="1"/>
  <c r="T14" s="1"/>
  <c r="U14" s="1"/>
  <c r="O15" s="1"/>
  <c r="P15" s="1"/>
  <c r="Q15" s="1"/>
  <c r="R15" s="1"/>
  <c r="S15" s="1"/>
  <c r="T15" s="1"/>
  <c r="U15" s="1"/>
  <c r="O16" s="1"/>
  <c r="P16" s="1"/>
  <c r="U18" s="1"/>
  <c r="U11"/>
  <c r="AD18" l="1"/>
  <c r="AC16"/>
  <c r="AD16" s="1"/>
  <c r="X17" s="1"/>
  <c r="Y17" s="1"/>
  <c r="Z17" s="1"/>
  <c r="AA17" s="1"/>
  <c r="AB17" s="1"/>
  <c r="AC17" s="1"/>
  <c r="AD17" s="1"/>
  <c r="Q16"/>
  <c r="R16" s="1"/>
  <c r="S16" s="1"/>
  <c r="T16" s="1"/>
  <c r="U16" s="1"/>
  <c r="O17" s="1"/>
  <c r="P17" s="1"/>
  <c r="Q17" s="1"/>
  <c r="R17" s="1"/>
  <c r="S17" s="1"/>
  <c r="T17" s="1"/>
  <c r="U17" s="1"/>
</calcChain>
</file>

<file path=xl/sharedStrings.xml><?xml version="1.0" encoding="utf-8"?>
<sst xmlns="http://schemas.openxmlformats.org/spreadsheetml/2006/main" count="14" uniqueCount="14">
  <si>
    <t>Jours Fériés</t>
  </si>
  <si>
    <t>1ER JANVIER : Jour de l'an ou Nouvel an</t>
  </si>
  <si>
    <t>8 mai : Fête de la seconde guerre mondiale</t>
  </si>
  <si>
    <t>14 Juillet : Fête Nationale</t>
  </si>
  <si>
    <t>11 novembre : Armistice seconde guerre mondiale</t>
  </si>
  <si>
    <t>Les fêtes religieuses</t>
  </si>
  <si>
    <t>Les Fêtes traditionnelles</t>
  </si>
  <si>
    <t>Dimanche de Pâques</t>
  </si>
  <si>
    <t>Lundi de Pâques (1 jour après Pâques)</t>
  </si>
  <si>
    <t>Jeudi de l'ascension (39 jours après Pâques)</t>
  </si>
  <si>
    <t>Lundi de Pentecôte (50 jours après Pâques)</t>
  </si>
  <si>
    <t>15 Août : Assomption</t>
  </si>
  <si>
    <t>1er novembre : Toussaint</t>
  </si>
  <si>
    <t>25 décembre : Noël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</si>
</sst>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78" formatCode="mmm"/>
    <numFmt numFmtId="179" formatCode="d"/>
    <numFmt numFmtId="180" formatCode="[$-40C]d\ mmmm\ yyyy;@"/>
    <numFmt numFmtId="181" formatCode="0&quot; h&quot;"/>
  </numFmts>
  <fonts count="9">
    <font>
      <sz val="11"/>
      <color theme="1"/>
      <name val="Calibri"/>
      <family val="2"/>
      <scheme val="minor"/>
    </font>
    <font>
      <sz val="14"/>
      <color indexed="8"/>
      <name val="Arial Narrow"/>
      <family val="2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26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A5A5A5"/>
      </patternFill>
    </fill>
    <fill>
      <patternFill patternType="solid">
        <fgColor rgb="FFFFFF99"/>
        <bgColor indexed="64"/>
      </patternFill>
    </fill>
    <fill>
      <patternFill patternType="solid">
        <fgColor theme="4"/>
      </patternFill>
    </fill>
    <fill>
      <gradientFill degree="90">
        <stop position="0">
          <color theme="0" tint="-5.0965910824915313E-2"/>
        </stop>
        <stop position="1">
          <color theme="0" tint="-0.34900967436750391"/>
        </stop>
      </gradientFill>
    </fill>
    <fill>
      <gradientFill degree="45">
        <stop position="0">
          <color theme="0"/>
        </stop>
        <stop position="1">
          <color theme="0" tint="-0.49803155613879818"/>
        </stop>
      </gradient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</borders>
  <cellStyleXfs count="14">
    <xf numFmtId="0" fontId="0" fillId="0" borderId="0"/>
    <xf numFmtId="43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9" borderId="13" applyNumberFormat="0" applyAlignment="0" applyProtection="0"/>
    <xf numFmtId="43" fontId="2" fillId="3" borderId="5" applyProtection="0">
      <alignment horizontal="left" vertical="center"/>
    </xf>
    <xf numFmtId="14" fontId="2" fillId="3" borderId="5" applyProtection="0">
      <alignment horizontal="center" vertical="center"/>
    </xf>
    <xf numFmtId="43" fontId="2" fillId="3" borderId="5" applyProtection="0">
      <alignment horizontal="center" vertical="center"/>
    </xf>
    <xf numFmtId="44" fontId="2" fillId="3" borderId="5" applyProtection="0">
      <alignment vertical="center"/>
    </xf>
    <xf numFmtId="0" fontId="2" fillId="2" borderId="4">
      <alignment horizontal="center" vertical="center" wrapText="1"/>
    </xf>
    <xf numFmtId="44" fontId="2" fillId="6" borderId="4">
      <alignment horizontal="center" vertical="center" wrapText="1"/>
    </xf>
    <xf numFmtId="44" fontId="4" fillId="11" borderId="7">
      <alignment vertical="center"/>
    </xf>
    <xf numFmtId="0" fontId="2" fillId="7" borderId="5">
      <alignment horizontal="center" vertical="center" wrapText="1"/>
    </xf>
    <xf numFmtId="10" fontId="4" fillId="11" borderId="7">
      <alignment vertical="center"/>
    </xf>
    <xf numFmtId="181" fontId="2" fillId="10" borderId="5" applyProtection="0">
      <alignment horizontal="center"/>
    </xf>
  </cellStyleXfs>
  <cellXfs count="42">
    <xf numFmtId="0" fontId="0" fillId="0" borderId="0" xfId="0"/>
    <xf numFmtId="0" fontId="0" fillId="4" borderId="0" xfId="0" applyFill="1"/>
    <xf numFmtId="0" fontId="0" fillId="5" borderId="0" xfId="0" applyFill="1"/>
    <xf numFmtId="0" fontId="3" fillId="5" borderId="0" xfId="0" applyFont="1" applyFill="1" applyAlignment="1"/>
    <xf numFmtId="0" fontId="0" fillId="5" borderId="0" xfId="0" applyFill="1" applyAlignment="1"/>
    <xf numFmtId="0" fontId="6" fillId="4" borderId="0" xfId="0" applyFont="1" applyFill="1"/>
    <xf numFmtId="179" fontId="0" fillId="12" borderId="18" xfId="0" applyNumberFormat="1" applyFill="1" applyBorder="1" applyAlignment="1">
      <alignment horizontal="center" vertical="center"/>
    </xf>
    <xf numFmtId="179" fontId="0" fillId="12" borderId="15" xfId="0" applyNumberFormat="1" applyFill="1" applyBorder="1" applyAlignment="1">
      <alignment horizontal="center" vertical="center"/>
    </xf>
    <xf numFmtId="179" fontId="0" fillId="12" borderId="19" xfId="0" applyNumberFormat="1" applyFill="1" applyBorder="1" applyAlignment="1">
      <alignment horizontal="center" vertical="center"/>
    </xf>
    <xf numFmtId="179" fontId="0" fillId="12" borderId="20" xfId="0" applyNumberFormat="1" applyFill="1" applyBorder="1" applyAlignment="1">
      <alignment horizontal="center" vertical="center"/>
    </xf>
    <xf numFmtId="179" fontId="0" fillId="12" borderId="16" xfId="0" applyNumberFormat="1" applyFill="1" applyBorder="1" applyAlignment="1">
      <alignment horizontal="center" vertical="center"/>
    </xf>
    <xf numFmtId="179" fontId="0" fillId="12" borderId="21" xfId="0" applyNumberFormat="1" applyFill="1" applyBorder="1" applyAlignment="1">
      <alignment horizontal="center" vertical="center"/>
    </xf>
    <xf numFmtId="179" fontId="0" fillId="12" borderId="22" xfId="0" applyNumberFormat="1" applyFill="1" applyBorder="1" applyAlignment="1">
      <alignment horizontal="center" vertical="center"/>
    </xf>
    <xf numFmtId="179" fontId="0" fillId="12" borderId="17" xfId="0" applyNumberFormat="1" applyFill="1" applyBorder="1" applyAlignment="1">
      <alignment horizontal="center" vertical="center"/>
    </xf>
    <xf numFmtId="179" fontId="0" fillId="12" borderId="23" xfId="0" applyNumberFormat="1" applyFill="1" applyBorder="1" applyAlignment="1">
      <alignment horizontal="center" vertical="center"/>
    </xf>
    <xf numFmtId="179" fontId="0" fillId="12" borderId="24" xfId="0" applyNumberFormat="1" applyFill="1" applyBorder="1" applyAlignment="1">
      <alignment horizontal="center" vertical="center"/>
    </xf>
    <xf numFmtId="179" fontId="0" fillId="12" borderId="25" xfId="0" applyNumberFormat="1" applyFill="1" applyBorder="1" applyAlignment="1">
      <alignment horizontal="center" vertical="center"/>
    </xf>
    <xf numFmtId="179" fontId="0" fillId="12" borderId="26" xfId="0" applyNumberFormat="1" applyFill="1" applyBorder="1" applyAlignment="1">
      <alignment horizontal="center" vertical="center"/>
    </xf>
    <xf numFmtId="0" fontId="0" fillId="4" borderId="10" xfId="0" applyFill="1" applyBorder="1"/>
    <xf numFmtId="0" fontId="7" fillId="8" borderId="10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14" xfId="0" applyFont="1" applyFill="1" applyBorder="1" applyAlignment="1">
      <alignment horizontal="center" vertical="center"/>
    </xf>
    <xf numFmtId="179" fontId="6" fillId="12" borderId="1" xfId="0" applyNumberFormat="1" applyFont="1" applyFill="1" applyBorder="1" applyAlignment="1">
      <alignment horizontal="center" vertical="center"/>
    </xf>
    <xf numFmtId="179" fontId="6" fillId="12" borderId="3" xfId="0" applyNumberFormat="1" applyFont="1" applyFill="1" applyBorder="1" applyAlignment="1">
      <alignment horizontal="center" vertical="center"/>
    </xf>
    <xf numFmtId="179" fontId="6" fillId="12" borderId="10" xfId="0" applyNumberFormat="1" applyFont="1" applyFill="1" applyBorder="1" applyAlignment="1">
      <alignment horizontal="center" vertical="center"/>
    </xf>
    <xf numFmtId="43" fontId="0" fillId="4" borderId="0" xfId="1" applyFont="1" applyFill="1"/>
    <xf numFmtId="179" fontId="0" fillId="4" borderId="0" xfId="0" applyNumberFormat="1" applyFill="1"/>
    <xf numFmtId="180" fontId="0" fillId="4" borderId="3" xfId="0" applyNumberFormat="1" applyFill="1" applyBorder="1"/>
    <xf numFmtId="179" fontId="0" fillId="12" borderId="5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vertical="center"/>
    </xf>
    <xf numFmtId="180" fontId="0" fillId="4" borderId="27" xfId="0" applyNumberFormat="1" applyFill="1" applyBorder="1" applyAlignment="1">
      <alignment vertical="center"/>
    </xf>
    <xf numFmtId="180" fontId="0" fillId="4" borderId="8" xfId="0" applyNumberFormat="1" applyFill="1" applyBorder="1" applyAlignment="1">
      <alignment vertical="center"/>
    </xf>
    <xf numFmtId="180" fontId="0" fillId="4" borderId="9" xfId="0" applyNumberFormat="1" applyFill="1" applyBorder="1" applyAlignment="1">
      <alignment vertical="center"/>
    </xf>
    <xf numFmtId="0" fontId="0" fillId="4" borderId="10" xfId="0" applyFill="1" applyBorder="1" applyAlignment="1">
      <alignment vertical="center"/>
    </xf>
    <xf numFmtId="179" fontId="6" fillId="12" borderId="12" xfId="0" applyNumberFormat="1" applyFont="1" applyFill="1" applyBorder="1" applyAlignment="1">
      <alignment horizontal="center" vertical="center"/>
    </xf>
    <xf numFmtId="179" fontId="0" fillId="12" borderId="28" xfId="0" applyNumberFormat="1" applyFill="1" applyBorder="1" applyAlignment="1">
      <alignment horizontal="center" vertical="center"/>
    </xf>
    <xf numFmtId="178" fontId="3" fillId="4" borderId="6" xfId="0" applyNumberFormat="1" applyFont="1" applyFill="1" applyBorder="1" applyAlignment="1">
      <alignment horizontal="center" vertical="center"/>
    </xf>
    <xf numFmtId="178" fontId="3" fillId="4" borderId="7" xfId="0" applyNumberFormat="1" applyFont="1" applyFill="1" applyBorder="1" applyAlignment="1">
      <alignment horizontal="center" vertical="center"/>
    </xf>
    <xf numFmtId="0" fontId="8" fillId="13" borderId="13" xfId="3" applyFont="1" applyFill="1" applyAlignment="1">
      <alignment horizontal="center" vertical="center"/>
    </xf>
    <xf numFmtId="178" fontId="3" fillId="4" borderId="1" xfId="0" applyNumberFormat="1" applyFont="1" applyFill="1" applyBorder="1" applyAlignment="1">
      <alignment horizontal="center" vertical="center"/>
    </xf>
    <xf numFmtId="178" fontId="3" fillId="4" borderId="2" xfId="0" applyNumberFormat="1" applyFont="1" applyFill="1" applyBorder="1" applyAlignment="1">
      <alignment horizontal="center" vertical="center"/>
    </xf>
    <xf numFmtId="178" fontId="3" fillId="4" borderId="3" xfId="0" applyNumberFormat="1" applyFont="1" applyFill="1" applyBorder="1" applyAlignment="1">
      <alignment horizontal="center" vertical="center"/>
    </xf>
  </cellXfs>
  <cellStyles count="14">
    <cellStyle name="En-tête de colonne" xfId="8"/>
    <cellStyle name="Milliers" xfId="1" builtinId="3"/>
    <cellStyle name="Normal" xfId="0" builtinId="0"/>
    <cellStyle name="Pourcentage 2" xfId="2"/>
    <cellStyle name="Saisie" xfId="4"/>
    <cellStyle name="Saisie Centrée" xfId="6"/>
    <cellStyle name="Saisie compta" xfId="7"/>
    <cellStyle name="Saisie Heures" xfId="13"/>
    <cellStyle name="Saisie_Date" xfId="5"/>
    <cellStyle name="Texte automatique" xfId="11"/>
    <cellStyle name="Total bleu" xfId="10"/>
    <cellStyle name="Total Pourcentage" xfId="12"/>
    <cellStyle name="Valeurs calculées" xfId="9"/>
    <cellStyle name="Vérification" xfId="3" builtinId="23"/>
  </cellStyles>
  <dxfs count="83"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 tint="-5.0965910824915313E-2"/>
          </stop>
          <stop position="1">
            <color theme="0" tint="-0.25098422193060094"/>
          </stop>
        </gradientFill>
      </fill>
    </dxf>
    <dxf>
      <fill>
        <gradientFill degree="90">
          <stop position="0">
            <color theme="0" tint="-0.1490218817712943"/>
          </stop>
          <stop position="1">
            <color theme="0" tint="-5.0965910824915313E-2"/>
          </stop>
        </gradientFill>
      </fill>
    </dxf>
    <dxf>
      <font>
        <b/>
        <i val="0"/>
        <color theme="0"/>
      </font>
      <fill>
        <gradientFill degree="90">
          <stop position="0">
            <color theme="3" tint="0.80001220740379042"/>
          </stop>
          <stop position="1">
            <color theme="4" tint="-0.25098422193060094"/>
          </stop>
        </gradientFill>
      </fill>
    </dxf>
    <dxf>
      <font>
        <b/>
        <i val="0"/>
        <color theme="0"/>
      </font>
      <fill>
        <gradientFill degree="90">
          <stop position="0">
            <color theme="3" tint="0.80001220740379042"/>
          </stop>
          <stop position="1">
            <color theme="4" tint="-0.25098422193060094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C4FF3F"/>
      <color rgb="FFFAFDAB"/>
      <color rgb="FF57D1F7"/>
      <color rgb="FFFF99CC"/>
      <color rgb="FFE1EC06"/>
      <color rgb="FFFFFFCC"/>
      <color rgb="FFFF99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Menu General'!A1"/><Relationship Id="rId2" Type="http://schemas.openxmlformats.org/officeDocument/2006/relationships/hyperlink" Target="#'Resultat Prev'!A1"/><Relationship Id="rId1" Type="http://schemas.openxmlformats.org/officeDocument/2006/relationships/hyperlink" Target="#'Menu commercial'!A1"/><Relationship Id="rId5" Type="http://schemas.openxmlformats.org/officeDocument/2006/relationships/image" Target="../media/image2.png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246526</xdr:colOff>
      <xdr:row>0</xdr:row>
      <xdr:rowOff>57150</xdr:rowOff>
    </xdr:from>
    <xdr:to>
      <xdr:col>19</xdr:col>
      <xdr:colOff>22411</xdr:colOff>
      <xdr:row>6</xdr:row>
      <xdr:rowOff>174150</xdr:rowOff>
    </xdr:to>
    <xdr:sp macro="" textlink="">
      <xdr:nvSpPr>
        <xdr:cNvPr id="2" name="Chevron 1">
          <a:hlinkClick xmlns:r="http://schemas.openxmlformats.org/officeDocument/2006/relationships" r:id="rId1"/>
        </xdr:cNvPr>
        <xdr:cNvSpPr/>
      </xdr:nvSpPr>
      <xdr:spPr>
        <a:xfrm>
          <a:off x="3888438" y="57150"/>
          <a:ext cx="4291855" cy="1260000"/>
        </a:xfrm>
        <a:prstGeom prst="chevron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r"/>
          <a:r>
            <a:rPr lang="fr-FR" sz="2400" b="1">
              <a:solidFill>
                <a:schemeClr val="tx1"/>
              </a:solidFill>
            </a:rPr>
            <a:t>Prévisions</a:t>
          </a:r>
          <a:br>
            <a:rPr lang="fr-FR" sz="2400" b="1">
              <a:solidFill>
                <a:schemeClr val="tx1"/>
              </a:solidFill>
            </a:rPr>
          </a:br>
          <a:r>
            <a:rPr lang="fr-FR" sz="2400" b="1">
              <a:solidFill>
                <a:schemeClr val="tx1"/>
              </a:solidFill>
            </a:rPr>
            <a:t>Commerciales</a:t>
          </a:r>
        </a:p>
      </xdr:txBody>
    </xdr:sp>
    <xdr:clientData/>
  </xdr:twoCellAnchor>
  <xdr:twoCellAnchor>
    <xdr:from>
      <xdr:col>17</xdr:col>
      <xdr:colOff>262776</xdr:colOff>
      <xdr:row>0</xdr:row>
      <xdr:rowOff>66675</xdr:rowOff>
    </xdr:from>
    <xdr:to>
      <xdr:col>30</xdr:col>
      <xdr:colOff>89648</xdr:colOff>
      <xdr:row>6</xdr:row>
      <xdr:rowOff>183675</xdr:rowOff>
    </xdr:to>
    <xdr:sp macro="" textlink="">
      <xdr:nvSpPr>
        <xdr:cNvPr id="3" name="Chevron 2">
          <a:hlinkClick xmlns:r="http://schemas.openxmlformats.org/officeDocument/2006/relationships" r:id="rId2"/>
        </xdr:cNvPr>
        <xdr:cNvSpPr/>
      </xdr:nvSpPr>
      <xdr:spPr>
        <a:xfrm>
          <a:off x="7725894" y="66675"/>
          <a:ext cx="4342842" cy="1260000"/>
        </a:xfrm>
        <a:prstGeom prst="chevron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r"/>
          <a:r>
            <a:rPr lang="fr-FR" sz="2400" b="1">
              <a:solidFill>
                <a:schemeClr val="tx1"/>
              </a:solidFill>
            </a:rPr>
            <a:t>Présentation</a:t>
          </a:r>
          <a:br>
            <a:rPr lang="fr-FR" sz="2400" b="1">
              <a:solidFill>
                <a:schemeClr val="tx1"/>
              </a:solidFill>
            </a:rPr>
          </a:br>
          <a:r>
            <a:rPr lang="fr-FR" sz="2400" b="1">
              <a:solidFill>
                <a:schemeClr val="tx1"/>
              </a:solidFill>
            </a:rPr>
            <a:t>Résultat</a:t>
          </a:r>
        </a:p>
        <a:p>
          <a:pPr algn="r"/>
          <a:r>
            <a:rPr lang="fr-FR" sz="2400" b="1">
              <a:solidFill>
                <a:schemeClr val="tx1"/>
              </a:solidFill>
            </a:rPr>
            <a:t>Prévisionnel</a:t>
          </a:r>
        </a:p>
      </xdr:txBody>
    </xdr:sp>
    <xdr:clientData/>
  </xdr:twoCellAnchor>
  <xdr:twoCellAnchor>
    <xdr:from>
      <xdr:col>0</xdr:col>
      <xdr:colOff>9524</xdr:colOff>
      <xdr:row>0</xdr:row>
      <xdr:rowOff>38100</xdr:rowOff>
    </xdr:from>
    <xdr:to>
      <xdr:col>8</xdr:col>
      <xdr:colOff>22412</xdr:colOff>
      <xdr:row>6</xdr:row>
      <xdr:rowOff>155100</xdr:rowOff>
    </xdr:to>
    <xdr:grpSp>
      <xdr:nvGrpSpPr>
        <xdr:cNvPr id="28" name="Groupe 27"/>
        <xdr:cNvGrpSpPr/>
      </xdr:nvGrpSpPr>
      <xdr:grpSpPr>
        <a:xfrm>
          <a:off x="9524" y="38100"/>
          <a:ext cx="4349564" cy="1260000"/>
          <a:chOff x="9524" y="38100"/>
          <a:chExt cx="4540815" cy="1260000"/>
        </a:xfrm>
      </xdr:grpSpPr>
      <xdr:sp macro="" textlink="">
        <xdr:nvSpPr>
          <xdr:cNvPr id="29" name="Pentagone 28">
            <a:hlinkClick xmlns:r="http://schemas.openxmlformats.org/officeDocument/2006/relationships" r:id="rId3"/>
          </xdr:cNvPr>
          <xdr:cNvSpPr/>
        </xdr:nvSpPr>
        <xdr:spPr>
          <a:xfrm>
            <a:off x="9524" y="38100"/>
            <a:ext cx="4540815" cy="1260000"/>
          </a:xfrm>
          <a:prstGeom prst="homePlate">
            <a:avLst/>
          </a:prstGeom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r"/>
            <a:r>
              <a:rPr lang="fr-FR" sz="2800" b="1"/>
              <a:t>         </a:t>
            </a:r>
            <a:r>
              <a:rPr lang="fr-FR" sz="2400" b="1"/>
              <a:t>Prévisions</a:t>
            </a:r>
            <a:br>
              <a:rPr lang="fr-FR" sz="2400" b="1"/>
            </a:br>
            <a:r>
              <a:rPr lang="fr-FR" sz="2400" b="1"/>
              <a:t>Exploitation</a:t>
            </a:r>
          </a:p>
        </xdr:txBody>
      </xdr:sp>
      <xdr:pic>
        <xdr:nvPicPr>
          <xdr:cNvPr id="30" name="Image 29" descr="Prévisions67522297.pn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497783" y="66675"/>
            <a:ext cx="1226562" cy="1080000"/>
          </a:xfrm>
          <a:prstGeom prst="rect">
            <a:avLst/>
          </a:prstGeom>
        </xdr:spPr>
      </xdr:pic>
    </xdr:grpSp>
    <xdr:clientData/>
  </xdr:twoCellAnchor>
  <xdr:twoCellAnchor editAs="oneCell">
    <xdr:from>
      <xdr:col>7</xdr:col>
      <xdr:colOff>244802</xdr:colOff>
      <xdr:row>0</xdr:row>
      <xdr:rowOff>123825</xdr:rowOff>
    </xdr:from>
    <xdr:to>
      <xdr:col>11</xdr:col>
      <xdr:colOff>475272</xdr:colOff>
      <xdr:row>7</xdr:row>
      <xdr:rowOff>22588</xdr:rowOff>
    </xdr:to>
    <xdr:pic>
      <xdr:nvPicPr>
        <xdr:cNvPr id="38" name="Image 37" descr="Marketing87826264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234096" y="123825"/>
          <a:ext cx="1620000" cy="1232263"/>
        </a:xfrm>
        <a:prstGeom prst="rect">
          <a:avLst/>
        </a:prstGeom>
      </xdr:spPr>
    </xdr:pic>
    <xdr:clientData/>
  </xdr:twoCellAnchor>
  <xdr:twoCellAnchor>
    <xdr:from>
      <xdr:col>0</xdr:col>
      <xdr:colOff>448235</xdr:colOff>
      <xdr:row>12</xdr:row>
      <xdr:rowOff>268941</xdr:rowOff>
    </xdr:from>
    <xdr:to>
      <xdr:col>3</xdr:col>
      <xdr:colOff>322235</xdr:colOff>
      <xdr:row>15</xdr:row>
      <xdr:rowOff>148500</xdr:rowOff>
    </xdr:to>
    <xdr:sp macro="" textlink="">
      <xdr:nvSpPr>
        <xdr:cNvPr id="9" name="Rectangle 8"/>
        <xdr:cNvSpPr/>
      </xdr:nvSpPr>
      <xdr:spPr>
        <a:xfrm>
          <a:off x="448235" y="3070412"/>
          <a:ext cx="2160000" cy="720000"/>
        </a:xfrm>
        <a:prstGeom prst="rect">
          <a:avLst/>
        </a:prstGeom>
        <a:gradFill>
          <a:gsLst>
            <a:gs pos="0">
              <a:schemeClr val="accent1">
                <a:tint val="50000"/>
                <a:satMod val="300000"/>
              </a:schemeClr>
            </a:gs>
            <a:gs pos="35000">
              <a:schemeClr val="accent1">
                <a:tint val="37000"/>
                <a:satMod val="300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  <a:lin ang="7800000" scaled="0"/>
        </a:gradFill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/>
            <a:t>Calendriers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7"/>
  <dimension ref="A8:AL48"/>
  <sheetViews>
    <sheetView showZeros="0" tabSelected="1" zoomScale="85" zoomScaleNormal="85" workbookViewId="0">
      <selection activeCell="AH17" sqref="AH17"/>
    </sheetView>
  </sheetViews>
  <sheetFormatPr baseColWidth="10" defaultRowHeight="15" outlineLevelCol="1"/>
  <cols>
    <col min="1" max="4" width="11.42578125" style="2" customWidth="1" outlineLevel="1"/>
    <col min="5" max="5" width="3.7109375" style="1" customWidth="1"/>
    <col min="6" max="11" width="5.28515625" style="1" customWidth="1"/>
    <col min="12" max="12" width="9.5703125" style="1" bestFit="1" customWidth="1"/>
    <col min="13" max="30" width="5.28515625" style="1" customWidth="1"/>
    <col min="31" max="31" width="7.5703125" style="1" bestFit="1" customWidth="1"/>
    <col min="32" max="32" width="5" style="1" customWidth="1"/>
    <col min="33" max="33" width="46.28515625" style="1" bestFit="1" customWidth="1"/>
    <col min="34" max="34" width="17.140625" style="1" bestFit="1" customWidth="1"/>
    <col min="35" max="52" width="3.7109375" style="1" customWidth="1"/>
    <col min="53" max="16384" width="11.42578125" style="1"/>
  </cols>
  <sheetData>
    <row r="8" spans="1:38" ht="14.25" customHeight="1" thickBot="1">
      <c r="A8" s="3"/>
      <c r="C8" s="4"/>
      <c r="D8" s="4"/>
    </row>
    <row r="9" spans="1:38" ht="35.25" thickTop="1" thickBot="1">
      <c r="F9" s="38">
        <v>2017</v>
      </c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G9" s="36" t="s">
        <v>0</v>
      </c>
      <c r="AH9" s="37"/>
    </row>
    <row r="10" spans="1:38" ht="24" thickTop="1">
      <c r="A10" s="3"/>
      <c r="C10" s="4"/>
      <c r="D10" s="4"/>
      <c r="F10" s="39">
        <f>EDATE(DATE(An_Ref,1,1),0)</f>
        <v>42736</v>
      </c>
      <c r="G10" s="40"/>
      <c r="H10" s="40"/>
      <c r="I10" s="40"/>
      <c r="J10" s="40"/>
      <c r="K10" s="40"/>
      <c r="L10" s="41"/>
      <c r="O10" s="39">
        <f>EDATE(DATE(An_Ref,1,1),1)</f>
        <v>42767</v>
      </c>
      <c r="P10" s="40"/>
      <c r="Q10" s="40"/>
      <c r="R10" s="40"/>
      <c r="S10" s="40"/>
      <c r="T10" s="40"/>
      <c r="U10" s="41"/>
      <c r="X10" s="39">
        <f>EDATE(DATE(An_Ref,1,1),2)</f>
        <v>42795</v>
      </c>
      <c r="Y10" s="40"/>
      <c r="Z10" s="40"/>
      <c r="AA10" s="40"/>
      <c r="AB10" s="40"/>
      <c r="AC10" s="40"/>
      <c r="AD10" s="41"/>
      <c r="AG10" s="22" t="s">
        <v>6</v>
      </c>
      <c r="AH10" s="23"/>
      <c r="AI10" s="5"/>
      <c r="AJ10" s="5"/>
      <c r="AK10" s="5"/>
    </row>
    <row r="11" spans="1:38" ht="21" customHeight="1">
      <c r="F11" s="19" t="str">
        <f>UPPER(TEXT(F13,"jjj"))</f>
        <v>LUN</v>
      </c>
      <c r="G11" s="20" t="str">
        <f t="shared" ref="G11:L11" si="0">UPPER(TEXT(G13,"jjj"))</f>
        <v>MAR</v>
      </c>
      <c r="H11" s="20" t="str">
        <f t="shared" si="0"/>
        <v>MER</v>
      </c>
      <c r="I11" s="20" t="str">
        <f t="shared" si="0"/>
        <v>JEU</v>
      </c>
      <c r="J11" s="20" t="str">
        <f t="shared" si="0"/>
        <v>VEN</v>
      </c>
      <c r="K11" s="20" t="str">
        <f t="shared" si="0"/>
        <v>SAM</v>
      </c>
      <c r="L11" s="21" t="str">
        <f t="shared" si="0"/>
        <v>DIM</v>
      </c>
      <c r="O11" s="19" t="str">
        <f>UPPER(TEXT(O13,"jjj"))</f>
        <v>LUN</v>
      </c>
      <c r="P11" s="20" t="str">
        <f t="shared" ref="P11:U11" si="1">UPPER(TEXT(P13,"jjj"))</f>
        <v>MAR</v>
      </c>
      <c r="Q11" s="20" t="str">
        <f t="shared" si="1"/>
        <v>MER</v>
      </c>
      <c r="R11" s="20" t="str">
        <f t="shared" si="1"/>
        <v>JEU</v>
      </c>
      <c r="S11" s="20" t="str">
        <f t="shared" si="1"/>
        <v>VEN</v>
      </c>
      <c r="T11" s="20" t="str">
        <f t="shared" si="1"/>
        <v>SAM</v>
      </c>
      <c r="U11" s="21" t="str">
        <f t="shared" si="1"/>
        <v>DIM</v>
      </c>
      <c r="X11" s="19" t="str">
        <f>UPPER(TEXT(X13,"jjj"))</f>
        <v>LUN</v>
      </c>
      <c r="Y11" s="20" t="str">
        <f t="shared" ref="Y11:AD11" si="2">UPPER(TEXT(Y13,"jjj"))</f>
        <v>MAR</v>
      </c>
      <c r="Z11" s="20" t="str">
        <f t="shared" si="2"/>
        <v>MER</v>
      </c>
      <c r="AA11" s="20" t="str">
        <f t="shared" si="2"/>
        <v>JEU</v>
      </c>
      <c r="AB11" s="20" t="str">
        <f t="shared" si="2"/>
        <v>VEN</v>
      </c>
      <c r="AC11" s="20" t="str">
        <f t="shared" si="2"/>
        <v>SAM</v>
      </c>
      <c r="AD11" s="21" t="str">
        <f t="shared" si="2"/>
        <v>DIM</v>
      </c>
      <c r="AG11" s="33" t="s">
        <v>1</v>
      </c>
      <c r="AH11" s="30">
        <f>DATE(An_Ref,1,1)</f>
        <v>42736</v>
      </c>
    </row>
    <row r="12" spans="1:38" ht="21" customHeight="1">
      <c r="A12" s="3"/>
      <c r="C12" s="4"/>
      <c r="D12" s="4"/>
      <c r="F12" s="6" t="str">
        <f>+IF(WEEKDAY(F10)=2,F10,"")</f>
        <v/>
      </c>
      <c r="G12" s="7" t="str">
        <f>IF(F12&lt;&gt;"",F12+1,IF(WEEKDAY(F10)=3,F10,""))</f>
        <v/>
      </c>
      <c r="H12" s="7" t="str">
        <f>IF(G12&lt;&gt;"",G12+1,IF(WEEKDAY(F10)=4,F10,""))</f>
        <v/>
      </c>
      <c r="I12" s="7" t="str">
        <f>IF(H12&lt;&gt;"",H12+1,IF(WEEKDAY(F10)=5,F10,""))</f>
        <v/>
      </c>
      <c r="J12" s="7" t="str">
        <f>IF(I12&lt;&gt;"",I12+1,IF(WEEKDAY(F10)=6,F10,""))</f>
        <v/>
      </c>
      <c r="K12" s="7" t="str">
        <f>IF(J12&lt;&gt;"",J12+1,IF(WEEKDAY(F10)=7,F10,""))</f>
        <v/>
      </c>
      <c r="L12" s="8">
        <f>IF(K12&lt;&gt;"",K12+1,IF(WEEKDAY(F10)=1,F10,""))</f>
        <v>42736</v>
      </c>
      <c r="O12" s="6" t="str">
        <f>+IF(WEEKDAY(O10)=2,O10,"")</f>
        <v/>
      </c>
      <c r="P12" s="7" t="str">
        <f>IF(O12&lt;&gt;"",O12+1,IF(WEEKDAY(O10)=3,O10,""))</f>
        <v/>
      </c>
      <c r="Q12" s="7">
        <f>IF(P12&lt;&gt;"",P12+1,IF(WEEKDAY(O10)=4,O10,""))</f>
        <v>42767</v>
      </c>
      <c r="R12" s="7">
        <f>IF(Q12&lt;&gt;"",Q12+1,IF(WEEKDAY(O10)=5,O10,""))</f>
        <v>42768</v>
      </c>
      <c r="S12" s="7">
        <f>IF(R12&lt;&gt;"",R12+1,IF(WEEKDAY(O10)=6,O10,""))</f>
        <v>42769</v>
      </c>
      <c r="T12" s="7">
        <f>IF(S12&lt;&gt;"",S12+1,IF(WEEKDAY(O10)=7,O10,""))</f>
        <v>42770</v>
      </c>
      <c r="U12" s="8">
        <f>IF(T12&lt;&gt;"",T12+1,IF(WEEKDAY(O10)=1,O10,""))</f>
        <v>42771</v>
      </c>
      <c r="X12" s="6" t="str">
        <f>+IF(WEEKDAY(X10)=2,X10,"")</f>
        <v/>
      </c>
      <c r="Y12" s="7" t="str">
        <f>IF(X12&lt;&gt;"",X12+1,IF(WEEKDAY(X10)=3,X10,""))</f>
        <v/>
      </c>
      <c r="Z12" s="7">
        <f>IF(Y12&lt;&gt;"",Y12+1,IF(WEEKDAY(X10)=4,X10,""))</f>
        <v>42795</v>
      </c>
      <c r="AA12" s="7">
        <f>IF(Z12&lt;&gt;"",Z12+1,IF(WEEKDAY(X10)=5,X10,""))</f>
        <v>42796</v>
      </c>
      <c r="AB12" s="7">
        <f>IF(AA12&lt;&gt;"",AA12+1,IF(WEEKDAY(X10)=6,X10,""))</f>
        <v>42797</v>
      </c>
      <c r="AC12" s="7">
        <f>IF(AB12&lt;&gt;"",AB12+1,IF(WEEKDAY(X10)=7,X10,""))</f>
        <v>42798</v>
      </c>
      <c r="AD12" s="8">
        <f>IF(AC12&lt;&gt;"",AC12+1,IF(WEEKDAY(X10)=1,X10,""))</f>
        <v>42799</v>
      </c>
      <c r="AG12" s="33" t="s">
        <v>2</v>
      </c>
      <c r="AH12" s="31">
        <f>DATE(An_Ref,5,1)</f>
        <v>42856</v>
      </c>
    </row>
    <row r="13" spans="1:38" ht="21.75" customHeight="1">
      <c r="F13" s="9">
        <f>L12+1</f>
        <v>42737</v>
      </c>
      <c r="G13" s="10">
        <f>+F13+1</f>
        <v>42738</v>
      </c>
      <c r="H13" s="10">
        <f t="shared" ref="H13:H15" si="3">+G13+1</f>
        <v>42739</v>
      </c>
      <c r="I13" s="10">
        <f t="shared" ref="I13:I15" si="4">+H13+1</f>
        <v>42740</v>
      </c>
      <c r="J13" s="10">
        <f t="shared" ref="J13:J15" si="5">+I13+1</f>
        <v>42741</v>
      </c>
      <c r="K13" s="10">
        <f t="shared" ref="K13:K15" si="6">+J13+1</f>
        <v>42742</v>
      </c>
      <c r="L13" s="11">
        <f t="shared" ref="L13:L15" si="7">+K13+1</f>
        <v>42743</v>
      </c>
      <c r="O13" s="9">
        <f>U12+1</f>
        <v>42772</v>
      </c>
      <c r="P13" s="10">
        <f>+O13+1</f>
        <v>42773</v>
      </c>
      <c r="Q13" s="10">
        <f t="shared" ref="Q13:U13" si="8">+P13+1</f>
        <v>42774</v>
      </c>
      <c r="R13" s="10">
        <f t="shared" si="8"/>
        <v>42775</v>
      </c>
      <c r="S13" s="10">
        <f t="shared" si="8"/>
        <v>42776</v>
      </c>
      <c r="T13" s="10">
        <f t="shared" si="8"/>
        <v>42777</v>
      </c>
      <c r="U13" s="11">
        <f t="shared" si="8"/>
        <v>42778</v>
      </c>
      <c r="X13" s="9">
        <f>AD12+1</f>
        <v>42800</v>
      </c>
      <c r="Y13" s="10">
        <f>+X13+1</f>
        <v>42801</v>
      </c>
      <c r="Z13" s="10">
        <f t="shared" ref="Z13:AD13" si="9">+Y13+1</f>
        <v>42802</v>
      </c>
      <c r="AA13" s="10">
        <f t="shared" si="9"/>
        <v>42803</v>
      </c>
      <c r="AB13" s="10">
        <f t="shared" si="9"/>
        <v>42804</v>
      </c>
      <c r="AC13" s="10">
        <f t="shared" si="9"/>
        <v>42805</v>
      </c>
      <c r="AD13" s="11">
        <f t="shared" si="9"/>
        <v>42806</v>
      </c>
      <c r="AG13" s="33" t="s">
        <v>3</v>
      </c>
      <c r="AH13" s="31">
        <f>DATE(An_Ref,7,14)</f>
        <v>42930</v>
      </c>
    </row>
    <row r="14" spans="1:38" ht="21.75" customHeight="1">
      <c r="A14" s="3"/>
      <c r="C14" s="4"/>
      <c r="D14" s="4"/>
      <c r="F14" s="9">
        <f t="shared" ref="F14:F15" si="10">L13+1</f>
        <v>42744</v>
      </c>
      <c r="G14" s="10">
        <f t="shared" ref="G14:G15" si="11">+F14+1</f>
        <v>42745</v>
      </c>
      <c r="H14" s="10">
        <f t="shared" si="3"/>
        <v>42746</v>
      </c>
      <c r="I14" s="10">
        <f t="shared" si="4"/>
        <v>42747</v>
      </c>
      <c r="J14" s="10">
        <f t="shared" si="5"/>
        <v>42748</v>
      </c>
      <c r="K14" s="10">
        <f t="shared" si="6"/>
        <v>42749</v>
      </c>
      <c r="L14" s="11">
        <f t="shared" si="7"/>
        <v>42750</v>
      </c>
      <c r="O14" s="9">
        <f t="shared" ref="O14:O15" si="12">U13+1</f>
        <v>42779</v>
      </c>
      <c r="P14" s="10">
        <f t="shared" ref="P14:U14" si="13">+O14+1</f>
        <v>42780</v>
      </c>
      <c r="Q14" s="10">
        <f t="shared" si="13"/>
        <v>42781</v>
      </c>
      <c r="R14" s="10">
        <f t="shared" si="13"/>
        <v>42782</v>
      </c>
      <c r="S14" s="10">
        <f t="shared" si="13"/>
        <v>42783</v>
      </c>
      <c r="T14" s="10">
        <f t="shared" si="13"/>
        <v>42784</v>
      </c>
      <c r="U14" s="11">
        <f t="shared" si="13"/>
        <v>42785</v>
      </c>
      <c r="X14" s="9">
        <f t="shared" ref="X14:X15" si="14">AD13+1</f>
        <v>42807</v>
      </c>
      <c r="Y14" s="10">
        <f t="shared" ref="Y14:AD14" si="15">+X14+1</f>
        <v>42808</v>
      </c>
      <c r="Z14" s="10">
        <f t="shared" si="15"/>
        <v>42809</v>
      </c>
      <c r="AA14" s="10">
        <f t="shared" si="15"/>
        <v>42810</v>
      </c>
      <c r="AB14" s="10">
        <f t="shared" si="15"/>
        <v>42811</v>
      </c>
      <c r="AC14" s="10">
        <f t="shared" si="15"/>
        <v>42812</v>
      </c>
      <c r="AD14" s="11">
        <f t="shared" si="15"/>
        <v>42813</v>
      </c>
      <c r="AG14" s="33" t="s">
        <v>4</v>
      </c>
      <c r="AH14" s="31">
        <f>DATE(An_Ref,11,11)</f>
        <v>43050</v>
      </c>
    </row>
    <row r="15" spans="1:38" ht="21.75" customHeight="1">
      <c r="F15" s="9">
        <f t="shared" si="10"/>
        <v>42751</v>
      </c>
      <c r="G15" s="10">
        <f t="shared" si="11"/>
        <v>42752</v>
      </c>
      <c r="H15" s="10">
        <f t="shared" si="3"/>
        <v>42753</v>
      </c>
      <c r="I15" s="10">
        <f t="shared" si="4"/>
        <v>42754</v>
      </c>
      <c r="J15" s="10">
        <f t="shared" si="5"/>
        <v>42755</v>
      </c>
      <c r="K15" s="10">
        <f t="shared" si="6"/>
        <v>42756</v>
      </c>
      <c r="L15" s="11">
        <f t="shared" si="7"/>
        <v>42757</v>
      </c>
      <c r="O15" s="9">
        <f t="shared" si="12"/>
        <v>42786</v>
      </c>
      <c r="P15" s="10">
        <f t="shared" ref="P15:U15" si="16">+O15+1</f>
        <v>42787</v>
      </c>
      <c r="Q15" s="10">
        <f t="shared" si="16"/>
        <v>42788</v>
      </c>
      <c r="R15" s="10">
        <f t="shared" si="16"/>
        <v>42789</v>
      </c>
      <c r="S15" s="10">
        <f t="shared" si="16"/>
        <v>42790</v>
      </c>
      <c r="T15" s="10">
        <f t="shared" si="16"/>
        <v>42791</v>
      </c>
      <c r="U15" s="11">
        <f t="shared" si="16"/>
        <v>42792</v>
      </c>
      <c r="X15" s="9">
        <f t="shared" si="14"/>
        <v>42814</v>
      </c>
      <c r="Y15" s="10">
        <f t="shared" ref="Y15:AD15" si="17">+X15+1</f>
        <v>42815</v>
      </c>
      <c r="Z15" s="10">
        <f t="shared" si="17"/>
        <v>42816</v>
      </c>
      <c r="AA15" s="10">
        <f t="shared" si="17"/>
        <v>42817</v>
      </c>
      <c r="AB15" s="10">
        <f t="shared" si="17"/>
        <v>42818</v>
      </c>
      <c r="AC15" s="10">
        <f t="shared" si="17"/>
        <v>42819</v>
      </c>
      <c r="AD15" s="11">
        <f t="shared" si="17"/>
        <v>42820</v>
      </c>
      <c r="AG15" s="18"/>
      <c r="AH15" s="27"/>
    </row>
    <row r="16" spans="1:38" ht="21.75" customHeight="1">
      <c r="A16" s="3"/>
      <c r="C16" s="4"/>
      <c r="D16" s="4"/>
      <c r="F16" s="12">
        <f>IF(L15&lt;EOMONTH(F10,0),L15+1,"")</f>
        <v>42758</v>
      </c>
      <c r="G16" s="13">
        <f>IF(F16&lt;EOMONTH(F10,0),F16+1,"")</f>
        <v>42759</v>
      </c>
      <c r="H16" s="13">
        <f>IF(G16&lt;EOMONTH(F10,0),G16+1,"")</f>
        <v>42760</v>
      </c>
      <c r="I16" s="13">
        <f>IF(H16&lt;EOMONTH(F10,0),H16+1,"")</f>
        <v>42761</v>
      </c>
      <c r="J16" s="13">
        <f>IF(I16&lt;EOMONTH(F10,0),I16+1,"")</f>
        <v>42762</v>
      </c>
      <c r="K16" s="13">
        <f>IF(J16&lt;EOMONTH(F10,0),J16+1,"")</f>
        <v>42763</v>
      </c>
      <c r="L16" s="14">
        <f>IF(K16&lt;EOMONTH(F10,0),K16+1,"")</f>
        <v>42764</v>
      </c>
      <c r="O16" s="12">
        <f>IF(U15&lt;EOMONTH(O10,0),U15+1,"")</f>
        <v>42793</v>
      </c>
      <c r="P16" s="13">
        <f>IF(O16&lt;EOMONTH(O10,0),O16+1,"")</f>
        <v>42794</v>
      </c>
      <c r="Q16" s="13" t="str">
        <f>IF(P16&lt;EOMONTH(O10,0),P16+1,"")</f>
        <v/>
      </c>
      <c r="R16" s="13" t="str">
        <f>IF(Q16&lt;EOMONTH(O10,0),Q16+1,"")</f>
        <v/>
      </c>
      <c r="S16" s="13" t="str">
        <f>IF(R16&lt;EOMONTH(O10,0),R16+1,"")</f>
        <v/>
      </c>
      <c r="T16" s="13" t="str">
        <f>IF(S16&lt;EOMONTH(O10,0),S16+1,"")</f>
        <v/>
      </c>
      <c r="U16" s="14" t="str">
        <f>IF(T16&lt;EOMONTH(O10,0),T16+1,"")</f>
        <v/>
      </c>
      <c r="X16" s="12">
        <f>IF(AD15&lt;EOMONTH(X10,0),AD15+1,"")</f>
        <v>42821</v>
      </c>
      <c r="Y16" s="13">
        <f>IF(X16&lt;EOMONTH(X10,0),X16+1,"")</f>
        <v>42822</v>
      </c>
      <c r="Z16" s="13">
        <f>IF(Y16&lt;EOMONTH(X10,0),Y16+1,"")</f>
        <v>42823</v>
      </c>
      <c r="AA16" s="13">
        <f>IF(Z16&lt;EOMONTH(X10,0),Z16+1,"")</f>
        <v>42824</v>
      </c>
      <c r="AB16" s="13">
        <f>IF(AA16&lt;EOMONTH(X10,0),AA16+1,"")</f>
        <v>42825</v>
      </c>
      <c r="AC16" s="13" t="str">
        <f>IF(AB16&lt;EOMONTH(X10,0),AB16+1,"")</f>
        <v/>
      </c>
      <c r="AD16" s="14" t="str">
        <f>IF(AC16&lt;EOMONTH(X10,0),AC16+1,"")</f>
        <v/>
      </c>
      <c r="AG16" s="24" t="s">
        <v>5</v>
      </c>
      <c r="AH16" s="34"/>
      <c r="AI16" s="5"/>
      <c r="AJ16" s="5"/>
      <c r="AK16" s="5"/>
      <c r="AL16" s="5"/>
    </row>
    <row r="17" spans="1:34" ht="21.75" customHeight="1">
      <c r="F17" s="15">
        <f>IF(L16&lt;EOMONTH(F10,0),L16+1,"")</f>
        <v>42765</v>
      </c>
      <c r="G17" s="16">
        <f>IF(F17&lt;EOMONTH(F10,0),F17+1,"")</f>
        <v>42766</v>
      </c>
      <c r="H17" s="16" t="str">
        <f>IF(G17&lt;EOMONTH(F10,0),G17+1,"")</f>
        <v/>
      </c>
      <c r="I17" s="16" t="str">
        <f>IF(H17&lt;EOMONTH(F10,0),H17+1,"")</f>
        <v/>
      </c>
      <c r="J17" s="16" t="str">
        <f>IF(I17&lt;EOMONTH(F10,0),I17+1,"")</f>
        <v/>
      </c>
      <c r="K17" s="16" t="str">
        <f>IF(J17&lt;EOMONTH(F10,0),J17+1,"")</f>
        <v/>
      </c>
      <c r="L17" s="17"/>
      <c r="O17" s="15" t="str">
        <f>IF(U16&lt;EOMONTH(O10,0),U16+1,"")</f>
        <v/>
      </c>
      <c r="P17" s="16" t="str">
        <f>IF(O17&lt;EOMONTH(O10,0),O17+1,"")</f>
        <v/>
      </c>
      <c r="Q17" s="16" t="str">
        <f>IF(P17&lt;EOMONTH(O10,0),P17+1,"")</f>
        <v/>
      </c>
      <c r="R17" s="16" t="str">
        <f>IF(Q17&lt;EOMONTH(O10,0),Q17+1,"")</f>
        <v/>
      </c>
      <c r="S17" s="16" t="str">
        <f>IF(R17&lt;EOMONTH(O10,0),R17+1,"")</f>
        <v/>
      </c>
      <c r="T17" s="16" t="str">
        <f>IF(S17&lt;EOMONTH(O10,0),S17+1,"")</f>
        <v/>
      </c>
      <c r="U17" s="35" t="str">
        <f>IF(T17&lt;EOMONTH(P10,0),T17+1,"")</f>
        <v/>
      </c>
      <c r="X17" s="15" t="str">
        <f>IF(AD16&lt;EOMONTH(X10,0),AD16+1,"")</f>
        <v/>
      </c>
      <c r="Y17" s="16" t="str">
        <f>IF(X17&lt;EOMONTH(X10,0),X17+1,"")</f>
        <v/>
      </c>
      <c r="Z17" s="16" t="str">
        <f>IF(Y17&lt;EOMONTH(X10,0),Y17+1,"")</f>
        <v/>
      </c>
      <c r="AA17" s="16" t="str">
        <f>IF(Z17&lt;EOMONTH(X10,0),Z17+1,"")</f>
        <v/>
      </c>
      <c r="AB17" s="16" t="str">
        <f>IF(AA17&lt;EOMONTH(X10,0),AA17+1,"")</f>
        <v/>
      </c>
      <c r="AC17" s="16" t="str">
        <f>IF(AB17&lt;EOMONTH(X10,0),AB17+1,"")</f>
        <v/>
      </c>
      <c r="AD17" s="17" t="str">
        <f>IF(AC17&lt;EOMONTH(X10,0),AC17+1,"")</f>
        <v/>
      </c>
      <c r="AG17" s="33" t="s">
        <v>7</v>
      </c>
      <c r="AH17" s="30">
        <f>ROUND(DATE(An_Ref,4,1)/7+MOD(19*MOD(An_Ref,19)-7,30)*14%,0)*7-6</f>
        <v>42841</v>
      </c>
    </row>
    <row r="18" spans="1:34" ht="21.75" customHeight="1">
      <c r="A18" s="3"/>
      <c r="C18" s="4"/>
      <c r="D18" s="4"/>
      <c r="H18" s="26"/>
      <c r="L18" s="28">
        <f>NETWORKDAYS(L12,G17,$AH$11:$AH$23)</f>
        <v>22</v>
      </c>
      <c r="U18" s="28">
        <f>NETWORKDAYS(Q12,P16,AH11:AH23)</f>
        <v>20</v>
      </c>
      <c r="AD18" s="28">
        <f>NETWORKDAYS(Z12,AB16,$AH$11:$AH$23)</f>
        <v>23</v>
      </c>
      <c r="AG18" s="33" t="s">
        <v>8</v>
      </c>
      <c r="AH18" s="31">
        <f>+AH17+1</f>
        <v>42842</v>
      </c>
    </row>
    <row r="19" spans="1:34" ht="21.75" customHeight="1">
      <c r="AG19" s="33" t="s">
        <v>9</v>
      </c>
      <c r="AH19" s="31">
        <f>+AH17+39</f>
        <v>42880</v>
      </c>
    </row>
    <row r="20" spans="1:34" ht="21.75" customHeight="1">
      <c r="A20" s="3"/>
      <c r="C20" s="4"/>
      <c r="D20" s="4"/>
      <c r="F20" s="39">
        <f>EDATE(DATE(An_Ref,1,1),3)</f>
        <v>42826</v>
      </c>
      <c r="G20" s="40"/>
      <c r="H20" s="40"/>
      <c r="I20" s="40"/>
      <c r="J20" s="40"/>
      <c r="K20" s="40"/>
      <c r="L20" s="41"/>
      <c r="O20" s="39">
        <f>EDATE(DATE(An_Ref,1,1),4)</f>
        <v>42856</v>
      </c>
      <c r="P20" s="40"/>
      <c r="Q20" s="40"/>
      <c r="R20" s="40"/>
      <c r="S20" s="40"/>
      <c r="T20" s="40"/>
      <c r="U20" s="41"/>
      <c r="X20" s="39">
        <f>EDATE(DATE(An_Ref,1,1),5)</f>
        <v>42887</v>
      </c>
      <c r="Y20" s="40"/>
      <c r="Z20" s="40"/>
      <c r="AA20" s="40"/>
      <c r="AB20" s="40"/>
      <c r="AC20" s="40"/>
      <c r="AD20" s="41"/>
      <c r="AG20" s="33" t="s">
        <v>10</v>
      </c>
      <c r="AH20" s="31">
        <f>+AH17+50</f>
        <v>42891</v>
      </c>
    </row>
    <row r="21" spans="1:34" ht="21.75" customHeight="1">
      <c r="F21" s="19" t="str">
        <f>UPPER(TEXT(F23,"jjj"))</f>
        <v>LUN</v>
      </c>
      <c r="G21" s="20" t="str">
        <f t="shared" ref="G21:L21" si="18">UPPER(TEXT(G23,"jjj"))</f>
        <v>MAR</v>
      </c>
      <c r="H21" s="20" t="str">
        <f t="shared" si="18"/>
        <v>MER</v>
      </c>
      <c r="I21" s="20" t="str">
        <f t="shared" si="18"/>
        <v>JEU</v>
      </c>
      <c r="J21" s="20" t="str">
        <f t="shared" si="18"/>
        <v>VEN</v>
      </c>
      <c r="K21" s="20" t="str">
        <f t="shared" si="18"/>
        <v>SAM</v>
      </c>
      <c r="L21" s="21" t="str">
        <f t="shared" si="18"/>
        <v>DIM</v>
      </c>
      <c r="O21" s="19" t="str">
        <f>UPPER(TEXT(O23,"jjj"))</f>
        <v>LUN</v>
      </c>
      <c r="P21" s="20" t="str">
        <f t="shared" ref="P21:U21" si="19">UPPER(TEXT(P23,"jjj"))</f>
        <v>MAR</v>
      </c>
      <c r="Q21" s="20" t="str">
        <f t="shared" si="19"/>
        <v>MER</v>
      </c>
      <c r="R21" s="20" t="str">
        <f t="shared" si="19"/>
        <v>JEU</v>
      </c>
      <c r="S21" s="20" t="str">
        <f t="shared" si="19"/>
        <v>VEN</v>
      </c>
      <c r="T21" s="20" t="str">
        <f t="shared" si="19"/>
        <v>SAM</v>
      </c>
      <c r="U21" s="21" t="str">
        <f t="shared" si="19"/>
        <v>DIM</v>
      </c>
      <c r="X21" s="19" t="str">
        <f>UPPER(TEXT(X23,"jjj"))</f>
        <v>LUN</v>
      </c>
      <c r="Y21" s="20" t="str">
        <f t="shared" ref="Y21:AD21" si="20">UPPER(TEXT(Y23,"jjj"))</f>
        <v>MAR</v>
      </c>
      <c r="Z21" s="20" t="str">
        <f t="shared" si="20"/>
        <v>MER</v>
      </c>
      <c r="AA21" s="20" t="str">
        <f t="shared" si="20"/>
        <v>JEU</v>
      </c>
      <c r="AB21" s="20" t="str">
        <f t="shared" si="20"/>
        <v>VEN</v>
      </c>
      <c r="AC21" s="20" t="str">
        <f t="shared" si="20"/>
        <v>SAM</v>
      </c>
      <c r="AD21" s="21" t="str">
        <f t="shared" si="20"/>
        <v>DIM</v>
      </c>
      <c r="AG21" s="33" t="s">
        <v>11</v>
      </c>
      <c r="AH21" s="31">
        <f>DATE(An_Ref,8,15)</f>
        <v>42962</v>
      </c>
    </row>
    <row r="22" spans="1:34" ht="21.75" customHeight="1">
      <c r="F22" s="6" t="str">
        <f>+IF(WEEKDAY(F20)=2,F20,"")</f>
        <v/>
      </c>
      <c r="G22" s="7" t="str">
        <f>IF(F22&lt;&gt;"",F22+1,IF(WEEKDAY(F20)=3,F20,""))</f>
        <v/>
      </c>
      <c r="H22" s="7" t="str">
        <f>IF(G22&lt;&gt;"",G22+1,IF(WEEKDAY(F20)=4,F20,""))</f>
        <v/>
      </c>
      <c r="I22" s="7" t="str">
        <f>IF(H22&lt;&gt;"",H22+1,IF(WEEKDAY(F20)=5,F20,""))</f>
        <v/>
      </c>
      <c r="J22" s="7" t="str">
        <f>IF(I22&lt;&gt;"",I22+1,IF(WEEKDAY(F20)=6,F20,""))</f>
        <v/>
      </c>
      <c r="K22" s="7">
        <f>IF(J22&lt;&gt;"",J22+1,IF(WEEKDAY(F20)=7,F20,""))</f>
        <v>42826</v>
      </c>
      <c r="L22" s="8">
        <f>IF(K22&lt;&gt;"",K22+1,IF(WEEKDAY(F20)=1,F20,""))</f>
        <v>42827</v>
      </c>
      <c r="O22" s="6">
        <f>+IF(WEEKDAY(O20)=2,O20,"")</f>
        <v>42856</v>
      </c>
      <c r="P22" s="7">
        <f>IF(O22&lt;&gt;"",O22+1,IF(WEEKDAY(O20)=3,O20,""))</f>
        <v>42857</v>
      </c>
      <c r="Q22" s="7">
        <f>IF(P22&lt;&gt;"",P22+1,IF(WEEKDAY(O20)=4,O20,""))</f>
        <v>42858</v>
      </c>
      <c r="R22" s="7">
        <f>IF(Q22&lt;&gt;"",Q22+1,IF(WEEKDAY(O20)=5,O20,""))</f>
        <v>42859</v>
      </c>
      <c r="S22" s="7">
        <f>IF(R22&lt;&gt;"",R22+1,IF(WEEKDAY(O20)=6,O20,""))</f>
        <v>42860</v>
      </c>
      <c r="T22" s="7">
        <f>IF(S22&lt;&gt;"",S22+1,IF(WEEKDAY(O20)=7,O20,""))</f>
        <v>42861</v>
      </c>
      <c r="U22" s="8">
        <f>IF(T22&lt;&gt;"",T22+1,IF(WEEKDAY(O20)=1,O20,""))</f>
        <v>42862</v>
      </c>
      <c r="X22" s="6" t="str">
        <f>+IF(WEEKDAY(X20)=2,X20,"")</f>
        <v/>
      </c>
      <c r="Y22" s="7" t="str">
        <f>IF(X22&lt;&gt;"",X22+1,IF(WEEKDAY(X20)=3,X20,""))</f>
        <v/>
      </c>
      <c r="Z22" s="7" t="str">
        <f>IF(Y22&lt;&gt;"",Y22+1,IF(WEEKDAY(X20)=4,X20,""))</f>
        <v/>
      </c>
      <c r="AA22" s="7">
        <f>IF(Z22&lt;&gt;"",Z22+1,IF(WEEKDAY(X20)=5,X20,""))</f>
        <v>42887</v>
      </c>
      <c r="AB22" s="7">
        <f>IF(AA22&lt;&gt;"",AA22+1,IF(WEEKDAY(X20)=6,X20,""))</f>
        <v>42888</v>
      </c>
      <c r="AC22" s="7">
        <f>IF(AB22&lt;&gt;"",AB22+1,IF(WEEKDAY(X20)=7,X20,""))</f>
        <v>42889</v>
      </c>
      <c r="AD22" s="8">
        <f>IF(AC22&lt;&gt;"",AC22+1,IF(WEEKDAY(X20)=1,X20,""))</f>
        <v>42890</v>
      </c>
      <c r="AG22" s="33" t="s">
        <v>12</v>
      </c>
      <c r="AH22" s="31">
        <f>DATE(An_Ref,11,1)</f>
        <v>43040</v>
      </c>
    </row>
    <row r="23" spans="1:34" ht="21.75" customHeight="1">
      <c r="F23" s="9">
        <f>L22+1</f>
        <v>42828</v>
      </c>
      <c r="G23" s="10">
        <f>+F23+1</f>
        <v>42829</v>
      </c>
      <c r="H23" s="10">
        <f t="shared" ref="H23:L23" si="21">+G23+1</f>
        <v>42830</v>
      </c>
      <c r="I23" s="10">
        <f t="shared" si="21"/>
        <v>42831</v>
      </c>
      <c r="J23" s="10">
        <f t="shared" si="21"/>
        <v>42832</v>
      </c>
      <c r="K23" s="10">
        <f t="shared" si="21"/>
        <v>42833</v>
      </c>
      <c r="L23" s="11">
        <f t="shared" si="21"/>
        <v>42834</v>
      </c>
      <c r="O23" s="9">
        <f>U22+1</f>
        <v>42863</v>
      </c>
      <c r="P23" s="10">
        <f>+O23+1</f>
        <v>42864</v>
      </c>
      <c r="Q23" s="10">
        <f t="shared" ref="Q23:U23" si="22">+P23+1</f>
        <v>42865</v>
      </c>
      <c r="R23" s="10">
        <f t="shared" si="22"/>
        <v>42866</v>
      </c>
      <c r="S23" s="10">
        <f t="shared" si="22"/>
        <v>42867</v>
      </c>
      <c r="T23" s="10">
        <f t="shared" si="22"/>
        <v>42868</v>
      </c>
      <c r="U23" s="11">
        <f t="shared" si="22"/>
        <v>42869</v>
      </c>
      <c r="X23" s="9">
        <f>AD22+1</f>
        <v>42891</v>
      </c>
      <c r="Y23" s="10">
        <f>+X23+1</f>
        <v>42892</v>
      </c>
      <c r="Z23" s="10">
        <f t="shared" ref="Z23:AD23" si="23">+Y23+1</f>
        <v>42893</v>
      </c>
      <c r="AA23" s="10">
        <f t="shared" si="23"/>
        <v>42894</v>
      </c>
      <c r="AB23" s="10">
        <f t="shared" si="23"/>
        <v>42895</v>
      </c>
      <c r="AC23" s="10">
        <f t="shared" si="23"/>
        <v>42896</v>
      </c>
      <c r="AD23" s="11">
        <f t="shared" si="23"/>
        <v>42897</v>
      </c>
      <c r="AG23" s="29" t="s">
        <v>13</v>
      </c>
      <c r="AH23" s="32">
        <f>DATE(An_Ref,12,25)</f>
        <v>43094</v>
      </c>
    </row>
    <row r="24" spans="1:34" ht="21.75" customHeight="1">
      <c r="F24" s="9">
        <f t="shared" ref="F24:F25" si="24">L23+1</f>
        <v>42835</v>
      </c>
      <c r="G24" s="10">
        <f t="shared" ref="G24:L24" si="25">+F24+1</f>
        <v>42836</v>
      </c>
      <c r="H24" s="10">
        <f t="shared" si="25"/>
        <v>42837</v>
      </c>
      <c r="I24" s="10">
        <f t="shared" si="25"/>
        <v>42838</v>
      </c>
      <c r="J24" s="10">
        <f t="shared" si="25"/>
        <v>42839</v>
      </c>
      <c r="K24" s="10">
        <f t="shared" si="25"/>
        <v>42840</v>
      </c>
      <c r="L24" s="11">
        <f t="shared" si="25"/>
        <v>42841</v>
      </c>
      <c r="O24" s="9">
        <f t="shared" ref="O24:O25" si="26">U23+1</f>
        <v>42870</v>
      </c>
      <c r="P24" s="10">
        <f t="shared" ref="P24:U24" si="27">+O24+1</f>
        <v>42871</v>
      </c>
      <c r="Q24" s="10">
        <f t="shared" si="27"/>
        <v>42872</v>
      </c>
      <c r="R24" s="10">
        <f t="shared" si="27"/>
        <v>42873</v>
      </c>
      <c r="S24" s="10">
        <f t="shared" si="27"/>
        <v>42874</v>
      </c>
      <c r="T24" s="10">
        <f t="shared" si="27"/>
        <v>42875</v>
      </c>
      <c r="U24" s="11">
        <f t="shared" si="27"/>
        <v>42876</v>
      </c>
      <c r="X24" s="9">
        <f t="shared" ref="X24:X25" si="28">AD23+1</f>
        <v>42898</v>
      </c>
      <c r="Y24" s="10">
        <f t="shared" ref="Y24:AD24" si="29">+X24+1</f>
        <v>42899</v>
      </c>
      <c r="Z24" s="10">
        <f t="shared" si="29"/>
        <v>42900</v>
      </c>
      <c r="AA24" s="10">
        <f t="shared" si="29"/>
        <v>42901</v>
      </c>
      <c r="AB24" s="10">
        <f t="shared" si="29"/>
        <v>42902</v>
      </c>
      <c r="AC24" s="10">
        <f t="shared" si="29"/>
        <v>42903</v>
      </c>
      <c r="AD24" s="11">
        <f t="shared" si="29"/>
        <v>42904</v>
      </c>
    </row>
    <row r="25" spans="1:34" ht="21.75" customHeight="1">
      <c r="F25" s="9">
        <f t="shared" si="24"/>
        <v>42842</v>
      </c>
      <c r="G25" s="10">
        <f t="shared" ref="G25:L25" si="30">+F25+1</f>
        <v>42843</v>
      </c>
      <c r="H25" s="10">
        <f t="shared" si="30"/>
        <v>42844</v>
      </c>
      <c r="I25" s="10">
        <f t="shared" si="30"/>
        <v>42845</v>
      </c>
      <c r="J25" s="10">
        <f t="shared" si="30"/>
        <v>42846</v>
      </c>
      <c r="K25" s="10">
        <f t="shared" si="30"/>
        <v>42847</v>
      </c>
      <c r="L25" s="11">
        <f t="shared" si="30"/>
        <v>42848</v>
      </c>
      <c r="O25" s="9">
        <f t="shared" si="26"/>
        <v>42877</v>
      </c>
      <c r="P25" s="10">
        <f t="shared" ref="P25:U25" si="31">+O25+1</f>
        <v>42878</v>
      </c>
      <c r="Q25" s="10">
        <f t="shared" si="31"/>
        <v>42879</v>
      </c>
      <c r="R25" s="10">
        <f t="shared" si="31"/>
        <v>42880</v>
      </c>
      <c r="S25" s="10">
        <f t="shared" si="31"/>
        <v>42881</v>
      </c>
      <c r="T25" s="10">
        <f t="shared" si="31"/>
        <v>42882</v>
      </c>
      <c r="U25" s="11">
        <f t="shared" si="31"/>
        <v>42883</v>
      </c>
      <c r="X25" s="9">
        <f t="shared" si="28"/>
        <v>42905</v>
      </c>
      <c r="Y25" s="10">
        <f t="shared" ref="Y25:AD25" si="32">+X25+1</f>
        <v>42906</v>
      </c>
      <c r="Z25" s="10">
        <f t="shared" si="32"/>
        <v>42907</v>
      </c>
      <c r="AA25" s="10">
        <f t="shared" si="32"/>
        <v>42908</v>
      </c>
      <c r="AB25" s="10">
        <f t="shared" si="32"/>
        <v>42909</v>
      </c>
      <c r="AC25" s="10">
        <f t="shared" si="32"/>
        <v>42910</v>
      </c>
      <c r="AD25" s="11">
        <f t="shared" si="32"/>
        <v>42911</v>
      </c>
    </row>
    <row r="26" spans="1:34" ht="21.75" customHeight="1">
      <c r="F26" s="12">
        <f>IF(L25&lt;EOMONTH(F20,0),L25+1,"")</f>
        <v>42849</v>
      </c>
      <c r="G26" s="13">
        <f>IF(F26&lt;EOMONTH(F20,0),F26+1,"")</f>
        <v>42850</v>
      </c>
      <c r="H26" s="13">
        <f>IF(G26&lt;EOMONTH(F20,0),G26+1,"")</f>
        <v>42851</v>
      </c>
      <c r="I26" s="13">
        <f>IF(H26&lt;EOMONTH(F20,0),H26+1,"")</f>
        <v>42852</v>
      </c>
      <c r="J26" s="13">
        <f>IF(I26&lt;EOMONTH(F20,0),I26+1,"")</f>
        <v>42853</v>
      </c>
      <c r="K26" s="13">
        <f>IF(J26&lt;EOMONTH(F20,0),J26+1,"")</f>
        <v>42854</v>
      </c>
      <c r="L26" s="14">
        <f>IF(K26&lt;EOMONTH(F20,0),K26+1,"")</f>
        <v>42855</v>
      </c>
      <c r="O26" s="12">
        <f>IF(U25&lt;EOMONTH(O20,0),U25+1,"")</f>
        <v>42884</v>
      </c>
      <c r="P26" s="13">
        <f>IF(O26&lt;EOMONTH(O20,0),O26+1,"")</f>
        <v>42885</v>
      </c>
      <c r="Q26" s="13">
        <f>IF(P26&lt;EOMONTH(O20,0),P26+1,"")</f>
        <v>42886</v>
      </c>
      <c r="R26" s="13" t="str">
        <f>IF(Q26&lt;EOMONTH(O20,0),Q26+1,"")</f>
        <v/>
      </c>
      <c r="S26" s="13" t="str">
        <f>IF(R26&lt;EOMONTH(O20,0),R26+1,"")</f>
        <v/>
      </c>
      <c r="T26" s="13" t="str">
        <f>IF(S26&lt;EOMONTH(O20,0),S26+1,"")</f>
        <v/>
      </c>
      <c r="U26" s="14" t="str">
        <f>IF(T26&lt;EOMONTH(O20,0),T26+1,"")</f>
        <v/>
      </c>
      <c r="X26" s="12">
        <f>IF(AD25&lt;EOMONTH(X20,0),AD25+1,"")</f>
        <v>42912</v>
      </c>
      <c r="Y26" s="13">
        <f>IF(X26&lt;EOMONTH(X20,0),X26+1,"")</f>
        <v>42913</v>
      </c>
      <c r="Z26" s="13">
        <f>IF(Y26&lt;EOMONTH(X20,0),Y26+1,"")</f>
        <v>42914</v>
      </c>
      <c r="AA26" s="13">
        <f>IF(Z26&lt;EOMONTH(X20,0),Z26+1,"")</f>
        <v>42915</v>
      </c>
      <c r="AB26" s="13">
        <f>IF(AA26&lt;EOMONTH(X20,0),AA26+1,"")</f>
        <v>42916</v>
      </c>
      <c r="AC26" s="13" t="str">
        <f>IF(AB26&lt;EOMONTH(X20,0),AB26+1,"")</f>
        <v/>
      </c>
      <c r="AD26" s="14" t="str">
        <f>IF(AC26&lt;EOMONTH(X20,0),AC26+1,"")</f>
        <v/>
      </c>
      <c r="AG26" s="25"/>
    </row>
    <row r="27" spans="1:34" ht="21.75" customHeight="1">
      <c r="F27" s="15" t="str">
        <f>IF(L26&lt;EOMONTH(F20,0),L26+1,"")</f>
        <v/>
      </c>
      <c r="G27" s="16" t="str">
        <f>IF(F27&lt;EOMONTH(F20,0),F27+1,"")</f>
        <v/>
      </c>
      <c r="H27" s="16" t="str">
        <f>IF(G27&lt;EOMONTH(F20,0),G27+1,"")</f>
        <v/>
      </c>
      <c r="I27" s="16" t="str">
        <f>IF(H27&lt;EOMONTH(F20,0),H27+1,"")</f>
        <v/>
      </c>
      <c r="J27" s="16" t="str">
        <f>IF(I27&lt;EOMONTH(F20,0),I27+1,"")</f>
        <v/>
      </c>
      <c r="K27" s="16" t="str">
        <f>IF(J27&lt;EOMONTH(F20,0),J27+1,"")</f>
        <v/>
      </c>
      <c r="L27" s="17" t="str">
        <f>IF(K27&lt;EOMONTH(F20,0),K27+1,"")</f>
        <v/>
      </c>
      <c r="O27" s="15" t="str">
        <f>IF(U26&lt;EOMONTH(O20,0),U26+1,"")</f>
        <v/>
      </c>
      <c r="P27" s="16" t="str">
        <f>IF(O27&lt;EOMONTH(O20,0),O27+1,"")</f>
        <v/>
      </c>
      <c r="Q27" s="16" t="str">
        <f>IF(P27&lt;EOMONTH(O20,0),P27+1,"")</f>
        <v/>
      </c>
      <c r="R27" s="16" t="str">
        <f>IF(Q27&lt;EOMONTH(O20,0),Q27+1,"")</f>
        <v/>
      </c>
      <c r="S27" s="16" t="str">
        <f>IF(R27&lt;EOMONTH(O20,0),R27+1,"")</f>
        <v/>
      </c>
      <c r="T27" s="16" t="str">
        <f>IF(S27&lt;EOMONTH(O20,0),S27+1,"")</f>
        <v/>
      </c>
      <c r="U27" s="35" t="str">
        <f>IF(T27&lt;EOMONTH(P20,0),T27+1,"")</f>
        <v/>
      </c>
      <c r="X27" s="15" t="str">
        <f>IF(AD26&lt;EOMONTH(X20,0),AD26+1,"")</f>
        <v/>
      </c>
      <c r="Y27" s="16" t="str">
        <f>IF(X27&lt;EOMONTH(X20,0),X27+1,"")</f>
        <v/>
      </c>
      <c r="Z27" s="16" t="str">
        <f>IF(Y27&lt;EOMONTH(X20,0),Y27+1,"")</f>
        <v/>
      </c>
      <c r="AA27" s="16" t="str">
        <f>IF(Z27&lt;EOMONTH(X20,0),Z27+1,"")</f>
        <v/>
      </c>
      <c r="AB27" s="16" t="str">
        <f>IF(AA27&lt;EOMONTH(X20,0),AA27+1,"")</f>
        <v/>
      </c>
      <c r="AC27" s="16" t="str">
        <f>IF(AB27&lt;EOMONTH(X20,0),AB27+1,"")</f>
        <v/>
      </c>
      <c r="AD27" s="17" t="str">
        <f>IF(AC27&lt;EOMONTH(X20,0),AC27+1,"")</f>
        <v/>
      </c>
    </row>
    <row r="28" spans="1:34" ht="21.75" customHeight="1">
      <c r="L28" s="28">
        <f>NETWORKDAYS(K22,L26,$AH$11:$AH$23)</f>
        <v>19</v>
      </c>
      <c r="U28" s="28">
        <f>NETWORKDAYS(O22,Q26,$AH$11:$AH$23)</f>
        <v>21</v>
      </c>
      <c r="AD28" s="28">
        <f>NETWORKDAYS(AA22,AB26,$AH$11:$AH$23)</f>
        <v>21</v>
      </c>
    </row>
    <row r="29" spans="1:34" ht="21.75" customHeight="1"/>
    <row r="30" spans="1:34" ht="21.75" customHeight="1">
      <c r="F30" s="39">
        <f>EDATE(DATE(An_Ref,1,1),6)</f>
        <v>42917</v>
      </c>
      <c r="G30" s="40"/>
      <c r="H30" s="40"/>
      <c r="I30" s="40"/>
      <c r="J30" s="40"/>
      <c r="K30" s="40"/>
      <c r="L30" s="41"/>
      <c r="O30" s="39">
        <f>EDATE(DATE(An_Ref,1,1),7)</f>
        <v>42948</v>
      </c>
      <c r="P30" s="40"/>
      <c r="Q30" s="40"/>
      <c r="R30" s="40"/>
      <c r="S30" s="40"/>
      <c r="T30" s="40"/>
      <c r="U30" s="41"/>
      <c r="X30" s="39">
        <f>EDATE(DATE(An_Ref,1,1),8)</f>
        <v>42979</v>
      </c>
      <c r="Y30" s="40"/>
      <c r="Z30" s="40"/>
      <c r="AA30" s="40"/>
      <c r="AB30" s="40"/>
      <c r="AC30" s="40"/>
      <c r="AD30" s="41"/>
    </row>
    <row r="31" spans="1:34" ht="21.75" customHeight="1">
      <c r="F31" s="19" t="str">
        <f>UPPER(TEXT(F33,"jjj"))</f>
        <v>LUN</v>
      </c>
      <c r="G31" s="20" t="str">
        <f t="shared" ref="G31:L31" si="33">UPPER(TEXT(G33,"jjj"))</f>
        <v>MAR</v>
      </c>
      <c r="H31" s="20" t="str">
        <f t="shared" si="33"/>
        <v>MER</v>
      </c>
      <c r="I31" s="20" t="str">
        <f t="shared" si="33"/>
        <v>JEU</v>
      </c>
      <c r="J31" s="20" t="str">
        <f t="shared" si="33"/>
        <v>VEN</v>
      </c>
      <c r="K31" s="20" t="str">
        <f t="shared" si="33"/>
        <v>SAM</v>
      </c>
      <c r="L31" s="21" t="str">
        <f t="shared" si="33"/>
        <v>DIM</v>
      </c>
      <c r="O31" s="19" t="str">
        <f>UPPER(TEXT(O33,"jjj"))</f>
        <v>LUN</v>
      </c>
      <c r="P31" s="20" t="str">
        <f t="shared" ref="P31:U31" si="34">UPPER(TEXT(P33,"jjj"))</f>
        <v>MAR</v>
      </c>
      <c r="Q31" s="20" t="str">
        <f t="shared" si="34"/>
        <v>MER</v>
      </c>
      <c r="R31" s="20" t="str">
        <f t="shared" si="34"/>
        <v>JEU</v>
      </c>
      <c r="S31" s="20" t="str">
        <f t="shared" si="34"/>
        <v>VEN</v>
      </c>
      <c r="T31" s="20" t="str">
        <f t="shared" si="34"/>
        <v>SAM</v>
      </c>
      <c r="U31" s="21" t="str">
        <f t="shared" si="34"/>
        <v>DIM</v>
      </c>
      <c r="X31" s="19" t="str">
        <f>UPPER(TEXT(X33,"jjj"))</f>
        <v>LUN</v>
      </c>
      <c r="Y31" s="20" t="str">
        <f t="shared" ref="Y31:AD31" si="35">UPPER(TEXT(Y33,"jjj"))</f>
        <v>MAR</v>
      </c>
      <c r="Z31" s="20" t="str">
        <f t="shared" si="35"/>
        <v>MER</v>
      </c>
      <c r="AA31" s="20" t="str">
        <f t="shared" si="35"/>
        <v>JEU</v>
      </c>
      <c r="AB31" s="20" t="str">
        <f t="shared" si="35"/>
        <v>VEN</v>
      </c>
      <c r="AC31" s="20" t="str">
        <f t="shared" si="35"/>
        <v>SAM</v>
      </c>
      <c r="AD31" s="21" t="str">
        <f t="shared" si="35"/>
        <v>DIM</v>
      </c>
    </row>
    <row r="32" spans="1:34" ht="21.75" customHeight="1">
      <c r="F32" s="6" t="str">
        <f>+IF(WEEKDAY(F30)=2,F30,"")</f>
        <v/>
      </c>
      <c r="G32" s="7" t="str">
        <f>IF(F32&lt;&gt;"",F32+1,IF(WEEKDAY(F30)=3,F30,""))</f>
        <v/>
      </c>
      <c r="H32" s="7" t="str">
        <f>IF(G32&lt;&gt;"",G32+1,IF(WEEKDAY(F30)=4,F30,""))</f>
        <v/>
      </c>
      <c r="I32" s="7" t="str">
        <f>IF(H32&lt;&gt;"",H32+1,IF(WEEKDAY(F30)=5,F30,""))</f>
        <v/>
      </c>
      <c r="J32" s="7" t="str">
        <f>IF(I32&lt;&gt;"",I32+1,IF(WEEKDAY(F30)=6,F30,""))</f>
        <v/>
      </c>
      <c r="K32" s="7">
        <f>IF(J32&lt;&gt;"",J32+1,IF(WEEKDAY(F30)=7,F30,""))</f>
        <v>42917</v>
      </c>
      <c r="L32" s="8">
        <f>IF(K32&lt;&gt;"",K32+1,IF(WEEKDAY(F30)=1,F30,""))</f>
        <v>42918</v>
      </c>
      <c r="O32" s="6" t="str">
        <f>+IF(WEEKDAY(O30)=2,O30,"")</f>
        <v/>
      </c>
      <c r="P32" s="7">
        <f>IF(O32&lt;&gt;"",O32+1,IF(WEEKDAY(O30)=3,O30,""))</f>
        <v>42948</v>
      </c>
      <c r="Q32" s="7">
        <f>IF(P32&lt;&gt;"",P32+1,IF(WEEKDAY(O30)=4,O30,""))</f>
        <v>42949</v>
      </c>
      <c r="R32" s="7">
        <f>IF(Q32&lt;&gt;"",Q32+1,IF(WEEKDAY(O30)=5,O30,""))</f>
        <v>42950</v>
      </c>
      <c r="S32" s="7">
        <f>IF(R32&lt;&gt;"",R32+1,IF(WEEKDAY(O30)=6,O30,""))</f>
        <v>42951</v>
      </c>
      <c r="T32" s="7">
        <f>IF(S32&lt;&gt;"",S32+1,IF(WEEKDAY(O30)=7,O30,""))</f>
        <v>42952</v>
      </c>
      <c r="U32" s="8">
        <f>IF(T32&lt;&gt;"",T32+1,IF(WEEKDAY(O30)=1,O30,""))</f>
        <v>42953</v>
      </c>
      <c r="X32" s="6" t="str">
        <f>+IF(WEEKDAY(X30)=2,X30,"")</f>
        <v/>
      </c>
      <c r="Y32" s="7" t="str">
        <f>IF(X32&lt;&gt;"",X32+1,IF(WEEKDAY(X30)=3,X30,""))</f>
        <v/>
      </c>
      <c r="Z32" s="7" t="str">
        <f>IF(Y32&lt;&gt;"",Y32+1,IF(WEEKDAY(X30)=4,X30,""))</f>
        <v/>
      </c>
      <c r="AA32" s="7" t="str">
        <f>IF(Z32&lt;&gt;"",Z32+1,IF(WEEKDAY(X30)=5,X30,""))</f>
        <v/>
      </c>
      <c r="AB32" s="7">
        <f>IF(AA32&lt;&gt;"",AA32+1,IF(WEEKDAY(X30)=6,X30,""))</f>
        <v>42979</v>
      </c>
      <c r="AC32" s="7">
        <f>IF(AB32&lt;&gt;"",AB32+1,IF(WEEKDAY(X30)=7,X30,""))</f>
        <v>42980</v>
      </c>
      <c r="AD32" s="8">
        <f>IF(AC32&lt;&gt;"",AC32+1,IF(WEEKDAY(X30)=1,X30,""))</f>
        <v>42981</v>
      </c>
    </row>
    <row r="33" spans="6:30" ht="21.75" customHeight="1">
      <c r="F33" s="9">
        <f>L32+1</f>
        <v>42919</v>
      </c>
      <c r="G33" s="10">
        <f>+F33+1</f>
        <v>42920</v>
      </c>
      <c r="H33" s="10">
        <f t="shared" ref="H33:L33" si="36">+G33+1</f>
        <v>42921</v>
      </c>
      <c r="I33" s="10">
        <f t="shared" si="36"/>
        <v>42922</v>
      </c>
      <c r="J33" s="10">
        <f t="shared" si="36"/>
        <v>42923</v>
      </c>
      <c r="K33" s="10">
        <f t="shared" si="36"/>
        <v>42924</v>
      </c>
      <c r="L33" s="11">
        <f t="shared" si="36"/>
        <v>42925</v>
      </c>
      <c r="O33" s="9">
        <f>U32+1</f>
        <v>42954</v>
      </c>
      <c r="P33" s="10">
        <f>+O33+1</f>
        <v>42955</v>
      </c>
      <c r="Q33" s="10">
        <f t="shared" ref="Q33:U33" si="37">+P33+1</f>
        <v>42956</v>
      </c>
      <c r="R33" s="10">
        <f t="shared" si="37"/>
        <v>42957</v>
      </c>
      <c r="S33" s="10">
        <f t="shared" si="37"/>
        <v>42958</v>
      </c>
      <c r="T33" s="10">
        <f t="shared" si="37"/>
        <v>42959</v>
      </c>
      <c r="U33" s="11">
        <f t="shared" si="37"/>
        <v>42960</v>
      </c>
      <c r="X33" s="9">
        <f>AD32+1</f>
        <v>42982</v>
      </c>
      <c r="Y33" s="10">
        <f>+X33+1</f>
        <v>42983</v>
      </c>
      <c r="Z33" s="10">
        <f t="shared" ref="Z33:AD33" si="38">+Y33+1</f>
        <v>42984</v>
      </c>
      <c r="AA33" s="10">
        <f t="shared" si="38"/>
        <v>42985</v>
      </c>
      <c r="AB33" s="10">
        <f t="shared" si="38"/>
        <v>42986</v>
      </c>
      <c r="AC33" s="10">
        <f t="shared" si="38"/>
        <v>42987</v>
      </c>
      <c r="AD33" s="11">
        <f t="shared" si="38"/>
        <v>42988</v>
      </c>
    </row>
    <row r="34" spans="6:30" ht="21.75" customHeight="1">
      <c r="F34" s="9">
        <f t="shared" ref="F34:F35" si="39">L33+1</f>
        <v>42926</v>
      </c>
      <c r="G34" s="10">
        <f t="shared" ref="G34:L34" si="40">+F34+1</f>
        <v>42927</v>
      </c>
      <c r="H34" s="10">
        <f t="shared" si="40"/>
        <v>42928</v>
      </c>
      <c r="I34" s="10">
        <f t="shared" si="40"/>
        <v>42929</v>
      </c>
      <c r="J34" s="10">
        <f t="shared" si="40"/>
        <v>42930</v>
      </c>
      <c r="K34" s="10">
        <f t="shared" si="40"/>
        <v>42931</v>
      </c>
      <c r="L34" s="11">
        <f t="shared" si="40"/>
        <v>42932</v>
      </c>
      <c r="O34" s="9">
        <f t="shared" ref="O34:O35" si="41">U33+1</f>
        <v>42961</v>
      </c>
      <c r="P34" s="10">
        <f t="shared" ref="P34:U34" si="42">+O34+1</f>
        <v>42962</v>
      </c>
      <c r="Q34" s="10">
        <f t="shared" si="42"/>
        <v>42963</v>
      </c>
      <c r="R34" s="10">
        <f t="shared" si="42"/>
        <v>42964</v>
      </c>
      <c r="S34" s="10">
        <f t="shared" si="42"/>
        <v>42965</v>
      </c>
      <c r="T34" s="10">
        <f t="shared" si="42"/>
        <v>42966</v>
      </c>
      <c r="U34" s="11">
        <f t="shared" si="42"/>
        <v>42967</v>
      </c>
      <c r="X34" s="9">
        <f t="shared" ref="X34:X35" si="43">AD33+1</f>
        <v>42989</v>
      </c>
      <c r="Y34" s="10">
        <f t="shared" ref="Y34:AD34" si="44">+X34+1</f>
        <v>42990</v>
      </c>
      <c r="Z34" s="10">
        <f t="shared" si="44"/>
        <v>42991</v>
      </c>
      <c r="AA34" s="10">
        <f t="shared" si="44"/>
        <v>42992</v>
      </c>
      <c r="AB34" s="10">
        <f t="shared" si="44"/>
        <v>42993</v>
      </c>
      <c r="AC34" s="10">
        <f t="shared" si="44"/>
        <v>42994</v>
      </c>
      <c r="AD34" s="11">
        <f t="shared" si="44"/>
        <v>42995</v>
      </c>
    </row>
    <row r="35" spans="6:30" ht="21.75" customHeight="1">
      <c r="F35" s="9">
        <f t="shared" si="39"/>
        <v>42933</v>
      </c>
      <c r="G35" s="10">
        <f t="shared" ref="G35:L35" si="45">+F35+1</f>
        <v>42934</v>
      </c>
      <c r="H35" s="10">
        <f t="shared" si="45"/>
        <v>42935</v>
      </c>
      <c r="I35" s="10">
        <f t="shared" si="45"/>
        <v>42936</v>
      </c>
      <c r="J35" s="10">
        <f t="shared" si="45"/>
        <v>42937</v>
      </c>
      <c r="K35" s="10">
        <f t="shared" si="45"/>
        <v>42938</v>
      </c>
      <c r="L35" s="11">
        <f t="shared" si="45"/>
        <v>42939</v>
      </c>
      <c r="O35" s="9">
        <f t="shared" si="41"/>
        <v>42968</v>
      </c>
      <c r="P35" s="10">
        <f t="shared" ref="P35:U35" si="46">+O35+1</f>
        <v>42969</v>
      </c>
      <c r="Q35" s="10">
        <f t="shared" si="46"/>
        <v>42970</v>
      </c>
      <c r="R35" s="10">
        <f t="shared" si="46"/>
        <v>42971</v>
      </c>
      <c r="S35" s="10">
        <f t="shared" si="46"/>
        <v>42972</v>
      </c>
      <c r="T35" s="10">
        <f t="shared" si="46"/>
        <v>42973</v>
      </c>
      <c r="U35" s="11">
        <f t="shared" si="46"/>
        <v>42974</v>
      </c>
      <c r="X35" s="9">
        <f t="shared" si="43"/>
        <v>42996</v>
      </c>
      <c r="Y35" s="10">
        <f t="shared" ref="Y35:AD35" si="47">+X35+1</f>
        <v>42997</v>
      </c>
      <c r="Z35" s="10">
        <f t="shared" si="47"/>
        <v>42998</v>
      </c>
      <c r="AA35" s="10">
        <f t="shared" si="47"/>
        <v>42999</v>
      </c>
      <c r="AB35" s="10">
        <f t="shared" si="47"/>
        <v>43000</v>
      </c>
      <c r="AC35" s="10">
        <f t="shared" si="47"/>
        <v>43001</v>
      </c>
      <c r="AD35" s="11">
        <f t="shared" si="47"/>
        <v>43002</v>
      </c>
    </row>
    <row r="36" spans="6:30" ht="21.75" customHeight="1">
      <c r="F36" s="12">
        <f>IF(L35&lt;EOMONTH(F30,0),L35+1,"")</f>
        <v>42940</v>
      </c>
      <c r="G36" s="13">
        <f>IF(F36&lt;EOMONTH(F30,0),F36+1,"")</f>
        <v>42941</v>
      </c>
      <c r="H36" s="13">
        <f>IF(G36&lt;EOMONTH(F30,0),G36+1,"")</f>
        <v>42942</v>
      </c>
      <c r="I36" s="13">
        <f>IF(H36&lt;EOMONTH(F30,0),H36+1,"")</f>
        <v>42943</v>
      </c>
      <c r="J36" s="13">
        <f>IF(I36&lt;EOMONTH(F30,0),I36+1,"")</f>
        <v>42944</v>
      </c>
      <c r="K36" s="13">
        <f>IF(J36&lt;EOMONTH(F30,0),J36+1,"")</f>
        <v>42945</v>
      </c>
      <c r="L36" s="14">
        <f>IF(K36&lt;EOMONTH(F30,0),K36+1,"")</f>
        <v>42946</v>
      </c>
      <c r="O36" s="12">
        <f>IF(U35&lt;EOMONTH(O30,0),U35+1,"")</f>
        <v>42975</v>
      </c>
      <c r="P36" s="13">
        <f>IF(O36&lt;EOMONTH(O30,0),O36+1,"")</f>
        <v>42976</v>
      </c>
      <c r="Q36" s="13">
        <f>IF(P36&lt;EOMONTH(O30,0),P36+1,"")</f>
        <v>42977</v>
      </c>
      <c r="R36" s="13">
        <f>IF(Q36&lt;EOMONTH(O30,0),Q36+1,"")</f>
        <v>42978</v>
      </c>
      <c r="S36" s="13" t="str">
        <f>IF(R36&lt;EOMONTH(O30,0),R36+1,"")</f>
        <v/>
      </c>
      <c r="T36" s="13" t="str">
        <f>IF(S36&lt;EOMONTH(O30,0),S36+1,"")</f>
        <v/>
      </c>
      <c r="U36" s="14" t="str">
        <f>IF(T36&lt;EOMONTH(O30,0),T36+1,"")</f>
        <v/>
      </c>
      <c r="X36" s="12">
        <f>IF(AD35&lt;EOMONTH(X30,0),AD35+1,"")</f>
        <v>43003</v>
      </c>
      <c r="Y36" s="13">
        <f>IF(X36&lt;EOMONTH(X30,0),X36+1,"")</f>
        <v>43004</v>
      </c>
      <c r="Z36" s="13">
        <f>IF(Y36&lt;EOMONTH(X30,0),Y36+1,"")</f>
        <v>43005</v>
      </c>
      <c r="AA36" s="13">
        <f>IF(Z36&lt;EOMONTH(X30,0),Z36+1,"")</f>
        <v>43006</v>
      </c>
      <c r="AB36" s="13">
        <f>IF(AA36&lt;EOMONTH(X30,0),AA36+1,"")</f>
        <v>43007</v>
      </c>
      <c r="AC36" s="13">
        <f>IF(AB36&lt;EOMONTH(X30,0),AB36+1,"")</f>
        <v>43008</v>
      </c>
      <c r="AD36" s="14" t="str">
        <f>IF(AC36&lt;EOMONTH(X30,0),AC36+1,"")</f>
        <v/>
      </c>
    </row>
    <row r="37" spans="6:30" ht="21.75" customHeight="1">
      <c r="F37" s="15">
        <f>IF(L36&lt;EOMONTH(F30,0),L36+1,"")</f>
        <v>42947</v>
      </c>
      <c r="G37" s="16" t="str">
        <f>IF(F37&lt;EOMONTH(F30,0),F37+1,"")</f>
        <v/>
      </c>
      <c r="H37" s="16" t="str">
        <f>IF(G37&lt;EOMONTH(F30,0),G37+1,"")</f>
        <v/>
      </c>
      <c r="I37" s="16" t="str">
        <f>IF(H37&lt;EOMONTH(F30,0),H37+1,"")</f>
        <v/>
      </c>
      <c r="J37" s="16" t="str">
        <f>IF(I37&lt;EOMONTH(F30,0),I37+1,"")</f>
        <v/>
      </c>
      <c r="K37" s="16" t="str">
        <f>IF(J37&lt;EOMONTH(F30,0),J37+1,"")</f>
        <v/>
      </c>
      <c r="L37" s="17" t="str">
        <f>IF(K37&lt;EOMONTH(F30,0),K37+1,"")</f>
        <v/>
      </c>
      <c r="O37" s="15" t="str">
        <f>IF(U36&lt;EOMONTH(O30,0),U36+1,"")</f>
        <v/>
      </c>
      <c r="P37" s="16" t="str">
        <f>IF(O37&lt;EOMONTH(O30,0),O37+1,"")</f>
        <v/>
      </c>
      <c r="Q37" s="16" t="str">
        <f>IF(P37&lt;EOMONTH(O30,0),P37+1,"")</f>
        <v/>
      </c>
      <c r="R37" s="16" t="str">
        <f>IF(Q37&lt;EOMONTH(O30,0),Q37+1,"")</f>
        <v/>
      </c>
      <c r="S37" s="16" t="str">
        <f>IF(R37&lt;EOMONTH(O30,0),R37+1,"")</f>
        <v/>
      </c>
      <c r="T37" s="16" t="str">
        <f>IF(S37&lt;EOMONTH(O30,0),S37+1,"")</f>
        <v/>
      </c>
      <c r="U37" s="17" t="str">
        <f>IF(T37&lt;EOMONTH(O30,0),T37+1,"")</f>
        <v/>
      </c>
      <c r="X37" s="15" t="str">
        <f>IF(AD36&lt;EOMONTH(X30,0),AD36+1,"")</f>
        <v/>
      </c>
      <c r="Y37" s="16" t="str">
        <f>IF(X37&lt;EOMONTH(X30,0),X37+1,"")</f>
        <v/>
      </c>
      <c r="Z37" s="16" t="str">
        <f>IF(Y37&lt;EOMONTH(X30,0),Y37+1,"")</f>
        <v/>
      </c>
      <c r="AA37" s="16" t="str">
        <f>IF(Z37&lt;EOMONTH(X30,0),Z37+1,"")</f>
        <v/>
      </c>
      <c r="AB37" s="16" t="str">
        <f>IF(AA37&lt;EOMONTH(X30,0),AA37+1,"")</f>
        <v/>
      </c>
      <c r="AC37" s="16" t="str">
        <f>IF(AB37&lt;EOMONTH(X30,0),AB37+1,"")</f>
        <v/>
      </c>
      <c r="AD37" s="17" t="str">
        <f>IF(AC37&lt;EOMONTH(X30,0),AC37+1,"")</f>
        <v/>
      </c>
    </row>
    <row r="38" spans="6:30" ht="21.75" customHeight="1">
      <c r="L38" s="28">
        <f>NETWORKDAYS(K32,F37,$AH$11:$AH$23)</f>
        <v>20</v>
      </c>
      <c r="U38" s="28">
        <f>NETWORKDAYS(P32,R36,$AH$11:$AH$23)</f>
        <v>22</v>
      </c>
      <c r="V38" s="26"/>
      <c r="AD38" s="28">
        <f>NETWORKDAYS(AB32,AC36,$AH$11:$AH$23)</f>
        <v>21</v>
      </c>
    </row>
    <row r="39" spans="6:30" ht="21.75" customHeight="1"/>
    <row r="40" spans="6:30" ht="21.75" customHeight="1">
      <c r="F40" s="39">
        <f>EDATE(DATE(An_Ref,1,1),9)</f>
        <v>43009</v>
      </c>
      <c r="G40" s="40"/>
      <c r="H40" s="40"/>
      <c r="I40" s="40"/>
      <c r="J40" s="40"/>
      <c r="K40" s="40"/>
      <c r="L40" s="41"/>
      <c r="O40" s="39">
        <f>EDATE(DATE(An_Ref,1,1),10)</f>
        <v>43040</v>
      </c>
      <c r="P40" s="40"/>
      <c r="Q40" s="40"/>
      <c r="R40" s="40"/>
      <c r="S40" s="40"/>
      <c r="T40" s="40"/>
      <c r="U40" s="41"/>
      <c r="X40" s="39">
        <f>EDATE(DATE(An_Ref,1,1),11)</f>
        <v>43070</v>
      </c>
      <c r="Y40" s="40"/>
      <c r="Z40" s="40"/>
      <c r="AA40" s="40"/>
      <c r="AB40" s="40"/>
      <c r="AC40" s="40"/>
      <c r="AD40" s="41"/>
    </row>
    <row r="41" spans="6:30" ht="21.75" customHeight="1">
      <c r="F41" s="19" t="str">
        <f>UPPER(TEXT(F43,"jjj"))</f>
        <v>LUN</v>
      </c>
      <c r="G41" s="20" t="str">
        <f t="shared" ref="G41:L41" si="48">UPPER(TEXT(G43,"jjj"))</f>
        <v>MAR</v>
      </c>
      <c r="H41" s="20" t="str">
        <f t="shared" si="48"/>
        <v>MER</v>
      </c>
      <c r="I41" s="20" t="str">
        <f t="shared" si="48"/>
        <v>JEU</v>
      </c>
      <c r="J41" s="20" t="str">
        <f t="shared" si="48"/>
        <v>VEN</v>
      </c>
      <c r="K41" s="20" t="str">
        <f t="shared" si="48"/>
        <v>SAM</v>
      </c>
      <c r="L41" s="21" t="str">
        <f t="shared" si="48"/>
        <v>DIM</v>
      </c>
      <c r="O41" s="19" t="str">
        <f>UPPER(TEXT(O43,"jjj"))</f>
        <v>LUN</v>
      </c>
      <c r="P41" s="20" t="str">
        <f t="shared" ref="P41:U41" si="49">UPPER(TEXT(P43,"jjj"))</f>
        <v>MAR</v>
      </c>
      <c r="Q41" s="20" t="str">
        <f t="shared" si="49"/>
        <v>MER</v>
      </c>
      <c r="R41" s="20" t="str">
        <f t="shared" si="49"/>
        <v>JEU</v>
      </c>
      <c r="S41" s="20" t="str">
        <f t="shared" si="49"/>
        <v>VEN</v>
      </c>
      <c r="T41" s="20" t="str">
        <f t="shared" si="49"/>
        <v>SAM</v>
      </c>
      <c r="U41" s="21" t="str">
        <f t="shared" si="49"/>
        <v>DIM</v>
      </c>
      <c r="X41" s="19" t="str">
        <f>UPPER(TEXT(X43,"jjj"))</f>
        <v>LUN</v>
      </c>
      <c r="Y41" s="20" t="str">
        <f t="shared" ref="Y41:AD41" si="50">UPPER(TEXT(Y43,"jjj"))</f>
        <v>MAR</v>
      </c>
      <c r="Z41" s="20" t="str">
        <f t="shared" si="50"/>
        <v>MER</v>
      </c>
      <c r="AA41" s="20" t="str">
        <f t="shared" si="50"/>
        <v>JEU</v>
      </c>
      <c r="AB41" s="20" t="str">
        <f t="shared" si="50"/>
        <v>VEN</v>
      </c>
      <c r="AC41" s="20" t="str">
        <f t="shared" si="50"/>
        <v>SAM</v>
      </c>
      <c r="AD41" s="21" t="str">
        <f t="shared" si="50"/>
        <v>DIM</v>
      </c>
    </row>
    <row r="42" spans="6:30" ht="21.75" customHeight="1">
      <c r="F42" s="6" t="str">
        <f>+IF(WEEKDAY(F40)=2,F40,"")</f>
        <v/>
      </c>
      <c r="G42" s="7" t="str">
        <f>IF(F42&lt;&gt;"",F42+1,IF(WEEKDAY(F40)=3,F40,""))</f>
        <v/>
      </c>
      <c r="H42" s="7" t="str">
        <f>IF(G42&lt;&gt;"",G42+1,IF(WEEKDAY(F40)=4,F40,""))</f>
        <v/>
      </c>
      <c r="I42" s="7" t="str">
        <f>IF(H42&lt;&gt;"",H42+1,IF(WEEKDAY(F40)=5,F40,""))</f>
        <v/>
      </c>
      <c r="J42" s="7" t="str">
        <f>IF(I42&lt;&gt;"",I42+1,IF(WEEKDAY(F40)=6,F40,""))</f>
        <v/>
      </c>
      <c r="K42" s="7" t="str">
        <f>IF(J42&lt;&gt;"",J42+1,IF(WEEKDAY(F40)=7,F40,""))</f>
        <v/>
      </c>
      <c r="L42" s="8">
        <f>IF(K42&lt;&gt;"",K42+1,IF(WEEKDAY(F40)=1,F40,""))</f>
        <v>43009</v>
      </c>
      <c r="O42" s="6" t="str">
        <f>+IF(WEEKDAY(O40)=2,O40,"")</f>
        <v/>
      </c>
      <c r="P42" s="7" t="str">
        <f>IF(O42&lt;&gt;"",O42+1,IF(WEEKDAY(O40)=3,O40,""))</f>
        <v/>
      </c>
      <c r="Q42" s="7">
        <f>IF(P42&lt;&gt;"",P42+1,IF(WEEKDAY(O40)=4,O40,""))</f>
        <v>43040</v>
      </c>
      <c r="R42" s="7">
        <f>IF(Q42&lt;&gt;"",Q42+1,IF(WEEKDAY(O40)=5,O40,""))</f>
        <v>43041</v>
      </c>
      <c r="S42" s="7">
        <f>IF(R42&lt;&gt;"",R42+1,IF(WEEKDAY(O40)=6,O40,""))</f>
        <v>43042</v>
      </c>
      <c r="T42" s="7">
        <f>IF(S42&lt;&gt;"",S42+1,IF(WEEKDAY(O40)=7,O40,""))</f>
        <v>43043</v>
      </c>
      <c r="U42" s="8">
        <f>IF(T42&lt;&gt;"",T42+1,IF(WEEKDAY(O40)=1,O40,""))</f>
        <v>43044</v>
      </c>
      <c r="X42" s="6" t="str">
        <f>+IF(WEEKDAY(X40)=2,X40,"")</f>
        <v/>
      </c>
      <c r="Y42" s="7" t="str">
        <f>IF(X42&lt;&gt;"",X42+1,IF(WEEKDAY(X40)=3,X40,""))</f>
        <v/>
      </c>
      <c r="Z42" s="7" t="str">
        <f>IF(Y42&lt;&gt;"",Y42+1,IF(WEEKDAY(X40)=4,X40,""))</f>
        <v/>
      </c>
      <c r="AA42" s="7" t="str">
        <f>IF(Z42&lt;&gt;"",Z42+1,IF(WEEKDAY(X40)=5,X40,""))</f>
        <v/>
      </c>
      <c r="AB42" s="7">
        <f>IF(AA42&lt;&gt;"",AA42+1,IF(WEEKDAY(X40)=6,X40,""))</f>
        <v>43070</v>
      </c>
      <c r="AC42" s="7">
        <f>IF(AB42&lt;&gt;"",AB42+1,IF(WEEKDAY(X40)=7,X40,""))</f>
        <v>43071</v>
      </c>
      <c r="AD42" s="8">
        <f>IF(AC42&lt;&gt;"",AC42+1,IF(WEEKDAY(X40)=1,X40,""))</f>
        <v>43072</v>
      </c>
    </row>
    <row r="43" spans="6:30" ht="21.75" customHeight="1">
      <c r="F43" s="9">
        <f>L42+1</f>
        <v>43010</v>
      </c>
      <c r="G43" s="10">
        <f>+F43+1</f>
        <v>43011</v>
      </c>
      <c r="H43" s="10">
        <f t="shared" ref="H43:L43" si="51">+G43+1</f>
        <v>43012</v>
      </c>
      <c r="I43" s="10">
        <f t="shared" si="51"/>
        <v>43013</v>
      </c>
      <c r="J43" s="10">
        <f t="shared" si="51"/>
        <v>43014</v>
      </c>
      <c r="K43" s="10">
        <f t="shared" si="51"/>
        <v>43015</v>
      </c>
      <c r="L43" s="11">
        <f t="shared" si="51"/>
        <v>43016</v>
      </c>
      <c r="O43" s="9">
        <f>U42+1</f>
        <v>43045</v>
      </c>
      <c r="P43" s="10">
        <f>+O43+1</f>
        <v>43046</v>
      </c>
      <c r="Q43" s="10">
        <f t="shared" ref="Q43:U43" si="52">+P43+1</f>
        <v>43047</v>
      </c>
      <c r="R43" s="10">
        <f t="shared" si="52"/>
        <v>43048</v>
      </c>
      <c r="S43" s="10">
        <f t="shared" si="52"/>
        <v>43049</v>
      </c>
      <c r="T43" s="10">
        <f t="shared" si="52"/>
        <v>43050</v>
      </c>
      <c r="U43" s="11">
        <f t="shared" si="52"/>
        <v>43051</v>
      </c>
      <c r="X43" s="9">
        <f>AD42+1</f>
        <v>43073</v>
      </c>
      <c r="Y43" s="10">
        <f>+X43+1</f>
        <v>43074</v>
      </c>
      <c r="Z43" s="10">
        <f t="shared" ref="Z43:AD43" si="53">+Y43+1</f>
        <v>43075</v>
      </c>
      <c r="AA43" s="10">
        <f t="shared" si="53"/>
        <v>43076</v>
      </c>
      <c r="AB43" s="10">
        <f t="shared" si="53"/>
        <v>43077</v>
      </c>
      <c r="AC43" s="10">
        <f t="shared" si="53"/>
        <v>43078</v>
      </c>
      <c r="AD43" s="11">
        <f t="shared" si="53"/>
        <v>43079</v>
      </c>
    </row>
    <row r="44" spans="6:30" ht="21.75" customHeight="1">
      <c r="F44" s="9">
        <f t="shared" ref="F44:F45" si="54">L43+1</f>
        <v>43017</v>
      </c>
      <c r="G44" s="10">
        <f t="shared" ref="G44:L44" si="55">+F44+1</f>
        <v>43018</v>
      </c>
      <c r="H44" s="10">
        <f t="shared" si="55"/>
        <v>43019</v>
      </c>
      <c r="I44" s="10">
        <f t="shared" si="55"/>
        <v>43020</v>
      </c>
      <c r="J44" s="10">
        <f t="shared" si="55"/>
        <v>43021</v>
      </c>
      <c r="K44" s="10">
        <f t="shared" si="55"/>
        <v>43022</v>
      </c>
      <c r="L44" s="11">
        <f t="shared" si="55"/>
        <v>43023</v>
      </c>
      <c r="O44" s="9">
        <f t="shared" ref="O44:O45" si="56">U43+1</f>
        <v>43052</v>
      </c>
      <c r="P44" s="10">
        <f t="shared" ref="P44:U44" si="57">+O44+1</f>
        <v>43053</v>
      </c>
      <c r="Q44" s="10">
        <f t="shared" si="57"/>
        <v>43054</v>
      </c>
      <c r="R44" s="10">
        <f t="shared" si="57"/>
        <v>43055</v>
      </c>
      <c r="S44" s="10">
        <f t="shared" si="57"/>
        <v>43056</v>
      </c>
      <c r="T44" s="10">
        <f t="shared" si="57"/>
        <v>43057</v>
      </c>
      <c r="U44" s="11">
        <f t="shared" si="57"/>
        <v>43058</v>
      </c>
      <c r="X44" s="9">
        <f t="shared" ref="X44:X45" si="58">AD43+1</f>
        <v>43080</v>
      </c>
      <c r="Y44" s="10">
        <f t="shared" ref="Y44:AD44" si="59">+X44+1</f>
        <v>43081</v>
      </c>
      <c r="Z44" s="10">
        <f t="shared" si="59"/>
        <v>43082</v>
      </c>
      <c r="AA44" s="10">
        <f t="shared" si="59"/>
        <v>43083</v>
      </c>
      <c r="AB44" s="10">
        <f t="shared" si="59"/>
        <v>43084</v>
      </c>
      <c r="AC44" s="10">
        <f t="shared" si="59"/>
        <v>43085</v>
      </c>
      <c r="AD44" s="11">
        <f t="shared" si="59"/>
        <v>43086</v>
      </c>
    </row>
    <row r="45" spans="6:30" ht="21.75" customHeight="1">
      <c r="F45" s="9">
        <f t="shared" si="54"/>
        <v>43024</v>
      </c>
      <c r="G45" s="10">
        <f t="shared" ref="G45:L45" si="60">+F45+1</f>
        <v>43025</v>
      </c>
      <c r="H45" s="10">
        <f t="shared" si="60"/>
        <v>43026</v>
      </c>
      <c r="I45" s="10">
        <f t="shared" si="60"/>
        <v>43027</v>
      </c>
      <c r="J45" s="10">
        <f t="shared" si="60"/>
        <v>43028</v>
      </c>
      <c r="K45" s="10">
        <f t="shared" si="60"/>
        <v>43029</v>
      </c>
      <c r="L45" s="11">
        <f t="shared" si="60"/>
        <v>43030</v>
      </c>
      <c r="O45" s="9">
        <f t="shared" si="56"/>
        <v>43059</v>
      </c>
      <c r="P45" s="10">
        <f t="shared" ref="P45:U45" si="61">+O45+1</f>
        <v>43060</v>
      </c>
      <c r="Q45" s="10">
        <f t="shared" si="61"/>
        <v>43061</v>
      </c>
      <c r="R45" s="10">
        <f t="shared" si="61"/>
        <v>43062</v>
      </c>
      <c r="S45" s="10">
        <f t="shared" si="61"/>
        <v>43063</v>
      </c>
      <c r="T45" s="10">
        <f t="shared" si="61"/>
        <v>43064</v>
      </c>
      <c r="U45" s="11">
        <f t="shared" si="61"/>
        <v>43065</v>
      </c>
      <c r="X45" s="9">
        <f t="shared" si="58"/>
        <v>43087</v>
      </c>
      <c r="Y45" s="10">
        <f t="shared" ref="Y45:AD45" si="62">+X45+1</f>
        <v>43088</v>
      </c>
      <c r="Z45" s="10">
        <f t="shared" si="62"/>
        <v>43089</v>
      </c>
      <c r="AA45" s="10">
        <f t="shared" si="62"/>
        <v>43090</v>
      </c>
      <c r="AB45" s="10">
        <f t="shared" si="62"/>
        <v>43091</v>
      </c>
      <c r="AC45" s="10">
        <f t="shared" si="62"/>
        <v>43092</v>
      </c>
      <c r="AD45" s="11">
        <f t="shared" si="62"/>
        <v>43093</v>
      </c>
    </row>
    <row r="46" spans="6:30" ht="21.75" customHeight="1">
      <c r="F46" s="12">
        <f>IF(L45&lt;EOMONTH(F40,0),L45+1,"")</f>
        <v>43031</v>
      </c>
      <c r="G46" s="13">
        <f>IF(F46&lt;EOMONTH(F40,0),F46+1,"")</f>
        <v>43032</v>
      </c>
      <c r="H46" s="13">
        <f>IF(G46&lt;EOMONTH(F40,0),G46+1,"")</f>
        <v>43033</v>
      </c>
      <c r="I46" s="13">
        <f>IF(H46&lt;EOMONTH(F40,0),H46+1,"")</f>
        <v>43034</v>
      </c>
      <c r="J46" s="13">
        <f>IF(I46&lt;EOMONTH(F40,0),I46+1,"")</f>
        <v>43035</v>
      </c>
      <c r="K46" s="13">
        <f>IF(J46&lt;EOMONTH(F40,0),J46+1,"")</f>
        <v>43036</v>
      </c>
      <c r="L46" s="14">
        <f>IF(K46&lt;EOMONTH(F40,0),K46+1,"")</f>
        <v>43037</v>
      </c>
      <c r="O46" s="12">
        <f>IF(U45&lt;EOMONTH(O40,0),U45+1,"")</f>
        <v>43066</v>
      </c>
      <c r="P46" s="13">
        <f>IF(O46&lt;EOMONTH(O40,0),O46+1,"")</f>
        <v>43067</v>
      </c>
      <c r="Q46" s="13">
        <f>IF(P46&lt;EOMONTH(O40,0),P46+1,"")</f>
        <v>43068</v>
      </c>
      <c r="R46" s="13">
        <f>IF(Q46&lt;EOMONTH(O40,0),Q46+1,"")</f>
        <v>43069</v>
      </c>
      <c r="S46" s="13" t="str">
        <f>IF(R46&lt;EOMONTH(O40,0),R46+1,"")</f>
        <v/>
      </c>
      <c r="T46" s="13" t="str">
        <f>IF(S46&lt;EOMONTH(O40,0),S46+1,"")</f>
        <v/>
      </c>
      <c r="U46" s="14" t="str">
        <f>IF(T46&lt;EOMONTH(O40,0),T46+1,"")</f>
        <v/>
      </c>
      <c r="X46" s="12">
        <f>IF(AD45&lt;EOMONTH(X40,0),AD45+1,"")</f>
        <v>43094</v>
      </c>
      <c r="Y46" s="13">
        <f>IF(X46&lt;EOMONTH(X40,0),X46+1,"")</f>
        <v>43095</v>
      </c>
      <c r="Z46" s="13">
        <f>IF(Y46&lt;EOMONTH(X40,0),Y46+1,"")</f>
        <v>43096</v>
      </c>
      <c r="AA46" s="13">
        <f>IF(Z46&lt;EOMONTH(X40,0),Z46+1,"")</f>
        <v>43097</v>
      </c>
      <c r="AB46" s="13">
        <f>IF(AA46&lt;EOMONTH(X40,0),AA46+1,"")</f>
        <v>43098</v>
      </c>
      <c r="AC46" s="13">
        <f>IF(AB46&lt;EOMONTH(X40,0),AB46+1,"")</f>
        <v>43099</v>
      </c>
      <c r="AD46" s="14">
        <f>IF(AC46&lt;EOMONTH(X40,0),AC46+1,"")</f>
        <v>43100</v>
      </c>
    </row>
    <row r="47" spans="6:30" ht="21.75" customHeight="1">
      <c r="F47" s="15">
        <f>IF(L46&lt;EOMONTH(F40,0),L46+1,"")</f>
        <v>43038</v>
      </c>
      <c r="G47" s="16">
        <f>IF(F47&lt;EOMONTH(F40,0),F47+1,"")</f>
        <v>43039</v>
      </c>
      <c r="H47" s="16" t="str">
        <f>IF(G47&lt;EOMONTH(F40,0),G47+1,"")</f>
        <v/>
      </c>
      <c r="I47" s="16" t="str">
        <f>IF(H47&lt;EOMONTH(F40,0),H47+1,"")</f>
        <v/>
      </c>
      <c r="J47" s="16" t="str">
        <f>IF(I47&lt;EOMONTH(F40,0),I47+1,"")</f>
        <v/>
      </c>
      <c r="K47" s="16" t="str">
        <f>IF(J47&lt;EOMONTH(F40,0),J47+1,"")</f>
        <v/>
      </c>
      <c r="L47" s="17" t="str">
        <f>IF(K47&lt;EOMONTH(F40,0),K47+1,"")</f>
        <v/>
      </c>
      <c r="O47" s="15" t="str">
        <f>IF(U46&lt;EOMONTH(O40,0),U46+1,"")</f>
        <v/>
      </c>
      <c r="P47" s="16" t="str">
        <f>IF(O47&lt;EOMONTH(O40,0),O47+1,"")</f>
        <v/>
      </c>
      <c r="Q47" s="16" t="str">
        <f>IF(P47&lt;EOMONTH(O40,0),P47+1,"")</f>
        <v/>
      </c>
      <c r="R47" s="16" t="str">
        <f>IF(Q47&lt;EOMONTH(O40,0),Q47+1,"")</f>
        <v/>
      </c>
      <c r="S47" s="16" t="str">
        <f>IF(R47&lt;EOMONTH(O40,0),R47+1,"")</f>
        <v/>
      </c>
      <c r="T47" s="16" t="str">
        <f>IF(S47&lt;EOMONTH(O40,0),S47+1,"")</f>
        <v/>
      </c>
      <c r="U47" s="17" t="str">
        <f>IF(T47&lt;EOMONTH(O40,0),T47+1,"")</f>
        <v/>
      </c>
      <c r="X47" s="15" t="str">
        <f>IF(AD46&lt;EOMONTH(X40,0),AD46+1,"")</f>
        <v/>
      </c>
      <c r="Y47" s="16" t="str">
        <f>IF(X47&lt;EOMONTH(X40,0),X47+1,"")</f>
        <v/>
      </c>
      <c r="Z47" s="16" t="str">
        <f>IF(Y47&lt;EOMONTH(X40,0),Y47+1,"")</f>
        <v/>
      </c>
      <c r="AA47" s="16" t="str">
        <f>IF(Z47&lt;EOMONTH(X40,0),Z47+1,"")</f>
        <v/>
      </c>
      <c r="AB47" s="16" t="str">
        <f>IF(AA47&lt;EOMONTH(X40,0),AA47+1,"")</f>
        <v/>
      </c>
      <c r="AC47" s="16" t="str">
        <f>IF(AB47&lt;EOMONTH(X40,0),AB47+1,"")</f>
        <v/>
      </c>
      <c r="AD47" s="17" t="str">
        <f>IF(AC47&lt;EOMONTH(X40,0),AC47+1,"")</f>
        <v/>
      </c>
    </row>
    <row r="48" spans="6:30" ht="23.25" customHeight="1">
      <c r="L48" s="28">
        <f>NETWORKDAYS(L42,G47,$AH$11:$AH$23)</f>
        <v>22</v>
      </c>
      <c r="U48" s="28">
        <f>NETWORKDAYS(Q42,R46,$AH$11:$AH$23)</f>
        <v>21</v>
      </c>
      <c r="AD48" s="28">
        <f>NETWORKDAYS(AB42,AD46,$AH$11:$AH$23)</f>
        <v>20</v>
      </c>
    </row>
  </sheetData>
  <mergeCells count="14">
    <mergeCell ref="F40:L40"/>
    <mergeCell ref="O40:U40"/>
    <mergeCell ref="X40:AD40"/>
    <mergeCell ref="F10:L10"/>
    <mergeCell ref="O10:U10"/>
    <mergeCell ref="X10:AD10"/>
    <mergeCell ref="F20:L20"/>
    <mergeCell ref="O20:U20"/>
    <mergeCell ref="X20:AD20"/>
    <mergeCell ref="AG9:AH9"/>
    <mergeCell ref="F9:AD9"/>
    <mergeCell ref="F30:L30"/>
    <mergeCell ref="O30:U30"/>
    <mergeCell ref="X30:AD30"/>
  </mergeCells>
  <conditionalFormatting sqref="F10:L10 O10:U10 X10:AD10 F20:L20 O20:U20 X20:AD20 F30:L30 O30:U30 X30:AD30 F40:L40 O40:U40 X40:AD40">
    <cfRule type="notContainsBlanks" dxfId="82" priority="391">
      <formula>LEN(TRIM(F10))&gt;0</formula>
    </cfRule>
  </conditionalFormatting>
  <conditionalFormatting sqref="AG9">
    <cfRule type="notContainsBlanks" dxfId="81" priority="124">
      <formula>LEN(TRIM(AG9))&gt;0</formula>
    </cfRule>
  </conditionalFormatting>
  <conditionalFormatting sqref="AG10:AG23 AH11:AH15 AH17:AH23">
    <cfRule type="containsBlanks" dxfId="80" priority="85">
      <formula>LEN(TRIM(AG10))=0</formula>
    </cfRule>
    <cfRule type="notContainsBlanks" dxfId="79" priority="442">
      <formula>LEN(TRIM(AG10))&gt;0</formula>
    </cfRule>
  </conditionalFormatting>
  <conditionalFormatting sqref="X12:AD17 F22:L27 X22:AD27 F32:L37 O32:U37 X32:AD37 F42:L47 O42:U47 X42:AD47 O22:U27 O12:U17">
    <cfRule type="timePeriod" dxfId="78" priority="458" timePeriod="today">
      <formula>FLOOR(F12,1)=TODAY()</formula>
    </cfRule>
    <cfRule type="expression" dxfId="77" priority="459">
      <formula>OR(F12=$AH$11,F12=$AH$12,F12=$AH$13,F12=$AH$14,F12=$AH$18,F12=$AH$19,F12=$AH$20,F12=$AH$21,F12=$AH$22,F12=$AH$23)</formula>
    </cfRule>
  </conditionalFormatting>
  <conditionalFormatting sqref="F12:L12">
    <cfRule type="cellIs" dxfId="76" priority="78" operator="equal">
      <formula>16/4/2017</formula>
    </cfRule>
  </conditionalFormatting>
  <conditionalFormatting sqref="H17">
    <cfRule type="timePeriod" dxfId="75" priority="76" timePeriod="today">
      <formula>FLOOR(H17,1)=TODAY()</formula>
    </cfRule>
    <cfRule type="expression" dxfId="74" priority="77">
      <formula>OR(H17=$AH$11,H17=$AH$12,H17=$AH$13,H17=$AH$14,H17=$AH$18,H17=$AH$19,H17=$AH$20,H17=$AH$21,H17=$AH$22,H17=$AH$23)</formula>
    </cfRule>
  </conditionalFormatting>
  <conditionalFormatting sqref="H17">
    <cfRule type="timePeriod" dxfId="73" priority="74" timePeriod="today">
      <formula>FLOOR(H17,1)=TODAY()</formula>
    </cfRule>
    <cfRule type="expression" dxfId="72" priority="75">
      <formula>OR(H17=$AH$11,H17=$AH$12,H17=$AH$13,H17=$AH$14,H17=$AH$18,H17=$AH$19,H17=$AH$20,H17=$AH$21,H17=$AH$22,H17=$AH$23)</formula>
    </cfRule>
  </conditionalFormatting>
  <conditionalFormatting sqref="F12:K17 L12:L16">
    <cfRule type="timePeriod" dxfId="71" priority="72" timePeriod="today">
      <formula>FLOOR(F12,1)=TODAY()</formula>
    </cfRule>
    <cfRule type="expression" dxfId="70" priority="73">
      <formula>OR(F12=$AH$11,F12=$AH$12,F12=$AH$13,F12=$AH$14,F12=$AH$18,F12=$AH$19,F12=$AH$20,F12=$AH$21,F12=$AH$22,F12=$AH$23)</formula>
    </cfRule>
  </conditionalFormatting>
  <conditionalFormatting sqref="F17:K17">
    <cfRule type="timePeriod" dxfId="69" priority="70" timePeriod="today">
      <formula>FLOOR(F17,1)=TODAY()</formula>
    </cfRule>
    <cfRule type="expression" dxfId="68" priority="71">
      <formula>OR(F17=$AH$11,F17=$AH$12,F17=$AH$13,F17=$AH$14,F17=$AH$18,F17=$AH$19,F17=$AH$20,F17=$AH$21,F17=$AH$22,F17=$AH$23)</formula>
    </cfRule>
  </conditionalFormatting>
  <conditionalFormatting sqref="I17">
    <cfRule type="timePeriod" dxfId="67" priority="68" timePeriod="today">
      <formula>FLOOR(I17,1)=TODAY()</formula>
    </cfRule>
    <cfRule type="expression" dxfId="66" priority="69">
      <formula>OR(I17=$AH$11,I17=$AH$12,I17=$AH$13,I17=$AH$14,I17=$AH$18,I17=$AH$19,I17=$AH$20,I17=$AH$21,I17=$AH$22,I17=$AH$23)</formula>
    </cfRule>
  </conditionalFormatting>
  <conditionalFormatting sqref="I17">
    <cfRule type="timePeriod" dxfId="65" priority="66" timePeriod="today">
      <formula>FLOOR(I17,1)=TODAY()</formula>
    </cfRule>
    <cfRule type="expression" dxfId="64" priority="67">
      <formula>OR(I17=$AH$11,I17=$AH$12,I17=$AH$13,I17=$AH$14,I17=$AH$18,I17=$AH$19,I17=$AH$20,I17=$AH$21,I17=$AH$22,I17=$AH$23)</formula>
    </cfRule>
  </conditionalFormatting>
  <conditionalFormatting sqref="I17">
    <cfRule type="timePeriod" dxfId="63" priority="64" timePeriod="today">
      <formula>FLOOR(I17,1)=TODAY()</formula>
    </cfRule>
    <cfRule type="expression" dxfId="62" priority="65">
      <formula>OR(I17=$AH$11,I17=$AH$12,I17=$AH$13,I17=$AH$14,I17=$AH$18,I17=$AH$19,I17=$AH$20,I17=$AH$21,I17=$AH$22,I17=$AH$23)</formula>
    </cfRule>
  </conditionalFormatting>
  <conditionalFormatting sqref="I17">
    <cfRule type="timePeriod" dxfId="61" priority="62" timePeriod="today">
      <formula>FLOOR(I17,1)=TODAY()</formula>
    </cfRule>
    <cfRule type="expression" dxfId="60" priority="63">
      <formula>OR(I17=$AH$11,I17=$AH$12,I17=$AH$13,I17=$AH$14,I17=$AH$18,I17=$AH$19,I17=$AH$20,I17=$AH$21,I17=$AH$22,I17=$AH$23)</formula>
    </cfRule>
  </conditionalFormatting>
  <conditionalFormatting sqref="G17">
    <cfRule type="timePeriod" dxfId="59" priority="60" timePeriod="today">
      <formula>FLOOR(G17,1)=TODAY()</formula>
    </cfRule>
    <cfRule type="expression" dxfId="58" priority="61">
      <formula>OR(G17=$AH$11,G17=$AH$12,G17=$AH$13,G17=$AH$14,G17=$AH$18,G17=$AH$19,G17=$AH$20,G17=$AH$21,G17=$AH$22,G17=$AH$23)</formula>
    </cfRule>
  </conditionalFormatting>
  <conditionalFormatting sqref="G17">
    <cfRule type="timePeriod" dxfId="57" priority="58" timePeriod="today">
      <formula>FLOOR(G17,1)=TODAY()</formula>
    </cfRule>
    <cfRule type="expression" dxfId="56" priority="59">
      <formula>OR(G17=$AH$11,G17=$AH$12,G17=$AH$13,G17=$AH$14,G17=$AH$18,G17=$AH$19,G17=$AH$20,G17=$AH$21,G17=$AH$22,G17=$AH$23)</formula>
    </cfRule>
  </conditionalFormatting>
  <conditionalFormatting sqref="I17:K17">
    <cfRule type="timePeriod" dxfId="55" priority="56" timePeriod="today">
      <formula>FLOOR(I17,1)=TODAY()</formula>
    </cfRule>
    <cfRule type="expression" dxfId="54" priority="57">
      <formula>OR(I17=$AH$11,I17=$AH$12,I17=$AH$13,I17=$AH$14,I17=$AH$18,I17=$AH$19,I17=$AH$20,I17=$AH$21,I17=$AH$22,I17=$AH$23)</formula>
    </cfRule>
  </conditionalFormatting>
  <conditionalFormatting sqref="I17:K17">
    <cfRule type="timePeriod" dxfId="53" priority="54" timePeriod="today">
      <formula>FLOOR(I17,1)=TODAY()</formula>
    </cfRule>
    <cfRule type="expression" dxfId="52" priority="55">
      <formula>OR(I17=$AH$11,I17=$AH$12,I17=$AH$13,I17=$AH$14,I17=$AH$18,I17=$AH$19,I17=$AH$20,I17=$AH$21,I17=$AH$22,I17=$AH$23)</formula>
    </cfRule>
  </conditionalFormatting>
  <conditionalFormatting sqref="H17:K17">
    <cfRule type="timePeriod" dxfId="51" priority="52" timePeriod="today">
      <formula>FLOOR(H17,1)=TODAY()</formula>
    </cfRule>
    <cfRule type="expression" dxfId="50" priority="53">
      <formula>OR(H17=$AH$11,H17=$AH$12,H17=$AH$13,H17=$AH$14,H17=$AH$18,H17=$AH$19,H17=$AH$20,H17=$AH$21,H17=$AH$22,H17=$AH$23)</formula>
    </cfRule>
  </conditionalFormatting>
  <conditionalFormatting sqref="H17:K17">
    <cfRule type="timePeriod" dxfId="49" priority="50" timePeriod="today">
      <formula>FLOOR(H17,1)=TODAY()</formula>
    </cfRule>
    <cfRule type="expression" dxfId="48" priority="51">
      <formula>OR(H17=$AH$11,H17=$AH$12,H17=$AH$13,H17=$AH$14,H17=$AH$18,H17=$AH$19,H17=$AH$20,H17=$AH$21,H17=$AH$22,H17=$AH$23)</formula>
    </cfRule>
  </conditionalFormatting>
  <conditionalFormatting sqref="F12:L17">
    <cfRule type="timePeriod" dxfId="47" priority="48" timePeriod="today">
      <formula>FLOOR(F12,1)=TODAY()</formula>
    </cfRule>
    <cfRule type="expression" dxfId="46" priority="49">
      <formula>OR(F12=$AH$11,F12=$AH$12,F12=$AH$13,F12=$AH$14,F12=$AH$18,F12=$AH$19,F12=$AH$20,F12=$AH$21,F12=$AH$22,F12=$AH$23)</formula>
    </cfRule>
  </conditionalFormatting>
  <conditionalFormatting sqref="L18">
    <cfRule type="timePeriod" dxfId="45" priority="46" timePeriod="today">
      <formula>FLOOR(L18,1)=TODAY()</formula>
    </cfRule>
    <cfRule type="expression" dxfId="44" priority="47">
      <formula>OR(L18=$AH$11,L18=$AH$12,L18=$AH$13,L18=$AH$14,L18=$AH$18,L18=$AH$19,L18=$AH$20,L18=$AH$21,L18=$AH$22,L18=$AH$23)</formula>
    </cfRule>
  </conditionalFormatting>
  <conditionalFormatting sqref="U18">
    <cfRule type="timePeriod" dxfId="43" priority="44" timePeriod="today">
      <formula>FLOOR(U18,1)=TODAY()</formula>
    </cfRule>
    <cfRule type="expression" dxfId="42" priority="45">
      <formula>OR(U18=$AH$11,U18=$AH$12,U18=$AH$13,U18=$AH$14,U18=$AH$18,U18=$AH$19,U18=$AH$20,U18=$AH$21,U18=$AH$22,U18=$AH$23)</formula>
    </cfRule>
  </conditionalFormatting>
  <conditionalFormatting sqref="AD18">
    <cfRule type="timePeriod" dxfId="41" priority="42" timePeriod="today">
      <formula>FLOOR(AD18,1)=TODAY()</formula>
    </cfRule>
    <cfRule type="expression" dxfId="40" priority="43">
      <formula>OR(AD18=$AH$11,AD18=$AH$12,AD18=$AH$13,AD18=$AH$14,AD18=$AH$18,AD18=$AH$19,AD18=$AH$20,AD18=$AH$21,AD18=$AH$22,AD18=$AH$23)</formula>
    </cfRule>
  </conditionalFormatting>
  <conditionalFormatting sqref="AD18">
    <cfRule type="timePeriod" dxfId="39" priority="40" timePeriod="today">
      <formula>FLOOR(AD18,1)=TODAY()</formula>
    </cfRule>
    <cfRule type="expression" dxfId="38" priority="41">
      <formula>OR(AD18=$AH$11,AD18=$AH$12,AD18=$AH$13,AD18=$AH$14,AD18=$AH$18,AD18=$AH$19,AD18=$AH$20,AD18=$AH$21,AD18=$AH$22,AD18=$AH$23)</formula>
    </cfRule>
  </conditionalFormatting>
  <conditionalFormatting sqref="L28">
    <cfRule type="timePeriod" dxfId="37" priority="38" timePeriod="today">
      <formula>FLOOR(L28,1)=TODAY()</formula>
    </cfRule>
    <cfRule type="expression" dxfId="36" priority="39">
      <formula>OR(L28=$AH$11,L28=$AH$12,L28=$AH$13,L28=$AH$14,L28=$AH$18,L28=$AH$19,L28=$AH$20,L28=$AH$21,L28=$AH$22,L28=$AH$23)</formula>
    </cfRule>
  </conditionalFormatting>
  <conditionalFormatting sqref="L28">
    <cfRule type="timePeriod" dxfId="35" priority="36" timePeriod="today">
      <formula>FLOOR(L28,1)=TODAY()</formula>
    </cfRule>
    <cfRule type="expression" dxfId="34" priority="37">
      <formula>OR(L28=$AH$11,L28=$AH$12,L28=$AH$13,L28=$AH$14,L28=$AH$18,L28=$AH$19,L28=$AH$20,L28=$AH$21,L28=$AH$22,L28=$AH$23)</formula>
    </cfRule>
  </conditionalFormatting>
  <conditionalFormatting sqref="U28">
    <cfRule type="timePeriod" dxfId="33" priority="34" timePeriod="today">
      <formula>FLOOR(U28,1)=TODAY()</formula>
    </cfRule>
    <cfRule type="expression" dxfId="32" priority="35">
      <formula>OR(U28=$AH$11,U28=$AH$12,U28=$AH$13,U28=$AH$14,U28=$AH$18,U28=$AH$19,U28=$AH$20,U28=$AH$21,U28=$AH$22,U28=$AH$23)</formula>
    </cfRule>
  </conditionalFormatting>
  <conditionalFormatting sqref="U28">
    <cfRule type="timePeriod" dxfId="31" priority="32" timePeriod="today">
      <formula>FLOOR(U28,1)=TODAY()</formula>
    </cfRule>
    <cfRule type="expression" dxfId="30" priority="33">
      <formula>OR(U28=$AH$11,U28=$AH$12,U28=$AH$13,U28=$AH$14,U28=$AH$18,U28=$AH$19,U28=$AH$20,U28=$AH$21,U28=$AH$22,U28=$AH$23)</formula>
    </cfRule>
  </conditionalFormatting>
  <conditionalFormatting sqref="AD28">
    <cfRule type="timePeriod" dxfId="29" priority="30" timePeriod="today">
      <formula>FLOOR(AD28,1)=TODAY()</formula>
    </cfRule>
    <cfRule type="expression" dxfId="28" priority="31">
      <formula>OR(AD28=$AH$11,AD28=$AH$12,AD28=$AH$13,AD28=$AH$14,AD28=$AH$18,AD28=$AH$19,AD28=$AH$20,AD28=$AH$21,AD28=$AH$22,AD28=$AH$23)</formula>
    </cfRule>
  </conditionalFormatting>
  <conditionalFormatting sqref="AD28">
    <cfRule type="timePeriod" dxfId="27" priority="28" timePeriod="today">
      <formula>FLOOR(AD28,1)=TODAY()</formula>
    </cfRule>
    <cfRule type="expression" dxfId="26" priority="29">
      <formula>OR(AD28=$AH$11,AD28=$AH$12,AD28=$AH$13,AD28=$AH$14,AD28=$AH$18,AD28=$AH$19,AD28=$AH$20,AD28=$AH$21,AD28=$AH$22,AD28=$AH$23)</formula>
    </cfRule>
  </conditionalFormatting>
  <conditionalFormatting sqref="L38">
    <cfRule type="timePeriod" dxfId="25" priority="26" timePeriod="today">
      <formula>FLOOR(L38,1)=TODAY()</formula>
    </cfRule>
    <cfRule type="expression" dxfId="24" priority="27">
      <formula>OR(L38=$AH$11,L38=$AH$12,L38=$AH$13,L38=$AH$14,L38=$AH$18,L38=$AH$19,L38=$AH$20,L38=$AH$21,L38=$AH$22,L38=$AH$23)</formula>
    </cfRule>
  </conditionalFormatting>
  <conditionalFormatting sqref="L38">
    <cfRule type="timePeriod" dxfId="23" priority="24" timePeriod="today">
      <formula>FLOOR(L38,1)=TODAY()</formula>
    </cfRule>
    <cfRule type="expression" dxfId="22" priority="25">
      <formula>OR(L38=$AH$11,L38=$AH$12,L38=$AH$13,L38=$AH$14,L38=$AH$18,L38=$AH$19,L38=$AH$20,L38=$AH$21,L38=$AH$22,L38=$AH$23)</formula>
    </cfRule>
  </conditionalFormatting>
  <conditionalFormatting sqref="L38 U38">
    <cfRule type="timePeriod" dxfId="21" priority="22" timePeriod="today">
      <formula>FLOOR(L38,1)=TODAY()</formula>
    </cfRule>
    <cfRule type="expression" dxfId="20" priority="23">
      <formula>OR(L38=$AH$11,L38=$AH$12,L38=$AH$13,L38=$AH$14,L38=$AH$18,L38=$AH$19,L38=$AH$20,L38=$AH$21,L38=$AH$22,L38=$AH$23)</formula>
    </cfRule>
  </conditionalFormatting>
  <conditionalFormatting sqref="L38 U38">
    <cfRule type="timePeriod" dxfId="19" priority="20" timePeriod="today">
      <formula>FLOOR(L38,1)=TODAY()</formula>
    </cfRule>
    <cfRule type="expression" dxfId="18" priority="21">
      <formula>OR(L38=$AH$11,L38=$AH$12,L38=$AH$13,L38=$AH$14,L38=$AH$18,L38=$AH$19,L38=$AH$20,L38=$AH$21,L38=$AH$22,L38=$AH$23)</formula>
    </cfRule>
  </conditionalFormatting>
  <conditionalFormatting sqref="L38 U38 AD38">
    <cfRule type="timePeriod" dxfId="17" priority="18" timePeriod="today">
      <formula>FLOOR(L38,1)=TODAY()</formula>
    </cfRule>
    <cfRule type="expression" dxfId="16" priority="19">
      <formula>OR(L38=$AH$11,L38=$AH$12,L38=$AH$13,L38=$AH$14,L38=$AH$18,L38=$AH$19,L38=$AH$20,L38=$AH$21,L38=$AH$22,L38=$AH$23)</formula>
    </cfRule>
  </conditionalFormatting>
  <conditionalFormatting sqref="L38 U38 AD38">
    <cfRule type="timePeriod" dxfId="15" priority="16" timePeriod="today">
      <formula>FLOOR(L38,1)=TODAY()</formula>
    </cfRule>
    <cfRule type="expression" dxfId="14" priority="17">
      <formula>OR(L38=$AH$11,L38=$AH$12,L38=$AH$13,L38=$AH$14,L38=$AH$18,L38=$AH$19,L38=$AH$20,L38=$AH$21,L38=$AH$22,L38=$AH$23)</formula>
    </cfRule>
  </conditionalFormatting>
  <conditionalFormatting sqref="L38 U38 AD38 L48">
    <cfRule type="timePeriod" dxfId="13" priority="14" timePeriod="today">
      <formula>FLOOR(L38,1)=TODAY()</formula>
    </cfRule>
    <cfRule type="expression" dxfId="12" priority="15">
      <formula>OR(L38=$AH$11,L38=$AH$12,L38=$AH$13,L38=$AH$14,L38=$AH$18,L38=$AH$19,L38=$AH$20,L38=$AH$21,L38=$AH$22,L38=$AH$23)</formula>
    </cfRule>
  </conditionalFormatting>
  <conditionalFormatting sqref="L38 U38 AD38 L48">
    <cfRule type="timePeriod" dxfId="11" priority="12" timePeriod="today">
      <formula>FLOOR(L38,1)=TODAY()</formula>
    </cfRule>
    <cfRule type="expression" dxfId="10" priority="13">
      <formula>OR(L38=$AH$11,L38=$AH$12,L38=$AH$13,L38=$AH$14,L38=$AH$18,L38=$AH$19,L38=$AH$20,L38=$AH$21,L38=$AH$22,L38=$AH$23)</formula>
    </cfRule>
  </conditionalFormatting>
  <conditionalFormatting sqref="L38 U38 AD38 L48 U48">
    <cfRule type="timePeriod" dxfId="9" priority="10" timePeriod="today">
      <formula>FLOOR(L38,1)=TODAY()</formula>
    </cfRule>
    <cfRule type="expression" dxfId="8" priority="11">
      <formula>OR(L38=$AH$11,L38=$AH$12,L38=$AH$13,L38=$AH$14,L38=$AH$18,L38=$AH$19,L38=$AH$20,L38=$AH$21,L38=$AH$22,L38=$AH$23)</formula>
    </cfRule>
  </conditionalFormatting>
  <conditionalFormatting sqref="L38 U38 AD38 L48 U48">
    <cfRule type="timePeriod" dxfId="7" priority="8" timePeriod="today">
      <formula>FLOOR(L38,1)=TODAY()</formula>
    </cfRule>
    <cfRule type="expression" dxfId="6" priority="9">
      <formula>OR(L38=$AH$11,L38=$AH$12,L38=$AH$13,L38=$AH$14,L38=$AH$18,L38=$AH$19,L38=$AH$20,L38=$AH$21,L38=$AH$22,L38=$AH$23)</formula>
    </cfRule>
  </conditionalFormatting>
  <conditionalFormatting sqref="L38 U38 AD38 L48 U48 AD48">
    <cfRule type="timePeriod" dxfId="5" priority="6" timePeriod="today">
      <formula>FLOOR(L38,1)=TODAY()</formula>
    </cfRule>
    <cfRule type="expression" dxfId="4" priority="7">
      <formula>OR(L38=$AH$11,L38=$AH$12,L38=$AH$13,L38=$AH$14,L38=$AH$18,L38=$AH$19,L38=$AH$20,L38=$AH$21,L38=$AH$22,L38=$AH$23)</formula>
    </cfRule>
  </conditionalFormatting>
  <conditionalFormatting sqref="L38 U38 AD38 L48 U48 AD48">
    <cfRule type="timePeriod" dxfId="3" priority="4" timePeriod="today">
      <formula>FLOOR(L38,1)=TODAY()</formula>
    </cfRule>
    <cfRule type="expression" dxfId="2" priority="5">
      <formula>OR(L38=$AH$11,L38=$AH$12,L38=$AH$13,L38=$AH$14,L38=$AH$18,L38=$AH$19,L38=$AH$20,L38=$AH$21,L38=$AH$22,L38=$AH$23)</formula>
    </cfRule>
  </conditionalFormatting>
  <conditionalFormatting sqref="L18">
    <cfRule type="timePeriod" dxfId="1" priority="2" timePeriod="today">
      <formula>FLOOR(L18,1)=TODAY()</formula>
    </cfRule>
    <cfRule type="expression" dxfId="0" priority="3">
      <formula>OR(L18=$AH$11,L18=$AH$12,L18=$AH$13,L18=$AH$14,L18=$AH$18,L18=$AH$19,L18=$AH$20,L18=$AH$21,L18=$AH$22,L18=$AH$23)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Calendrier</vt:lpstr>
      <vt:lpstr>An_Ref</vt:lpstr>
      <vt:lpstr>Jours_Feries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Utilisateur Windows</cp:lastModifiedBy>
  <cp:lastPrinted>2017-06-26T21:18:36Z</cp:lastPrinted>
  <dcterms:created xsi:type="dcterms:W3CDTF">2011-05-27T08:40:36Z</dcterms:created>
  <dcterms:modified xsi:type="dcterms:W3CDTF">2017-07-10T18:54:34Z</dcterms:modified>
</cp:coreProperties>
</file>