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Professionnel\Dynamique Vision\Outils Excel\Nautilux\Nautilux debogage\"/>
    </mc:Choice>
  </mc:AlternateContent>
  <xr:revisionPtr revIDLastSave="0" documentId="8_{3D28AB79-A3BE-4A75-97DD-AEF77CEA6F4C}" xr6:coauthVersionLast="45" xr6:coauthVersionMax="45" xr10:uidLastSave="{00000000-0000-0000-0000-000000000000}"/>
  <bookViews>
    <workbookView xWindow="-120" yWindow="-120" windowWidth="29040" windowHeight="17640" xr2:uid="{4E0B2D8C-12AC-478B-83E6-B03CFED09D03}"/>
  </bookViews>
  <sheets>
    <sheet name="Frais Généraux" sheetId="1" r:id="rId1"/>
    <sheet name="Frais variables" sheetId="3" r:id="rId2"/>
    <sheet name="Ctrl_Budgetaire" sheetId="2" r:id="rId3"/>
  </sheets>
  <externalReferences>
    <externalReference r:id="rId4"/>
  </externalReferences>
  <definedNames>
    <definedName name="Cles_CA">[1]Parametres!$B$134:$B$141</definedName>
    <definedName name="Coef">Ctrl_Budgetaire!$M$8</definedName>
    <definedName name="Mois">[1]Parametres!$B$34:$M$34</definedName>
    <definedName name="Mois_Exercice">[1]Parametres!$B$34:$M$35</definedName>
    <definedName name="Type_Frais">[1]Parametres!$J$77:$J$84</definedName>
    <definedName name="Unite">[1]Parametres!$N$89:$N$102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8" i="3" l="1"/>
  <c r="Q28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11" i="3"/>
  <c r="S138" i="2"/>
  <c r="R138" i="2"/>
  <c r="Q138" i="2"/>
  <c r="N138" i="2"/>
  <c r="J138" i="2"/>
  <c r="U137" i="2"/>
  <c r="T137" i="2"/>
  <c r="P137" i="2"/>
  <c r="T136" i="2"/>
  <c r="U136" i="2" s="1"/>
  <c r="P136" i="2"/>
  <c r="T135" i="2"/>
  <c r="P135" i="2"/>
  <c r="U135" i="2" s="1"/>
  <c r="T134" i="2"/>
  <c r="P134" i="2"/>
  <c r="U134" i="2" s="1"/>
  <c r="U133" i="2"/>
  <c r="T133" i="2"/>
  <c r="P133" i="2"/>
  <c r="T132" i="2"/>
  <c r="U132" i="2" s="1"/>
  <c r="P132" i="2"/>
  <c r="T131" i="2"/>
  <c r="P131" i="2"/>
  <c r="U131" i="2" s="1"/>
  <c r="T130" i="2"/>
  <c r="P130" i="2"/>
  <c r="U130" i="2" s="1"/>
  <c r="U129" i="2"/>
  <c r="T129" i="2"/>
  <c r="P129" i="2"/>
  <c r="T128" i="2"/>
  <c r="U128" i="2" s="1"/>
  <c r="P128" i="2"/>
  <c r="T127" i="2"/>
  <c r="P127" i="2"/>
  <c r="U127" i="2" s="1"/>
  <c r="T126" i="2"/>
  <c r="P126" i="2"/>
  <c r="U126" i="2" s="1"/>
  <c r="U125" i="2"/>
  <c r="T125" i="2"/>
  <c r="P125" i="2"/>
  <c r="T124" i="2"/>
  <c r="U124" i="2" s="1"/>
  <c r="P124" i="2"/>
  <c r="T123" i="2"/>
  <c r="P123" i="2"/>
  <c r="U123" i="2" s="1"/>
  <c r="T122" i="2"/>
  <c r="P122" i="2"/>
  <c r="U122" i="2" s="1"/>
  <c r="U121" i="2"/>
  <c r="T121" i="2"/>
  <c r="P121" i="2"/>
  <c r="T120" i="2"/>
  <c r="U120" i="2" s="1"/>
  <c r="P120" i="2"/>
  <c r="T119" i="2"/>
  <c r="P119" i="2"/>
  <c r="U119" i="2" s="1"/>
  <c r="T118" i="2"/>
  <c r="P118" i="2"/>
  <c r="U118" i="2" s="1"/>
  <c r="U117" i="2"/>
  <c r="T117" i="2"/>
  <c r="P117" i="2"/>
  <c r="T116" i="2"/>
  <c r="U116" i="2" s="1"/>
  <c r="P116" i="2"/>
  <c r="T115" i="2"/>
  <c r="P115" i="2"/>
  <c r="U115" i="2" s="1"/>
  <c r="T114" i="2"/>
  <c r="P114" i="2"/>
  <c r="U114" i="2" s="1"/>
  <c r="U113" i="2"/>
  <c r="T113" i="2"/>
  <c r="P113" i="2"/>
  <c r="T112" i="2"/>
  <c r="U112" i="2" s="1"/>
  <c r="P112" i="2"/>
  <c r="T111" i="2"/>
  <c r="P111" i="2"/>
  <c r="U111" i="2" s="1"/>
  <c r="T110" i="2"/>
  <c r="P110" i="2"/>
  <c r="U110" i="2" s="1"/>
  <c r="U109" i="2"/>
  <c r="T109" i="2"/>
  <c r="P109" i="2"/>
  <c r="T108" i="2"/>
  <c r="U108" i="2" s="1"/>
  <c r="P108" i="2"/>
  <c r="T107" i="2"/>
  <c r="P107" i="2"/>
  <c r="U107" i="2" s="1"/>
  <c r="T106" i="2"/>
  <c r="P106" i="2"/>
  <c r="U106" i="2" s="1"/>
  <c r="U105" i="2"/>
  <c r="T105" i="2"/>
  <c r="P105" i="2"/>
  <c r="T104" i="2"/>
  <c r="U104" i="2" s="1"/>
  <c r="P104" i="2"/>
  <c r="T103" i="2"/>
  <c r="P103" i="2"/>
  <c r="U103" i="2" s="1"/>
  <c r="T102" i="2"/>
  <c r="P102" i="2"/>
  <c r="U102" i="2" s="1"/>
  <c r="U101" i="2"/>
  <c r="T101" i="2"/>
  <c r="P101" i="2"/>
  <c r="T100" i="2"/>
  <c r="U100" i="2" s="1"/>
  <c r="P100" i="2"/>
  <c r="T99" i="2"/>
  <c r="P99" i="2"/>
  <c r="U99" i="2" s="1"/>
  <c r="T98" i="2"/>
  <c r="P98" i="2"/>
  <c r="U98" i="2" s="1"/>
  <c r="U97" i="2"/>
  <c r="T97" i="2"/>
  <c r="P97" i="2"/>
  <c r="T96" i="2"/>
  <c r="U96" i="2" s="1"/>
  <c r="P96" i="2"/>
  <c r="T95" i="2"/>
  <c r="P95" i="2"/>
  <c r="U95" i="2" s="1"/>
  <c r="T94" i="2"/>
  <c r="P94" i="2"/>
  <c r="U94" i="2" s="1"/>
  <c r="U93" i="2"/>
  <c r="T93" i="2"/>
  <c r="P93" i="2"/>
  <c r="T92" i="2"/>
  <c r="U92" i="2" s="1"/>
  <c r="P92" i="2"/>
  <c r="T91" i="2"/>
  <c r="P91" i="2"/>
  <c r="U91" i="2" s="1"/>
  <c r="T90" i="2"/>
  <c r="P90" i="2"/>
  <c r="U90" i="2" s="1"/>
  <c r="U89" i="2"/>
  <c r="T89" i="2"/>
  <c r="P89" i="2"/>
  <c r="T88" i="2"/>
  <c r="U88" i="2" s="1"/>
  <c r="P88" i="2"/>
  <c r="T87" i="2"/>
  <c r="P87" i="2"/>
  <c r="U87" i="2" s="1"/>
  <c r="T86" i="2"/>
  <c r="P86" i="2"/>
  <c r="U86" i="2" s="1"/>
  <c r="U85" i="2"/>
  <c r="T85" i="2"/>
  <c r="P85" i="2"/>
  <c r="T84" i="2"/>
  <c r="U84" i="2" s="1"/>
  <c r="P84" i="2"/>
  <c r="T83" i="2"/>
  <c r="P83" i="2"/>
  <c r="U83" i="2" s="1"/>
  <c r="T82" i="2"/>
  <c r="P82" i="2"/>
  <c r="U82" i="2" s="1"/>
  <c r="U81" i="2"/>
  <c r="T81" i="2"/>
  <c r="P81" i="2"/>
  <c r="T80" i="2"/>
  <c r="U80" i="2" s="1"/>
  <c r="P80" i="2"/>
  <c r="T79" i="2"/>
  <c r="P79" i="2"/>
  <c r="U79" i="2" s="1"/>
  <c r="T78" i="2"/>
  <c r="P78" i="2"/>
  <c r="U78" i="2" s="1"/>
  <c r="U77" i="2"/>
  <c r="T77" i="2"/>
  <c r="P77" i="2"/>
  <c r="T76" i="2"/>
  <c r="U76" i="2" s="1"/>
  <c r="P76" i="2"/>
  <c r="T75" i="2"/>
  <c r="P75" i="2"/>
  <c r="U75" i="2" s="1"/>
  <c r="T74" i="2"/>
  <c r="P74" i="2"/>
  <c r="U74" i="2" s="1"/>
  <c r="U73" i="2"/>
  <c r="T73" i="2"/>
  <c r="P73" i="2"/>
  <c r="T72" i="2"/>
  <c r="U72" i="2" s="1"/>
  <c r="P72" i="2"/>
  <c r="T71" i="2"/>
  <c r="P71" i="2"/>
  <c r="U71" i="2" s="1"/>
  <c r="T70" i="2"/>
  <c r="P70" i="2"/>
  <c r="U70" i="2" s="1"/>
  <c r="U69" i="2"/>
  <c r="T69" i="2"/>
  <c r="P69" i="2"/>
  <c r="T68" i="2"/>
  <c r="U68" i="2" s="1"/>
  <c r="P68" i="2"/>
  <c r="T67" i="2"/>
  <c r="P67" i="2"/>
  <c r="U67" i="2" s="1"/>
  <c r="T66" i="2"/>
  <c r="P66" i="2"/>
  <c r="U66" i="2" s="1"/>
  <c r="U65" i="2"/>
  <c r="T65" i="2"/>
  <c r="P65" i="2"/>
  <c r="T64" i="2"/>
  <c r="U64" i="2" s="1"/>
  <c r="P64" i="2"/>
  <c r="T63" i="2"/>
  <c r="P63" i="2"/>
  <c r="U63" i="2" s="1"/>
  <c r="T62" i="2"/>
  <c r="P62" i="2"/>
  <c r="U62" i="2" s="1"/>
  <c r="U61" i="2"/>
  <c r="T61" i="2"/>
  <c r="P61" i="2"/>
  <c r="T60" i="2"/>
  <c r="U60" i="2" s="1"/>
  <c r="P60" i="2"/>
  <c r="T59" i="2"/>
  <c r="P59" i="2"/>
  <c r="U59" i="2" s="1"/>
  <c r="T58" i="2"/>
  <c r="P58" i="2"/>
  <c r="U58" i="2" s="1"/>
  <c r="U57" i="2"/>
  <c r="T57" i="2"/>
  <c r="P57" i="2"/>
  <c r="T56" i="2"/>
  <c r="U56" i="2" s="1"/>
  <c r="P56" i="2"/>
  <c r="T55" i="2"/>
  <c r="P55" i="2"/>
  <c r="U55" i="2" s="1"/>
  <c r="T54" i="2"/>
  <c r="P54" i="2"/>
  <c r="U54" i="2" s="1"/>
  <c r="U53" i="2"/>
  <c r="T53" i="2"/>
  <c r="P53" i="2"/>
  <c r="T52" i="2"/>
  <c r="U52" i="2" s="1"/>
  <c r="P52" i="2"/>
  <c r="T51" i="2"/>
  <c r="P51" i="2"/>
  <c r="U51" i="2" s="1"/>
  <c r="T50" i="2"/>
  <c r="P50" i="2"/>
  <c r="U50" i="2" s="1"/>
  <c r="U49" i="2"/>
  <c r="T49" i="2"/>
  <c r="P49" i="2"/>
  <c r="T48" i="2"/>
  <c r="U48" i="2" s="1"/>
  <c r="P48" i="2"/>
  <c r="T47" i="2"/>
  <c r="P47" i="2"/>
  <c r="U47" i="2" s="1"/>
  <c r="T46" i="2"/>
  <c r="P46" i="2"/>
  <c r="U46" i="2" s="1"/>
  <c r="U45" i="2"/>
  <c r="T45" i="2"/>
  <c r="P45" i="2"/>
  <c r="T44" i="2"/>
  <c r="U44" i="2" s="1"/>
  <c r="P44" i="2"/>
  <c r="T43" i="2"/>
  <c r="P43" i="2"/>
  <c r="U43" i="2" s="1"/>
  <c r="T42" i="2"/>
  <c r="P42" i="2"/>
  <c r="U42" i="2" s="1"/>
  <c r="U41" i="2"/>
  <c r="T41" i="2"/>
  <c r="P41" i="2"/>
  <c r="T40" i="2"/>
  <c r="U40" i="2" s="1"/>
  <c r="P40" i="2"/>
  <c r="T39" i="2"/>
  <c r="P39" i="2"/>
  <c r="U39" i="2" s="1"/>
  <c r="T38" i="2"/>
  <c r="P38" i="2"/>
  <c r="U38" i="2" s="1"/>
  <c r="U37" i="2"/>
  <c r="T37" i="2"/>
  <c r="P37" i="2"/>
  <c r="T36" i="2"/>
  <c r="U36" i="2" s="1"/>
  <c r="P36" i="2"/>
  <c r="T35" i="2"/>
  <c r="P35" i="2"/>
  <c r="U35" i="2" s="1"/>
  <c r="T34" i="2"/>
  <c r="P34" i="2"/>
  <c r="U34" i="2" s="1"/>
  <c r="U33" i="2"/>
  <c r="T33" i="2"/>
  <c r="P33" i="2"/>
  <c r="T32" i="2"/>
  <c r="U32" i="2" s="1"/>
  <c r="P32" i="2"/>
  <c r="T31" i="2"/>
  <c r="P31" i="2"/>
  <c r="U31" i="2" s="1"/>
  <c r="T30" i="2"/>
  <c r="P30" i="2"/>
  <c r="U30" i="2" s="1"/>
  <c r="U29" i="2"/>
  <c r="T29" i="2"/>
  <c r="P29" i="2"/>
  <c r="T28" i="2"/>
  <c r="U28" i="2" s="1"/>
  <c r="P28" i="2"/>
  <c r="T27" i="2"/>
  <c r="P27" i="2"/>
  <c r="U27" i="2" s="1"/>
  <c r="T26" i="2"/>
  <c r="P26" i="2"/>
  <c r="U26" i="2" s="1"/>
  <c r="U25" i="2"/>
  <c r="T25" i="2"/>
  <c r="P25" i="2"/>
  <c r="T24" i="2"/>
  <c r="U24" i="2" s="1"/>
  <c r="P24" i="2"/>
  <c r="T23" i="2"/>
  <c r="P23" i="2"/>
  <c r="U23" i="2" s="1"/>
  <c r="T22" i="2"/>
  <c r="P22" i="2"/>
  <c r="U22" i="2" s="1"/>
  <c r="U21" i="2"/>
  <c r="T21" i="2"/>
  <c r="P21" i="2"/>
  <c r="T20" i="2"/>
  <c r="U20" i="2" s="1"/>
  <c r="P20" i="2"/>
  <c r="T19" i="2"/>
  <c r="P19" i="2"/>
  <c r="U19" i="2" s="1"/>
  <c r="T18" i="2"/>
  <c r="P18" i="2"/>
  <c r="U18" i="2" s="1"/>
  <c r="U17" i="2"/>
  <c r="T17" i="2"/>
  <c r="P17" i="2"/>
  <c r="T16" i="2"/>
  <c r="U16" i="2" s="1"/>
  <c r="P16" i="2"/>
  <c r="T15" i="2"/>
  <c r="P15" i="2"/>
  <c r="U15" i="2" s="1"/>
  <c r="T14" i="2"/>
  <c r="T138" i="2" s="1"/>
  <c r="P14" i="2"/>
  <c r="P138" i="2" s="1"/>
  <c r="P11" i="2"/>
  <c r="M11" i="2"/>
  <c r="J160" i="1"/>
  <c r="J159" i="1"/>
  <c r="J158" i="1"/>
  <c r="J157" i="1"/>
  <c r="J156" i="1"/>
  <c r="J155" i="1"/>
  <c r="J154" i="1"/>
  <c r="J153" i="1"/>
  <c r="J152" i="1"/>
  <c r="J151" i="1"/>
  <c r="J150" i="1"/>
  <c r="J146" i="1"/>
  <c r="J145" i="1"/>
  <c r="J144" i="1"/>
  <c r="J143" i="1"/>
  <c r="J142" i="1"/>
  <c r="J140" i="1"/>
  <c r="K150" i="1" s="1"/>
  <c r="J135" i="1"/>
  <c r="J141" i="1" s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K156" i="1" l="1"/>
  <c r="K160" i="1"/>
  <c r="K151" i="1"/>
  <c r="J161" i="1"/>
  <c r="N135" i="1"/>
  <c r="K155" i="1"/>
  <c r="U14" i="2"/>
  <c r="U138" i="2" s="1"/>
  <c r="J147" i="1"/>
  <c r="J16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0" authorId="0" shapeId="0" xr:uid="{95BB6A83-C5F8-491F-83B2-8087DCFB4008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0" authorId="0" shapeId="0" xr:uid="{F2AD2B2D-4BD9-40A0-AFD6-DD3032545DFA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3" authorId="0" shapeId="0" xr:uid="{5A8B2203-2B85-4F95-9222-5F6A7154A1B3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<sst xmlns="http://schemas.openxmlformats.org/spreadsheetml/2006/main" count="529" uniqueCount="175">
  <si>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</si>
  <si>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</si>
  <si>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</si>
  <si>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</si>
  <si>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</si>
  <si>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</si>
  <si>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</si>
  <si>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</si>
  <si>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Commentaires</t>
  </si>
  <si>
    <t>Affectation</t>
  </si>
  <si>
    <t>602100</t>
  </si>
  <si>
    <t>MATIERE PREMIERE TRANSFORMEE</t>
  </si>
  <si>
    <t>Achats</t>
  </si>
  <si>
    <t>CA Total</t>
  </si>
  <si>
    <t>MATIERE PREMIERE POUR FABRICATION</t>
  </si>
  <si>
    <t>Heures Production</t>
  </si>
  <si>
    <t>VARIATION STOCK MATIERE PREMIERE</t>
  </si>
  <si>
    <t>VARIATION STOCK MARCHANDISES</t>
  </si>
  <si>
    <t>ACHATS</t>
  </si>
  <si>
    <t>SOUS-TRAITANCE</t>
  </si>
  <si>
    <t>CONVENTION D'ASSISTANCE</t>
  </si>
  <si>
    <t>FG</t>
  </si>
  <si>
    <t>CA Direct</t>
  </si>
  <si>
    <t>ELECTRICITE</t>
  </si>
  <si>
    <t>GAZ + OXYGENE</t>
  </si>
  <si>
    <t>ARGON</t>
  </si>
  <si>
    <t>CARBURANT POUR VEHICULE SOCIETE</t>
  </si>
  <si>
    <t>PRODUITS D'ENTRETIEN</t>
  </si>
  <si>
    <t>PETIT MATERIEL PROTHESE</t>
  </si>
  <si>
    <t>FOURNITURES ADMINISTRATIVES</t>
  </si>
  <si>
    <t>PHOTOCOPIES</t>
  </si>
  <si>
    <t/>
  </si>
  <si>
    <t>607101</t>
  </si>
  <si>
    <t>ATTACHEMENTS IMPLANTS</t>
  </si>
  <si>
    <t>DENTS</t>
  </si>
  <si>
    <t>CREDIT BAIL USINEUSE MONTBIAN</t>
  </si>
  <si>
    <t>Loc/Bail</t>
  </si>
  <si>
    <t>GRENKE  CREDIT BAIL TELEPHONE</t>
  </si>
  <si>
    <t>RELEASE CAPITAL MAT CAD CAM</t>
  </si>
  <si>
    <t>LOYER BATIFRANC</t>
  </si>
  <si>
    <t>613220</t>
  </si>
  <si>
    <t>LOCAM FINANCE FOUR VITA</t>
  </si>
  <si>
    <t>LOCATION COMPRESSEUR</t>
  </si>
  <si>
    <t>613500</t>
  </si>
  <si>
    <t>LOCATION AIR LIQUIDE</t>
  </si>
  <si>
    <t>613510</t>
  </si>
  <si>
    <t>BNP LEASE COPIEUR REX ROTARY</t>
  </si>
  <si>
    <t>LOCATION AUTOCOMMUTATEUR</t>
  </si>
  <si>
    <t>VW POUR POLO ENTREPRISE</t>
  </si>
  <si>
    <t>LOCATION CAD-CAM1</t>
  </si>
  <si>
    <t>LOCATION CAD-CAM2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</si>
  <si>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</si>
  <si>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</si>
  <si>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</si>
  <si>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</si>
  <si>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</si>
  <si>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</si>
  <si>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</si>
  <si>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</si>
  <si>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</si>
  <si>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</si>
  <si>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</si>
  <si>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</si>
  <si>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</si>
  <si>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</si>
  <si>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</si>
  <si>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</si>
  <si>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</si>
  <si>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</si>
  <si>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</si>
  <si>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</si>
  <si>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</si>
  <si>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</si>
  <si>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</si>
  <si>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</si>
  <si>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</si>
  <si>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</si>
  <si>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</si>
  <si>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</si>
  <si>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</si>
  <si>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</si>
  <si>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</si>
  <si>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</si>
  <si>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</si>
  <si>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</si>
  <si>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</si>
  <si>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</si>
  <si>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</si>
  <si>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</si>
  <si>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</si>
  <si>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Remises sur factures</t>
  </si>
  <si>
    <t>TAXES ORDURES MENAGERES</t>
  </si>
  <si>
    <t>TAXES SUR VEHICULES DE SOCIETE</t>
  </si>
  <si>
    <t>DIFFERENCE DE REGLEMENT</t>
  </si>
  <si>
    <t>Intérêts des emprunts</t>
  </si>
  <si>
    <t>Financier</t>
  </si>
  <si>
    <t>INTERETS BANCAIRES AGIOS</t>
  </si>
  <si>
    <t>661610</t>
  </si>
  <si>
    <t>AGIOS D'ESCOMPTES</t>
  </si>
  <si>
    <t>665000</t>
  </si>
  <si>
    <t>ESCOMPTES ACCORDES</t>
  </si>
  <si>
    <t>669999</t>
  </si>
  <si>
    <t>Test contrôle fin de ligne</t>
  </si>
  <si>
    <t>671200</t>
  </si>
  <si>
    <t>PENALITES AMENDES FISC. &amp; PENALES</t>
  </si>
  <si>
    <t>Except</t>
  </si>
  <si>
    <t>671800</t>
  </si>
  <si>
    <t>CHARGES EXCEPTIONNELLES SUR OP/GESTION</t>
  </si>
  <si>
    <t>675200</t>
  </si>
  <si>
    <t>VALEUR NETTE COMPTABLE/CESSION IMMOB.</t>
  </si>
  <si>
    <t>DOTATIONS AUX AMORTISSEMENTS</t>
  </si>
  <si>
    <t>Amort</t>
  </si>
  <si>
    <t>740000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</si>
  <si>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</si>
  <si>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</si>
  <si>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</si>
  <si>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</si>
  <si>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</si>
  <si>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</si>
  <si>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</si>
  <si>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Total des coûts directs</t>
  </si>
  <si>
    <t>CONTRÔLE DE COHERENCE COMPTABLE</t>
  </si>
  <si>
    <t>Ce tableau de contrôle de cohérence, permet de vous assurer que vous n'avez oublié aucun compte et valeur de votre exercice comptable N-1, et vous garantir ainsi la meilleure approche possible de votre prévisionnel.</t>
  </si>
  <si>
    <t>Tableau de répartition des charges et produits annexes</t>
  </si>
  <si>
    <t>COÛTS DIRECTS</t>
  </si>
  <si>
    <t>Frais fixes</t>
  </si>
  <si>
    <t>FRAIS COMMERCIAUX</t>
  </si>
  <si>
    <t>LOCATIONS/LEASING</t>
  </si>
  <si>
    <t>CHARGES FINANCIERES</t>
  </si>
  <si>
    <t>CHARGES EXCEPTIONNELLES</t>
  </si>
  <si>
    <t>Somme totale</t>
  </si>
  <si>
    <t>Ecart ventilation</t>
  </si>
  <si>
    <t>Compte de Résultat N- 1</t>
  </si>
  <si>
    <t>Autres achats et charges externes</t>
  </si>
  <si>
    <t>FW</t>
  </si>
  <si>
    <t>Impôts, taxes et versements assimilés</t>
  </si>
  <si>
    <t>FX</t>
  </si>
  <si>
    <t>Autres charges</t>
  </si>
  <si>
    <t>GE</t>
  </si>
  <si>
    <t>Autres produits, subventions et reprises</t>
  </si>
  <si>
    <t>Intérêts et charges assimilées</t>
  </si>
  <si>
    <t>GR</t>
  </si>
  <si>
    <t>Dotations d'exploitation sur immobilisations dotat</t>
  </si>
  <si>
    <t>GA</t>
  </si>
  <si>
    <t>GB</t>
  </si>
  <si>
    <t>Dotations d'exploitation sur actif circulant : dot</t>
  </si>
  <si>
    <t>GC</t>
  </si>
  <si>
    <t>Dotations d'exploitation pour risques et charges :</t>
  </si>
  <si>
    <t>GD</t>
  </si>
  <si>
    <t>Charges exceptionnelles</t>
  </si>
  <si>
    <t>HH</t>
  </si>
  <si>
    <t>Contrôle entre la  ventilation et votre compte de résultat N-1</t>
  </si>
  <si>
    <t>Ce code couleur met en évidence un compte comptable qui n'entre pas dans les services extérieurs mais plutôt les achats (601-602) ce qui peu expliquer l'écart dans le contrôle de saisie de vos comptes</t>
  </si>
  <si>
    <t xml:space="preserve">Tableau de contrôle budgétaire des frais généraux </t>
  </si>
  <si>
    <t>Mois à analyser</t>
  </si>
  <si>
    <t>Mois07</t>
  </si>
  <si>
    <t>Coeficient</t>
  </si>
  <si>
    <t>Budget de la période</t>
  </si>
  <si>
    <t>Balance</t>
  </si>
  <si>
    <t>Charges à payer</t>
  </si>
  <si>
    <t>Charges constatées</t>
  </si>
  <si>
    <t>Total corrigé</t>
  </si>
  <si>
    <t>Ecart budgétaire</t>
  </si>
  <si>
    <t>N° Compte</t>
  </si>
  <si>
    <t>Chiffre d'affaires</t>
  </si>
  <si>
    <t>%</t>
  </si>
  <si>
    <t xml:space="preserve">Prix Uniaire </t>
  </si>
  <si>
    <t>Sans</t>
  </si>
  <si>
    <t>Valeur</t>
  </si>
  <si>
    <t>Gaz - Four peinture</t>
  </si>
  <si>
    <t>Electricité cuisson</t>
  </si>
  <si>
    <t>Activité</t>
  </si>
  <si>
    <t>Données à copier/Coller</t>
  </si>
  <si>
    <t>Données à copier/coller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</si>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</sst>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_ ;[Red]\-#,##0.00\ "/>
    <numFmt numFmtId="167" formatCode="mmm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66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B7B7FF"/>
        <bgColor indexed="64"/>
      </patternFill>
    </fill>
    <fill>
      <patternFill patternType="solid">
        <fgColor rgb="FFFEBEF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3" borderId="0" applyNumberFormat="0" applyBorder="0" applyAlignment="0" applyProtection="0"/>
    <xf numFmtId="0" fontId="4" fillId="0" borderId="0" applyNumberFormat="0" applyFill="0" applyBorder="0" applyAlignment="0" applyProtection="0"/>
    <xf numFmtId="165" fontId="1" fillId="6" borderId="1" applyProtection="0">
      <alignment horizontal="center" vertical="center"/>
    </xf>
    <xf numFmtId="0" fontId="1" fillId="5" borderId="1">
      <alignment horizontal="center" vertical="center" wrapText="1"/>
    </xf>
    <xf numFmtId="164" fontId="1" fillId="11" borderId="1">
      <alignment horizontal="center" vertical="center" wrapText="1"/>
    </xf>
    <xf numFmtId="164" fontId="3" fillId="2" borderId="3">
      <alignment vertical="center"/>
    </xf>
  </cellStyleXfs>
  <cellXfs count="125">
    <xf numFmtId="0" fontId="0" fillId="0" borderId="0" xfId="0"/>
    <xf numFmtId="49" fontId="0" fillId="4" borderId="0" xfId="0" applyNumberFormat="1" applyFill="1" applyProtection="1">
      <protection hidden="1"/>
    </xf>
    <xf numFmtId="44" fontId="0" fillId="4" borderId="0" xfId="2" applyFont="1" applyFill="1" applyAlignment="1" applyProtection="1">
      <alignment horizontal="left"/>
      <protection hidden="1"/>
    </xf>
    <xf numFmtId="0" fontId="0" fillId="4" borderId="0" xfId="0" applyFill="1" applyProtection="1">
      <protection hidden="1"/>
    </xf>
    <xf numFmtId="44" fontId="0" fillId="4" borderId="0" xfId="2" applyFont="1" applyFill="1" applyProtection="1">
      <protection hidden="1"/>
    </xf>
    <xf numFmtId="49" fontId="0" fillId="5" borderId="1" xfId="0" applyNumberForma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Alignment="1" applyProtection="1">
      <alignment horizontal="center" vertical="center" wrapText="1"/>
      <protection hidden="1"/>
    </xf>
    <xf numFmtId="44" fontId="0" fillId="5" borderId="1" xfId="2" applyFont="1" applyFill="1" applyBorder="1" applyAlignment="1" applyProtection="1">
      <alignment horizontal="center" vertical="center" wrapText="1"/>
      <protection hidden="1"/>
    </xf>
    <xf numFmtId="49" fontId="1" fillId="6" borderId="1" xfId="6" applyNumberFormat="1" applyProtection="1">
      <alignment horizontal="center" vertical="center"/>
      <protection locked="0" hidden="1"/>
    </xf>
    <xf numFmtId="0" fontId="0" fillId="6" borderId="1" xfId="6" applyNumberFormat="1" applyFont="1" applyProtection="1">
      <alignment horizontal="center" vertical="center"/>
      <protection locked="0" hidden="1"/>
    </xf>
    <xf numFmtId="0" fontId="1" fillId="6" borderId="1" xfId="6" applyNumberFormat="1" applyProtection="1">
      <alignment horizontal="center" vertical="center"/>
      <protection locked="0" hidden="1"/>
    </xf>
    <xf numFmtId="44" fontId="0" fillId="7" borderId="1" xfId="2" applyFont="1" applyFill="1" applyBorder="1" applyAlignment="1" applyProtection="1">
      <alignment vertical="center" wrapText="1"/>
      <protection locked="0" hidden="1"/>
    </xf>
    <xf numFmtId="44" fontId="0" fillId="6" borderId="1" xfId="2" applyFont="1" applyFill="1" applyBorder="1" applyAlignment="1" applyProtection="1">
      <alignment vertical="center" wrapText="1"/>
      <protection locked="0" hidden="1"/>
    </xf>
    <xf numFmtId="166" fontId="0" fillId="6" borderId="1" xfId="2" applyNumberFormat="1" applyFont="1" applyFill="1" applyBorder="1" applyAlignment="1" applyProtection="1">
      <alignment vertical="center" wrapText="1"/>
      <protection locked="0" hidden="1"/>
    </xf>
    <xf numFmtId="44" fontId="0" fillId="8" borderId="1" xfId="2" applyFont="1" applyFill="1" applyBorder="1" applyAlignment="1" applyProtection="1">
      <alignment vertical="center" wrapText="1"/>
      <protection hidden="1"/>
    </xf>
    <xf numFmtId="0" fontId="0" fillId="6" borderId="1" xfId="0" applyFill="1" applyBorder="1" applyAlignment="1" applyProtection="1">
      <alignment horizontal="center" vertical="center" wrapText="1"/>
      <protection locked="0" hidden="1"/>
    </xf>
    <xf numFmtId="49" fontId="0" fillId="6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4" borderId="0" xfId="0" applyFill="1" applyAlignment="1" applyProtection="1">
      <alignment horizontal="left"/>
      <protection hidden="1"/>
    </xf>
    <xf numFmtId="44" fontId="0" fillId="9" borderId="1" xfId="2" applyFont="1" applyFill="1" applyBorder="1" applyAlignment="1" applyProtection="1">
      <alignment horizontal="center" vertical="center" wrapText="1"/>
      <protection hidden="1"/>
    </xf>
    <xf numFmtId="44" fontId="0" fillId="7" borderId="2" xfId="2" applyFont="1" applyFill="1" applyBorder="1" applyAlignment="1" applyProtection="1">
      <alignment horizontal="center" vertical="center" wrapText="1"/>
      <protection locked="0" hidden="1"/>
    </xf>
    <xf numFmtId="44" fontId="0" fillId="7" borderId="3" xfId="2" applyFont="1" applyFill="1" applyBorder="1" applyAlignment="1" applyProtection="1">
      <alignment horizontal="center" vertical="center" wrapText="1"/>
      <protection locked="0" hidden="1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/>
      <protection hidden="1"/>
    </xf>
    <xf numFmtId="0" fontId="2" fillId="5" borderId="3" xfId="0" applyFont="1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 wrapText="1"/>
      <protection hidden="1"/>
    </xf>
    <xf numFmtId="0" fontId="0" fillId="5" borderId="6" xfId="0" applyFill="1" applyBorder="1" applyAlignment="1" applyProtection="1">
      <alignment horizontal="center" vertical="center" wrapText="1"/>
      <protection hidden="1"/>
    </xf>
    <xf numFmtId="0" fontId="0" fillId="5" borderId="7" xfId="0" applyFill="1" applyBorder="1" applyAlignment="1" applyProtection="1">
      <alignment horizontal="center" vertical="center" wrapText="1"/>
      <protection hidden="1"/>
    </xf>
    <xf numFmtId="0" fontId="0" fillId="10" borderId="2" xfId="0" applyFill="1" applyBorder="1" applyAlignment="1" applyProtection="1">
      <alignment horizontal="center" vertical="center"/>
      <protection hidden="1"/>
    </xf>
    <xf numFmtId="0" fontId="0" fillId="10" borderId="4" xfId="0" applyFill="1" applyBorder="1" applyAlignment="1" applyProtection="1">
      <alignment horizontal="center" vertical="center"/>
      <protection hidden="1"/>
    </xf>
    <xf numFmtId="0" fontId="0" fillId="10" borderId="3" xfId="0" applyFill="1" applyBorder="1" applyAlignment="1" applyProtection="1">
      <alignment horizontal="center" vertical="center"/>
      <protection hidden="1"/>
    </xf>
    <xf numFmtId="0" fontId="0" fillId="5" borderId="8" xfId="0" applyFill="1" applyBorder="1" applyAlignment="1" applyProtection="1">
      <alignment horizontal="center" vertical="center" wrapText="1"/>
      <protection hidden="1"/>
    </xf>
    <xf numFmtId="0" fontId="0" fillId="5" borderId="0" xfId="0" applyFill="1" applyAlignment="1" applyProtection="1">
      <alignment horizontal="center" vertical="center" wrapText="1"/>
      <protection hidden="1"/>
    </xf>
    <xf numFmtId="0" fontId="0" fillId="5" borderId="9" xfId="0" applyFill="1" applyBorder="1" applyAlignment="1" applyProtection="1">
      <alignment horizontal="center" vertical="center" wrapText="1"/>
      <protection hidden="1"/>
    </xf>
    <xf numFmtId="49" fontId="0" fillId="11" borderId="1" xfId="0" applyNumberFormat="1" applyFill="1" applyBorder="1" applyAlignment="1" applyProtection="1">
      <alignment horizontal="center"/>
      <protection hidden="1"/>
    </xf>
    <xf numFmtId="0" fontId="4" fillId="11" borderId="2" xfId="5" applyFill="1" applyBorder="1" applyAlignment="1" applyProtection="1">
      <protection hidden="1"/>
    </xf>
    <xf numFmtId="0" fontId="4" fillId="11" borderId="4" xfId="5" applyFill="1" applyBorder="1" applyAlignment="1" applyProtection="1">
      <protection hidden="1"/>
    </xf>
    <xf numFmtId="44" fontId="0" fillId="12" borderId="10" xfId="2" applyFont="1" applyFill="1" applyBorder="1" applyAlignment="1" applyProtection="1">
      <alignment horizontal="center" vertical="center" wrapText="1"/>
      <protection hidden="1"/>
    </xf>
    <xf numFmtId="0" fontId="0" fillId="13" borderId="10" xfId="0" applyFill="1" applyBorder="1" applyProtection="1">
      <protection hidden="1"/>
    </xf>
    <xf numFmtId="0" fontId="0" fillId="5" borderId="11" xfId="0" applyFill="1" applyBorder="1" applyAlignment="1" applyProtection="1">
      <alignment horizontal="center" vertical="center" wrapText="1"/>
      <protection hidden="1"/>
    </xf>
    <xf numFmtId="0" fontId="0" fillId="5" borderId="12" xfId="0" applyFill="1" applyBorder="1" applyAlignment="1" applyProtection="1">
      <alignment horizontal="center" vertical="center" wrapText="1"/>
      <protection hidden="1"/>
    </xf>
    <xf numFmtId="0" fontId="0" fillId="5" borderId="13" xfId="0" applyFill="1" applyBorder="1" applyAlignment="1" applyProtection="1">
      <alignment horizontal="center" vertical="center" wrapText="1"/>
      <protection hidden="1"/>
    </xf>
    <xf numFmtId="44" fontId="0" fillId="7" borderId="1" xfId="2" applyFont="1" applyFill="1" applyBorder="1" applyAlignment="1" applyProtection="1">
      <alignment vertical="center" wrapText="1"/>
      <protection hidden="1"/>
    </xf>
    <xf numFmtId="0" fontId="0" fillId="13" borderId="14" xfId="0" applyFill="1" applyBorder="1" applyProtection="1">
      <protection hidden="1"/>
    </xf>
    <xf numFmtId="0" fontId="0" fillId="4" borderId="0" xfId="0" applyFill="1" applyAlignment="1" applyProtection="1">
      <alignment wrapText="1"/>
      <protection hidden="1"/>
    </xf>
    <xf numFmtId="44" fontId="0" fillId="14" borderId="14" xfId="2" applyFont="1" applyFill="1" applyBorder="1" applyAlignment="1" applyProtection="1">
      <alignment horizontal="center" vertical="center" wrapText="1"/>
      <protection hidden="1"/>
    </xf>
    <xf numFmtId="44" fontId="0" fillId="15" borderId="1" xfId="2" applyFont="1" applyFill="1" applyBorder="1" applyAlignment="1" applyProtection="1">
      <alignment vertical="center" wrapText="1"/>
      <protection hidden="1"/>
    </xf>
    <xf numFmtId="49" fontId="0" fillId="11" borderId="8" xfId="0" applyNumberFormat="1" applyFill="1" applyBorder="1" applyAlignment="1" applyProtection="1">
      <alignment horizontal="center"/>
      <protection hidden="1"/>
    </xf>
    <xf numFmtId="44" fontId="0" fillId="16" borderId="1" xfId="2" applyFont="1" applyFill="1" applyBorder="1" applyAlignment="1" applyProtection="1">
      <alignment vertical="center" wrapText="1"/>
      <protection hidden="1"/>
    </xf>
    <xf numFmtId="49" fontId="0" fillId="4" borderId="8" xfId="0" applyNumberFormat="1" applyFill="1" applyBorder="1" applyProtection="1">
      <protection hidden="1"/>
    </xf>
    <xf numFmtId="44" fontId="0" fillId="4" borderId="2" xfId="2" applyFont="1" applyFill="1" applyBorder="1" applyAlignment="1" applyProtection="1">
      <alignment horizontal="right"/>
      <protection hidden="1"/>
    </xf>
    <xf numFmtId="44" fontId="0" fillId="4" borderId="3" xfId="2" applyFont="1" applyFill="1" applyBorder="1" applyAlignment="1" applyProtection="1">
      <alignment horizontal="right"/>
      <protection hidden="1"/>
    </xf>
    <xf numFmtId="44" fontId="0" fillId="4" borderId="0" xfId="2" applyFont="1" applyFill="1" applyBorder="1" applyAlignment="1" applyProtection="1">
      <alignment horizontal="left"/>
      <protection hidden="1"/>
    </xf>
    <xf numFmtId="0" fontId="0" fillId="4" borderId="9" xfId="0" applyFill="1" applyBorder="1" applyProtection="1">
      <protection hidden="1"/>
    </xf>
    <xf numFmtId="0" fontId="0" fillId="10" borderId="10" xfId="0" applyFill="1" applyBorder="1" applyAlignment="1" applyProtection="1">
      <alignment horizontal="center" vertical="center" wrapText="1"/>
      <protection hidden="1"/>
    </xf>
    <xf numFmtId="164" fontId="4" fillId="5" borderId="1" xfId="5" applyNumberFormat="1" applyFill="1" applyBorder="1" applyAlignment="1" applyProtection="1">
      <alignment horizontal="center"/>
      <protection hidden="1"/>
    </xf>
    <xf numFmtId="0" fontId="0" fillId="10" borderId="15" xfId="0" applyFill="1" applyBorder="1" applyAlignment="1" applyProtection="1">
      <alignment horizontal="center" vertical="center" wrapText="1"/>
      <protection hidden="1"/>
    </xf>
    <xf numFmtId="0" fontId="1" fillId="3" borderId="5" xfId="4" applyBorder="1" applyAlignment="1" applyProtection="1">
      <alignment horizontal="left" vertical="center" wrapText="1"/>
      <protection hidden="1"/>
    </xf>
    <xf numFmtId="0" fontId="1" fillId="3" borderId="6" xfId="4" applyBorder="1" applyAlignment="1" applyProtection="1">
      <alignment horizontal="center" vertical="center"/>
      <protection hidden="1"/>
    </xf>
    <xf numFmtId="0" fontId="1" fillId="3" borderId="8" xfId="4" applyBorder="1" applyAlignment="1" applyProtection="1">
      <alignment horizontal="left" vertical="center" wrapText="1"/>
      <protection hidden="1"/>
    </xf>
    <xf numFmtId="0" fontId="1" fillId="3" borderId="0" xfId="4" applyBorder="1" applyAlignment="1" applyProtection="1">
      <alignment horizontal="center" vertical="center"/>
      <protection hidden="1"/>
    </xf>
    <xf numFmtId="44" fontId="0" fillId="7" borderId="10" xfId="2" applyFont="1" applyFill="1" applyBorder="1" applyAlignment="1" applyProtection="1">
      <alignment vertical="center" wrapText="1"/>
      <protection locked="0" hidden="1"/>
    </xf>
    <xf numFmtId="44" fontId="0" fillId="7" borderId="10" xfId="2" applyFont="1" applyFill="1" applyBorder="1" applyAlignment="1" applyProtection="1">
      <alignment horizontal="center" vertical="center" wrapText="1"/>
      <protection locked="0" hidden="1"/>
    </xf>
    <xf numFmtId="44" fontId="0" fillId="7" borderId="14" xfId="2" applyFont="1" applyFill="1" applyBorder="1" applyAlignment="1" applyProtection="1">
      <alignment vertical="center" wrapText="1"/>
      <protection locked="0" hidden="1"/>
    </xf>
    <xf numFmtId="44" fontId="0" fillId="7" borderId="14" xfId="2" applyFont="1" applyFill="1" applyBorder="1" applyAlignment="1" applyProtection="1">
      <alignment horizontal="center" vertical="center" wrapText="1"/>
      <protection locked="0" hidden="1"/>
    </xf>
    <xf numFmtId="164" fontId="0" fillId="4" borderId="0" xfId="0" applyNumberFormat="1" applyFill="1" applyProtection="1">
      <protection hidden="1"/>
    </xf>
    <xf numFmtId="44" fontId="0" fillId="4" borderId="0" xfId="0" applyNumberFormat="1" applyFill="1" applyProtection="1">
      <protection hidden="1"/>
    </xf>
    <xf numFmtId="0" fontId="1" fillId="17" borderId="2" xfId="4" applyFill="1" applyBorder="1" applyAlignment="1" applyProtection="1">
      <alignment horizontal="left" vertical="center" wrapText="1"/>
      <protection hidden="1"/>
    </xf>
    <xf numFmtId="0" fontId="1" fillId="17" borderId="3" xfId="4" applyFill="1" applyBorder="1" applyAlignment="1" applyProtection="1">
      <alignment horizontal="center" vertical="center"/>
      <protection hidden="1"/>
    </xf>
    <xf numFmtId="44" fontId="0" fillId="7" borderId="15" xfId="2" applyFont="1" applyFill="1" applyBorder="1" applyAlignment="1" applyProtection="1">
      <alignment vertical="center" wrapText="1"/>
      <protection locked="0" hidden="1"/>
    </xf>
    <xf numFmtId="44" fontId="0" fillId="7" borderId="15" xfId="2" applyFont="1" applyFill="1" applyBorder="1" applyAlignment="1" applyProtection="1">
      <alignment horizontal="center" vertical="center" wrapText="1"/>
      <protection locked="0" hidden="1"/>
    </xf>
    <xf numFmtId="44" fontId="0" fillId="15" borderId="10" xfId="2" applyFont="1" applyFill="1" applyBorder="1" applyAlignment="1" applyProtection="1">
      <alignment vertical="center" wrapText="1"/>
      <protection hidden="1"/>
    </xf>
    <xf numFmtId="44" fontId="0" fillId="15" borderId="10" xfId="2" applyFont="1" applyFill="1" applyBorder="1" applyAlignment="1" applyProtection="1">
      <alignment horizontal="center" vertical="center" wrapText="1"/>
      <protection hidden="1"/>
    </xf>
    <xf numFmtId="44" fontId="0" fillId="15" borderId="14" xfId="2" applyFont="1" applyFill="1" applyBorder="1" applyAlignment="1" applyProtection="1">
      <alignment vertical="center" wrapText="1"/>
      <protection hidden="1"/>
    </xf>
    <xf numFmtId="44" fontId="0" fillId="15" borderId="14" xfId="2" applyFont="1" applyFill="1" applyBorder="1" applyAlignment="1" applyProtection="1">
      <alignment horizontal="center" vertical="center" wrapText="1"/>
      <protection hidden="1"/>
    </xf>
    <xf numFmtId="44" fontId="0" fillId="15" borderId="15" xfId="2" applyFont="1" applyFill="1" applyBorder="1" applyAlignment="1" applyProtection="1">
      <alignment vertical="center" wrapText="1"/>
      <protection hidden="1"/>
    </xf>
    <xf numFmtId="44" fontId="0" fillId="15" borderId="15" xfId="2" applyFont="1" applyFill="1" applyBorder="1" applyAlignment="1" applyProtection="1">
      <alignment horizontal="center" vertical="center" wrapText="1"/>
      <protection hidden="1"/>
    </xf>
    <xf numFmtId="0" fontId="1" fillId="3" borderId="11" xfId="4" applyBorder="1" applyAlignment="1" applyProtection="1">
      <alignment horizontal="left" vertical="center" wrapText="1"/>
      <protection hidden="1"/>
    </xf>
    <xf numFmtId="0" fontId="1" fillId="3" borderId="12" xfId="4" applyBorder="1" applyAlignment="1" applyProtection="1">
      <alignment horizontal="center" vertical="center"/>
      <protection hidden="1"/>
    </xf>
    <xf numFmtId="44" fontId="0" fillId="9" borderId="15" xfId="2" applyFont="1" applyFill="1" applyBorder="1" applyAlignment="1" applyProtection="1">
      <alignment horizontal="center" vertical="center" wrapText="1"/>
      <protection hidden="1"/>
    </xf>
    <xf numFmtId="0" fontId="0" fillId="4" borderId="14" xfId="0" applyFill="1" applyBorder="1" applyProtection="1">
      <protection hidden="1"/>
    </xf>
    <xf numFmtId="49" fontId="0" fillId="4" borderId="11" xfId="0" applyNumberFormat="1" applyFill="1" applyBorder="1" applyProtection="1">
      <protection hidden="1"/>
    </xf>
    <xf numFmtId="0" fontId="0" fillId="11" borderId="2" xfId="0" applyFill="1" applyBorder="1" applyAlignment="1" applyProtection="1">
      <alignment horizontal="center"/>
      <protection hidden="1"/>
    </xf>
    <xf numFmtId="0" fontId="0" fillId="11" borderId="3" xfId="0" applyFill="1" applyBorder="1" applyAlignment="1" applyProtection="1">
      <alignment horizontal="center"/>
      <protection hidden="1"/>
    </xf>
    <xf numFmtId="164" fontId="0" fillId="4" borderId="1" xfId="0" applyNumberFormat="1" applyFill="1" applyBorder="1" applyProtection="1">
      <protection hidden="1"/>
    </xf>
    <xf numFmtId="0" fontId="0" fillId="4" borderId="13" xfId="0" applyFill="1" applyBorder="1" applyProtection="1">
      <protection hidden="1"/>
    </xf>
    <xf numFmtId="0" fontId="0" fillId="18" borderId="5" xfId="0" applyFill="1" applyBorder="1" applyAlignment="1" applyProtection="1">
      <alignment horizontal="center" wrapText="1"/>
      <protection hidden="1"/>
    </xf>
    <xf numFmtId="0" fontId="0" fillId="18" borderId="6" xfId="0" applyFill="1" applyBorder="1" applyAlignment="1" applyProtection="1">
      <alignment horizontal="center" wrapText="1"/>
      <protection hidden="1"/>
    </xf>
    <xf numFmtId="0" fontId="0" fillId="18" borderId="7" xfId="0" applyFill="1" applyBorder="1" applyAlignment="1" applyProtection="1">
      <alignment horizontal="center" wrapText="1"/>
      <protection hidden="1"/>
    </xf>
    <xf numFmtId="0" fontId="0" fillId="18" borderId="8" xfId="0" applyFill="1" applyBorder="1" applyAlignment="1" applyProtection="1">
      <alignment horizontal="center" wrapText="1"/>
      <protection hidden="1"/>
    </xf>
    <xf numFmtId="0" fontId="0" fillId="18" borderId="0" xfId="0" applyFill="1" applyAlignment="1" applyProtection="1">
      <alignment horizontal="center" wrapText="1"/>
      <protection hidden="1"/>
    </xf>
    <xf numFmtId="0" fontId="0" fillId="18" borderId="9" xfId="0" applyFill="1" applyBorder="1" applyAlignment="1" applyProtection="1">
      <alignment horizontal="center" wrapText="1"/>
      <protection hidden="1"/>
    </xf>
    <xf numFmtId="0" fontId="0" fillId="18" borderId="11" xfId="0" applyFill="1" applyBorder="1" applyAlignment="1" applyProtection="1">
      <alignment horizontal="center" wrapText="1"/>
      <protection hidden="1"/>
    </xf>
    <xf numFmtId="0" fontId="0" fillId="18" borderId="12" xfId="0" applyFill="1" applyBorder="1" applyAlignment="1" applyProtection="1">
      <alignment horizontal="center" wrapText="1"/>
      <protection hidden="1"/>
    </xf>
    <xf numFmtId="0" fontId="0" fillId="18" borderId="13" xfId="0" applyFill="1" applyBorder="1" applyAlignment="1" applyProtection="1">
      <alignment horizontal="center" wrapText="1"/>
      <protection hidden="1"/>
    </xf>
    <xf numFmtId="0" fontId="7" fillId="19" borderId="2" xfId="7" applyFont="1" applyFill="1" applyBorder="1">
      <alignment horizontal="center" vertical="center" wrapText="1"/>
    </xf>
    <xf numFmtId="0" fontId="7" fillId="19" borderId="4" xfId="7" applyFont="1" applyFill="1" applyBorder="1">
      <alignment horizontal="center" vertical="center" wrapText="1"/>
    </xf>
    <xf numFmtId="44" fontId="0" fillId="4" borderId="0" xfId="2" applyFont="1" applyFill="1" applyAlignment="1" applyProtection="1">
      <alignment horizontal="center" vertical="center"/>
      <protection hidden="1"/>
    </xf>
    <xf numFmtId="10" fontId="0" fillId="8" borderId="1" xfId="3" applyNumberFormat="1" applyFont="1" applyFill="1" applyBorder="1" applyAlignment="1" applyProtection="1">
      <alignment horizontal="center" vertical="center" wrapText="1"/>
      <protection hidden="1"/>
    </xf>
    <xf numFmtId="167" fontId="8" fillId="11" borderId="1" xfId="8" applyNumberFormat="1" applyFont="1">
      <alignment horizontal="center" vertical="center" wrapText="1"/>
    </xf>
    <xf numFmtId="0" fontId="0" fillId="4" borderId="0" xfId="0" applyFill="1" applyAlignment="1" applyProtection="1">
      <alignment horizontal="center" vertical="center"/>
      <protection hidden="1"/>
    </xf>
    <xf numFmtId="0" fontId="0" fillId="5" borderId="1" xfId="0" applyFill="1" applyBorder="1" applyAlignment="1" applyProtection="1">
      <alignment horizontal="center" vertical="center" wrapText="1"/>
      <protection locked="0" hidden="1"/>
    </xf>
    <xf numFmtId="44" fontId="0" fillId="5" borderId="1" xfId="2" applyFont="1" applyFill="1" applyBorder="1" applyAlignment="1" applyProtection="1">
      <alignment horizontal="center" vertical="center" wrapText="1"/>
      <protection locked="0" hidden="1"/>
    </xf>
    <xf numFmtId="0" fontId="1" fillId="20" borderId="1" xfId="6" applyNumberFormat="1" applyFill="1" applyProtection="1">
      <alignment horizontal="center" vertical="center"/>
      <protection locked="0" hidden="1"/>
    </xf>
    <xf numFmtId="44" fontId="0" fillId="20" borderId="1" xfId="2" applyFont="1" applyFill="1" applyBorder="1" applyAlignment="1" applyProtection="1">
      <alignment horizontal="center" vertical="center" wrapText="1"/>
      <protection locked="0" hidden="1"/>
    </xf>
    <xf numFmtId="166" fontId="0" fillId="20" borderId="1" xfId="2" applyNumberFormat="1" applyFont="1" applyFill="1" applyBorder="1" applyAlignment="1" applyProtection="1">
      <alignment vertical="center" wrapText="1"/>
      <protection locked="0" hidden="1"/>
    </xf>
    <xf numFmtId="44" fontId="0" fillId="8" borderId="1" xfId="2" applyFont="1" applyFill="1" applyBorder="1" applyAlignment="1" applyProtection="1">
      <alignment vertical="center" wrapText="1"/>
      <protection locked="0" hidden="1"/>
    </xf>
    <xf numFmtId="44" fontId="0" fillId="6" borderId="1" xfId="2" applyFont="1" applyFill="1" applyBorder="1" applyAlignment="1" applyProtection="1">
      <alignment horizontal="center" vertical="center" wrapText="1"/>
      <protection locked="0" hidden="1"/>
    </xf>
    <xf numFmtId="164" fontId="1" fillId="20" borderId="1" xfId="6" applyNumberFormat="1" applyFill="1" applyProtection="1">
      <alignment horizontal="center" vertical="center"/>
      <protection locked="0" hidden="1"/>
    </xf>
    <xf numFmtId="0" fontId="0" fillId="6" borderId="2" xfId="0" applyFill="1" applyBorder="1" applyAlignment="1" applyProtection="1">
      <alignment horizontal="center" vertical="center" wrapText="1"/>
      <protection locked="0" hidden="1"/>
    </xf>
    <xf numFmtId="44" fontId="0" fillId="21" borderId="2" xfId="2" applyFont="1" applyFill="1" applyBorder="1" applyAlignment="1" applyProtection="1">
      <alignment horizontal="center" vertical="center" wrapText="1"/>
      <protection hidden="1"/>
    </xf>
    <xf numFmtId="10" fontId="0" fillId="6" borderId="4" xfId="3" applyNumberFormat="1" applyFont="1" applyFill="1" applyBorder="1" applyAlignment="1" applyProtection="1">
      <alignment horizontal="center" vertical="center" wrapText="1"/>
      <protection locked="0" hidden="1"/>
    </xf>
    <xf numFmtId="165" fontId="1" fillId="6" borderId="1" xfId="6" applyProtection="1">
      <alignment horizontal="center" vertical="center"/>
      <protection locked="0" hidden="1"/>
    </xf>
    <xf numFmtId="44" fontId="0" fillId="11" borderId="1" xfId="2" applyFont="1" applyFill="1" applyBorder="1" applyAlignment="1" applyProtection="1">
      <alignment horizontal="center" vertical="center" wrapText="1"/>
      <protection hidden="1"/>
    </xf>
    <xf numFmtId="0" fontId="0" fillId="22" borderId="2" xfId="0" applyFill="1" applyBorder="1" applyAlignment="1" applyProtection="1">
      <alignment horizontal="center" vertical="center" wrapText="1"/>
      <protection hidden="1"/>
    </xf>
    <xf numFmtId="44" fontId="0" fillId="22" borderId="2" xfId="2" applyFont="1" applyFill="1" applyBorder="1" applyAlignment="1" applyProtection="1">
      <alignment horizontal="center" vertical="center" wrapText="1"/>
      <protection hidden="1"/>
    </xf>
    <xf numFmtId="0" fontId="0" fillId="22" borderId="4" xfId="0" applyFill="1" applyBorder="1" applyAlignment="1" applyProtection="1">
      <alignment horizontal="center" vertical="center" wrapText="1"/>
      <protection hidden="1"/>
    </xf>
    <xf numFmtId="0" fontId="0" fillId="22" borderId="1" xfId="0" applyFill="1" applyBorder="1" applyAlignment="1" applyProtection="1">
      <alignment horizontal="center" vertical="center" wrapText="1"/>
      <protection hidden="1"/>
    </xf>
    <xf numFmtId="164" fontId="3" fillId="2" borderId="3" xfId="9" applyProtection="1">
      <alignment vertical="center"/>
      <protection hidden="1"/>
    </xf>
    <xf numFmtId="44" fontId="0" fillId="21" borderId="1" xfId="2" applyFont="1" applyFill="1" applyBorder="1" applyAlignment="1" applyProtection="1">
      <alignment horizontal="center" vertical="center" wrapText="1"/>
      <protection hidden="1"/>
    </xf>
    <xf numFmtId="44" fontId="0" fillId="22" borderId="1" xfId="2" applyFont="1" applyFill="1" applyBorder="1" applyAlignment="1" applyProtection="1">
      <alignment horizontal="center" vertical="center" wrapText="1"/>
      <protection hidden="1"/>
    </xf>
    <xf numFmtId="0" fontId="0" fillId="13" borderId="12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 vertical="center" wrapText="1"/>
      <protection hidden="1"/>
    </xf>
    <xf numFmtId="49" fontId="9" fillId="4" borderId="0" xfId="0" applyNumberFormat="1" applyFont="1" applyFill="1" applyAlignment="1" applyProtection="1">
      <alignment horizontal="center" vertical="center"/>
      <protection hidden="1"/>
    </xf>
    <xf numFmtId="49" fontId="9" fillId="4" borderId="12" xfId="0" applyNumberFormat="1" applyFont="1" applyFill="1" applyBorder="1" applyAlignment="1" applyProtection="1">
      <alignment horizontal="center" vertical="center"/>
      <protection hidden="1"/>
    </xf>
  </cellXfs>
  <cellStyles count="10">
    <cellStyle name="20 % - Accent4" xfId="4" builtinId="42"/>
    <cellStyle name="En-tête de colonne" xfId="7" xr:uid="{BA3AE240-D933-4A13-A048-2C42D2C0812A}"/>
    <cellStyle name="Lien hypertexte" xfId="5" builtinId="8"/>
    <cellStyle name="Milliers" xfId="1" builtinId="3"/>
    <cellStyle name="Monétaire" xfId="2" builtinId="4"/>
    <cellStyle name="Normal" xfId="0" builtinId="0"/>
    <cellStyle name="Pourcentage" xfId="3" builtinId="5"/>
    <cellStyle name="Saisie Centrée" xfId="6" xr:uid="{4CF7E3A9-01C6-4481-8E86-519B5A1D3671}"/>
    <cellStyle name="Total bleu" xfId="9" xr:uid="{68A8E3A7-3741-481A-A4D4-B68BAB31E945}"/>
    <cellStyle name="Valeurs calculées" xfId="8" xr:uid="{2EC378A0-40B4-4A43-BAFA-8489555EED6B}"/>
  </cellStyles>
  <dxfs count="103"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/>
        <color rgb="FFFF0000"/>
      </font>
      <fill>
        <patternFill>
          <bgColor rgb="FFE4FF5D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Menu Prevision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2</xdr:col>
      <xdr:colOff>744000</xdr:colOff>
      <xdr:row>7</xdr:row>
      <xdr:rowOff>148500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5D83900-740A-4847-994F-741170D347E9}"/>
            </a:ext>
          </a:extLst>
        </xdr:cNvPr>
        <xdr:cNvSpPr/>
      </xdr:nvSpPr>
      <xdr:spPr>
        <a:xfrm>
          <a:off x="0" y="1143000"/>
          <a:ext cx="2268000" cy="720000"/>
        </a:xfrm>
        <a:prstGeom prst="rect">
          <a:avLst/>
        </a:prstGeom>
        <a:gradFill>
          <a:gsLst>
            <a:gs pos="0">
              <a:schemeClr val="accent3"/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/>
            <a:t>Frais Fixes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0</xdr:rowOff>
    </xdr:from>
    <xdr:to>
      <xdr:col>3</xdr:col>
      <xdr:colOff>744000</xdr:colOff>
      <xdr:row>11</xdr:row>
      <xdr:rowOff>148500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AD75C19-6344-482D-9731-DCB212B8F0F3}"/>
            </a:ext>
          </a:extLst>
        </xdr:cNvPr>
        <xdr:cNvSpPr/>
      </xdr:nvSpPr>
      <xdr:spPr>
        <a:xfrm>
          <a:off x="762000" y="1905000"/>
          <a:ext cx="2268000" cy="720000"/>
        </a:xfrm>
        <a:prstGeom prst="rect">
          <a:avLst/>
        </a:prstGeom>
        <a:gradFill>
          <a:gsLst>
            <a:gs pos="0">
              <a:srgbClr val="92D050"/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/>
            <a:t>Frais variables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438000</xdr:colOff>
      <xdr:row>6</xdr:row>
      <xdr:rowOff>117000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54535232-258A-43E5-8587-B36E2ADF21C1}"/>
            </a:ext>
          </a:extLst>
        </xdr:cNvPr>
        <xdr:cNvGrpSpPr/>
      </xdr:nvGrpSpPr>
      <xdr:grpSpPr>
        <a:xfrm>
          <a:off x="0" y="0"/>
          <a:ext cx="4248000" cy="1260000"/>
          <a:chOff x="9382124" y="2171700"/>
          <a:chExt cx="3581468" cy="1260000"/>
        </a:xfrm>
      </xdr:grpSpPr>
      <xdr:sp macro="" textlink="">
        <xdr:nvSpPr>
          <xdr:cNvPr id="4" name="Pentagone 2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D1BEE74F-BFF6-478B-A2D7-C8F79A858191}"/>
              </a:ext>
            </a:extLst>
          </xdr:cNvPr>
          <xdr:cNvSpPr/>
        </xdr:nvSpPr>
        <xdr:spPr>
          <a:xfrm>
            <a:off x="9382124" y="2171700"/>
            <a:ext cx="3581468" cy="1260000"/>
          </a:xfrm>
          <a:prstGeom prst="homePlate">
            <a:avLst/>
          </a:prstGeom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rIns="396000" rtlCol="0" anchor="ctr"/>
          <a:lstStyle/>
          <a:p>
            <a:pPr algn="r"/>
            <a:r>
              <a:rPr lang="fr-FR" sz="2800" b="1"/>
              <a:t>         </a:t>
            </a:r>
            <a:r>
              <a:rPr lang="fr-FR" sz="2400" b="1"/>
              <a:t>Prévisions</a:t>
            </a:r>
            <a:br>
              <a:rPr lang="fr-FR" sz="2400" b="1"/>
            </a:br>
            <a:r>
              <a:rPr lang="fr-FR" sz="2400" b="1"/>
              <a:t>Exploitation</a:t>
            </a:r>
          </a:p>
        </xdr:txBody>
      </xdr:sp>
      <xdr:pic>
        <xdr:nvPicPr>
          <xdr:cNvPr id="5" name="Image 4" descr="Prévisions67522297.png">
            <a:extLst>
              <a:ext uri="{FF2B5EF4-FFF2-40B4-BE49-F238E27FC236}">
                <a16:creationId xmlns:a16="http://schemas.microsoft.com/office/drawing/2014/main" id="{D4535E80-5EF9-4068-8A38-A5D1F3A061E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9557445" y="2266950"/>
            <a:ext cx="1206119" cy="10800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0</xdr:rowOff>
    </xdr:from>
    <xdr:to>
      <xdr:col>2</xdr:col>
      <xdr:colOff>744000</xdr:colOff>
      <xdr:row>8</xdr:row>
      <xdr:rowOff>148500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1326A7C-4024-4481-AFED-0EDBCBF5B47D}"/>
            </a:ext>
          </a:extLst>
        </xdr:cNvPr>
        <xdr:cNvSpPr/>
      </xdr:nvSpPr>
      <xdr:spPr>
        <a:xfrm>
          <a:off x="0" y="952500"/>
          <a:ext cx="2268000" cy="720000"/>
        </a:xfrm>
        <a:prstGeom prst="rect">
          <a:avLst/>
        </a:prstGeom>
        <a:gradFill>
          <a:gsLst>
            <a:gs pos="0">
              <a:schemeClr val="accent3"/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/>
            <a:t>Contrôle budgétaire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Professionnel/Dynamique%20Vision/Outils%20Excel/Nautilux/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Resultat_Detail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Ctrl_Budgetaire"/>
      <sheetName val="Frais commerciaux"/>
      <sheetName val="Frais Financiers"/>
      <sheetName val="Charges except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4">
          <cell r="B34" t="str">
            <v>Mois01</v>
          </cell>
          <cell r="C34" t="str">
            <v>Mois02</v>
          </cell>
          <cell r="D34" t="str">
            <v>Mois03</v>
          </cell>
          <cell r="E34" t="str">
            <v>Mois04</v>
          </cell>
          <cell r="F34" t="str">
            <v>Mois05</v>
          </cell>
          <cell r="G34" t="str">
            <v>Mois06</v>
          </cell>
          <cell r="H34" t="str">
            <v>Mois07</v>
          </cell>
          <cell r="I34" t="str">
            <v>Mois08</v>
          </cell>
          <cell r="J34" t="str">
            <v>Mois09</v>
          </cell>
          <cell r="K34" t="str">
            <v>Mois10</v>
          </cell>
          <cell r="L34" t="str">
            <v>Mois11</v>
          </cell>
          <cell r="M34" t="str">
            <v>Mois12</v>
          </cell>
        </row>
        <row r="35">
          <cell r="B35">
            <v>43861</v>
          </cell>
          <cell r="C35">
            <v>43890</v>
          </cell>
          <cell r="D35">
            <v>43921</v>
          </cell>
          <cell r="E35">
            <v>43951</v>
          </cell>
          <cell r="F35">
            <v>43982</v>
          </cell>
          <cell r="G35">
            <v>44012</v>
          </cell>
          <cell r="H35">
            <v>44043</v>
          </cell>
          <cell r="I35">
            <v>44074</v>
          </cell>
          <cell r="J35">
            <v>44104</v>
          </cell>
          <cell r="K35">
            <v>44135</v>
          </cell>
          <cell r="L35">
            <v>44165</v>
          </cell>
          <cell r="M35">
            <v>44196</v>
          </cell>
        </row>
        <row r="77">
          <cell r="J77" t="str">
            <v>FG</v>
          </cell>
        </row>
        <row r="78">
          <cell r="J78" t="str">
            <v>Achats</v>
          </cell>
        </row>
        <row r="79">
          <cell r="J79" t="str">
            <v>Comm</v>
          </cell>
        </row>
        <row r="80">
          <cell r="J80" t="str">
            <v>Loc/Bail</v>
          </cell>
        </row>
        <row r="81">
          <cell r="J81" t="str">
            <v>Amort</v>
          </cell>
        </row>
        <row r="82">
          <cell r="J82" t="str">
            <v>Financier</v>
          </cell>
        </row>
        <row r="83">
          <cell r="J83" t="str">
            <v>Variable</v>
          </cell>
        </row>
        <row r="84">
          <cell r="J84" t="str">
            <v>Except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  <row r="134">
          <cell r="B134" t="str">
            <v>CA Total</v>
          </cell>
        </row>
        <row r="135">
          <cell r="B135" t="str">
            <v>CA Direct</v>
          </cell>
        </row>
        <row r="136">
          <cell r="B136" t="str">
            <v>CA Commercial Total</v>
          </cell>
        </row>
        <row r="137">
          <cell r="B137" t="str">
            <v>CA Comm. Salarié</v>
          </cell>
        </row>
        <row r="138">
          <cell r="B138" t="str">
            <v>Heures Production</v>
          </cell>
        </row>
        <row r="139">
          <cell r="B139" t="str">
            <v>Pourcentage 1</v>
          </cell>
        </row>
        <row r="140">
          <cell r="B140" t="str">
            <v>Pourcentage 2</v>
          </cell>
        </row>
        <row r="141">
          <cell r="B141" t="str">
            <v>Valeur</v>
          </cell>
        </row>
      </sheetData>
      <sheetData sheetId="14"/>
      <sheetData sheetId="15"/>
      <sheetData sheetId="16">
        <row r="28">
          <cell r="I28">
            <v>311</v>
          </cell>
        </row>
        <row r="29">
          <cell r="I29">
            <v>1118241</v>
          </cell>
        </row>
        <row r="30">
          <cell r="I30">
            <v>41635</v>
          </cell>
        </row>
        <row r="32">
          <cell r="I32">
            <v>98658</v>
          </cell>
        </row>
        <row r="33">
          <cell r="I33">
            <v>11156</v>
          </cell>
        </row>
        <row r="34">
          <cell r="I34">
            <v>246015</v>
          </cell>
        </row>
        <row r="35">
          <cell r="I35">
            <v>48375</v>
          </cell>
        </row>
        <row r="36">
          <cell r="I36">
            <v>517885</v>
          </cell>
        </row>
        <row r="37">
          <cell r="I37">
            <v>122301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5</v>
          </cell>
        </row>
        <row r="43">
          <cell r="I43">
            <v>1105303</v>
          </cell>
        </row>
        <row r="44">
          <cell r="I44">
            <v>12938</v>
          </cell>
        </row>
        <row r="60">
          <cell r="I60">
            <v>5556</v>
          </cell>
        </row>
        <row r="70">
          <cell r="I70">
            <v>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8238A-38AC-4EA9-BE76-04501588AC5A}">
  <sheetPr codeName="Feuil1"/>
  <dimension ref="G8:P166"/>
  <sheetViews>
    <sheetView tabSelected="1" workbookViewId="0">
      <selection activeCell="O5" sqref="O5"/>
    </sheetView>
  </sheetViews>
  <sheetFormatPr baseColWidth="10" defaultRowHeight="15" x14ac:dyDescent="0.25"/>
  <cols>
    <col min="8" max="8" width="41.85546875" bestFit="1" customWidth="1"/>
    <col min="15" max="15" width="45.7109375" customWidth="1"/>
  </cols>
  <sheetData>
    <row r="8" spans="7:16" x14ac:dyDescent="0.25">
      <c r="G8" s="123" t="s">
        <v>173</v>
      </c>
      <c r="H8" s="123"/>
      <c r="I8" s="123"/>
      <c r="J8" s="123"/>
      <c r="K8" s="123"/>
      <c r="L8" s="123"/>
      <c r="M8" s="123"/>
      <c r="N8" s="123"/>
      <c r="O8" s="3"/>
      <c r="P8" s="3"/>
    </row>
    <row r="9" spans="7:16" x14ac:dyDescent="0.25">
      <c r="G9" s="124"/>
      <c r="H9" s="124"/>
      <c r="I9" s="124"/>
      <c r="J9" s="124"/>
      <c r="K9" s="124"/>
      <c r="L9" s="124"/>
      <c r="M9" s="124"/>
      <c r="N9" s="124"/>
      <c r="O9" s="3"/>
      <c r="P9" s="3"/>
    </row>
    <row r="10" spans="7:16" ht="30" x14ac:dyDescent="0.25">
      <c r="G10" s="5" t="s">
        <v>0</v>
      </c>
      <c r="H10" s="6" t="s">
        <v>1</v>
      </c>
      <c r="I10" s="6" t="s">
        <v>2</v>
      </c>
      <c r="J10" s="7" t="s">
        <v>3</v>
      </c>
      <c r="K10" s="6" t="s">
        <v>4</v>
      </c>
      <c r="L10" s="6" t="s">
        <v>5</v>
      </c>
      <c r="M10" s="7" t="s">
        <v>6</v>
      </c>
      <c r="N10" s="7" t="s">
        <v>7</v>
      </c>
      <c r="O10" s="6" t="s">
        <v>8</v>
      </c>
      <c r="P10" s="6" t="s">
        <v>9</v>
      </c>
    </row>
    <row r="11" spans="7:16" x14ac:dyDescent="0.25">
      <c r="G11" s="8" t="s">
        <v>10</v>
      </c>
      <c r="H11" s="9" t="s">
        <v>11</v>
      </c>
      <c r="I11" s="10" t="s">
        <v>12</v>
      </c>
      <c r="J11" s="11">
        <v>20452</v>
      </c>
      <c r="K11" s="12" t="s">
        <v>4</v>
      </c>
      <c r="L11" s="13">
        <v>1</v>
      </c>
      <c r="M11" s="12">
        <v>200</v>
      </c>
      <c r="N11" s="14">
        <f>IF(I11&lt;&gt;"FG",0,+L11*M11)</f>
        <v>0</v>
      </c>
      <c r="O11" s="15"/>
      <c r="P11" s="15" t="s">
        <v>13</v>
      </c>
    </row>
    <row r="12" spans="7:16" ht="30" x14ac:dyDescent="0.25">
      <c r="G12" s="8">
        <v>602200</v>
      </c>
      <c r="H12" s="9" t="s">
        <v>14</v>
      </c>
      <c r="I12" s="10" t="s">
        <v>12</v>
      </c>
      <c r="J12" s="11">
        <v>78206</v>
      </c>
      <c r="K12" s="12" t="s">
        <v>4</v>
      </c>
      <c r="L12" s="13">
        <v>1</v>
      </c>
      <c r="M12" s="12">
        <v>1200</v>
      </c>
      <c r="N12" s="14">
        <f>IF(I12&lt;&gt;"FG",0,+L12*M12)</f>
        <v>0</v>
      </c>
      <c r="O12" s="15"/>
      <c r="P12" s="15" t="s">
        <v>15</v>
      </c>
    </row>
    <row r="13" spans="7:16" ht="30" x14ac:dyDescent="0.25">
      <c r="G13" s="8">
        <v>603100</v>
      </c>
      <c r="H13" s="9" t="s">
        <v>16</v>
      </c>
      <c r="I13" s="10" t="s">
        <v>12</v>
      </c>
      <c r="J13" s="11">
        <v>11156</v>
      </c>
      <c r="K13" s="12" t="s">
        <v>4</v>
      </c>
      <c r="L13" s="13">
        <v>1</v>
      </c>
      <c r="M13" s="12">
        <v>2900</v>
      </c>
      <c r="N13" s="14">
        <f>IF(I13&lt;&gt;"FG",0,+L13*M13)</f>
        <v>0</v>
      </c>
      <c r="O13" s="15"/>
      <c r="P13" s="15" t="s">
        <v>15</v>
      </c>
    </row>
    <row r="14" spans="7:16" ht="30" x14ac:dyDescent="0.25">
      <c r="G14" s="8">
        <v>603700</v>
      </c>
      <c r="H14" s="9" t="s">
        <v>17</v>
      </c>
      <c r="I14" s="9" t="s">
        <v>18</v>
      </c>
      <c r="J14" s="11">
        <v>2909</v>
      </c>
      <c r="K14" s="12" t="s">
        <v>4</v>
      </c>
      <c r="L14" s="13">
        <v>1</v>
      </c>
      <c r="M14" s="12">
        <v>2700</v>
      </c>
      <c r="N14" s="14">
        <f>IF(I14&lt;&gt;"FG",0,+L14*M14)</f>
        <v>0</v>
      </c>
      <c r="O14" s="15"/>
      <c r="P14" s="15" t="s">
        <v>15</v>
      </c>
    </row>
    <row r="15" spans="7:16" ht="30" x14ac:dyDescent="0.25">
      <c r="G15" s="8">
        <v>604000</v>
      </c>
      <c r="H15" s="9" t="s">
        <v>19</v>
      </c>
      <c r="I15" s="10" t="s">
        <v>12</v>
      </c>
      <c r="J15" s="11">
        <v>25422</v>
      </c>
      <c r="K15" s="12" t="s">
        <v>4</v>
      </c>
      <c r="L15" s="13">
        <v>1</v>
      </c>
      <c r="M15" s="12">
        <v>0</v>
      </c>
      <c r="N15" s="14">
        <f>IF(I15&lt;&gt;"FG",0,+L15*M15)</f>
        <v>0</v>
      </c>
      <c r="O15" s="15"/>
      <c r="P15" s="15" t="s">
        <v>15</v>
      </c>
    </row>
    <row r="16" spans="7:16" x14ac:dyDescent="0.25">
      <c r="G16" s="8">
        <v>604200</v>
      </c>
      <c r="H16" s="9" t="s">
        <v>20</v>
      </c>
      <c r="I16" s="10" t="s">
        <v>21</v>
      </c>
      <c r="J16" s="11">
        <v>9600</v>
      </c>
      <c r="K16" s="12" t="s">
        <v>4</v>
      </c>
      <c r="L16" s="13">
        <v>1</v>
      </c>
      <c r="M16" s="12">
        <v>7200</v>
      </c>
      <c r="N16" s="14">
        <f>IF(I16&lt;&gt;"FG",0,+L16*M16)</f>
        <v>7200</v>
      </c>
      <c r="O16" s="15"/>
      <c r="P16" s="15" t="s">
        <v>22</v>
      </c>
    </row>
    <row r="17" spans="7:16" x14ac:dyDescent="0.25">
      <c r="G17" s="8">
        <v>606110</v>
      </c>
      <c r="H17" s="9" t="s">
        <v>23</v>
      </c>
      <c r="I17" s="10" t="s">
        <v>21</v>
      </c>
      <c r="J17" s="11">
        <v>2649</v>
      </c>
      <c r="K17" s="12" t="s">
        <v>4</v>
      </c>
      <c r="L17" s="13">
        <v>1</v>
      </c>
      <c r="M17" s="12">
        <v>2700</v>
      </c>
      <c r="N17" s="14">
        <f>IF(I17&lt;&gt;"FG",0,+L17*M17)</f>
        <v>2700</v>
      </c>
      <c r="O17" s="15"/>
      <c r="P17" s="15" t="s">
        <v>13</v>
      </c>
    </row>
    <row r="18" spans="7:16" x14ac:dyDescent="0.25">
      <c r="G18" s="8">
        <v>606120</v>
      </c>
      <c r="H18" s="9" t="s">
        <v>24</v>
      </c>
      <c r="I18" s="10" t="s">
        <v>21</v>
      </c>
      <c r="J18" s="11">
        <v>685</v>
      </c>
      <c r="K18" s="12" t="s">
        <v>4</v>
      </c>
      <c r="L18" s="13">
        <v>1</v>
      </c>
      <c r="M18" s="12">
        <v>200</v>
      </c>
      <c r="N18" s="14">
        <f>IF(I18&lt;&gt;"FG",0,+L18*M18)</f>
        <v>200</v>
      </c>
      <c r="O18" s="15"/>
      <c r="P18" s="15" t="s">
        <v>13</v>
      </c>
    </row>
    <row r="19" spans="7:16" x14ac:dyDescent="0.25">
      <c r="G19" s="8">
        <v>606121</v>
      </c>
      <c r="H19" s="9" t="s">
        <v>25</v>
      </c>
      <c r="I19" s="10" t="s">
        <v>21</v>
      </c>
      <c r="J19" s="11">
        <v>1566</v>
      </c>
      <c r="K19" s="12" t="s">
        <v>4</v>
      </c>
      <c r="L19" s="13">
        <v>1</v>
      </c>
      <c r="M19" s="12">
        <v>1200</v>
      </c>
      <c r="N19" s="14">
        <f>IF(I19&lt;&gt;"FG",0,+L19*M19)</f>
        <v>1200</v>
      </c>
      <c r="O19" s="15"/>
      <c r="P19" s="15" t="s">
        <v>13</v>
      </c>
    </row>
    <row r="20" spans="7:16" x14ac:dyDescent="0.25">
      <c r="G20" s="8">
        <v>606140</v>
      </c>
      <c r="H20" s="9" t="s">
        <v>26</v>
      </c>
      <c r="I20" s="10" t="s">
        <v>21</v>
      </c>
      <c r="J20" s="11">
        <v>2979</v>
      </c>
      <c r="K20" s="12" t="s">
        <v>4</v>
      </c>
      <c r="L20" s="13">
        <v>1</v>
      </c>
      <c r="M20" s="12">
        <v>2900</v>
      </c>
      <c r="N20" s="14">
        <f>IF(I20&lt;&gt;"FG",0,+L20*M20)</f>
        <v>2900</v>
      </c>
      <c r="O20" s="15"/>
      <c r="P20" s="15" t="s">
        <v>13</v>
      </c>
    </row>
    <row r="21" spans="7:16" x14ac:dyDescent="0.25">
      <c r="G21" s="8">
        <v>606310</v>
      </c>
      <c r="H21" s="9" t="s">
        <v>27</v>
      </c>
      <c r="I21" s="10" t="s">
        <v>21</v>
      </c>
      <c r="J21" s="11">
        <v>1124</v>
      </c>
      <c r="K21" s="12" t="s">
        <v>4</v>
      </c>
      <c r="L21" s="13">
        <v>1</v>
      </c>
      <c r="M21" s="12">
        <v>700</v>
      </c>
      <c r="N21" s="14">
        <f>IF(I21&lt;&gt;"FG",0,+L21*M21)</f>
        <v>700</v>
      </c>
      <c r="O21" s="15"/>
      <c r="P21" s="15" t="s">
        <v>13</v>
      </c>
    </row>
    <row r="22" spans="7:16" x14ac:dyDescent="0.25">
      <c r="G22" s="8">
        <v>606360</v>
      </c>
      <c r="H22" s="9" t="s">
        <v>28</v>
      </c>
      <c r="I22" s="10" t="s">
        <v>21</v>
      </c>
      <c r="J22" s="11">
        <v>762</v>
      </c>
      <c r="K22" s="12" t="s">
        <v>4</v>
      </c>
      <c r="L22" s="13">
        <v>1</v>
      </c>
      <c r="M22" s="12">
        <v>0</v>
      </c>
      <c r="N22" s="14">
        <f>IF(I22&lt;&gt;"FG",0,+L22*M22)</f>
        <v>0</v>
      </c>
      <c r="O22" s="15"/>
      <c r="P22" s="15" t="s">
        <v>13</v>
      </c>
    </row>
    <row r="23" spans="7:16" x14ac:dyDescent="0.25">
      <c r="G23" s="8">
        <v>606400</v>
      </c>
      <c r="H23" s="9" t="s">
        <v>29</v>
      </c>
      <c r="I23" s="10" t="s">
        <v>21</v>
      </c>
      <c r="J23" s="11">
        <v>1145</v>
      </c>
      <c r="K23" s="12" t="s">
        <v>4</v>
      </c>
      <c r="L23" s="13">
        <v>1</v>
      </c>
      <c r="M23" s="12">
        <v>800</v>
      </c>
      <c r="N23" s="14">
        <f>IF(I23&lt;&gt;"FG",0,+L23*M23)</f>
        <v>800</v>
      </c>
      <c r="O23" s="15"/>
      <c r="P23" s="15" t="s">
        <v>13</v>
      </c>
    </row>
    <row r="24" spans="7:16" x14ac:dyDescent="0.25">
      <c r="G24" s="8">
        <v>606401</v>
      </c>
      <c r="H24" s="9" t="s">
        <v>30</v>
      </c>
      <c r="I24" s="10" t="s">
        <v>21</v>
      </c>
      <c r="J24" s="11" t="s">
        <v>31</v>
      </c>
      <c r="K24" s="12" t="s">
        <v>4</v>
      </c>
      <c r="L24" s="13">
        <v>1</v>
      </c>
      <c r="M24" s="12">
        <v>0</v>
      </c>
      <c r="N24" s="14">
        <f>IF(I24&lt;&gt;"FG",0,+L24*M24)</f>
        <v>0</v>
      </c>
      <c r="O24" s="15"/>
      <c r="P24" s="15" t="s">
        <v>13</v>
      </c>
    </row>
    <row r="25" spans="7:16" ht="30" x14ac:dyDescent="0.25">
      <c r="G25" s="8" t="s">
        <v>32</v>
      </c>
      <c r="H25" s="9" t="s">
        <v>33</v>
      </c>
      <c r="I25" s="10" t="s">
        <v>12</v>
      </c>
      <c r="J25" s="11">
        <v>2889</v>
      </c>
      <c r="K25" s="12" t="s">
        <v>4</v>
      </c>
      <c r="L25" s="13">
        <v>1</v>
      </c>
      <c r="M25" s="12">
        <v>0</v>
      </c>
      <c r="N25" s="14">
        <f>IF(I25&lt;&gt;"FG",0,+L25*M25)</f>
        <v>0</v>
      </c>
      <c r="O25" s="15"/>
      <c r="P25" s="15" t="s">
        <v>15</v>
      </c>
    </row>
    <row r="26" spans="7:16" ht="30" x14ac:dyDescent="0.25">
      <c r="G26" s="8">
        <v>607201</v>
      </c>
      <c r="H26" s="9" t="s">
        <v>34</v>
      </c>
      <c r="I26" s="10" t="s">
        <v>12</v>
      </c>
      <c r="J26" s="11">
        <v>38746</v>
      </c>
      <c r="K26" s="12" t="s">
        <v>4</v>
      </c>
      <c r="L26" s="13">
        <v>1</v>
      </c>
      <c r="M26" s="12">
        <v>7200</v>
      </c>
      <c r="N26" s="14">
        <f>IF(I26&lt;&gt;"FG",0,+L26*M26)</f>
        <v>0</v>
      </c>
      <c r="O26" s="15"/>
      <c r="P26" s="15" t="s">
        <v>15</v>
      </c>
    </row>
    <row r="27" spans="7:16" ht="30" x14ac:dyDescent="0.25">
      <c r="G27" s="8">
        <v>612201</v>
      </c>
      <c r="H27" s="9" t="s">
        <v>35</v>
      </c>
      <c r="I27" s="10" t="s">
        <v>36</v>
      </c>
      <c r="J27" s="11">
        <v>5270</v>
      </c>
      <c r="K27" s="12" t="s">
        <v>4</v>
      </c>
      <c r="L27" s="13">
        <v>1</v>
      </c>
      <c r="M27" s="12">
        <v>5270</v>
      </c>
      <c r="N27" s="14">
        <f>IF(I27&lt;&gt;"FG",0,+L27*M27)</f>
        <v>0</v>
      </c>
      <c r="O27" s="15"/>
      <c r="P27" s="15" t="s">
        <v>15</v>
      </c>
    </row>
    <row r="28" spans="7:16" x14ac:dyDescent="0.25">
      <c r="G28" s="8">
        <v>612202</v>
      </c>
      <c r="H28" s="9" t="s">
        <v>37</v>
      </c>
      <c r="I28" s="10" t="s">
        <v>36</v>
      </c>
      <c r="J28" s="11">
        <v>643</v>
      </c>
      <c r="K28" s="12" t="s">
        <v>4</v>
      </c>
      <c r="L28" s="13">
        <v>1</v>
      </c>
      <c r="M28" s="12">
        <v>643</v>
      </c>
      <c r="N28" s="14">
        <f>IF(I28&lt;&gt;"FG",0,+L28*M28)</f>
        <v>0</v>
      </c>
      <c r="O28" s="15"/>
      <c r="P28" s="15" t="s">
        <v>13</v>
      </c>
    </row>
    <row r="29" spans="7:16" ht="30" x14ac:dyDescent="0.25">
      <c r="G29" s="8">
        <v>612500</v>
      </c>
      <c r="H29" s="9" t="s">
        <v>38</v>
      </c>
      <c r="I29" s="10" t="s">
        <v>36</v>
      </c>
      <c r="J29" s="11">
        <v>9766</v>
      </c>
      <c r="K29" s="12" t="s">
        <v>4</v>
      </c>
      <c r="L29" s="13">
        <v>1</v>
      </c>
      <c r="M29" s="12">
        <v>6014</v>
      </c>
      <c r="N29" s="14">
        <f>IF(I29&lt;&gt;"FG",0,+L29*M29)</f>
        <v>0</v>
      </c>
      <c r="O29" s="15"/>
      <c r="P29" s="15" t="s">
        <v>15</v>
      </c>
    </row>
    <row r="30" spans="7:16" ht="30" x14ac:dyDescent="0.25">
      <c r="G30" s="8">
        <v>613200</v>
      </c>
      <c r="H30" s="9" t="s">
        <v>39</v>
      </c>
      <c r="I30" s="10" t="s">
        <v>36</v>
      </c>
      <c r="J30" s="11">
        <v>14574</v>
      </c>
      <c r="K30" s="12" t="s">
        <v>4</v>
      </c>
      <c r="L30" s="13">
        <v>1</v>
      </c>
      <c r="M30" s="12">
        <v>0</v>
      </c>
      <c r="N30" s="14">
        <f>IF(I30&lt;&gt;"FG",0,+L30*M30)</f>
        <v>0</v>
      </c>
      <c r="O30" s="15"/>
      <c r="P30" s="15" t="s">
        <v>15</v>
      </c>
    </row>
    <row r="31" spans="7:16" ht="30" x14ac:dyDescent="0.25">
      <c r="G31" s="8" t="s">
        <v>40</v>
      </c>
      <c r="H31" s="9" t="s">
        <v>41</v>
      </c>
      <c r="I31" s="10" t="s">
        <v>36</v>
      </c>
      <c r="J31" s="11">
        <v>2075</v>
      </c>
      <c r="K31" s="12" t="s">
        <v>4</v>
      </c>
      <c r="L31" s="13">
        <v>0</v>
      </c>
      <c r="M31" s="12">
        <v>692</v>
      </c>
      <c r="N31" s="14">
        <f>IF(I31&lt;&gt;"FG",0,+L31*M31)</f>
        <v>0</v>
      </c>
      <c r="O31" s="15"/>
      <c r="P31" s="15" t="s">
        <v>15</v>
      </c>
    </row>
    <row r="32" spans="7:16" ht="30" x14ac:dyDescent="0.25">
      <c r="G32" s="8">
        <v>613223</v>
      </c>
      <c r="H32" s="9" t="s">
        <v>42</v>
      </c>
      <c r="I32" s="10" t="s">
        <v>36</v>
      </c>
      <c r="J32" s="11">
        <v>0</v>
      </c>
      <c r="K32" s="12" t="s">
        <v>4</v>
      </c>
      <c r="L32" s="13">
        <v>1</v>
      </c>
      <c r="M32" s="12">
        <v>1922</v>
      </c>
      <c r="N32" s="14">
        <f>IF(I32&lt;&gt;"FG",0,+L32*M32)</f>
        <v>0</v>
      </c>
      <c r="O32" s="15"/>
      <c r="P32" s="15" t="s">
        <v>15</v>
      </c>
    </row>
    <row r="33" spans="7:16" ht="30" x14ac:dyDescent="0.25">
      <c r="G33" s="8" t="s">
        <v>43</v>
      </c>
      <c r="H33" s="9" t="s">
        <v>44</v>
      </c>
      <c r="I33" s="10" t="s">
        <v>36</v>
      </c>
      <c r="J33" s="11">
        <v>138</v>
      </c>
      <c r="K33" s="12" t="s">
        <v>4</v>
      </c>
      <c r="L33" s="13">
        <v>1</v>
      </c>
      <c r="M33" s="12">
        <v>138</v>
      </c>
      <c r="N33" s="14">
        <f>IF(I33&lt;&gt;"FG",0,+L33*M33)</f>
        <v>0</v>
      </c>
      <c r="O33" s="15"/>
      <c r="P33" s="15" t="s">
        <v>15</v>
      </c>
    </row>
    <row r="34" spans="7:16" x14ac:dyDescent="0.25">
      <c r="G34" s="8" t="s">
        <v>45</v>
      </c>
      <c r="H34" s="9" t="s">
        <v>46</v>
      </c>
      <c r="I34" s="10" t="s">
        <v>36</v>
      </c>
      <c r="J34" s="11">
        <v>1236</v>
      </c>
      <c r="K34" s="12" t="s">
        <v>4</v>
      </c>
      <c r="L34" s="13">
        <v>1</v>
      </c>
      <c r="M34" s="12">
        <v>1273</v>
      </c>
      <c r="N34" s="14">
        <f>IF(I34&lt;&gt;"FG",0,+L34*M34)</f>
        <v>0</v>
      </c>
      <c r="O34" s="15"/>
      <c r="P34" s="15" t="s">
        <v>13</v>
      </c>
    </row>
    <row r="35" spans="7:16" x14ac:dyDescent="0.25">
      <c r="G35" s="8">
        <v>613524</v>
      </c>
      <c r="H35" s="9" t="s">
        <v>47</v>
      </c>
      <c r="I35" s="10" t="s">
        <v>36</v>
      </c>
      <c r="J35" s="11">
        <v>1822</v>
      </c>
      <c r="K35" s="12" t="s">
        <v>4</v>
      </c>
      <c r="L35" s="13">
        <v>1</v>
      </c>
      <c r="M35" s="12">
        <v>0</v>
      </c>
      <c r="N35" s="14">
        <f>IF(I35&lt;&gt;"FG",0,+L35*M35)</f>
        <v>0</v>
      </c>
      <c r="O35" s="15"/>
      <c r="P35" s="15" t="s">
        <v>13</v>
      </c>
    </row>
    <row r="36" spans="7:16" x14ac:dyDescent="0.25">
      <c r="G36" s="8">
        <v>613541</v>
      </c>
      <c r="H36" s="9" t="s">
        <v>48</v>
      </c>
      <c r="I36" s="10" t="s">
        <v>36</v>
      </c>
      <c r="J36" s="11">
        <v>3309</v>
      </c>
      <c r="K36" s="12" t="s">
        <v>4</v>
      </c>
      <c r="L36" s="13">
        <v>1</v>
      </c>
      <c r="M36" s="12">
        <v>3492</v>
      </c>
      <c r="N36" s="14">
        <f>IF(I36&lt;&gt;"FG",0,+L36*M36)</f>
        <v>0</v>
      </c>
      <c r="O36" s="15"/>
      <c r="P36" s="15" t="s">
        <v>13</v>
      </c>
    </row>
    <row r="37" spans="7:16" x14ac:dyDescent="0.25">
      <c r="G37" s="8">
        <v>613560</v>
      </c>
      <c r="H37" s="9" t="s">
        <v>49</v>
      </c>
      <c r="I37" s="10" t="s">
        <v>36</v>
      </c>
      <c r="J37" s="11">
        <v>4811</v>
      </c>
      <c r="K37" s="12" t="s">
        <v>4</v>
      </c>
      <c r="L37" s="13">
        <v>1</v>
      </c>
      <c r="M37" s="12">
        <v>0</v>
      </c>
      <c r="N37" s="14">
        <f>IF(I37&lt;&gt;"FG",0,+L37*M37)</f>
        <v>0</v>
      </c>
      <c r="O37" s="15"/>
      <c r="P37" s="15" t="s">
        <v>13</v>
      </c>
    </row>
    <row r="38" spans="7:16" x14ac:dyDescent="0.25">
      <c r="G38" s="8">
        <v>613570</v>
      </c>
      <c r="H38" s="9" t="s">
        <v>50</v>
      </c>
      <c r="I38" s="10" t="s">
        <v>36</v>
      </c>
      <c r="J38" s="11">
        <v>9297</v>
      </c>
      <c r="K38" s="12" t="s">
        <v>4</v>
      </c>
      <c r="L38" s="13">
        <v>1</v>
      </c>
      <c r="M38" s="12">
        <v>3873</v>
      </c>
      <c r="N38" s="14">
        <f>IF(I38&lt;&gt;"FG",0,+L38*M38)</f>
        <v>0</v>
      </c>
      <c r="O38" s="15"/>
      <c r="P38" s="15" t="s">
        <v>13</v>
      </c>
    </row>
    <row r="39" spans="7:16" x14ac:dyDescent="0.25">
      <c r="G39" s="8">
        <v>614000</v>
      </c>
      <c r="H39" s="9" t="s">
        <v>51</v>
      </c>
      <c r="I39" s="9" t="s">
        <v>21</v>
      </c>
      <c r="J39" s="11">
        <v>4516</v>
      </c>
      <c r="K39" s="12" t="s">
        <v>4</v>
      </c>
      <c r="L39" s="13">
        <v>1</v>
      </c>
      <c r="M39" s="12">
        <v>4520</v>
      </c>
      <c r="N39" s="14">
        <f>IF(I39&lt;&gt;"FG",0,+L39*M39)</f>
        <v>4520</v>
      </c>
      <c r="O39" s="15"/>
      <c r="P39" s="15" t="s">
        <v>13</v>
      </c>
    </row>
    <row r="40" spans="7:16" x14ac:dyDescent="0.25">
      <c r="G40" s="8">
        <v>615200</v>
      </c>
      <c r="H40" s="9" t="s">
        <v>52</v>
      </c>
      <c r="I40" s="9" t="s">
        <v>21</v>
      </c>
      <c r="J40" s="11">
        <v>1960</v>
      </c>
      <c r="K40" s="12" t="s">
        <v>4</v>
      </c>
      <c r="L40" s="13">
        <v>1</v>
      </c>
      <c r="M40" s="12">
        <v>800</v>
      </c>
      <c r="N40" s="14">
        <f>IF(I40&lt;&gt;"FG",0,+L40*M40)</f>
        <v>800</v>
      </c>
      <c r="O40" s="15"/>
      <c r="P40" s="15" t="s">
        <v>13</v>
      </c>
    </row>
    <row r="41" spans="7:16" x14ac:dyDescent="0.25">
      <c r="G41" s="8">
        <v>615300</v>
      </c>
      <c r="H41" s="9" t="s">
        <v>53</v>
      </c>
      <c r="I41" s="10" t="s">
        <v>21</v>
      </c>
      <c r="J41" s="11">
        <v>0</v>
      </c>
      <c r="K41" s="12" t="s">
        <v>4</v>
      </c>
      <c r="L41" s="13">
        <v>1</v>
      </c>
      <c r="M41" s="12">
        <v>0</v>
      </c>
      <c r="N41" s="14">
        <f>IF(I41&lt;&gt;"FG",0,+L41*M41)</f>
        <v>0</v>
      </c>
      <c r="O41" s="15"/>
      <c r="P41" s="15" t="s">
        <v>13</v>
      </c>
    </row>
    <row r="42" spans="7:16" x14ac:dyDescent="0.25">
      <c r="G42" s="8">
        <v>615500</v>
      </c>
      <c r="H42" s="9" t="s">
        <v>54</v>
      </c>
      <c r="I42" s="10" t="s">
        <v>21</v>
      </c>
      <c r="J42" s="11">
        <v>2155</v>
      </c>
      <c r="K42" s="12" t="s">
        <v>4</v>
      </c>
      <c r="L42" s="13">
        <v>1</v>
      </c>
      <c r="M42" s="12">
        <v>2000</v>
      </c>
      <c r="N42" s="14">
        <f>IF(I42&lt;&gt;"FG",0,+L42*M42)</f>
        <v>2000</v>
      </c>
      <c r="O42" s="15"/>
      <c r="P42" s="15" t="s">
        <v>13</v>
      </c>
    </row>
    <row r="43" spans="7:16" x14ac:dyDescent="0.25">
      <c r="G43" s="8">
        <v>615520</v>
      </c>
      <c r="H43" s="9" t="s">
        <v>55</v>
      </c>
      <c r="I43" s="10" t="s">
        <v>21</v>
      </c>
      <c r="J43" s="11">
        <v>4303</v>
      </c>
      <c r="K43" s="12" t="s">
        <v>4</v>
      </c>
      <c r="L43" s="13">
        <v>1</v>
      </c>
      <c r="M43" s="12">
        <v>200</v>
      </c>
      <c r="N43" s="14">
        <f>IF(I43&lt;&gt;"FG",0,+L43*M43)</f>
        <v>200</v>
      </c>
      <c r="O43" s="15"/>
      <c r="P43" s="15" t="s">
        <v>13</v>
      </c>
    </row>
    <row r="44" spans="7:16" x14ac:dyDescent="0.25">
      <c r="G44" s="8">
        <v>615600</v>
      </c>
      <c r="H44" s="9" t="s">
        <v>56</v>
      </c>
      <c r="I44" s="9" t="s">
        <v>21</v>
      </c>
      <c r="J44" s="11">
        <v>2687</v>
      </c>
      <c r="K44" s="12" t="s">
        <v>4</v>
      </c>
      <c r="L44" s="13">
        <v>1</v>
      </c>
      <c r="M44" s="12">
        <v>4500</v>
      </c>
      <c r="N44" s="14">
        <f>IF(I44&lt;&gt;"FG",0,+L44*M44)</f>
        <v>4500</v>
      </c>
      <c r="O44" s="15"/>
      <c r="P44" s="15" t="s">
        <v>13</v>
      </c>
    </row>
    <row r="45" spans="7:16" x14ac:dyDescent="0.25">
      <c r="G45" s="8">
        <v>615602</v>
      </c>
      <c r="H45" s="9" t="s">
        <v>57</v>
      </c>
      <c r="I45" s="10" t="s">
        <v>21</v>
      </c>
      <c r="J45" s="11">
        <v>181</v>
      </c>
      <c r="K45" s="12" t="s">
        <v>4</v>
      </c>
      <c r="L45" s="13">
        <v>1</v>
      </c>
      <c r="M45" s="12">
        <v>150</v>
      </c>
      <c r="N45" s="14">
        <f>IF(I45&lt;&gt;"FG",0,+L45*M45)</f>
        <v>150</v>
      </c>
      <c r="O45" s="15"/>
      <c r="P45" s="15" t="s">
        <v>13</v>
      </c>
    </row>
    <row r="46" spans="7:16" x14ac:dyDescent="0.25">
      <c r="G46" s="8">
        <v>616200</v>
      </c>
      <c r="H46" s="9" t="s">
        <v>58</v>
      </c>
      <c r="I46" s="10" t="s">
        <v>21</v>
      </c>
      <c r="J46" s="11">
        <v>0</v>
      </c>
      <c r="K46" s="12" t="s">
        <v>4</v>
      </c>
      <c r="L46" s="13">
        <v>1</v>
      </c>
      <c r="M46" s="12">
        <v>0</v>
      </c>
      <c r="N46" s="14">
        <f>IF(I46&lt;&gt;"FG",0,+L46*M46)</f>
        <v>0</v>
      </c>
      <c r="O46" s="15"/>
      <c r="P46" s="15" t="s">
        <v>13</v>
      </c>
    </row>
    <row r="47" spans="7:16" x14ac:dyDescent="0.25">
      <c r="G47" s="8">
        <v>616300</v>
      </c>
      <c r="H47" s="9" t="s">
        <v>59</v>
      </c>
      <c r="I47" s="10" t="s">
        <v>21</v>
      </c>
      <c r="J47" s="11">
        <v>3840</v>
      </c>
      <c r="K47" s="12" t="s">
        <v>4</v>
      </c>
      <c r="L47" s="13">
        <v>1</v>
      </c>
      <c r="M47" s="12">
        <v>7000</v>
      </c>
      <c r="N47" s="14">
        <f>IF(I47&lt;&gt;"FG",0,+L47*M47)</f>
        <v>7000</v>
      </c>
      <c r="O47" s="15"/>
      <c r="P47" s="15" t="s">
        <v>13</v>
      </c>
    </row>
    <row r="48" spans="7:16" x14ac:dyDescent="0.25">
      <c r="G48" s="8">
        <v>616301</v>
      </c>
      <c r="H48" s="9" t="s">
        <v>60</v>
      </c>
      <c r="I48" s="10" t="s">
        <v>21</v>
      </c>
      <c r="J48" s="11">
        <v>5760</v>
      </c>
      <c r="K48" s="12" t="s">
        <v>4</v>
      </c>
      <c r="L48" s="13">
        <v>1</v>
      </c>
      <c r="M48" s="12">
        <v>0</v>
      </c>
      <c r="N48" s="14">
        <f>IF(I48&lt;&gt;"FG",0,+L48*M48)</f>
        <v>0</v>
      </c>
      <c r="O48" s="15"/>
      <c r="P48" s="15" t="s">
        <v>13</v>
      </c>
    </row>
    <row r="49" spans="7:16" x14ac:dyDescent="0.25">
      <c r="G49" s="8">
        <v>616700</v>
      </c>
      <c r="H49" s="9" t="s">
        <v>61</v>
      </c>
      <c r="I49" s="10" t="s">
        <v>21</v>
      </c>
      <c r="J49" s="11">
        <v>1594</v>
      </c>
      <c r="K49" s="12" t="s">
        <v>4</v>
      </c>
      <c r="L49" s="13">
        <v>1</v>
      </c>
      <c r="M49" s="12">
        <v>1500</v>
      </c>
      <c r="N49" s="14">
        <f>IF(I49&lt;&gt;"FG",0,+L49*M49)</f>
        <v>1500</v>
      </c>
      <c r="O49" s="15"/>
      <c r="P49" s="15" t="s">
        <v>13</v>
      </c>
    </row>
    <row r="50" spans="7:16" x14ac:dyDescent="0.25">
      <c r="G50" s="8">
        <v>616800</v>
      </c>
      <c r="H50" s="9" t="s">
        <v>62</v>
      </c>
      <c r="I50" s="10" t="s">
        <v>21</v>
      </c>
      <c r="J50" s="11">
        <v>146</v>
      </c>
      <c r="K50" s="12" t="s">
        <v>4</v>
      </c>
      <c r="L50" s="13">
        <v>1</v>
      </c>
      <c r="M50" s="12">
        <v>267</v>
      </c>
      <c r="N50" s="14">
        <f>IF(I50&lt;&gt;"FG",0,+L50*M50)</f>
        <v>267</v>
      </c>
      <c r="O50" s="15"/>
      <c r="P50" s="15" t="s">
        <v>13</v>
      </c>
    </row>
    <row r="51" spans="7:16" x14ac:dyDescent="0.25">
      <c r="G51" s="8">
        <v>622600</v>
      </c>
      <c r="H51" s="9" t="s">
        <v>63</v>
      </c>
      <c r="I51" s="10" t="s">
        <v>21</v>
      </c>
      <c r="J51" s="11">
        <v>11446</v>
      </c>
      <c r="K51" s="12" t="s">
        <v>4</v>
      </c>
      <c r="L51" s="13">
        <v>1</v>
      </c>
      <c r="M51" s="12">
        <v>11000</v>
      </c>
      <c r="N51" s="14">
        <f>IF(I51&lt;&gt;"FG",0,+L51*M51)</f>
        <v>11000</v>
      </c>
      <c r="O51" s="15"/>
      <c r="P51" s="15" t="s">
        <v>13</v>
      </c>
    </row>
    <row r="52" spans="7:16" x14ac:dyDescent="0.25">
      <c r="G52" s="8">
        <v>622610</v>
      </c>
      <c r="H52" s="9" t="s">
        <v>64</v>
      </c>
      <c r="I52" s="10" t="s">
        <v>21</v>
      </c>
      <c r="J52" s="11">
        <v>0</v>
      </c>
      <c r="K52" s="12" t="s">
        <v>4</v>
      </c>
      <c r="L52" s="13">
        <v>1</v>
      </c>
      <c r="M52" s="12">
        <v>0</v>
      </c>
      <c r="N52" s="14">
        <f>IF(I52&lt;&gt;"FG",0,+L52*M52)</f>
        <v>0</v>
      </c>
      <c r="O52" s="15"/>
      <c r="P52" s="15" t="s">
        <v>13</v>
      </c>
    </row>
    <row r="53" spans="7:16" x14ac:dyDescent="0.25">
      <c r="G53" s="8">
        <v>622700</v>
      </c>
      <c r="H53" s="9" t="s">
        <v>65</v>
      </c>
      <c r="I53" s="10" t="s">
        <v>21</v>
      </c>
      <c r="J53" s="11">
        <v>211</v>
      </c>
      <c r="K53" s="12" t="s">
        <v>4</v>
      </c>
      <c r="L53" s="13">
        <v>1</v>
      </c>
      <c r="M53" s="12">
        <v>45</v>
      </c>
      <c r="N53" s="14">
        <f>IF(I53&lt;&gt;"FG",0,+L53*M53)</f>
        <v>45</v>
      </c>
      <c r="O53" s="15"/>
      <c r="P53" s="15" t="s">
        <v>13</v>
      </c>
    </row>
    <row r="54" spans="7:16" x14ac:dyDescent="0.25">
      <c r="G54" s="8">
        <v>623100</v>
      </c>
      <c r="H54" s="10" t="s">
        <v>66</v>
      </c>
      <c r="I54" s="10" t="s">
        <v>21</v>
      </c>
      <c r="J54" s="11">
        <v>564</v>
      </c>
      <c r="K54" s="12" t="s">
        <v>4</v>
      </c>
      <c r="L54" s="13">
        <v>1</v>
      </c>
      <c r="M54" s="12">
        <v>450</v>
      </c>
      <c r="N54" s="14">
        <f>IF(I54&lt;&gt;"FG",0,+L54*M54)</f>
        <v>450</v>
      </c>
      <c r="O54" s="15"/>
      <c r="P54" s="15" t="s">
        <v>13</v>
      </c>
    </row>
    <row r="55" spans="7:16" x14ac:dyDescent="0.25">
      <c r="G55" s="8">
        <v>623400</v>
      </c>
      <c r="H55" s="10" t="s">
        <v>67</v>
      </c>
      <c r="I55" s="10" t="s">
        <v>21</v>
      </c>
      <c r="J55" s="11">
        <v>597</v>
      </c>
      <c r="K55" s="12" t="s">
        <v>4</v>
      </c>
      <c r="L55" s="13">
        <v>1</v>
      </c>
      <c r="M55" s="12">
        <v>0</v>
      </c>
      <c r="N55" s="14">
        <f>IF(I55&lt;&gt;"FG",0,+L55*M55)</f>
        <v>0</v>
      </c>
      <c r="O55" s="15"/>
      <c r="P55" s="15" t="s">
        <v>13</v>
      </c>
    </row>
    <row r="56" spans="7:16" x14ac:dyDescent="0.25">
      <c r="G56" s="8">
        <v>623420</v>
      </c>
      <c r="H56" s="10" t="s">
        <v>68</v>
      </c>
      <c r="I56" s="10" t="s">
        <v>21</v>
      </c>
      <c r="J56" s="11">
        <v>0</v>
      </c>
      <c r="K56" s="12" t="s">
        <v>4</v>
      </c>
      <c r="L56" s="13">
        <v>1</v>
      </c>
      <c r="M56" s="12">
        <v>0</v>
      </c>
      <c r="N56" s="14">
        <f>IF(I56&lt;&gt;"FG",0,+L56*M56)</f>
        <v>0</v>
      </c>
      <c r="O56" s="15"/>
      <c r="P56" s="15" t="s">
        <v>13</v>
      </c>
    </row>
    <row r="57" spans="7:16" x14ac:dyDescent="0.25">
      <c r="G57" s="8">
        <v>623600</v>
      </c>
      <c r="H57" s="10" t="s">
        <v>69</v>
      </c>
      <c r="I57" s="10" t="s">
        <v>21</v>
      </c>
      <c r="J57" s="11">
        <v>0</v>
      </c>
      <c r="K57" s="12" t="s">
        <v>4</v>
      </c>
      <c r="L57" s="13">
        <v>1</v>
      </c>
      <c r="M57" s="12">
        <v>200</v>
      </c>
      <c r="N57" s="14">
        <f>IF(I57&lt;&gt;"FG",0,+L57*M57)</f>
        <v>200</v>
      </c>
      <c r="O57" s="15"/>
      <c r="P57" s="15" t="s">
        <v>13</v>
      </c>
    </row>
    <row r="58" spans="7:16" x14ac:dyDescent="0.25">
      <c r="G58" s="8">
        <v>624100</v>
      </c>
      <c r="H58" s="10" t="s">
        <v>70</v>
      </c>
      <c r="I58" s="10" t="s">
        <v>21</v>
      </c>
      <c r="J58" s="11">
        <v>268</v>
      </c>
      <c r="K58" s="12" t="s">
        <v>4</v>
      </c>
      <c r="L58" s="13">
        <v>1</v>
      </c>
      <c r="M58" s="12">
        <v>0</v>
      </c>
      <c r="N58" s="14">
        <f>IF(I58&lt;&gt;"FG",0,+L58*M58)</f>
        <v>0</v>
      </c>
      <c r="O58" s="15"/>
      <c r="P58" s="15" t="s">
        <v>13</v>
      </c>
    </row>
    <row r="59" spans="7:16" ht="30" x14ac:dyDescent="0.25">
      <c r="G59" s="8">
        <v>624200</v>
      </c>
      <c r="H59" s="10" t="s">
        <v>71</v>
      </c>
      <c r="I59" s="10" t="s">
        <v>12</v>
      </c>
      <c r="J59" s="11">
        <v>51917</v>
      </c>
      <c r="K59" s="12" t="s">
        <v>4</v>
      </c>
      <c r="L59" s="13">
        <v>1</v>
      </c>
      <c r="M59" s="12">
        <v>35000</v>
      </c>
      <c r="N59" s="14">
        <f>IF(I59&lt;&gt;"FG",0,+L59*M59)</f>
        <v>0</v>
      </c>
      <c r="O59" s="15"/>
      <c r="P59" s="15" t="s">
        <v>15</v>
      </c>
    </row>
    <row r="60" spans="7:16" x14ac:dyDescent="0.25">
      <c r="G60" s="8">
        <v>625100</v>
      </c>
      <c r="H60" s="10" t="s">
        <v>72</v>
      </c>
      <c r="I60" s="10" t="s">
        <v>21</v>
      </c>
      <c r="J60" s="11">
        <v>10999</v>
      </c>
      <c r="K60" s="12" t="s">
        <v>4</v>
      </c>
      <c r="L60" s="13">
        <v>1</v>
      </c>
      <c r="M60" s="12">
        <v>0</v>
      </c>
      <c r="N60" s="14">
        <f>IF(I60&lt;&gt;"FG",0,+L60*M60)</f>
        <v>0</v>
      </c>
      <c r="O60" s="15"/>
      <c r="P60" s="15" t="s">
        <v>13</v>
      </c>
    </row>
    <row r="61" spans="7:16" x14ac:dyDescent="0.25">
      <c r="G61" s="8">
        <v>625110</v>
      </c>
      <c r="H61" s="10" t="s">
        <v>73</v>
      </c>
      <c r="I61" s="10" t="s">
        <v>21</v>
      </c>
      <c r="J61" s="11">
        <v>16928</v>
      </c>
      <c r="K61" s="12" t="s">
        <v>4</v>
      </c>
      <c r="L61" s="13">
        <v>1</v>
      </c>
      <c r="M61" s="12">
        <v>15000</v>
      </c>
      <c r="N61" s="14">
        <f>IF(I61&lt;&gt;"FG",0,+L61*M61)</f>
        <v>15000</v>
      </c>
      <c r="O61" s="15"/>
      <c r="P61" s="15" t="s">
        <v>13</v>
      </c>
    </row>
    <row r="62" spans="7:16" x14ac:dyDescent="0.25">
      <c r="G62" s="8">
        <v>625400</v>
      </c>
      <c r="H62" s="10" t="s">
        <v>74</v>
      </c>
      <c r="I62" s="10" t="s">
        <v>21</v>
      </c>
      <c r="J62" s="11">
        <v>1229</v>
      </c>
      <c r="K62" s="12" t="s">
        <v>4</v>
      </c>
      <c r="L62" s="13">
        <v>1</v>
      </c>
      <c r="M62" s="12">
        <v>1000</v>
      </c>
      <c r="N62" s="14">
        <f>IF(I62&lt;&gt;"FG",0,+L62*M62)</f>
        <v>1000</v>
      </c>
      <c r="O62" s="15"/>
      <c r="P62" s="15" t="s">
        <v>13</v>
      </c>
    </row>
    <row r="63" spans="7:16" x14ac:dyDescent="0.25">
      <c r="G63" s="8">
        <v>625600</v>
      </c>
      <c r="H63" s="10" t="s">
        <v>75</v>
      </c>
      <c r="I63" s="10" t="s">
        <v>21</v>
      </c>
      <c r="J63" s="11">
        <v>0</v>
      </c>
      <c r="K63" s="12" t="s">
        <v>4</v>
      </c>
      <c r="L63" s="13">
        <v>1</v>
      </c>
      <c r="M63" s="12">
        <v>0</v>
      </c>
      <c r="N63" s="14">
        <f>IF(I63&lt;&gt;"FG",0,+L63*M63)</f>
        <v>0</v>
      </c>
      <c r="O63" s="15"/>
      <c r="P63" s="15" t="s">
        <v>13</v>
      </c>
    </row>
    <row r="64" spans="7:16" x14ac:dyDescent="0.25">
      <c r="G64" s="8">
        <v>625700</v>
      </c>
      <c r="H64" s="10" t="s">
        <v>76</v>
      </c>
      <c r="I64" s="10" t="s">
        <v>21</v>
      </c>
      <c r="J64" s="11">
        <v>2473</v>
      </c>
      <c r="K64" s="12" t="s">
        <v>4</v>
      </c>
      <c r="L64" s="13">
        <v>1</v>
      </c>
      <c r="M64" s="12">
        <v>0</v>
      </c>
      <c r="N64" s="14">
        <f>IF(I64&lt;&gt;"FG",0,+L64*M64)</f>
        <v>0</v>
      </c>
      <c r="O64" s="15"/>
      <c r="P64" s="15" t="s">
        <v>13</v>
      </c>
    </row>
    <row r="65" spans="7:16" x14ac:dyDescent="0.25">
      <c r="G65" s="8">
        <v>625710</v>
      </c>
      <c r="H65" s="10" t="s">
        <v>77</v>
      </c>
      <c r="I65" s="10" t="s">
        <v>21</v>
      </c>
      <c r="J65" s="11">
        <v>653</v>
      </c>
      <c r="K65" s="12" t="s">
        <v>4</v>
      </c>
      <c r="L65" s="13">
        <v>1</v>
      </c>
      <c r="M65" s="12">
        <v>0</v>
      </c>
      <c r="N65" s="14">
        <f>IF(I65&lt;&gt;"FG",0,+L65*M65)</f>
        <v>0</v>
      </c>
      <c r="O65" s="15"/>
      <c r="P65" s="15" t="s">
        <v>13</v>
      </c>
    </row>
    <row r="66" spans="7:16" x14ac:dyDescent="0.25">
      <c r="G66" s="8">
        <v>626100</v>
      </c>
      <c r="H66" s="10" t="s">
        <v>78</v>
      </c>
      <c r="I66" s="10" t="s">
        <v>21</v>
      </c>
      <c r="J66" s="11">
        <v>727</v>
      </c>
      <c r="K66" s="12" t="s">
        <v>4</v>
      </c>
      <c r="L66" s="13">
        <v>1</v>
      </c>
      <c r="M66" s="12">
        <v>200</v>
      </c>
      <c r="N66" s="14">
        <f>IF(I66&lt;&gt;"FG",0,+L66*M66)</f>
        <v>200</v>
      </c>
      <c r="O66" s="15"/>
      <c r="P66" s="15" t="s">
        <v>13</v>
      </c>
    </row>
    <row r="67" spans="7:16" x14ac:dyDescent="0.25">
      <c r="G67" s="8">
        <v>626200</v>
      </c>
      <c r="H67" s="10" t="s">
        <v>79</v>
      </c>
      <c r="I67" s="10" t="s">
        <v>21</v>
      </c>
      <c r="J67" s="11">
        <v>4650</v>
      </c>
      <c r="K67" s="12" t="s">
        <v>4</v>
      </c>
      <c r="L67" s="13">
        <v>1</v>
      </c>
      <c r="M67" s="12">
        <v>2500</v>
      </c>
      <c r="N67" s="14">
        <f>IF(I67&lt;&gt;"FG",0,+L67*M67)</f>
        <v>2500</v>
      </c>
      <c r="O67" s="15"/>
      <c r="P67" s="15" t="s">
        <v>13</v>
      </c>
    </row>
    <row r="68" spans="7:16" x14ac:dyDescent="0.25">
      <c r="G68" s="8">
        <v>626300</v>
      </c>
      <c r="H68" s="10" t="s">
        <v>80</v>
      </c>
      <c r="I68" s="10" t="s">
        <v>21</v>
      </c>
      <c r="J68" s="11">
        <v>737</v>
      </c>
      <c r="K68" s="12" t="s">
        <v>4</v>
      </c>
      <c r="L68" s="13">
        <v>1</v>
      </c>
      <c r="M68" s="12">
        <v>0</v>
      </c>
      <c r="N68" s="14">
        <f>IF(I68&lt;&gt;"FG",0,+L68*M68)</f>
        <v>0</v>
      </c>
      <c r="O68" s="15"/>
      <c r="P68" s="15" t="s">
        <v>13</v>
      </c>
    </row>
    <row r="69" spans="7:16" x14ac:dyDescent="0.25">
      <c r="G69" s="8">
        <v>627500</v>
      </c>
      <c r="H69" s="10" t="s">
        <v>81</v>
      </c>
      <c r="I69" s="10" t="s">
        <v>21</v>
      </c>
      <c r="J69" s="11">
        <v>5720</v>
      </c>
      <c r="K69" s="12" t="s">
        <v>4</v>
      </c>
      <c r="L69" s="13">
        <v>1</v>
      </c>
      <c r="M69" s="12">
        <v>8000</v>
      </c>
      <c r="N69" s="14">
        <f>IF(I69&lt;&gt;"FG",0,+L69*M69)</f>
        <v>8000</v>
      </c>
      <c r="O69" s="15"/>
      <c r="P69" s="15" t="s">
        <v>13</v>
      </c>
    </row>
    <row r="70" spans="7:16" x14ac:dyDescent="0.25">
      <c r="G70" s="8">
        <v>627510</v>
      </c>
      <c r="H70" s="10" t="s">
        <v>82</v>
      </c>
      <c r="I70" s="10" t="s">
        <v>21</v>
      </c>
      <c r="J70" s="11">
        <v>7704</v>
      </c>
      <c r="K70" s="12" t="s">
        <v>4</v>
      </c>
      <c r="L70" s="13">
        <v>1</v>
      </c>
      <c r="M70" s="12">
        <v>0</v>
      </c>
      <c r="N70" s="14">
        <f>IF(I70&lt;&gt;"FG",0,+L70*M70)</f>
        <v>0</v>
      </c>
      <c r="O70" s="15"/>
      <c r="P70" s="15" t="s">
        <v>13</v>
      </c>
    </row>
    <row r="71" spans="7:16" x14ac:dyDescent="0.25">
      <c r="G71" s="8">
        <v>628000</v>
      </c>
      <c r="H71" s="10" t="s">
        <v>83</v>
      </c>
      <c r="I71" s="10" t="s">
        <v>21</v>
      </c>
      <c r="J71" s="11">
        <v>713</v>
      </c>
      <c r="K71" s="12" t="s">
        <v>4</v>
      </c>
      <c r="L71" s="13">
        <v>1</v>
      </c>
      <c r="M71" s="12">
        <v>0</v>
      </c>
      <c r="N71" s="14">
        <f>IF(I71&lt;&gt;"FG",0,+L71*M71)</f>
        <v>0</v>
      </c>
      <c r="O71" s="15"/>
      <c r="P71" s="15" t="s">
        <v>13</v>
      </c>
    </row>
    <row r="72" spans="7:16" x14ac:dyDescent="0.25">
      <c r="G72" s="8">
        <v>628100</v>
      </c>
      <c r="H72" s="10" t="s">
        <v>84</v>
      </c>
      <c r="I72" s="10" t="s">
        <v>21</v>
      </c>
      <c r="J72" s="11">
        <v>2467</v>
      </c>
      <c r="K72" s="12" t="s">
        <v>4</v>
      </c>
      <c r="L72" s="13">
        <v>1</v>
      </c>
      <c r="M72" s="12">
        <v>550</v>
      </c>
      <c r="N72" s="14">
        <f>IF(I72&lt;&gt;"FG",0,+L72*M72)</f>
        <v>550</v>
      </c>
      <c r="O72" s="15"/>
      <c r="P72" s="15" t="s">
        <v>13</v>
      </c>
    </row>
    <row r="73" spans="7:16" x14ac:dyDescent="0.25">
      <c r="G73" s="8">
        <v>631100</v>
      </c>
      <c r="H73" s="9" t="s">
        <v>85</v>
      </c>
      <c r="I73" s="10" t="s">
        <v>21</v>
      </c>
      <c r="J73" s="11">
        <v>39250</v>
      </c>
      <c r="K73" s="12" t="s">
        <v>4</v>
      </c>
      <c r="L73" s="13">
        <v>1</v>
      </c>
      <c r="M73" s="12">
        <v>150</v>
      </c>
      <c r="N73" s="14">
        <f>IF(I73&lt;&gt;"FG",0,+L73*M73)</f>
        <v>150</v>
      </c>
      <c r="O73" s="15"/>
      <c r="P73" s="15" t="s">
        <v>13</v>
      </c>
    </row>
    <row r="74" spans="7:16" x14ac:dyDescent="0.25">
      <c r="G74" s="8">
        <v>633300</v>
      </c>
      <c r="H74" s="10" t="s">
        <v>86</v>
      </c>
      <c r="I74" s="10" t="s">
        <v>21</v>
      </c>
      <c r="J74" s="11">
        <v>3873</v>
      </c>
      <c r="K74" s="12" t="s">
        <v>4</v>
      </c>
      <c r="L74" s="13">
        <v>1</v>
      </c>
      <c r="M74" s="12">
        <v>0</v>
      </c>
      <c r="N74" s="14">
        <f>IF(I74&lt;&gt;"FG",0,+L74*M74)</f>
        <v>0</v>
      </c>
      <c r="O74" s="15"/>
      <c r="P74" s="15" t="s">
        <v>13</v>
      </c>
    </row>
    <row r="75" spans="7:16" ht="45" x14ac:dyDescent="0.25">
      <c r="G75" s="16">
        <v>633400</v>
      </c>
      <c r="H75" s="15" t="s">
        <v>87</v>
      </c>
      <c r="I75" s="10" t="s">
        <v>21</v>
      </c>
      <c r="J75" s="11"/>
      <c r="K75" s="12" t="s">
        <v>4</v>
      </c>
      <c r="L75" s="13">
        <v>1</v>
      </c>
      <c r="M75" s="12">
        <v>0</v>
      </c>
      <c r="N75" s="14">
        <f>IF(I75&lt;&gt;"FG",0,+L75*M75)</f>
        <v>0</v>
      </c>
      <c r="O75" s="15"/>
      <c r="P75" s="15" t="s">
        <v>13</v>
      </c>
    </row>
    <row r="76" spans="7:16" ht="45" x14ac:dyDescent="0.25">
      <c r="G76" s="16">
        <v>633500</v>
      </c>
      <c r="H76" s="15" t="s">
        <v>88</v>
      </c>
      <c r="I76" s="10" t="s">
        <v>21</v>
      </c>
      <c r="J76" s="11">
        <v>2477</v>
      </c>
      <c r="K76" s="12" t="s">
        <v>4</v>
      </c>
      <c r="L76" s="13">
        <v>1</v>
      </c>
      <c r="M76" s="12">
        <v>0</v>
      </c>
      <c r="N76" s="14">
        <f>IF(I76&lt;&gt;"FG",0,+L76*M76)</f>
        <v>0</v>
      </c>
      <c r="O76" s="15"/>
      <c r="P76" s="15" t="s">
        <v>13</v>
      </c>
    </row>
    <row r="77" spans="7:16" ht="45" x14ac:dyDescent="0.25">
      <c r="G77" s="16">
        <v>635111</v>
      </c>
      <c r="H77" s="15" t="s">
        <v>89</v>
      </c>
      <c r="I77" s="10" t="s">
        <v>21</v>
      </c>
      <c r="J77" s="11">
        <v>2357</v>
      </c>
      <c r="K77" s="12" t="s">
        <v>4</v>
      </c>
      <c r="L77" s="13">
        <v>1</v>
      </c>
      <c r="M77" s="12">
        <v>2400</v>
      </c>
      <c r="N77" s="14">
        <f>IF(I77&lt;&gt;"FG",0,+L77*M77)</f>
        <v>2400</v>
      </c>
      <c r="O77" s="15" t="s">
        <v>90</v>
      </c>
      <c r="P77" s="15" t="s">
        <v>13</v>
      </c>
    </row>
    <row r="78" spans="7:16" x14ac:dyDescent="0.25">
      <c r="G78" s="8">
        <v>635130</v>
      </c>
      <c r="H78" s="10" t="s">
        <v>91</v>
      </c>
      <c r="I78" s="10" t="s">
        <v>21</v>
      </c>
      <c r="J78" s="11">
        <v>203</v>
      </c>
      <c r="K78" s="12" t="s">
        <v>4</v>
      </c>
      <c r="L78" s="13">
        <v>1</v>
      </c>
      <c r="M78" s="12">
        <v>300</v>
      </c>
      <c r="N78" s="14">
        <f>IF(I78&lt;&gt;"FG",0,+L78*M78)</f>
        <v>300</v>
      </c>
      <c r="O78" s="15"/>
      <c r="P78" s="15" t="s">
        <v>13</v>
      </c>
    </row>
    <row r="79" spans="7:16" x14ac:dyDescent="0.25">
      <c r="G79" s="8">
        <v>635140</v>
      </c>
      <c r="H79" s="10" t="s">
        <v>92</v>
      </c>
      <c r="I79" s="10" t="s">
        <v>21</v>
      </c>
      <c r="J79" s="11">
        <v>216</v>
      </c>
      <c r="K79" s="12" t="s">
        <v>4</v>
      </c>
      <c r="L79" s="13">
        <v>1</v>
      </c>
      <c r="M79" s="12">
        <v>220</v>
      </c>
      <c r="N79" s="14">
        <f>IF(I79&lt;&gt;"FG",0,+L79*M79)</f>
        <v>220</v>
      </c>
      <c r="O79" s="15"/>
      <c r="P79" s="15" t="s">
        <v>13</v>
      </c>
    </row>
    <row r="80" spans="7:16" x14ac:dyDescent="0.25">
      <c r="G80" s="8">
        <v>658000</v>
      </c>
      <c r="H80" s="10" t="s">
        <v>93</v>
      </c>
      <c r="I80" s="10" t="s">
        <v>21</v>
      </c>
      <c r="J80" s="11">
        <v>2</v>
      </c>
      <c r="K80" s="12" t="s">
        <v>4</v>
      </c>
      <c r="L80" s="13">
        <v>1</v>
      </c>
      <c r="M80" s="12">
        <v>0</v>
      </c>
      <c r="N80" s="14">
        <f>IF(I80&lt;&gt;"FG",0,+L80*M80)</f>
        <v>0</v>
      </c>
      <c r="O80" s="15"/>
      <c r="P80" s="15" t="s">
        <v>13</v>
      </c>
    </row>
    <row r="81" spans="7:16" x14ac:dyDescent="0.25">
      <c r="G81" s="8">
        <v>661100</v>
      </c>
      <c r="H81" s="10" t="s">
        <v>94</v>
      </c>
      <c r="I81" s="10" t="s">
        <v>95</v>
      </c>
      <c r="J81" s="11">
        <v>2701</v>
      </c>
      <c r="K81" s="12" t="s">
        <v>4</v>
      </c>
      <c r="L81" s="13">
        <v>1</v>
      </c>
      <c r="M81" s="12">
        <v>0</v>
      </c>
      <c r="N81" s="14">
        <f>IF(I81&lt;&gt;"FG",0,+L81*M81)</f>
        <v>0</v>
      </c>
      <c r="O81" s="15"/>
      <c r="P81" s="15" t="s">
        <v>13</v>
      </c>
    </row>
    <row r="82" spans="7:16" x14ac:dyDescent="0.25">
      <c r="G82" s="8">
        <v>661600</v>
      </c>
      <c r="H82" s="9" t="s">
        <v>96</v>
      </c>
      <c r="I82" s="10" t="s">
        <v>95</v>
      </c>
      <c r="J82" s="11">
        <v>2222</v>
      </c>
      <c r="K82" s="12" t="s">
        <v>4</v>
      </c>
      <c r="L82" s="13">
        <v>1</v>
      </c>
      <c r="M82" s="12">
        <v>0</v>
      </c>
      <c r="N82" s="14">
        <f>IF(I82&lt;&gt;"FG",0,+L82*M82)</f>
        <v>0</v>
      </c>
      <c r="O82" s="15"/>
      <c r="P82" s="15" t="s">
        <v>13</v>
      </c>
    </row>
    <row r="83" spans="7:16" x14ac:dyDescent="0.25">
      <c r="G83" s="8" t="s">
        <v>97</v>
      </c>
      <c r="H83" s="9" t="s">
        <v>98</v>
      </c>
      <c r="I83" s="10" t="s">
        <v>95</v>
      </c>
      <c r="J83" s="11">
        <v>0</v>
      </c>
      <c r="K83" s="12" t="s">
        <v>4</v>
      </c>
      <c r="L83" s="13">
        <v>1</v>
      </c>
      <c r="M83" s="12">
        <v>0</v>
      </c>
      <c r="N83" s="14">
        <f>IF(I83&lt;&gt;"FG",0,+L83*M83)</f>
        <v>0</v>
      </c>
      <c r="O83" s="15"/>
      <c r="P83" s="15" t="s">
        <v>13</v>
      </c>
    </row>
    <row r="84" spans="7:16" x14ac:dyDescent="0.25">
      <c r="G84" s="8" t="s">
        <v>99</v>
      </c>
      <c r="H84" s="9" t="s">
        <v>100</v>
      </c>
      <c r="I84" s="10" t="s">
        <v>95</v>
      </c>
      <c r="J84" s="11">
        <v>2460</v>
      </c>
      <c r="K84" s="12" t="s">
        <v>4</v>
      </c>
      <c r="L84" s="13">
        <v>1</v>
      </c>
      <c r="M84" s="12">
        <v>0</v>
      </c>
      <c r="N84" s="14">
        <f>IF(I84&lt;&gt;"FG",0,+L84*M84)</f>
        <v>0</v>
      </c>
      <c r="O84" s="15"/>
      <c r="P84" s="15" t="s">
        <v>13</v>
      </c>
    </row>
    <row r="85" spans="7:16" ht="30" x14ac:dyDescent="0.25">
      <c r="G85" s="8" t="s">
        <v>101</v>
      </c>
      <c r="H85" s="10" t="s">
        <v>102</v>
      </c>
      <c r="I85" s="10" t="s">
        <v>21</v>
      </c>
      <c r="J85" s="11"/>
      <c r="K85" s="12" t="s">
        <v>4</v>
      </c>
      <c r="L85" s="13">
        <v>1</v>
      </c>
      <c r="M85" s="12">
        <v>200</v>
      </c>
      <c r="N85" s="14">
        <f>IF(I85&lt;&gt;"FG",0,+L85*M85)</f>
        <v>200</v>
      </c>
      <c r="O85" s="15"/>
      <c r="P85" s="15" t="s">
        <v>15</v>
      </c>
    </row>
    <row r="86" spans="7:16" x14ac:dyDescent="0.25">
      <c r="G86" s="8" t="s">
        <v>103</v>
      </c>
      <c r="H86" s="9" t="s">
        <v>104</v>
      </c>
      <c r="I86" s="10" t="s">
        <v>105</v>
      </c>
      <c r="J86" s="11">
        <v>180</v>
      </c>
      <c r="K86" s="12" t="s">
        <v>4</v>
      </c>
      <c r="L86" s="13">
        <v>1</v>
      </c>
      <c r="M86" s="12">
        <v>0</v>
      </c>
      <c r="N86" s="14">
        <f>IF(I86&lt;&gt;"FG",0,+L86*M86)</f>
        <v>0</v>
      </c>
      <c r="O86" s="15"/>
      <c r="P86" s="15" t="s">
        <v>13</v>
      </c>
    </row>
    <row r="87" spans="7:16" x14ac:dyDescent="0.25">
      <c r="G87" s="8" t="s">
        <v>106</v>
      </c>
      <c r="H87" s="9" t="s">
        <v>107</v>
      </c>
      <c r="I87" s="10" t="s">
        <v>105</v>
      </c>
      <c r="J87" s="11">
        <v>124</v>
      </c>
      <c r="K87" s="12" t="s">
        <v>4</v>
      </c>
      <c r="L87" s="13">
        <v>1</v>
      </c>
      <c r="M87" s="12">
        <v>0</v>
      </c>
      <c r="N87" s="14">
        <f>IF(I87&lt;&gt;"FG",0,+L87*M87)</f>
        <v>0</v>
      </c>
      <c r="O87" s="15"/>
      <c r="P87" s="15" t="s">
        <v>13</v>
      </c>
    </row>
    <row r="88" spans="7:16" x14ac:dyDescent="0.25">
      <c r="G88" s="8" t="s">
        <v>108</v>
      </c>
      <c r="H88" s="10" t="s">
        <v>109</v>
      </c>
      <c r="I88" s="10" t="s">
        <v>105</v>
      </c>
      <c r="J88" s="11">
        <v>5743</v>
      </c>
      <c r="K88" s="12" t="s">
        <v>4</v>
      </c>
      <c r="L88" s="13">
        <v>1</v>
      </c>
      <c r="M88" s="12">
        <v>0</v>
      </c>
      <c r="N88" s="14">
        <f>IF(I88&lt;&gt;"FG",0,+L88*M88)</f>
        <v>0</v>
      </c>
      <c r="O88" s="15"/>
      <c r="P88" s="15" t="s">
        <v>13</v>
      </c>
    </row>
    <row r="89" spans="7:16" x14ac:dyDescent="0.25">
      <c r="G89" s="8">
        <v>681120</v>
      </c>
      <c r="H89" s="10" t="s">
        <v>110</v>
      </c>
      <c r="I89" s="10" t="s">
        <v>111</v>
      </c>
      <c r="J89" s="11">
        <v>16364</v>
      </c>
      <c r="K89" s="12" t="s">
        <v>4</v>
      </c>
      <c r="L89" s="13">
        <v>1</v>
      </c>
      <c r="M89" s="12">
        <v>0</v>
      </c>
      <c r="N89" s="14">
        <f>IF(I89&lt;&gt;"FG",0,+L89*M89)</f>
        <v>0</v>
      </c>
      <c r="O89" s="15"/>
      <c r="P89" s="15" t="s">
        <v>13</v>
      </c>
    </row>
    <row r="90" spans="7:16" x14ac:dyDescent="0.25">
      <c r="G90" s="8" t="s">
        <v>112</v>
      </c>
      <c r="H90" s="10" t="s">
        <v>113</v>
      </c>
      <c r="I90" s="10" t="s">
        <v>21</v>
      </c>
      <c r="J90" s="11">
        <v>-3000</v>
      </c>
      <c r="K90" s="12" t="s">
        <v>4</v>
      </c>
      <c r="L90" s="13">
        <v>1</v>
      </c>
      <c r="M90" s="12">
        <v>0</v>
      </c>
      <c r="N90" s="14">
        <f>IF(I90&lt;&gt;"FG",0,+L90*M90)</f>
        <v>0</v>
      </c>
      <c r="O90" s="15"/>
      <c r="P90" s="15" t="s">
        <v>13</v>
      </c>
    </row>
    <row r="91" spans="7:16" x14ac:dyDescent="0.25">
      <c r="G91" s="8">
        <v>740100</v>
      </c>
      <c r="H91" s="10" t="s">
        <v>114</v>
      </c>
      <c r="I91" s="10" t="s">
        <v>21</v>
      </c>
      <c r="J91" s="11">
        <v>-1590</v>
      </c>
      <c r="K91" s="12" t="s">
        <v>4</v>
      </c>
      <c r="L91" s="13">
        <v>1</v>
      </c>
      <c r="M91" s="12">
        <v>0</v>
      </c>
      <c r="N91" s="14">
        <f>IF(I91&lt;&gt;"FG",0,+L91*M91)</f>
        <v>0</v>
      </c>
      <c r="O91" s="15"/>
      <c r="P91" s="15" t="s">
        <v>13</v>
      </c>
    </row>
    <row r="92" spans="7:16" x14ac:dyDescent="0.25">
      <c r="G92" s="8" t="s">
        <v>115</v>
      </c>
      <c r="H92" s="10" t="s">
        <v>93</v>
      </c>
      <c r="I92" s="10" t="s">
        <v>21</v>
      </c>
      <c r="J92" s="11">
        <v>-311</v>
      </c>
      <c r="K92" s="12" t="s">
        <v>4</v>
      </c>
      <c r="L92" s="13">
        <v>1</v>
      </c>
      <c r="M92" s="12">
        <v>0</v>
      </c>
      <c r="N92" s="14">
        <f>IF(I92&lt;&gt;"FG",0,+L92*M92)</f>
        <v>0</v>
      </c>
      <c r="O92" s="15"/>
      <c r="P92" s="15" t="s">
        <v>13</v>
      </c>
    </row>
    <row r="93" spans="7:16" x14ac:dyDescent="0.25">
      <c r="G93" s="8" t="s">
        <v>116</v>
      </c>
      <c r="H93" s="10" t="s">
        <v>117</v>
      </c>
      <c r="I93" s="10" t="s">
        <v>21</v>
      </c>
      <c r="J93" s="11">
        <v>-1</v>
      </c>
      <c r="K93" s="12" t="s">
        <v>4</v>
      </c>
      <c r="L93" s="13">
        <v>1</v>
      </c>
      <c r="M93" s="12">
        <v>0</v>
      </c>
      <c r="N93" s="14">
        <f>IF(I93&lt;&gt;"FG",0,+L93*M93)</f>
        <v>0</v>
      </c>
      <c r="O93" s="15"/>
      <c r="P93" s="15" t="s">
        <v>13</v>
      </c>
    </row>
    <row r="94" spans="7:16" x14ac:dyDescent="0.25">
      <c r="G94" s="8">
        <v>791000</v>
      </c>
      <c r="H94" s="10" t="s">
        <v>118</v>
      </c>
      <c r="I94" s="10" t="s">
        <v>21</v>
      </c>
      <c r="J94" s="11">
        <v>248</v>
      </c>
      <c r="K94" s="12" t="s">
        <v>4</v>
      </c>
      <c r="L94" s="13">
        <v>1</v>
      </c>
      <c r="M94" s="12">
        <v>0</v>
      </c>
      <c r="N94" s="14">
        <f>IF(I94&lt;&gt;"FG",0,+L94*M94)</f>
        <v>0</v>
      </c>
      <c r="O94" s="15"/>
      <c r="P94" s="15" t="s">
        <v>13</v>
      </c>
    </row>
    <row r="95" spans="7:16" x14ac:dyDescent="0.25">
      <c r="G95" s="8">
        <v>791010</v>
      </c>
      <c r="H95" s="10" t="s">
        <v>119</v>
      </c>
      <c r="I95" s="10" t="s">
        <v>21</v>
      </c>
      <c r="J95" s="11">
        <v>-2204</v>
      </c>
      <c r="K95" s="12" t="s">
        <v>4</v>
      </c>
      <c r="L95" s="13">
        <v>1</v>
      </c>
      <c r="M95" s="12">
        <v>0</v>
      </c>
      <c r="N95" s="14">
        <f>IF(I95&lt;&gt;"FG",0,+L95*M95)</f>
        <v>0</v>
      </c>
      <c r="O95" s="15"/>
      <c r="P95" s="15" t="s">
        <v>13</v>
      </c>
    </row>
    <row r="96" spans="7:16" ht="30" x14ac:dyDescent="0.25">
      <c r="G96" s="8"/>
      <c r="H96" s="10"/>
      <c r="I96" s="10"/>
      <c r="J96" s="11"/>
      <c r="K96" s="12"/>
      <c r="L96" s="13">
        <v>1</v>
      </c>
      <c r="M96" s="12"/>
      <c r="N96" s="14">
        <f>IF(I96&lt;&gt;"FG",0,+L96*M96)</f>
        <v>0</v>
      </c>
      <c r="O96" s="15"/>
      <c r="P96" s="15" t="s">
        <v>15</v>
      </c>
    </row>
    <row r="97" spans="7:16" ht="30" x14ac:dyDescent="0.25">
      <c r="G97" s="8"/>
      <c r="H97" s="10"/>
      <c r="I97" s="10"/>
      <c r="J97" s="11"/>
      <c r="K97" s="12"/>
      <c r="L97" s="13">
        <v>1</v>
      </c>
      <c r="M97" s="12"/>
      <c r="N97" s="14">
        <f>IF(I97&lt;&gt;"FG",0,+L97*M97)</f>
        <v>0</v>
      </c>
      <c r="O97" s="15"/>
      <c r="P97" s="15" t="s">
        <v>15</v>
      </c>
    </row>
    <row r="98" spans="7:16" ht="30" x14ac:dyDescent="0.25">
      <c r="G98" s="8"/>
      <c r="H98" s="10"/>
      <c r="I98" s="10"/>
      <c r="J98" s="11"/>
      <c r="K98" s="12"/>
      <c r="L98" s="13">
        <v>1</v>
      </c>
      <c r="M98" s="12"/>
      <c r="N98" s="14">
        <f>IF(I98&lt;&gt;"FG",0,+L98*M98)</f>
        <v>0</v>
      </c>
      <c r="O98" s="15"/>
      <c r="P98" s="15" t="s">
        <v>15</v>
      </c>
    </row>
    <row r="99" spans="7:16" ht="30" x14ac:dyDescent="0.25">
      <c r="G99" s="8"/>
      <c r="H99" s="10"/>
      <c r="I99" s="10"/>
      <c r="J99" s="11"/>
      <c r="K99" s="12"/>
      <c r="L99" s="13">
        <v>1</v>
      </c>
      <c r="M99" s="12"/>
      <c r="N99" s="14">
        <f>IF(I99&lt;&gt;"FG",0,+L99*M99)</f>
        <v>0</v>
      </c>
      <c r="O99" s="15"/>
      <c r="P99" s="15" t="s">
        <v>15</v>
      </c>
    </row>
    <row r="100" spans="7:16" ht="30" x14ac:dyDescent="0.25">
      <c r="G100" s="8"/>
      <c r="H100" s="10"/>
      <c r="I100" s="10"/>
      <c r="J100" s="11"/>
      <c r="K100" s="12"/>
      <c r="L100" s="13">
        <v>1</v>
      </c>
      <c r="M100" s="12"/>
      <c r="N100" s="14">
        <f>IF(I100&lt;&gt;"FG",0,+L100*M100)</f>
        <v>0</v>
      </c>
      <c r="O100" s="15"/>
      <c r="P100" s="15" t="s">
        <v>15</v>
      </c>
    </row>
    <row r="101" spans="7:16" ht="30" x14ac:dyDescent="0.25">
      <c r="G101" s="8"/>
      <c r="H101" s="10"/>
      <c r="I101" s="10"/>
      <c r="J101" s="11"/>
      <c r="K101" s="12"/>
      <c r="L101" s="13">
        <v>1</v>
      </c>
      <c r="M101" s="12"/>
      <c r="N101" s="14">
        <f>IF(I101&lt;&gt;"FG",0,+L101*M101)</f>
        <v>0</v>
      </c>
      <c r="O101" s="15"/>
      <c r="P101" s="15" t="s">
        <v>15</v>
      </c>
    </row>
    <row r="102" spans="7:16" ht="30" x14ac:dyDescent="0.25">
      <c r="G102" s="8"/>
      <c r="H102" s="10"/>
      <c r="I102" s="10"/>
      <c r="J102" s="11"/>
      <c r="K102" s="12"/>
      <c r="L102" s="13">
        <v>1</v>
      </c>
      <c r="M102" s="12"/>
      <c r="N102" s="14">
        <f>IF(I102&lt;&gt;"FG",0,+L102*M102)</f>
        <v>0</v>
      </c>
      <c r="O102" s="15"/>
      <c r="P102" s="15" t="s">
        <v>15</v>
      </c>
    </row>
    <row r="103" spans="7:16" ht="30" x14ac:dyDescent="0.25">
      <c r="G103" s="8"/>
      <c r="H103" s="10"/>
      <c r="I103" s="10"/>
      <c r="J103" s="11"/>
      <c r="K103" s="12"/>
      <c r="L103" s="13">
        <v>1</v>
      </c>
      <c r="M103" s="12"/>
      <c r="N103" s="14">
        <f>IF(I103&lt;&gt;"FG",0,+L103*M103)</f>
        <v>0</v>
      </c>
      <c r="O103" s="15"/>
      <c r="P103" s="15" t="s">
        <v>15</v>
      </c>
    </row>
    <row r="104" spans="7:16" ht="30" x14ac:dyDescent="0.25">
      <c r="G104" s="8"/>
      <c r="H104" s="10"/>
      <c r="I104" s="10"/>
      <c r="J104" s="11"/>
      <c r="K104" s="12"/>
      <c r="L104" s="13">
        <v>1</v>
      </c>
      <c r="M104" s="12"/>
      <c r="N104" s="14">
        <f>IF(I104&lt;&gt;"FG",0,+L104*M104)</f>
        <v>0</v>
      </c>
      <c r="O104" s="15"/>
      <c r="P104" s="15" t="s">
        <v>15</v>
      </c>
    </row>
    <row r="105" spans="7:16" ht="30" x14ac:dyDescent="0.25">
      <c r="G105" s="8"/>
      <c r="H105" s="10"/>
      <c r="I105" s="10"/>
      <c r="J105" s="11"/>
      <c r="K105" s="12"/>
      <c r="L105" s="13">
        <v>1</v>
      </c>
      <c r="M105" s="12"/>
      <c r="N105" s="14">
        <f>IF(I105&lt;&gt;"FG",0,+L105*M105)</f>
        <v>0</v>
      </c>
      <c r="O105" s="15"/>
      <c r="P105" s="15" t="s">
        <v>15</v>
      </c>
    </row>
    <row r="106" spans="7:16" ht="30" x14ac:dyDescent="0.25">
      <c r="G106" s="8"/>
      <c r="H106" s="10"/>
      <c r="I106" s="10"/>
      <c r="J106" s="11"/>
      <c r="K106" s="12"/>
      <c r="L106" s="13">
        <v>1</v>
      </c>
      <c r="M106" s="12"/>
      <c r="N106" s="14">
        <f>IF(I106&lt;&gt;"FG",0,+L106*M106)</f>
        <v>0</v>
      </c>
      <c r="O106" s="15"/>
      <c r="P106" s="15" t="s">
        <v>15</v>
      </c>
    </row>
    <row r="107" spans="7:16" ht="30" x14ac:dyDescent="0.25">
      <c r="G107" s="8"/>
      <c r="H107" s="10"/>
      <c r="I107" s="10"/>
      <c r="J107" s="11"/>
      <c r="K107" s="12"/>
      <c r="L107" s="13">
        <v>1</v>
      </c>
      <c r="M107" s="12"/>
      <c r="N107" s="14">
        <f>IF(I107&lt;&gt;"FG",0,+L107*M107)</f>
        <v>0</v>
      </c>
      <c r="O107" s="15"/>
      <c r="P107" s="15" t="s">
        <v>15</v>
      </c>
    </row>
    <row r="108" spans="7:16" ht="30" x14ac:dyDescent="0.25">
      <c r="G108" s="8"/>
      <c r="H108" s="10"/>
      <c r="I108" s="10"/>
      <c r="J108" s="11"/>
      <c r="K108" s="12"/>
      <c r="L108" s="13">
        <v>1</v>
      </c>
      <c r="M108" s="12"/>
      <c r="N108" s="14">
        <f>IF(I108&lt;&gt;"FG",0,+L108*M108)</f>
        <v>0</v>
      </c>
      <c r="O108" s="15"/>
      <c r="P108" s="15" t="s">
        <v>15</v>
      </c>
    </row>
    <row r="109" spans="7:16" ht="30" x14ac:dyDescent="0.25">
      <c r="G109" s="8"/>
      <c r="H109" s="10"/>
      <c r="I109" s="10"/>
      <c r="J109" s="11"/>
      <c r="K109" s="12"/>
      <c r="L109" s="13">
        <v>1</v>
      </c>
      <c r="M109" s="12"/>
      <c r="N109" s="14">
        <f>IF(I109&lt;&gt;"FG",0,+L109*M109)</f>
        <v>0</v>
      </c>
      <c r="O109" s="15"/>
      <c r="P109" s="15" t="s">
        <v>15</v>
      </c>
    </row>
    <row r="110" spans="7:16" ht="30" x14ac:dyDescent="0.25">
      <c r="G110" s="8"/>
      <c r="H110" s="10"/>
      <c r="I110" s="10"/>
      <c r="J110" s="11"/>
      <c r="K110" s="12"/>
      <c r="L110" s="13">
        <v>1</v>
      </c>
      <c r="M110" s="12"/>
      <c r="N110" s="14">
        <f>IF(I110&lt;&gt;"FG",0,+L110*M110)</f>
        <v>0</v>
      </c>
      <c r="O110" s="15"/>
      <c r="P110" s="15" t="s">
        <v>15</v>
      </c>
    </row>
    <row r="111" spans="7:16" ht="30" x14ac:dyDescent="0.25">
      <c r="G111" s="8"/>
      <c r="H111" s="10"/>
      <c r="I111" s="10"/>
      <c r="J111" s="11"/>
      <c r="K111" s="12"/>
      <c r="L111" s="13">
        <v>1</v>
      </c>
      <c r="M111" s="12"/>
      <c r="N111" s="14">
        <f>IF(I111&lt;&gt;"FG",0,+L111*M111)</f>
        <v>0</v>
      </c>
      <c r="O111" s="15"/>
      <c r="P111" s="15" t="s">
        <v>15</v>
      </c>
    </row>
    <row r="112" spans="7:16" ht="30" x14ac:dyDescent="0.25">
      <c r="G112" s="8"/>
      <c r="H112" s="10"/>
      <c r="I112" s="10"/>
      <c r="J112" s="11"/>
      <c r="K112" s="12"/>
      <c r="L112" s="13">
        <v>1</v>
      </c>
      <c r="M112" s="12"/>
      <c r="N112" s="14">
        <f>IF(I112&lt;&gt;"FG",0,+L112*M112)</f>
        <v>0</v>
      </c>
      <c r="O112" s="15"/>
      <c r="P112" s="15" t="s">
        <v>15</v>
      </c>
    </row>
    <row r="113" spans="7:16" ht="30" x14ac:dyDescent="0.25">
      <c r="G113" s="8"/>
      <c r="H113" s="10"/>
      <c r="I113" s="10"/>
      <c r="J113" s="11"/>
      <c r="K113" s="12"/>
      <c r="L113" s="13">
        <v>1</v>
      </c>
      <c r="M113" s="12"/>
      <c r="N113" s="14">
        <f>IF(I113&lt;&gt;"FG",0,+L113*M113)</f>
        <v>0</v>
      </c>
      <c r="O113" s="15"/>
      <c r="P113" s="15" t="s">
        <v>15</v>
      </c>
    </row>
    <row r="114" spans="7:16" ht="30" x14ac:dyDescent="0.25">
      <c r="G114" s="8"/>
      <c r="H114" s="10"/>
      <c r="I114" s="10"/>
      <c r="J114" s="11"/>
      <c r="K114" s="12"/>
      <c r="L114" s="13">
        <v>1</v>
      </c>
      <c r="M114" s="12"/>
      <c r="N114" s="14">
        <f>IF(I114&lt;&gt;"FG",0,+L114*M114)</f>
        <v>0</v>
      </c>
      <c r="O114" s="15"/>
      <c r="P114" s="15" t="s">
        <v>15</v>
      </c>
    </row>
    <row r="115" spans="7:16" ht="30" x14ac:dyDescent="0.25">
      <c r="G115" s="8"/>
      <c r="H115" s="10"/>
      <c r="I115" s="10"/>
      <c r="J115" s="11"/>
      <c r="K115" s="12"/>
      <c r="L115" s="13">
        <v>1</v>
      </c>
      <c r="M115" s="12"/>
      <c r="N115" s="14">
        <f>IF(I115&lt;&gt;"FG",0,+L115*M115)</f>
        <v>0</v>
      </c>
      <c r="O115" s="15"/>
      <c r="P115" s="15" t="s">
        <v>15</v>
      </c>
    </row>
    <row r="116" spans="7:16" ht="30" x14ac:dyDescent="0.25">
      <c r="G116" s="8"/>
      <c r="H116" s="10"/>
      <c r="I116" s="10"/>
      <c r="J116" s="11"/>
      <c r="K116" s="12"/>
      <c r="L116" s="13">
        <v>1</v>
      </c>
      <c r="M116" s="12"/>
      <c r="N116" s="14">
        <f>IF(I116&lt;&gt;"FG",0,+L116*M116)</f>
        <v>0</v>
      </c>
      <c r="O116" s="15"/>
      <c r="P116" s="15" t="s">
        <v>15</v>
      </c>
    </row>
    <row r="117" spans="7:16" ht="30" x14ac:dyDescent="0.25">
      <c r="G117" s="8"/>
      <c r="H117" s="10"/>
      <c r="I117" s="10"/>
      <c r="J117" s="11"/>
      <c r="K117" s="12"/>
      <c r="L117" s="13">
        <v>1</v>
      </c>
      <c r="M117" s="12"/>
      <c r="N117" s="14">
        <f>IF(I117&lt;&gt;"FG",0,+L117*M117)</f>
        <v>0</v>
      </c>
      <c r="O117" s="15"/>
      <c r="P117" s="15" t="s">
        <v>15</v>
      </c>
    </row>
    <row r="118" spans="7:16" ht="30" x14ac:dyDescent="0.25">
      <c r="G118" s="8"/>
      <c r="H118" s="10"/>
      <c r="I118" s="10"/>
      <c r="J118" s="11"/>
      <c r="K118" s="12"/>
      <c r="L118" s="13">
        <v>1</v>
      </c>
      <c r="M118" s="12"/>
      <c r="N118" s="14">
        <f>IF(I118&lt;&gt;"FG",0,+L118*M118)</f>
        <v>0</v>
      </c>
      <c r="O118" s="15"/>
      <c r="P118" s="15" t="s">
        <v>15</v>
      </c>
    </row>
    <row r="119" spans="7:16" ht="30" x14ac:dyDescent="0.25">
      <c r="G119" s="8"/>
      <c r="H119" s="10"/>
      <c r="I119" s="10"/>
      <c r="J119" s="11"/>
      <c r="K119" s="12"/>
      <c r="L119" s="13">
        <v>1</v>
      </c>
      <c r="M119" s="12"/>
      <c r="N119" s="14">
        <f>IF(I119&lt;&gt;"FG",0,+L119*M119)</f>
        <v>0</v>
      </c>
      <c r="O119" s="15"/>
      <c r="P119" s="15" t="s">
        <v>15</v>
      </c>
    </row>
    <row r="120" spans="7:16" ht="30" x14ac:dyDescent="0.25">
      <c r="G120" s="8"/>
      <c r="H120" s="10"/>
      <c r="I120" s="10"/>
      <c r="J120" s="11"/>
      <c r="K120" s="12"/>
      <c r="L120" s="13">
        <v>1</v>
      </c>
      <c r="M120" s="12"/>
      <c r="N120" s="14">
        <f>IF(I120&lt;&gt;"FG",0,+L120*M120)</f>
        <v>0</v>
      </c>
      <c r="O120" s="15"/>
      <c r="P120" s="15" t="s">
        <v>15</v>
      </c>
    </row>
    <row r="121" spans="7:16" ht="30" x14ac:dyDescent="0.25">
      <c r="G121" s="8"/>
      <c r="H121" s="10"/>
      <c r="I121" s="10"/>
      <c r="J121" s="11"/>
      <c r="K121" s="12"/>
      <c r="L121" s="13">
        <v>1</v>
      </c>
      <c r="M121" s="12"/>
      <c r="N121" s="14">
        <f>IF(I121&lt;&gt;"FG",0,+L121*M121)</f>
        <v>0</v>
      </c>
      <c r="O121" s="15"/>
      <c r="P121" s="15" t="s">
        <v>15</v>
      </c>
    </row>
    <row r="122" spans="7:16" ht="30" x14ac:dyDescent="0.25">
      <c r="G122" s="8"/>
      <c r="H122" s="10"/>
      <c r="I122" s="10"/>
      <c r="J122" s="11"/>
      <c r="K122" s="12"/>
      <c r="L122" s="13">
        <v>1</v>
      </c>
      <c r="M122" s="12"/>
      <c r="N122" s="14">
        <f>IF(I122&lt;&gt;"FG",0,+L122*M122)</f>
        <v>0</v>
      </c>
      <c r="O122" s="15"/>
      <c r="P122" s="15" t="s">
        <v>15</v>
      </c>
    </row>
    <row r="123" spans="7:16" ht="30" x14ac:dyDescent="0.25">
      <c r="G123" s="8"/>
      <c r="H123" s="10"/>
      <c r="I123" s="10"/>
      <c r="J123" s="11"/>
      <c r="K123" s="12"/>
      <c r="L123" s="13">
        <v>1</v>
      </c>
      <c r="M123" s="12"/>
      <c r="N123" s="14">
        <f>IF(I123&lt;&gt;"FG",0,+L123*M123)</f>
        <v>0</v>
      </c>
      <c r="O123" s="15"/>
      <c r="P123" s="15" t="s">
        <v>15</v>
      </c>
    </row>
    <row r="124" spans="7:16" ht="30" x14ac:dyDescent="0.25">
      <c r="G124" s="8"/>
      <c r="H124" s="10"/>
      <c r="I124" s="10"/>
      <c r="J124" s="11"/>
      <c r="K124" s="12"/>
      <c r="L124" s="13">
        <v>1</v>
      </c>
      <c r="M124" s="12"/>
      <c r="N124" s="14">
        <f>IF(I124&lt;&gt;"FG",0,+L124*M124)</f>
        <v>0</v>
      </c>
      <c r="O124" s="15"/>
      <c r="P124" s="15" t="s">
        <v>15</v>
      </c>
    </row>
    <row r="125" spans="7:16" ht="30" x14ac:dyDescent="0.25">
      <c r="G125" s="8"/>
      <c r="H125" s="10"/>
      <c r="I125" s="10"/>
      <c r="J125" s="11"/>
      <c r="K125" s="12"/>
      <c r="L125" s="13">
        <v>1</v>
      </c>
      <c r="M125" s="12"/>
      <c r="N125" s="14">
        <f>IF(I125&lt;&gt;"FG",0,+L125*M125)</f>
        <v>0</v>
      </c>
      <c r="O125" s="15"/>
      <c r="P125" s="15" t="s">
        <v>15</v>
      </c>
    </row>
    <row r="126" spans="7:16" ht="30" x14ac:dyDescent="0.25">
      <c r="G126" s="8"/>
      <c r="H126" s="10"/>
      <c r="I126" s="10"/>
      <c r="J126" s="11"/>
      <c r="K126" s="12"/>
      <c r="L126" s="13">
        <v>1</v>
      </c>
      <c r="M126" s="12"/>
      <c r="N126" s="14">
        <f>IF(I126&lt;&gt;"FG",0,+L126*M126)</f>
        <v>0</v>
      </c>
      <c r="O126" s="15"/>
      <c r="P126" s="15" t="s">
        <v>15</v>
      </c>
    </row>
    <row r="127" spans="7:16" ht="30" x14ac:dyDescent="0.25">
      <c r="G127" s="8"/>
      <c r="H127" s="10"/>
      <c r="I127" s="10"/>
      <c r="J127" s="11"/>
      <c r="K127" s="12"/>
      <c r="L127" s="13">
        <v>1</v>
      </c>
      <c r="M127" s="12"/>
      <c r="N127" s="14">
        <f>IF(I127&lt;&gt;"FG",0,+L127*M127)</f>
        <v>0</v>
      </c>
      <c r="O127" s="15"/>
      <c r="P127" s="15" t="s">
        <v>15</v>
      </c>
    </row>
    <row r="128" spans="7:16" ht="30" x14ac:dyDescent="0.25">
      <c r="G128" s="8"/>
      <c r="H128" s="10"/>
      <c r="I128" s="10"/>
      <c r="J128" s="11"/>
      <c r="K128" s="12"/>
      <c r="L128" s="13">
        <v>1</v>
      </c>
      <c r="M128" s="12"/>
      <c r="N128" s="14">
        <f>IF(I128&lt;&gt;"FG",0,+L128*M128)</f>
        <v>0</v>
      </c>
      <c r="O128" s="15"/>
      <c r="P128" s="15" t="s">
        <v>15</v>
      </c>
    </row>
    <row r="129" spans="7:16" ht="30" x14ac:dyDescent="0.25">
      <c r="G129" s="8"/>
      <c r="H129" s="10"/>
      <c r="I129" s="10"/>
      <c r="J129" s="11"/>
      <c r="K129" s="12"/>
      <c r="L129" s="13">
        <v>1</v>
      </c>
      <c r="M129" s="12"/>
      <c r="N129" s="14">
        <f>IF(I129&lt;&gt;"FG",0,+L129*M129)</f>
        <v>0</v>
      </c>
      <c r="O129" s="15"/>
      <c r="P129" s="15" t="s">
        <v>15</v>
      </c>
    </row>
    <row r="130" spans="7:16" ht="30" x14ac:dyDescent="0.25">
      <c r="G130" s="8"/>
      <c r="H130" s="10"/>
      <c r="I130" s="10"/>
      <c r="J130" s="11"/>
      <c r="K130" s="12"/>
      <c r="L130" s="13">
        <v>1</v>
      </c>
      <c r="M130" s="12"/>
      <c r="N130" s="14">
        <f>IF(I130&lt;&gt;"FG",0,+L130*M130)</f>
        <v>0</v>
      </c>
      <c r="O130" s="15"/>
      <c r="P130" s="15" t="s">
        <v>15</v>
      </c>
    </row>
    <row r="131" spans="7:16" ht="30" x14ac:dyDescent="0.25">
      <c r="G131" s="8"/>
      <c r="H131" s="10"/>
      <c r="I131" s="10"/>
      <c r="J131" s="11"/>
      <c r="K131" s="12"/>
      <c r="L131" s="13">
        <v>1</v>
      </c>
      <c r="M131" s="12"/>
      <c r="N131" s="14">
        <f>IF(I131&lt;&gt;"FG",0,+L131*M131)</f>
        <v>0</v>
      </c>
      <c r="O131" s="15"/>
      <c r="P131" s="15" t="s">
        <v>15</v>
      </c>
    </row>
    <row r="132" spans="7:16" ht="30" x14ac:dyDescent="0.25">
      <c r="G132" s="8"/>
      <c r="H132" s="10"/>
      <c r="I132" s="10"/>
      <c r="J132" s="11"/>
      <c r="K132" s="12"/>
      <c r="L132" s="13">
        <v>1</v>
      </c>
      <c r="M132" s="12"/>
      <c r="N132" s="14">
        <f>IF(I132&lt;&gt;"FG",0,+L132*M132)</f>
        <v>0</v>
      </c>
      <c r="O132" s="15"/>
      <c r="P132" s="15" t="s">
        <v>15</v>
      </c>
    </row>
    <row r="133" spans="7:16" ht="30" x14ac:dyDescent="0.25">
      <c r="G133" s="8"/>
      <c r="H133" s="10"/>
      <c r="I133" s="10"/>
      <c r="J133" s="11"/>
      <c r="K133" s="12"/>
      <c r="L133" s="13">
        <v>1</v>
      </c>
      <c r="M133" s="12"/>
      <c r="N133" s="14">
        <f>IF(I133&lt;&gt;"FG",0,+L133*M133)</f>
        <v>0</v>
      </c>
      <c r="O133" s="15"/>
      <c r="P133" s="15" t="s">
        <v>15</v>
      </c>
    </row>
    <row r="134" spans="7:16" ht="30" x14ac:dyDescent="0.25">
      <c r="G134" s="8"/>
      <c r="H134" s="10"/>
      <c r="I134" s="10"/>
      <c r="J134" s="11"/>
      <c r="K134" s="12"/>
      <c r="L134" s="13">
        <v>1</v>
      </c>
      <c r="M134" s="12"/>
      <c r="N134" s="14">
        <f>IF(I134&lt;&gt;"FG",0,+L134*M134)</f>
        <v>0</v>
      </c>
      <c r="O134" s="15"/>
      <c r="P134" s="15" t="s">
        <v>15</v>
      </c>
    </row>
    <row r="135" spans="7:16" x14ac:dyDescent="0.25">
      <c r="G135" s="1"/>
      <c r="H135" s="17"/>
      <c r="I135" s="17"/>
      <c r="J135" s="18">
        <f>SUMIF(I11:I134,"FG",J11:J134)</f>
        <v>157258</v>
      </c>
      <c r="K135" s="3"/>
      <c r="L135" s="3"/>
      <c r="M135" s="4"/>
      <c r="N135" s="18">
        <f>SUM(N11:N134)</f>
        <v>78852</v>
      </c>
      <c r="O135" s="3"/>
      <c r="P135" s="3"/>
    </row>
    <row r="136" spans="7:16" x14ac:dyDescent="0.25">
      <c r="G136" s="1"/>
      <c r="H136" s="19" t="s">
        <v>120</v>
      </c>
      <c r="I136" s="20"/>
      <c r="J136" s="11"/>
      <c r="K136" s="3"/>
      <c r="L136" s="3"/>
      <c r="M136" s="4"/>
      <c r="N136" s="3"/>
      <c r="O136" s="3"/>
      <c r="P136" s="3"/>
    </row>
    <row r="137" spans="7:16" x14ac:dyDescent="0.25">
      <c r="G137" s="1"/>
      <c r="H137" s="17"/>
      <c r="I137" s="17"/>
      <c r="J137" s="3"/>
      <c r="K137" s="3"/>
      <c r="L137" s="3"/>
      <c r="M137" s="3"/>
      <c r="N137" s="3"/>
      <c r="O137" s="3"/>
      <c r="P137" s="3"/>
    </row>
    <row r="138" spans="7:16" x14ac:dyDescent="0.25">
      <c r="G138" s="21" t="s">
        <v>121</v>
      </c>
      <c r="H138" s="22"/>
      <c r="I138" s="22"/>
      <c r="J138" s="22"/>
      <c r="K138" s="23"/>
      <c r="L138" s="4"/>
      <c r="M138" s="4"/>
      <c r="N138" s="24" t="s">
        <v>122</v>
      </c>
      <c r="O138" s="25"/>
      <c r="P138" s="26"/>
    </row>
    <row r="139" spans="7:16" x14ac:dyDescent="0.25">
      <c r="G139" s="27" t="s">
        <v>123</v>
      </c>
      <c r="H139" s="28"/>
      <c r="I139" s="28"/>
      <c r="J139" s="28"/>
      <c r="K139" s="29"/>
      <c r="L139" s="4"/>
      <c r="M139" s="4"/>
      <c r="N139" s="30"/>
      <c r="O139" s="31"/>
      <c r="P139" s="32"/>
    </row>
    <row r="140" spans="7:16" x14ac:dyDescent="0.25">
      <c r="G140" s="33"/>
      <c r="H140" s="34" t="s">
        <v>124</v>
      </c>
      <c r="I140" s="35"/>
      <c r="J140" s="36">
        <f>SUMIF(I11:I134,"ACHATS",J11:J134)</f>
        <v>231697</v>
      </c>
      <c r="K140" s="37"/>
      <c r="L140" s="4"/>
      <c r="M140" s="4"/>
      <c r="N140" s="38"/>
      <c r="O140" s="39"/>
      <c r="P140" s="40"/>
    </row>
    <row r="141" spans="7:16" x14ac:dyDescent="0.25">
      <c r="G141" s="33"/>
      <c r="H141" s="34" t="s">
        <v>125</v>
      </c>
      <c r="I141" s="35"/>
      <c r="J141" s="41">
        <f>+J135</f>
        <v>157258</v>
      </c>
      <c r="K141" s="42"/>
      <c r="L141" s="4"/>
      <c r="M141" s="4"/>
      <c r="N141" s="43"/>
      <c r="O141" s="43"/>
      <c r="P141" s="43"/>
    </row>
    <row r="142" spans="7:16" x14ac:dyDescent="0.25">
      <c r="G142" s="33"/>
      <c r="H142" s="34" t="s">
        <v>126</v>
      </c>
      <c r="I142" s="35"/>
      <c r="J142" s="41">
        <f>+'[1]Frais commerciaux'!I95</f>
        <v>0</v>
      </c>
      <c r="K142" s="42"/>
      <c r="L142" s="4"/>
      <c r="M142" s="4"/>
      <c r="N142" s="43"/>
      <c r="O142" s="43"/>
      <c r="P142" s="43"/>
    </row>
    <row r="143" spans="7:16" x14ac:dyDescent="0.25">
      <c r="G143" s="33">
        <v>61</v>
      </c>
      <c r="H143" s="34" t="s">
        <v>127</v>
      </c>
      <c r="I143" s="35"/>
      <c r="J143" s="41">
        <f>'[1]Credits bails'!I29</f>
        <v>0</v>
      </c>
      <c r="K143" s="42"/>
      <c r="L143" s="43"/>
      <c r="M143" s="43"/>
      <c r="N143" s="43"/>
      <c r="O143" s="43"/>
      <c r="P143" s="43"/>
    </row>
    <row r="144" spans="7:16" x14ac:dyDescent="0.25">
      <c r="G144" s="33">
        <v>66</v>
      </c>
      <c r="H144" s="34" t="s">
        <v>128</v>
      </c>
      <c r="I144" s="35"/>
      <c r="J144" s="44">
        <f>'[1]Frais Financiers'!I32</f>
        <v>0</v>
      </c>
      <c r="K144" s="42"/>
      <c r="L144" s="43"/>
      <c r="M144" s="43"/>
      <c r="N144" s="43"/>
      <c r="O144" s="43"/>
      <c r="P144" s="3"/>
    </row>
    <row r="145" spans="7:16" x14ac:dyDescent="0.25">
      <c r="G145" s="33">
        <v>68</v>
      </c>
      <c r="H145" s="34" t="s">
        <v>110</v>
      </c>
      <c r="I145" s="35"/>
      <c r="J145" s="45">
        <f>[1]Investissements!J29</f>
        <v>0</v>
      </c>
      <c r="K145" s="42"/>
      <c r="L145" s="43"/>
      <c r="M145" s="43"/>
      <c r="N145" s="43"/>
      <c r="O145" s="43"/>
      <c r="P145" s="3"/>
    </row>
    <row r="146" spans="7:16" x14ac:dyDescent="0.25">
      <c r="G146" s="46">
        <v>67</v>
      </c>
      <c r="H146" s="34" t="s">
        <v>129</v>
      </c>
      <c r="I146" s="35"/>
      <c r="J146" s="47">
        <f>'[1]Charges except'!I32</f>
        <v>0</v>
      </c>
      <c r="K146" s="42"/>
      <c r="L146" s="43"/>
      <c r="M146" s="43"/>
      <c r="N146" s="43"/>
      <c r="O146" s="43"/>
      <c r="P146" s="3"/>
    </row>
    <row r="147" spans="7:16" x14ac:dyDescent="0.25">
      <c r="G147" s="48"/>
      <c r="H147" s="49" t="s">
        <v>130</v>
      </c>
      <c r="I147" s="50"/>
      <c r="J147" s="18">
        <f>SUM(J135+J140+J142+J143+J144+J145+J146)</f>
        <v>388955</v>
      </c>
      <c r="K147" s="42"/>
      <c r="L147" s="43"/>
      <c r="M147" s="43"/>
      <c r="N147" s="43"/>
      <c r="O147" s="43"/>
      <c r="P147" s="3"/>
    </row>
    <row r="148" spans="7:16" x14ac:dyDescent="0.25">
      <c r="G148" s="48"/>
      <c r="H148" s="51"/>
      <c r="I148" s="51"/>
      <c r="J148" s="52"/>
      <c r="K148" s="53" t="s">
        <v>131</v>
      </c>
      <c r="L148" s="4"/>
      <c r="M148" s="4"/>
      <c r="N148" s="3"/>
      <c r="O148" s="3"/>
      <c r="P148" s="3"/>
    </row>
    <row r="149" spans="7:16" x14ac:dyDescent="0.25">
      <c r="G149" s="48"/>
      <c r="H149" s="54" t="s">
        <v>132</v>
      </c>
      <c r="I149" s="51"/>
      <c r="J149" s="52"/>
      <c r="K149" s="55"/>
      <c r="L149" s="4"/>
      <c r="M149" s="4"/>
      <c r="N149" s="3"/>
      <c r="O149" s="3"/>
      <c r="P149" s="3"/>
    </row>
    <row r="150" spans="7:16" x14ac:dyDescent="0.25">
      <c r="G150" s="48"/>
      <c r="H150" s="56" t="s">
        <v>12</v>
      </c>
      <c r="I150" s="57"/>
      <c r="J150" s="36">
        <f>'[1]Resultat N-1'!I32+'[1]Resultat N-1'!I33+'[1]Resultat N-1'!I34+'[1]Resultat N-1'!I35</f>
        <v>404204</v>
      </c>
      <c r="K150" s="36">
        <f>+J150-J140</f>
        <v>172507</v>
      </c>
      <c r="L150" s="4"/>
      <c r="M150" s="4"/>
      <c r="N150" s="3"/>
      <c r="O150" s="3"/>
      <c r="P150" s="3"/>
    </row>
    <row r="151" spans="7:16" ht="60" x14ac:dyDescent="0.25">
      <c r="G151" s="48"/>
      <c r="H151" s="58" t="s">
        <v>133</v>
      </c>
      <c r="I151" s="59" t="s">
        <v>134</v>
      </c>
      <c r="J151" s="60">
        <f>+'[1]Resultat N-1'!I36</f>
        <v>517885</v>
      </c>
      <c r="K151" s="61">
        <f>SUM(J151:J154)-SUM(J141:J143)</f>
        <v>-664321</v>
      </c>
      <c r="L151" s="4"/>
      <c r="M151" s="4"/>
      <c r="N151" s="3"/>
      <c r="O151" s="3"/>
      <c r="P151" s="3"/>
    </row>
    <row r="152" spans="7:16" ht="60" x14ac:dyDescent="0.25">
      <c r="G152" s="48"/>
      <c r="H152" s="58" t="s">
        <v>135</v>
      </c>
      <c r="I152" s="59" t="s">
        <v>136</v>
      </c>
      <c r="J152" s="62">
        <f>+'[1]Resultat N-1'!I37</f>
        <v>122301</v>
      </c>
      <c r="K152" s="63"/>
      <c r="L152" s="4"/>
      <c r="M152" s="4"/>
      <c r="N152" s="64"/>
      <c r="O152" s="65"/>
      <c r="P152" s="3"/>
    </row>
    <row r="153" spans="7:16" ht="30" x14ac:dyDescent="0.25">
      <c r="G153" s="48"/>
      <c r="H153" s="58" t="s">
        <v>137</v>
      </c>
      <c r="I153" s="59" t="s">
        <v>138</v>
      </c>
      <c r="J153" s="62">
        <f>+'[1]Resultat N-1'!I44</f>
        <v>12938</v>
      </c>
      <c r="K153" s="63"/>
      <c r="L153" s="4"/>
      <c r="M153" s="4"/>
      <c r="N153" s="64"/>
      <c r="O153" s="65"/>
      <c r="P153" s="3"/>
    </row>
    <row r="154" spans="7:16" ht="75" x14ac:dyDescent="0.25">
      <c r="G154" s="48"/>
      <c r="H154" s="66" t="s">
        <v>139</v>
      </c>
      <c r="I154" s="67"/>
      <c r="J154" s="68">
        <f>-'[1]Resultat N-1'!I28-'[1]Resultat N-1'!I29-'[1]Resultat N-1'!I30</f>
        <v>-1160187</v>
      </c>
      <c r="K154" s="69"/>
      <c r="L154" s="4"/>
      <c r="M154" s="4"/>
      <c r="N154" s="64"/>
      <c r="O154" s="65"/>
      <c r="P154" s="3"/>
    </row>
    <row r="155" spans="7:16" ht="45" x14ac:dyDescent="0.25">
      <c r="G155" s="48"/>
      <c r="H155" s="58" t="s">
        <v>140</v>
      </c>
      <c r="I155" s="59" t="s">
        <v>141</v>
      </c>
      <c r="J155" s="44">
        <f>+'[1]Resultat N-1'!I60</f>
        <v>5556</v>
      </c>
      <c r="K155" s="44">
        <f>+J155-J144</f>
        <v>5556</v>
      </c>
      <c r="L155" s="4"/>
      <c r="M155" s="4"/>
      <c r="N155" s="3"/>
      <c r="O155" s="3"/>
      <c r="P155" s="3"/>
    </row>
    <row r="156" spans="7:16" ht="75" x14ac:dyDescent="0.25">
      <c r="G156" s="48"/>
      <c r="H156" s="58" t="s">
        <v>142</v>
      </c>
      <c r="I156" s="59" t="s">
        <v>143</v>
      </c>
      <c r="J156" s="70">
        <f>+'[1]Resultat N-1'!I40</f>
        <v>0</v>
      </c>
      <c r="K156" s="71">
        <f>+SUM(J156:J159)-SUMIF(I11:I134,"Amort",J11:J134)</f>
        <v>1088944</v>
      </c>
      <c r="L156" s="4"/>
      <c r="M156" s="4"/>
      <c r="N156" s="3"/>
      <c r="O156" s="3"/>
      <c r="P156" s="3"/>
    </row>
    <row r="157" spans="7:16" ht="75" x14ac:dyDescent="0.25">
      <c r="G157" s="48"/>
      <c r="H157" s="58" t="s">
        <v>142</v>
      </c>
      <c r="I157" s="59" t="s">
        <v>144</v>
      </c>
      <c r="J157" s="72">
        <f>+'[1]Resultat N-1'!I41</f>
        <v>0</v>
      </c>
      <c r="K157" s="73"/>
      <c r="L157" s="4"/>
      <c r="M157" s="4"/>
      <c r="N157" s="3"/>
      <c r="O157" s="3"/>
      <c r="P157" s="3"/>
    </row>
    <row r="158" spans="7:16" ht="75" x14ac:dyDescent="0.25">
      <c r="G158" s="48"/>
      <c r="H158" s="58" t="s">
        <v>145</v>
      </c>
      <c r="I158" s="59" t="s">
        <v>146</v>
      </c>
      <c r="J158" s="72">
        <f>+'[1]Resultat N-1'!I42</f>
        <v>5</v>
      </c>
      <c r="K158" s="73"/>
      <c r="L158" s="4"/>
      <c r="M158" s="4"/>
      <c r="N158" s="3"/>
      <c r="O158" s="3"/>
      <c r="P158" s="3"/>
    </row>
    <row r="159" spans="7:16" ht="75" x14ac:dyDescent="0.25">
      <c r="G159" s="48"/>
      <c r="H159" s="58" t="s">
        <v>147</v>
      </c>
      <c r="I159" s="59" t="s">
        <v>148</v>
      </c>
      <c r="J159" s="74">
        <f>+'[1]Resultat N-1'!I43</f>
        <v>1105303</v>
      </c>
      <c r="K159" s="75"/>
      <c r="L159" s="4"/>
      <c r="M159" s="4"/>
      <c r="N159" s="3"/>
      <c r="O159" s="3"/>
      <c r="P159" s="3"/>
    </row>
    <row r="160" spans="7:16" ht="45" x14ac:dyDescent="0.25">
      <c r="G160" s="48"/>
      <c r="H160" s="76" t="s">
        <v>149</v>
      </c>
      <c r="I160" s="77" t="s">
        <v>150</v>
      </c>
      <c r="J160" s="47">
        <f>+'[1]Resultat N-1'!I70</f>
        <v>0</v>
      </c>
      <c r="K160" s="47">
        <f>+J160-J146</f>
        <v>0</v>
      </c>
      <c r="L160" s="4"/>
      <c r="M160" s="4"/>
      <c r="N160" s="3"/>
      <c r="O160" s="3"/>
      <c r="P160" s="3"/>
    </row>
    <row r="161" spans="7:16" x14ac:dyDescent="0.25">
      <c r="G161" s="48"/>
      <c r="H161" s="49" t="s">
        <v>130</v>
      </c>
      <c r="I161" s="50"/>
      <c r="J161" s="78">
        <f>SUM(J150:J160)</f>
        <v>1008005</v>
      </c>
      <c r="K161" s="79"/>
      <c r="L161" s="4"/>
      <c r="M161" s="4"/>
      <c r="N161" s="3"/>
      <c r="O161" s="3"/>
      <c r="P161" s="3"/>
    </row>
    <row r="162" spans="7:16" x14ac:dyDescent="0.25">
      <c r="G162" s="80"/>
      <c r="H162" s="81" t="s">
        <v>151</v>
      </c>
      <c r="I162" s="82"/>
      <c r="J162" s="83">
        <f>+J147-J161</f>
        <v>-619050</v>
      </c>
      <c r="K162" s="84"/>
      <c r="L162" s="4"/>
      <c r="M162" s="4"/>
      <c r="N162" s="3"/>
      <c r="O162" s="3"/>
      <c r="P162" s="3"/>
    </row>
    <row r="163" spans="7:16" x14ac:dyDescent="0.25">
      <c r="G163" s="1"/>
      <c r="H163" s="2"/>
      <c r="I163" s="2"/>
      <c r="J163" s="3"/>
      <c r="K163" s="3"/>
      <c r="L163" s="4"/>
      <c r="M163" s="4"/>
      <c r="N163" s="3"/>
      <c r="O163" s="3"/>
      <c r="P163" s="3"/>
    </row>
    <row r="164" spans="7:16" x14ac:dyDescent="0.25">
      <c r="G164" s="1"/>
      <c r="H164" s="85" t="s">
        <v>152</v>
      </c>
      <c r="I164" s="86"/>
      <c r="J164" s="87"/>
      <c r="K164" s="3"/>
      <c r="L164" s="4"/>
      <c r="M164" s="4"/>
      <c r="N164" s="3"/>
      <c r="O164" s="3"/>
      <c r="P164" s="3"/>
    </row>
    <row r="165" spans="7:16" x14ac:dyDescent="0.25">
      <c r="G165" s="1"/>
      <c r="H165" s="88"/>
      <c r="I165" s="89"/>
      <c r="J165" s="90"/>
      <c r="K165" s="3"/>
      <c r="L165" s="4"/>
      <c r="M165" s="4"/>
      <c r="N165" s="3"/>
      <c r="O165" s="3"/>
      <c r="P165" s="3"/>
    </row>
    <row r="166" spans="7:16" x14ac:dyDescent="0.25">
      <c r="G166" s="1"/>
      <c r="H166" s="91"/>
      <c r="I166" s="92"/>
      <c r="J166" s="93"/>
      <c r="K166" s="3"/>
      <c r="L166" s="4"/>
      <c r="M166" s="4"/>
      <c r="N166" s="3"/>
      <c r="O166" s="3"/>
      <c r="P166" s="3"/>
    </row>
  </sheetData>
  <mergeCells count="12">
    <mergeCell ref="K151:K154"/>
    <mergeCell ref="K156:K159"/>
    <mergeCell ref="H161:I161"/>
    <mergeCell ref="H162:I162"/>
    <mergeCell ref="H164:J166"/>
    <mergeCell ref="G8:N9"/>
    <mergeCell ref="H136:I136"/>
    <mergeCell ref="G138:K138"/>
    <mergeCell ref="N138:P140"/>
    <mergeCell ref="G139:K139"/>
    <mergeCell ref="H147:I147"/>
    <mergeCell ref="K148:K149"/>
  </mergeCells>
  <conditionalFormatting sqref="N11:N134">
    <cfRule type="cellIs" dxfId="102" priority="80" operator="lessThan">
      <formula>-1</formula>
    </cfRule>
  </conditionalFormatting>
  <conditionalFormatting sqref="N11:N134">
    <cfRule type="expression" dxfId="101" priority="79">
      <formula>$I11="OUI"</formula>
    </cfRule>
  </conditionalFormatting>
  <conditionalFormatting sqref="N11:N134">
    <cfRule type="expression" dxfId="100" priority="78">
      <formula>$I11="OUI"</formula>
    </cfRule>
  </conditionalFormatting>
  <conditionalFormatting sqref="N72:N134">
    <cfRule type="expression" dxfId="99" priority="77">
      <formula>$I72="OUI"</formula>
    </cfRule>
  </conditionalFormatting>
  <conditionalFormatting sqref="N13">
    <cfRule type="expression" dxfId="98" priority="76">
      <formula>$I13="OUI"</formula>
    </cfRule>
  </conditionalFormatting>
  <conditionalFormatting sqref="N13">
    <cfRule type="expression" dxfId="97" priority="75">
      <formula>$I13="OUI"</formula>
    </cfRule>
  </conditionalFormatting>
  <conditionalFormatting sqref="N52">
    <cfRule type="expression" dxfId="96" priority="74">
      <formula>$I52="OUI"</formula>
    </cfRule>
  </conditionalFormatting>
  <conditionalFormatting sqref="J162">
    <cfRule type="cellIs" dxfId="95" priority="73" operator="notEqual">
      <formula>0</formula>
    </cfRule>
  </conditionalFormatting>
  <conditionalFormatting sqref="H23">
    <cfRule type="expression" dxfId="94" priority="72">
      <formula>$I23="OUI"</formula>
    </cfRule>
  </conditionalFormatting>
  <conditionalFormatting sqref="G23">
    <cfRule type="expression" dxfId="93" priority="71">
      <formula>$I23="OUI"</formula>
    </cfRule>
  </conditionalFormatting>
  <conditionalFormatting sqref="H12">
    <cfRule type="expression" dxfId="92" priority="70">
      <formula>$I12="OUI"</formula>
    </cfRule>
  </conditionalFormatting>
  <conditionalFormatting sqref="H13">
    <cfRule type="expression" dxfId="91" priority="69">
      <formula>$I13="OUI"</formula>
    </cfRule>
  </conditionalFormatting>
  <conditionalFormatting sqref="G13">
    <cfRule type="expression" dxfId="90" priority="68">
      <formula>$I13="OUI"</formula>
    </cfRule>
  </conditionalFormatting>
  <conditionalFormatting sqref="H14">
    <cfRule type="expression" dxfId="89" priority="67">
      <formula>$I14="OUI"</formula>
    </cfRule>
  </conditionalFormatting>
  <conditionalFormatting sqref="G14">
    <cfRule type="expression" dxfId="88" priority="66">
      <formula>$I14="OUI"</formula>
    </cfRule>
  </conditionalFormatting>
  <conditionalFormatting sqref="H14:H134">
    <cfRule type="expression" dxfId="87" priority="65">
      <formula>$I14="OUI"</formula>
    </cfRule>
  </conditionalFormatting>
  <conditionalFormatting sqref="G14:G134">
    <cfRule type="expression" dxfId="86" priority="64">
      <formula>$I14="OUI"</formula>
    </cfRule>
  </conditionalFormatting>
  <conditionalFormatting sqref="K35:K37 K11:K31 K39:K134">
    <cfRule type="expression" dxfId="85" priority="63">
      <formula>OR(I11="Achats",I11="Variable",I11="Comm",I11="Loc/Bail",I11+"Amort",I11="Financier")</formula>
    </cfRule>
  </conditionalFormatting>
  <conditionalFormatting sqref="L11:L134">
    <cfRule type="expression" dxfId="84" priority="62">
      <formula>OR(I11="Achats",I11="Variable",I11="Comm",I11="Loc/Bail",I11="Financier",I11="Amort",I11="Except")</formula>
    </cfRule>
  </conditionalFormatting>
  <conditionalFormatting sqref="M11:M134">
    <cfRule type="expression" dxfId="83" priority="61">
      <formula>OR(I11="Achats",I11="Variable",I11="Comm",I11="Loc/Bail",I11="Financier",I11="Amort",I11="Except")</formula>
    </cfRule>
  </conditionalFormatting>
  <conditionalFormatting sqref="G17">
    <cfRule type="expression" dxfId="82" priority="54">
      <formula>$I17="OUI"</formula>
    </cfRule>
  </conditionalFormatting>
  <conditionalFormatting sqref="H26">
    <cfRule type="expression" dxfId="81" priority="60">
      <formula>$I26="OUI"</formula>
    </cfRule>
  </conditionalFormatting>
  <conditionalFormatting sqref="G26">
    <cfRule type="expression" dxfId="80" priority="59">
      <formula>$I26="OUI"</formula>
    </cfRule>
  </conditionalFormatting>
  <conditionalFormatting sqref="H15">
    <cfRule type="expression" dxfId="79" priority="58">
      <formula>$I15="OUI"</formula>
    </cfRule>
  </conditionalFormatting>
  <conditionalFormatting sqref="H16">
    <cfRule type="expression" dxfId="78" priority="57">
      <formula>$I16="OUI"</formula>
    </cfRule>
  </conditionalFormatting>
  <conditionalFormatting sqref="G16">
    <cfRule type="expression" dxfId="77" priority="56">
      <formula>$I16="OUI"</formula>
    </cfRule>
  </conditionalFormatting>
  <conditionalFormatting sqref="H17">
    <cfRule type="expression" dxfId="76" priority="55">
      <formula>$I17="OUI"</formula>
    </cfRule>
  </conditionalFormatting>
  <conditionalFormatting sqref="H24">
    <cfRule type="expression" dxfId="75" priority="53">
      <formula>$I24="OUI"</formula>
    </cfRule>
  </conditionalFormatting>
  <conditionalFormatting sqref="G24">
    <cfRule type="expression" dxfId="74" priority="52">
      <formula>$I24="OUI"</formula>
    </cfRule>
  </conditionalFormatting>
  <conditionalFormatting sqref="H27">
    <cfRule type="expression" dxfId="73" priority="51">
      <formula>$I27="OUI"</formula>
    </cfRule>
  </conditionalFormatting>
  <conditionalFormatting sqref="G27">
    <cfRule type="expression" dxfId="72" priority="50">
      <formula>$I27="OUI"</formula>
    </cfRule>
  </conditionalFormatting>
  <conditionalFormatting sqref="G31">
    <cfRule type="expression" dxfId="71" priority="25">
      <formula>$I31="OUI"</formula>
    </cfRule>
  </conditionalFormatting>
  <conditionalFormatting sqref="H32:H38">
    <cfRule type="expression" dxfId="70" priority="49">
      <formula>$I32="OUI"</formula>
    </cfRule>
  </conditionalFormatting>
  <conditionalFormatting sqref="G32:G38">
    <cfRule type="expression" dxfId="69" priority="48">
      <formula>$I32="OUI"</formula>
    </cfRule>
  </conditionalFormatting>
  <conditionalFormatting sqref="K32:K34">
    <cfRule type="expression" dxfId="68" priority="47">
      <formula>OR(I32="Achats",I32="Variable",I32="Comm")</formula>
    </cfRule>
  </conditionalFormatting>
  <conditionalFormatting sqref="M32:M33">
    <cfRule type="expression" dxfId="67" priority="46">
      <formula>OR(I32="Achats",I32="Variable",I32="Comm")</formula>
    </cfRule>
  </conditionalFormatting>
  <conditionalFormatting sqref="H33">
    <cfRule type="expression" dxfId="66" priority="45">
      <formula>$I33="OUI"</formula>
    </cfRule>
  </conditionalFormatting>
  <conditionalFormatting sqref="G33">
    <cfRule type="expression" dxfId="65" priority="44">
      <formula>$I33="OUI"</formula>
    </cfRule>
  </conditionalFormatting>
  <conditionalFormatting sqref="H34">
    <cfRule type="expression" dxfId="64" priority="43">
      <formula>$I34="OUI"</formula>
    </cfRule>
  </conditionalFormatting>
  <conditionalFormatting sqref="G34">
    <cfRule type="expression" dxfId="63" priority="42">
      <formula>$I34="OUI"</formula>
    </cfRule>
  </conditionalFormatting>
  <conditionalFormatting sqref="H38">
    <cfRule type="expression" dxfId="62" priority="41">
      <formula>$I38="OUI"</formula>
    </cfRule>
  </conditionalFormatting>
  <conditionalFormatting sqref="G38">
    <cfRule type="expression" dxfId="61" priority="40">
      <formula>$I38="OUI"</formula>
    </cfRule>
  </conditionalFormatting>
  <conditionalFormatting sqref="K38">
    <cfRule type="expression" dxfId="60" priority="39">
      <formula>OR(I38="Achats",I38="Variable",I38="Comm")</formula>
    </cfRule>
  </conditionalFormatting>
  <conditionalFormatting sqref="H38">
    <cfRule type="expression" dxfId="59" priority="38">
      <formula>$I38="OUI"</formula>
    </cfRule>
  </conditionalFormatting>
  <conditionalFormatting sqref="G38">
    <cfRule type="expression" dxfId="58" priority="37">
      <formula>$I38="OUI"</formula>
    </cfRule>
  </conditionalFormatting>
  <conditionalFormatting sqref="H32">
    <cfRule type="expression" dxfId="57" priority="36">
      <formula>$I32="OUI"</formula>
    </cfRule>
  </conditionalFormatting>
  <conditionalFormatting sqref="G32">
    <cfRule type="expression" dxfId="56" priority="35">
      <formula>$I32="OUI"</formula>
    </cfRule>
  </conditionalFormatting>
  <conditionalFormatting sqref="K32">
    <cfRule type="expression" dxfId="55" priority="34">
      <formula>OR(I32="Achats",I32="Variable",I32="Comm")</formula>
    </cfRule>
  </conditionalFormatting>
  <conditionalFormatting sqref="M32">
    <cfRule type="expression" dxfId="54" priority="33">
      <formula>OR(I32="Achats",I32="Variable",I32="Comm")</formula>
    </cfRule>
  </conditionalFormatting>
  <conditionalFormatting sqref="H29:H33">
    <cfRule type="expression" dxfId="53" priority="32">
      <formula>$I29="OUI"</formula>
    </cfRule>
  </conditionalFormatting>
  <conditionalFormatting sqref="G29:G35">
    <cfRule type="expression" dxfId="52" priority="31">
      <formula>$I29="OUI"</formula>
    </cfRule>
  </conditionalFormatting>
  <conditionalFormatting sqref="K29:K31">
    <cfRule type="expression" dxfId="51" priority="30">
      <formula>OR(I29="Achats",I29="Variable",I29="Comm")</formula>
    </cfRule>
  </conditionalFormatting>
  <conditionalFormatting sqref="M29:M31">
    <cfRule type="expression" dxfId="50" priority="29">
      <formula>OR(I29="Achats",I29="Variable",I29="Comm")</formula>
    </cfRule>
  </conditionalFormatting>
  <conditionalFormatting sqref="H30">
    <cfRule type="expression" dxfId="49" priority="28">
      <formula>$I30="OUI"</formula>
    </cfRule>
  </conditionalFormatting>
  <conditionalFormatting sqref="G30">
    <cfRule type="expression" dxfId="48" priority="27">
      <formula>$I30="OUI"</formula>
    </cfRule>
  </conditionalFormatting>
  <conditionalFormatting sqref="H31">
    <cfRule type="expression" dxfId="47" priority="26">
      <formula>$I31="OUI"</formula>
    </cfRule>
  </conditionalFormatting>
  <conditionalFormatting sqref="G11:I134">
    <cfRule type="expression" dxfId="46" priority="4">
      <formula>$I11="Except"</formula>
    </cfRule>
    <cfRule type="expression" dxfId="45" priority="7">
      <formula>$I11="Amort"</formula>
    </cfRule>
    <cfRule type="expression" dxfId="44" priority="8">
      <formula>$I11="Financier"</formula>
    </cfRule>
    <cfRule type="expression" dxfId="43" priority="9">
      <formula>$I11="Loc/Bail"</formula>
    </cfRule>
    <cfRule type="expression" dxfId="42" priority="21">
      <formula>$I11="Variable"</formula>
    </cfRule>
    <cfRule type="expression" dxfId="41" priority="22">
      <formula>$I11="Comm"</formula>
    </cfRule>
    <cfRule type="expression" dxfId="40" priority="23">
      <formula>$I11="Achats"</formula>
    </cfRule>
    <cfRule type="expression" dxfId="39" priority="24">
      <formula>OR(MID($G11,1,3)="602",MID($G11,1,3)="601")</formula>
    </cfRule>
  </conditionalFormatting>
  <conditionalFormatting sqref="M34:M134">
    <cfRule type="expression" dxfId="38" priority="20">
      <formula>OR(I34="Achats",I34="Variable",I34="Comm")</formula>
    </cfRule>
  </conditionalFormatting>
  <conditionalFormatting sqref="H13">
    <cfRule type="expression" dxfId="37" priority="19">
      <formula>$I13="OUI"</formula>
    </cfRule>
  </conditionalFormatting>
  <conditionalFormatting sqref="H14">
    <cfRule type="expression" dxfId="36" priority="18">
      <formula>$I14="OUI"</formula>
    </cfRule>
  </conditionalFormatting>
  <conditionalFormatting sqref="G14">
    <cfRule type="expression" dxfId="35" priority="17">
      <formula>$I14="OUI"</formula>
    </cfRule>
  </conditionalFormatting>
  <conditionalFormatting sqref="H15">
    <cfRule type="expression" dxfId="34" priority="16">
      <formula>$I15="OUI"</formula>
    </cfRule>
  </conditionalFormatting>
  <conditionalFormatting sqref="G15">
    <cfRule type="expression" dxfId="33" priority="15">
      <formula>$I15="OUI"</formula>
    </cfRule>
  </conditionalFormatting>
  <conditionalFormatting sqref="G18">
    <cfRule type="expression" dxfId="32" priority="10">
      <formula>$I18="OUI"</formula>
    </cfRule>
  </conditionalFormatting>
  <conditionalFormatting sqref="H16">
    <cfRule type="expression" dxfId="31" priority="14">
      <formula>$I16="OUI"</formula>
    </cfRule>
  </conditionalFormatting>
  <conditionalFormatting sqref="H17">
    <cfRule type="expression" dxfId="30" priority="13">
      <formula>$I17="OUI"</formula>
    </cfRule>
  </conditionalFormatting>
  <conditionalFormatting sqref="G17">
    <cfRule type="expression" dxfId="29" priority="12">
      <formula>$I17="OUI"</formula>
    </cfRule>
  </conditionalFormatting>
  <conditionalFormatting sqref="H18">
    <cfRule type="expression" dxfId="28" priority="11">
      <formula>$I18="OUI"</formula>
    </cfRule>
  </conditionalFormatting>
  <conditionalFormatting sqref="J11:J134">
    <cfRule type="expression" dxfId="27" priority="6">
      <formula>OR(I11="Variable",I11="Comm",I11="Loc/Bail",I11="Financier",I11="Amort",I11="Except")</formula>
    </cfRule>
  </conditionalFormatting>
  <conditionalFormatting sqref="G16:G21">
    <cfRule type="expression" dxfId="26" priority="5">
      <formula>$I16="OUI"</formula>
    </cfRule>
  </conditionalFormatting>
  <conditionalFormatting sqref="K151">
    <cfRule type="expression" dxfId="25" priority="3">
      <formula>OR(J151="Variable",J151="Comm",J151="Loc/Bail",J151="Financier",J151="Amort",J151="Except")</formula>
    </cfRule>
  </conditionalFormatting>
  <conditionalFormatting sqref="J151">
    <cfRule type="expression" dxfId="24" priority="2">
      <formula>OR(I151="Variable",I151="Comm",I151="Loc/Bail",I151="Financier",I151="Amort",I151="Except")</formula>
    </cfRule>
  </conditionalFormatting>
  <conditionalFormatting sqref="G11:G134">
    <cfRule type="duplicateValues" dxfId="23" priority="1"/>
  </conditionalFormatting>
  <dataValidations count="3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I11:I134" xr:uid="{BE80F38B-2F2D-4E48-B657-E975F444936A}">
      <formula1>Type_Frais</formula1>
    </dataValidation>
    <dataValidation type="list" allowBlank="1" showInputMessage="1" showErrorMessage="1" errorTitle="Erreur de sélection" error="Vous devez impérativement choisir dans la liste une des clés proposée" promptTitle="Clés de répartition" prompt="Vous devez définir quelle répartition vous souhaitez utiliser pour affecter cette charge" sqref="P11:P134" xr:uid="{C7C31F7F-DA4E-466C-9002-880EAA6A540C}">
      <formula1>Cles_CA</formula1>
    </dataValidation>
    <dataValidation type="list" allowBlank="1" showInputMessage="1" showErrorMessage="1" sqref="K11:K134" xr:uid="{5E9DC3A1-9DA6-496D-821E-7FC98344092F}">
      <formula1>Unite</formula1>
    </dataValidation>
  </dataValidations>
  <hyperlinks>
    <hyperlink ref="H142" location="'Frais commerciaux'!A1" display="FRAIS COMMERCIAUX" xr:uid="{F114C7A8-BF20-4691-AE27-50070FBD1C89}"/>
    <hyperlink ref="H143" location="'Credits bails'!A1" display="LOCATIONS/LEASING" xr:uid="{6ECDBFF3-9F23-4A65-ACAF-CDDF0E9F71E2}"/>
    <hyperlink ref="H144" location="'Frais Financiers'!A1" display="CHARGES FINANCIERES" xr:uid="{02B75BB0-02F9-4499-AA96-0ACAE4DC9F2E}"/>
    <hyperlink ref="H145" location="Investissements!A1" display="DOTATIONS AUX AMORTISSEMENTS" xr:uid="{C3B06017-CC33-40A3-9F0D-698A958A8C6A}"/>
    <hyperlink ref="H149" location="'Resultat N-1'!A1" display="Compte de Résultat N- 1" xr:uid="{B381BEDF-E45E-4BF0-A6C2-72CB6BB48BE0}"/>
    <hyperlink ref="H146" location="'Charges except'!A1" display="Charges exceptionnelles" xr:uid="{AD371310-3D25-4D5E-BFFE-A6CAF269BA94}"/>
  </hyperlink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96A8D-B880-4480-859D-4F630D0D28C4}">
  <sheetPr codeName="Feuil3"/>
  <dimension ref="G9:R28"/>
  <sheetViews>
    <sheetView workbookViewId="0">
      <selection activeCell="K30" sqref="K30"/>
    </sheetView>
  </sheetViews>
  <sheetFormatPr baseColWidth="10" defaultRowHeight="15" x14ac:dyDescent="0.25"/>
  <cols>
    <col min="8" max="8" width="30.85546875" customWidth="1"/>
    <col min="9" max="10" width="12" customWidth="1"/>
    <col min="18" max="18" width="18.5703125" customWidth="1"/>
    <col min="19" max="20" width="18.7109375" customWidth="1"/>
  </cols>
  <sheetData>
    <row r="9" spans="7:18" x14ac:dyDescent="0.25">
      <c r="G9" s="120" t="s">
        <v>172</v>
      </c>
      <c r="H9" s="120"/>
      <c r="I9" s="121"/>
      <c r="J9" s="121"/>
      <c r="N9" s="120" t="s">
        <v>173</v>
      </c>
      <c r="O9" s="120"/>
      <c r="P9" s="120"/>
      <c r="Q9" s="120"/>
    </row>
    <row r="10" spans="7:18" ht="30" x14ac:dyDescent="0.25">
      <c r="G10" s="6" t="s">
        <v>163</v>
      </c>
      <c r="H10" s="6" t="s">
        <v>1</v>
      </c>
      <c r="I10" s="6" t="s">
        <v>2</v>
      </c>
      <c r="J10" s="7" t="s">
        <v>3</v>
      </c>
      <c r="K10" s="6" t="s">
        <v>164</v>
      </c>
      <c r="L10" s="6" t="s">
        <v>171</v>
      </c>
      <c r="M10" s="6" t="s">
        <v>165</v>
      </c>
      <c r="N10" s="6" t="s">
        <v>4</v>
      </c>
      <c r="O10" s="6" t="s">
        <v>5</v>
      </c>
      <c r="P10" s="6" t="s">
        <v>166</v>
      </c>
      <c r="Q10" s="7" t="s">
        <v>7</v>
      </c>
      <c r="R10" s="6" t="s">
        <v>9</v>
      </c>
    </row>
    <row r="11" spans="7:18" x14ac:dyDescent="0.25">
      <c r="G11" s="108">
        <v>606120</v>
      </c>
      <c r="H11" s="108" t="s">
        <v>169</v>
      </c>
      <c r="I11" s="122" t="s">
        <v>174</v>
      </c>
      <c r="J11" s="11"/>
      <c r="K11" s="109"/>
      <c r="L11" s="118"/>
      <c r="M11" s="110">
        <v>0</v>
      </c>
      <c r="N11" s="111" t="s">
        <v>167</v>
      </c>
      <c r="O11" s="108">
        <v>10</v>
      </c>
      <c r="P11" s="108">
        <v>500</v>
      </c>
      <c r="Q11" s="112">
        <f>IF(M11=0,+O11*P11,K11*M11)</f>
        <v>5000</v>
      </c>
      <c r="R11" s="15" t="s">
        <v>168</v>
      </c>
    </row>
    <row r="12" spans="7:18" x14ac:dyDescent="0.25">
      <c r="G12" s="108">
        <v>606130</v>
      </c>
      <c r="H12" s="108" t="s">
        <v>170</v>
      </c>
      <c r="I12" s="122" t="s">
        <v>174</v>
      </c>
      <c r="J12" s="11"/>
      <c r="K12" s="109">
        <v>30000</v>
      </c>
      <c r="L12" s="118"/>
      <c r="M12" s="110">
        <v>0.04</v>
      </c>
      <c r="N12" s="111" t="s">
        <v>167</v>
      </c>
      <c r="O12" s="108">
        <v>0</v>
      </c>
      <c r="P12" s="108">
        <v>0</v>
      </c>
      <c r="Q12" s="112">
        <f t="shared" ref="Q12:Q27" si="0">IF(M12=0,+O12*P12,K12*M12)</f>
        <v>1200</v>
      </c>
      <c r="R12" s="15" t="s">
        <v>168</v>
      </c>
    </row>
    <row r="13" spans="7:18" x14ac:dyDescent="0.25">
      <c r="G13" s="108"/>
      <c r="H13" s="108"/>
      <c r="I13" s="122" t="s">
        <v>174</v>
      </c>
      <c r="J13" s="11"/>
      <c r="K13" s="109">
        <v>0</v>
      </c>
      <c r="L13" s="118"/>
      <c r="M13" s="110"/>
      <c r="N13" s="111" t="s">
        <v>167</v>
      </c>
      <c r="O13" s="108"/>
      <c r="P13" s="108"/>
      <c r="Q13" s="112">
        <f t="shared" si="0"/>
        <v>0</v>
      </c>
      <c r="R13" s="15" t="s">
        <v>168</v>
      </c>
    </row>
    <row r="14" spans="7:18" x14ac:dyDescent="0.25">
      <c r="G14" s="108"/>
      <c r="H14" s="108"/>
      <c r="I14" s="122" t="s">
        <v>174</v>
      </c>
      <c r="J14" s="11"/>
      <c r="K14" s="109">
        <v>0</v>
      </c>
      <c r="L14" s="118"/>
      <c r="M14" s="110"/>
      <c r="N14" s="111" t="s">
        <v>167</v>
      </c>
      <c r="O14" s="108"/>
      <c r="P14" s="108"/>
      <c r="Q14" s="112">
        <f t="shared" si="0"/>
        <v>0</v>
      </c>
      <c r="R14" s="15" t="s">
        <v>168</v>
      </c>
    </row>
    <row r="15" spans="7:18" x14ac:dyDescent="0.25">
      <c r="G15" s="108"/>
      <c r="H15" s="108"/>
      <c r="I15" s="122" t="s">
        <v>174</v>
      </c>
      <c r="J15" s="11"/>
      <c r="K15" s="109">
        <v>0</v>
      </c>
      <c r="L15" s="118"/>
      <c r="M15" s="110"/>
      <c r="N15" s="111" t="s">
        <v>167</v>
      </c>
      <c r="O15" s="108"/>
      <c r="P15" s="108"/>
      <c r="Q15" s="112">
        <f t="shared" si="0"/>
        <v>0</v>
      </c>
      <c r="R15" s="15" t="s">
        <v>168</v>
      </c>
    </row>
    <row r="16" spans="7:18" x14ac:dyDescent="0.25">
      <c r="G16" s="108"/>
      <c r="H16" s="108"/>
      <c r="I16" s="122" t="s">
        <v>174</v>
      </c>
      <c r="J16" s="11"/>
      <c r="K16" s="109">
        <v>0</v>
      </c>
      <c r="L16" s="118"/>
      <c r="M16" s="110"/>
      <c r="N16" s="111" t="s">
        <v>167</v>
      </c>
      <c r="O16" s="108"/>
      <c r="P16" s="108"/>
      <c r="Q16" s="112">
        <f t="shared" si="0"/>
        <v>0</v>
      </c>
      <c r="R16" s="15" t="s">
        <v>168</v>
      </c>
    </row>
    <row r="17" spans="7:18" x14ac:dyDescent="0.25">
      <c r="G17" s="108"/>
      <c r="H17" s="108"/>
      <c r="I17" s="122" t="s">
        <v>174</v>
      </c>
      <c r="J17" s="11"/>
      <c r="K17" s="109">
        <v>0</v>
      </c>
      <c r="L17" s="118"/>
      <c r="M17" s="110"/>
      <c r="N17" s="111" t="s">
        <v>167</v>
      </c>
      <c r="O17" s="108"/>
      <c r="P17" s="108"/>
      <c r="Q17" s="112">
        <f t="shared" si="0"/>
        <v>0</v>
      </c>
      <c r="R17" s="15" t="s">
        <v>168</v>
      </c>
    </row>
    <row r="18" spans="7:18" x14ac:dyDescent="0.25">
      <c r="G18" s="108"/>
      <c r="H18" s="108"/>
      <c r="I18" s="122" t="s">
        <v>174</v>
      </c>
      <c r="J18" s="11"/>
      <c r="K18" s="109">
        <v>0</v>
      </c>
      <c r="L18" s="118"/>
      <c r="M18" s="110"/>
      <c r="N18" s="111" t="s">
        <v>167</v>
      </c>
      <c r="O18" s="108"/>
      <c r="P18" s="108"/>
      <c r="Q18" s="112">
        <f t="shared" si="0"/>
        <v>0</v>
      </c>
      <c r="R18" s="15" t="s">
        <v>168</v>
      </c>
    </row>
    <row r="19" spans="7:18" x14ac:dyDescent="0.25">
      <c r="G19" s="108"/>
      <c r="H19" s="108"/>
      <c r="I19" s="122" t="s">
        <v>174</v>
      </c>
      <c r="J19" s="11"/>
      <c r="K19" s="109">
        <v>0</v>
      </c>
      <c r="L19" s="118"/>
      <c r="M19" s="110"/>
      <c r="N19" s="111" t="s">
        <v>167</v>
      </c>
      <c r="O19" s="108"/>
      <c r="P19" s="108"/>
      <c r="Q19" s="112">
        <f t="shared" si="0"/>
        <v>0</v>
      </c>
      <c r="R19" s="15" t="s">
        <v>168</v>
      </c>
    </row>
    <row r="20" spans="7:18" x14ac:dyDescent="0.25">
      <c r="G20" s="108"/>
      <c r="H20" s="108"/>
      <c r="I20" s="122" t="s">
        <v>174</v>
      </c>
      <c r="J20" s="11"/>
      <c r="K20" s="109">
        <v>0</v>
      </c>
      <c r="L20" s="118"/>
      <c r="M20" s="110"/>
      <c r="N20" s="111" t="s">
        <v>167</v>
      </c>
      <c r="O20" s="108"/>
      <c r="P20" s="108"/>
      <c r="Q20" s="112">
        <f t="shared" si="0"/>
        <v>0</v>
      </c>
      <c r="R20" s="15" t="s">
        <v>168</v>
      </c>
    </row>
    <row r="21" spans="7:18" x14ac:dyDescent="0.25">
      <c r="G21" s="108"/>
      <c r="H21" s="108"/>
      <c r="I21" s="122" t="s">
        <v>174</v>
      </c>
      <c r="J21" s="11"/>
      <c r="K21" s="109">
        <v>0</v>
      </c>
      <c r="L21" s="118"/>
      <c r="M21" s="110"/>
      <c r="N21" s="111" t="s">
        <v>167</v>
      </c>
      <c r="O21" s="108"/>
      <c r="P21" s="108"/>
      <c r="Q21" s="112">
        <f t="shared" si="0"/>
        <v>0</v>
      </c>
      <c r="R21" s="15" t="s">
        <v>168</v>
      </c>
    </row>
    <row r="22" spans="7:18" x14ac:dyDescent="0.25">
      <c r="G22" s="108"/>
      <c r="H22" s="108"/>
      <c r="I22" s="122" t="s">
        <v>174</v>
      </c>
      <c r="J22" s="11"/>
      <c r="K22" s="109">
        <v>0</v>
      </c>
      <c r="L22" s="118"/>
      <c r="M22" s="110"/>
      <c r="N22" s="111" t="s">
        <v>167</v>
      </c>
      <c r="O22" s="108"/>
      <c r="P22" s="108"/>
      <c r="Q22" s="112">
        <f t="shared" si="0"/>
        <v>0</v>
      </c>
      <c r="R22" s="15" t="s">
        <v>168</v>
      </c>
    </row>
    <row r="23" spans="7:18" x14ac:dyDescent="0.25">
      <c r="G23" s="108"/>
      <c r="H23" s="108"/>
      <c r="I23" s="122" t="s">
        <v>174</v>
      </c>
      <c r="J23" s="11"/>
      <c r="K23" s="109">
        <v>0</v>
      </c>
      <c r="L23" s="118"/>
      <c r="M23" s="110"/>
      <c r="N23" s="111" t="s">
        <v>167</v>
      </c>
      <c r="O23" s="108"/>
      <c r="P23" s="108"/>
      <c r="Q23" s="112">
        <f t="shared" si="0"/>
        <v>0</v>
      </c>
      <c r="R23" s="15" t="s">
        <v>168</v>
      </c>
    </row>
    <row r="24" spans="7:18" x14ac:dyDescent="0.25">
      <c r="G24" s="108"/>
      <c r="H24" s="108"/>
      <c r="I24" s="122" t="s">
        <v>174</v>
      </c>
      <c r="J24" s="11"/>
      <c r="K24" s="109">
        <v>0</v>
      </c>
      <c r="L24" s="118"/>
      <c r="M24" s="110"/>
      <c r="N24" s="111" t="s">
        <v>167</v>
      </c>
      <c r="O24" s="108"/>
      <c r="P24" s="108"/>
      <c r="Q24" s="112">
        <f t="shared" si="0"/>
        <v>0</v>
      </c>
      <c r="R24" s="15" t="s">
        <v>168</v>
      </c>
    </row>
    <row r="25" spans="7:18" x14ac:dyDescent="0.25">
      <c r="G25" s="108"/>
      <c r="H25" s="108"/>
      <c r="I25" s="122" t="s">
        <v>174</v>
      </c>
      <c r="J25" s="11"/>
      <c r="K25" s="109">
        <v>0</v>
      </c>
      <c r="L25" s="118"/>
      <c r="M25" s="110"/>
      <c r="N25" s="111" t="s">
        <v>167</v>
      </c>
      <c r="O25" s="108"/>
      <c r="P25" s="108"/>
      <c r="Q25" s="112">
        <f t="shared" si="0"/>
        <v>0</v>
      </c>
      <c r="R25" s="15" t="s">
        <v>168</v>
      </c>
    </row>
    <row r="26" spans="7:18" x14ac:dyDescent="0.25">
      <c r="G26" s="108"/>
      <c r="H26" s="108"/>
      <c r="I26" s="122" t="s">
        <v>174</v>
      </c>
      <c r="J26" s="11"/>
      <c r="K26" s="109">
        <v>0</v>
      </c>
      <c r="L26" s="118"/>
      <c r="M26" s="110"/>
      <c r="N26" s="111" t="s">
        <v>167</v>
      </c>
      <c r="O26" s="108"/>
      <c r="P26" s="108"/>
      <c r="Q26" s="112">
        <f t="shared" si="0"/>
        <v>0</v>
      </c>
      <c r="R26" s="15" t="s">
        <v>168</v>
      </c>
    </row>
    <row r="27" spans="7:18" x14ac:dyDescent="0.25">
      <c r="G27" s="108"/>
      <c r="H27" s="108"/>
      <c r="I27" s="122" t="s">
        <v>174</v>
      </c>
      <c r="J27" s="11"/>
      <c r="K27" s="109">
        <v>0</v>
      </c>
      <c r="L27" s="118"/>
      <c r="M27" s="110"/>
      <c r="N27" s="111" t="s">
        <v>167</v>
      </c>
      <c r="O27" s="108"/>
      <c r="P27" s="108"/>
      <c r="Q27" s="112">
        <f t="shared" si="0"/>
        <v>0</v>
      </c>
      <c r="R27" s="15" t="s">
        <v>168</v>
      </c>
    </row>
    <row r="28" spans="7:18" x14ac:dyDescent="0.25">
      <c r="G28" s="113"/>
      <c r="H28" s="113"/>
      <c r="I28" s="113"/>
      <c r="J28" s="117">
        <f>SUM(J11:J27)</f>
        <v>0</v>
      </c>
      <c r="K28" s="114"/>
      <c r="L28" s="119"/>
      <c r="M28" s="115"/>
      <c r="N28" s="116"/>
      <c r="O28" s="113"/>
      <c r="P28" s="113"/>
      <c r="Q28" s="117">
        <f>SUM(Q11:Q27)</f>
        <v>6200</v>
      </c>
      <c r="R28" s="117"/>
    </row>
  </sheetData>
  <mergeCells count="2">
    <mergeCell ref="G9:H9"/>
    <mergeCell ref="N9:Q9"/>
  </mergeCells>
  <dataValidations disablePrompts="1" count="2">
    <dataValidation type="list" allowBlank="1" showInputMessage="1" showErrorMessage="1" errorTitle="Erreur de sélection" error="Vous devez impérativement choisir dans la liste une des clés proposée" promptTitle="Clés de répartition" prompt="Vous devez définir quelle répartition vous souhaitez utiliser pour affecter cette charge" sqref="R11:R27" xr:uid="{46B34F39-50D1-4711-B2F2-6F264C1FBF23}">
      <formula1>Cles_CA</formula1>
    </dataValidation>
    <dataValidation type="list" allowBlank="1" showInputMessage="1" showErrorMessage="1" sqref="N11:N27" xr:uid="{7EBD0586-8CDF-4C7A-9AB9-D2D30471E176}">
      <formula1>Unite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CCD8D-F948-4240-B800-5476B41699FA}">
  <sheetPr codeName="Feuil2"/>
  <dimension ref="G11:V138"/>
  <sheetViews>
    <sheetView workbookViewId="0">
      <selection activeCell="G14" sqref="G14"/>
    </sheetView>
  </sheetViews>
  <sheetFormatPr baseColWidth="10" defaultRowHeight="15" x14ac:dyDescent="0.25"/>
  <cols>
    <col min="8" max="8" width="26.140625" customWidth="1"/>
    <col min="15" max="15" width="3.5703125" customWidth="1"/>
  </cols>
  <sheetData>
    <row r="11" spans="7:22" ht="18.75" x14ac:dyDescent="0.25">
      <c r="G11" s="94" t="s">
        <v>153</v>
      </c>
      <c r="H11" s="95"/>
      <c r="I11" s="94" t="s">
        <v>154</v>
      </c>
      <c r="J11" s="95"/>
      <c r="K11" s="15" t="s">
        <v>155</v>
      </c>
      <c r="L11" s="96" t="s">
        <v>156</v>
      </c>
      <c r="M11" s="97">
        <f>RIGHT(K11,2)*(100/12)/100</f>
        <v>0.58333333333333337</v>
      </c>
      <c r="N11" s="3"/>
      <c r="O11" s="3"/>
      <c r="P11" s="98">
        <f>HLOOKUP(K11,Mois_Exercice,2,FALSE)</f>
        <v>44043</v>
      </c>
      <c r="Q11" s="98"/>
      <c r="R11" s="3"/>
      <c r="S11" s="3"/>
      <c r="T11" s="3"/>
      <c r="U11" s="3"/>
      <c r="V11" s="3"/>
    </row>
    <row r="12" spans="7:22" x14ac:dyDescent="0.25">
      <c r="G12" s="3"/>
      <c r="H12" s="2"/>
      <c r="I12" s="2"/>
      <c r="J12" s="3"/>
      <c r="K12" s="99"/>
      <c r="L12" s="4"/>
      <c r="M12" s="4"/>
      <c r="N12" s="3"/>
      <c r="O12" s="3"/>
      <c r="P12" s="3"/>
      <c r="Q12" s="3"/>
      <c r="R12" s="3"/>
      <c r="S12" s="3"/>
      <c r="T12" s="3"/>
      <c r="U12" s="3"/>
      <c r="V12" s="3"/>
    </row>
    <row r="13" spans="7:22" ht="30" x14ac:dyDescent="0.25">
      <c r="G13" s="100" t="s">
        <v>0</v>
      </c>
      <c r="H13" s="100" t="s">
        <v>1</v>
      </c>
      <c r="I13" s="100" t="s">
        <v>2</v>
      </c>
      <c r="J13" s="101" t="s">
        <v>3</v>
      </c>
      <c r="K13" s="100" t="s">
        <v>4</v>
      </c>
      <c r="L13" s="100" t="s">
        <v>5</v>
      </c>
      <c r="M13" s="101" t="s">
        <v>6</v>
      </c>
      <c r="N13" s="101" t="s">
        <v>7</v>
      </c>
      <c r="O13" s="99"/>
      <c r="P13" s="7" t="s">
        <v>157</v>
      </c>
      <c r="Q13" s="7" t="s">
        <v>158</v>
      </c>
      <c r="R13" s="7" t="s">
        <v>159</v>
      </c>
      <c r="S13" s="7" t="s">
        <v>160</v>
      </c>
      <c r="T13" s="7" t="s">
        <v>161</v>
      </c>
      <c r="U13" s="7" t="s">
        <v>162</v>
      </c>
      <c r="V13" s="6" t="s">
        <v>8</v>
      </c>
    </row>
    <row r="14" spans="7:22" x14ac:dyDescent="0.25">
      <c r="G14" s="102"/>
      <c r="H14" s="102"/>
      <c r="I14" s="102"/>
      <c r="J14" s="11"/>
      <c r="K14" s="103"/>
      <c r="L14" s="104"/>
      <c r="M14" s="104"/>
      <c r="N14" s="105"/>
      <c r="O14" s="3"/>
      <c r="P14" s="14">
        <f t="shared" ref="P14:P45" si="0">+N14*Coef</f>
        <v>0</v>
      </c>
      <c r="Q14" s="103"/>
      <c r="R14" s="103"/>
      <c r="S14" s="103"/>
      <c r="T14" s="103">
        <f>+Q14+R14-S14</f>
        <v>0</v>
      </c>
      <c r="U14" s="103">
        <f>+P14-T14</f>
        <v>0</v>
      </c>
      <c r="V14" s="15"/>
    </row>
    <row r="15" spans="7:22" x14ac:dyDescent="0.25">
      <c r="G15" s="102"/>
      <c r="H15" s="102"/>
      <c r="I15" s="102"/>
      <c r="J15" s="11"/>
      <c r="K15" s="103"/>
      <c r="L15" s="104"/>
      <c r="M15" s="104"/>
      <c r="N15" s="105"/>
      <c r="O15" s="3"/>
      <c r="P15" s="14">
        <f t="shared" si="0"/>
        <v>0</v>
      </c>
      <c r="Q15" s="106"/>
      <c r="R15" s="106"/>
      <c r="S15" s="106"/>
      <c r="T15" s="14">
        <f t="shared" ref="T15:T78" si="1">+Q15+R15-S15</f>
        <v>0</v>
      </c>
      <c r="U15" s="14">
        <f t="shared" ref="U15:U78" si="2">+P15-T15</f>
        <v>0</v>
      </c>
      <c r="V15" s="15"/>
    </row>
    <row r="16" spans="7:22" x14ac:dyDescent="0.25">
      <c r="G16" s="102"/>
      <c r="H16" s="102"/>
      <c r="I16" s="102"/>
      <c r="J16" s="11"/>
      <c r="K16" s="103"/>
      <c r="L16" s="104"/>
      <c r="M16" s="104"/>
      <c r="N16" s="105"/>
      <c r="O16" s="3"/>
      <c r="P16" s="14">
        <f t="shared" si="0"/>
        <v>0</v>
      </c>
      <c r="Q16" s="106"/>
      <c r="R16" s="106"/>
      <c r="S16" s="106"/>
      <c r="T16" s="14">
        <f t="shared" si="1"/>
        <v>0</v>
      </c>
      <c r="U16" s="14">
        <f t="shared" si="2"/>
        <v>0</v>
      </c>
      <c r="V16" s="15"/>
    </row>
    <row r="17" spans="7:22" x14ac:dyDescent="0.25">
      <c r="G17" s="102"/>
      <c r="H17" s="102"/>
      <c r="I17" s="102"/>
      <c r="J17" s="11"/>
      <c r="K17" s="103"/>
      <c r="L17" s="104"/>
      <c r="M17" s="104"/>
      <c r="N17" s="105"/>
      <c r="O17" s="3"/>
      <c r="P17" s="14">
        <f t="shared" si="0"/>
        <v>0</v>
      </c>
      <c r="Q17" s="106"/>
      <c r="R17" s="106"/>
      <c r="S17" s="106"/>
      <c r="T17" s="14">
        <f t="shared" si="1"/>
        <v>0</v>
      </c>
      <c r="U17" s="14">
        <f t="shared" si="2"/>
        <v>0</v>
      </c>
      <c r="V17" s="15"/>
    </row>
    <row r="18" spans="7:22" x14ac:dyDescent="0.25">
      <c r="G18" s="102"/>
      <c r="H18" s="102"/>
      <c r="I18" s="102"/>
      <c r="J18" s="11"/>
      <c r="K18" s="103"/>
      <c r="L18" s="104"/>
      <c r="M18" s="104"/>
      <c r="N18" s="105"/>
      <c r="O18" s="3"/>
      <c r="P18" s="14">
        <f t="shared" si="0"/>
        <v>0</v>
      </c>
      <c r="Q18" s="106"/>
      <c r="R18" s="106"/>
      <c r="S18" s="106"/>
      <c r="T18" s="14">
        <f t="shared" si="1"/>
        <v>0</v>
      </c>
      <c r="U18" s="14">
        <f t="shared" si="2"/>
        <v>0</v>
      </c>
      <c r="V18" s="15"/>
    </row>
    <row r="19" spans="7:22" x14ac:dyDescent="0.25">
      <c r="G19" s="102"/>
      <c r="H19" s="102"/>
      <c r="I19" s="102"/>
      <c r="J19" s="11"/>
      <c r="K19" s="103"/>
      <c r="L19" s="104"/>
      <c r="M19" s="104"/>
      <c r="N19" s="105"/>
      <c r="O19" s="3"/>
      <c r="P19" s="14">
        <f t="shared" si="0"/>
        <v>0</v>
      </c>
      <c r="Q19" s="106"/>
      <c r="R19" s="106"/>
      <c r="S19" s="106"/>
      <c r="T19" s="14">
        <f t="shared" si="1"/>
        <v>0</v>
      </c>
      <c r="U19" s="14">
        <f t="shared" si="2"/>
        <v>0</v>
      </c>
      <c r="V19" s="15"/>
    </row>
    <row r="20" spans="7:22" x14ac:dyDescent="0.25">
      <c r="G20" s="102"/>
      <c r="H20" s="102"/>
      <c r="I20" s="102"/>
      <c r="J20" s="11"/>
      <c r="K20" s="103"/>
      <c r="L20" s="104"/>
      <c r="M20" s="104"/>
      <c r="N20" s="105"/>
      <c r="O20" s="3"/>
      <c r="P20" s="14">
        <f t="shared" si="0"/>
        <v>0</v>
      </c>
      <c r="Q20" s="106"/>
      <c r="R20" s="106"/>
      <c r="S20" s="106"/>
      <c r="T20" s="14">
        <f t="shared" si="1"/>
        <v>0</v>
      </c>
      <c r="U20" s="14">
        <f t="shared" si="2"/>
        <v>0</v>
      </c>
      <c r="V20" s="15"/>
    </row>
    <row r="21" spans="7:22" x14ac:dyDescent="0.25">
      <c r="G21" s="102"/>
      <c r="H21" s="102"/>
      <c r="I21" s="102"/>
      <c r="J21" s="11"/>
      <c r="K21" s="103"/>
      <c r="L21" s="104"/>
      <c r="M21" s="104"/>
      <c r="N21" s="105"/>
      <c r="O21" s="3"/>
      <c r="P21" s="14">
        <f t="shared" si="0"/>
        <v>0</v>
      </c>
      <c r="Q21" s="106"/>
      <c r="R21" s="106"/>
      <c r="S21" s="106"/>
      <c r="T21" s="14">
        <f t="shared" si="1"/>
        <v>0</v>
      </c>
      <c r="U21" s="14">
        <f t="shared" si="2"/>
        <v>0</v>
      </c>
      <c r="V21" s="15"/>
    </row>
    <row r="22" spans="7:22" x14ac:dyDescent="0.25">
      <c r="G22" s="102"/>
      <c r="H22" s="102"/>
      <c r="I22" s="102"/>
      <c r="J22" s="11"/>
      <c r="K22" s="103"/>
      <c r="L22" s="104"/>
      <c r="M22" s="104"/>
      <c r="N22" s="105"/>
      <c r="O22" s="3"/>
      <c r="P22" s="14">
        <f t="shared" si="0"/>
        <v>0</v>
      </c>
      <c r="Q22" s="106"/>
      <c r="R22" s="106"/>
      <c r="S22" s="106"/>
      <c r="T22" s="14">
        <f t="shared" si="1"/>
        <v>0</v>
      </c>
      <c r="U22" s="14">
        <f t="shared" si="2"/>
        <v>0</v>
      </c>
      <c r="V22" s="15"/>
    </row>
    <row r="23" spans="7:22" x14ac:dyDescent="0.25">
      <c r="G23" s="102"/>
      <c r="H23" s="102"/>
      <c r="I23" s="102"/>
      <c r="J23" s="11"/>
      <c r="K23" s="103"/>
      <c r="L23" s="104"/>
      <c r="M23" s="104"/>
      <c r="N23" s="105"/>
      <c r="O23" s="3"/>
      <c r="P23" s="14">
        <f t="shared" si="0"/>
        <v>0</v>
      </c>
      <c r="Q23" s="106"/>
      <c r="R23" s="106"/>
      <c r="S23" s="106"/>
      <c r="T23" s="14">
        <f t="shared" si="1"/>
        <v>0</v>
      </c>
      <c r="U23" s="14">
        <f t="shared" si="2"/>
        <v>0</v>
      </c>
      <c r="V23" s="15"/>
    </row>
    <row r="24" spans="7:22" x14ac:dyDescent="0.25">
      <c r="G24" s="102"/>
      <c r="H24" s="102"/>
      <c r="I24" s="102"/>
      <c r="J24" s="11"/>
      <c r="K24" s="103"/>
      <c r="L24" s="104"/>
      <c r="M24" s="104"/>
      <c r="N24" s="105"/>
      <c r="O24" s="64"/>
      <c r="P24" s="14">
        <f t="shared" si="0"/>
        <v>0</v>
      </c>
      <c r="Q24" s="106"/>
      <c r="R24" s="106"/>
      <c r="S24" s="106"/>
      <c r="T24" s="14">
        <f t="shared" si="1"/>
        <v>0</v>
      </c>
      <c r="U24" s="14">
        <f t="shared" si="2"/>
        <v>0</v>
      </c>
      <c r="V24" s="15"/>
    </row>
    <row r="25" spans="7:22" x14ac:dyDescent="0.25">
      <c r="G25" s="102"/>
      <c r="H25" s="102"/>
      <c r="I25" s="102"/>
      <c r="J25" s="11"/>
      <c r="K25" s="103"/>
      <c r="L25" s="104"/>
      <c r="M25" s="104"/>
      <c r="N25" s="105"/>
      <c r="O25" s="64"/>
      <c r="P25" s="14">
        <f t="shared" si="0"/>
        <v>0</v>
      </c>
      <c r="Q25" s="106"/>
      <c r="R25" s="106"/>
      <c r="S25" s="106"/>
      <c r="T25" s="14">
        <f t="shared" si="1"/>
        <v>0</v>
      </c>
      <c r="U25" s="14">
        <f t="shared" si="2"/>
        <v>0</v>
      </c>
      <c r="V25" s="15"/>
    </row>
    <row r="26" spans="7:22" x14ac:dyDescent="0.25">
      <c r="G26" s="102"/>
      <c r="H26" s="102"/>
      <c r="I26" s="102"/>
      <c r="J26" s="11"/>
      <c r="K26" s="103"/>
      <c r="L26" s="104"/>
      <c r="M26" s="104"/>
      <c r="N26" s="105"/>
      <c r="O26" s="64"/>
      <c r="P26" s="14">
        <f t="shared" si="0"/>
        <v>0</v>
      </c>
      <c r="Q26" s="106"/>
      <c r="R26" s="106"/>
      <c r="S26" s="106"/>
      <c r="T26" s="14">
        <f t="shared" si="1"/>
        <v>0</v>
      </c>
      <c r="U26" s="14">
        <f t="shared" si="2"/>
        <v>0</v>
      </c>
      <c r="V26" s="15"/>
    </row>
    <row r="27" spans="7:22" x14ac:dyDescent="0.25">
      <c r="G27" s="102"/>
      <c r="H27" s="102"/>
      <c r="I27" s="102"/>
      <c r="J27" s="11"/>
      <c r="K27" s="103"/>
      <c r="L27" s="104"/>
      <c r="M27" s="104"/>
      <c r="N27" s="105"/>
      <c r="O27" s="3"/>
      <c r="P27" s="14">
        <f t="shared" si="0"/>
        <v>0</v>
      </c>
      <c r="Q27" s="106"/>
      <c r="R27" s="106"/>
      <c r="S27" s="106"/>
      <c r="T27" s="14">
        <f t="shared" si="1"/>
        <v>0</v>
      </c>
      <c r="U27" s="14">
        <f t="shared" si="2"/>
        <v>0</v>
      </c>
      <c r="V27" s="15"/>
    </row>
    <row r="28" spans="7:22" x14ac:dyDescent="0.25">
      <c r="G28" s="102"/>
      <c r="H28" s="102"/>
      <c r="I28" s="102"/>
      <c r="J28" s="11"/>
      <c r="K28" s="103"/>
      <c r="L28" s="104"/>
      <c r="M28" s="104"/>
      <c r="N28" s="105"/>
      <c r="O28" s="3"/>
      <c r="P28" s="14">
        <f t="shared" si="0"/>
        <v>0</v>
      </c>
      <c r="Q28" s="106"/>
      <c r="R28" s="106"/>
      <c r="S28" s="106"/>
      <c r="T28" s="14">
        <f t="shared" si="1"/>
        <v>0</v>
      </c>
      <c r="U28" s="14">
        <f t="shared" si="2"/>
        <v>0</v>
      </c>
      <c r="V28" s="15"/>
    </row>
    <row r="29" spans="7:22" x14ac:dyDescent="0.25">
      <c r="G29" s="102"/>
      <c r="H29" s="102"/>
      <c r="I29" s="102"/>
      <c r="J29" s="11"/>
      <c r="K29" s="103"/>
      <c r="L29" s="104"/>
      <c r="M29" s="104"/>
      <c r="N29" s="105"/>
      <c r="O29" s="3"/>
      <c r="P29" s="14">
        <f t="shared" si="0"/>
        <v>0</v>
      </c>
      <c r="Q29" s="106"/>
      <c r="R29" s="106"/>
      <c r="S29" s="106"/>
      <c r="T29" s="14">
        <f t="shared" si="1"/>
        <v>0</v>
      </c>
      <c r="U29" s="14">
        <f t="shared" si="2"/>
        <v>0</v>
      </c>
      <c r="V29" s="15"/>
    </row>
    <row r="30" spans="7:22" x14ac:dyDescent="0.25">
      <c r="G30" s="102"/>
      <c r="H30" s="102"/>
      <c r="I30" s="102"/>
      <c r="J30" s="11"/>
      <c r="K30" s="103"/>
      <c r="L30" s="104"/>
      <c r="M30" s="104"/>
      <c r="N30" s="105"/>
      <c r="O30" s="3"/>
      <c r="P30" s="14">
        <f t="shared" si="0"/>
        <v>0</v>
      </c>
      <c r="Q30" s="106"/>
      <c r="R30" s="106"/>
      <c r="S30" s="106"/>
      <c r="T30" s="14">
        <f t="shared" si="1"/>
        <v>0</v>
      </c>
      <c r="U30" s="14">
        <f t="shared" si="2"/>
        <v>0</v>
      </c>
      <c r="V30" s="15"/>
    </row>
    <row r="31" spans="7:22" x14ac:dyDescent="0.25">
      <c r="G31" s="102"/>
      <c r="H31" s="102"/>
      <c r="I31" s="102"/>
      <c r="J31" s="11"/>
      <c r="K31" s="103"/>
      <c r="L31" s="104"/>
      <c r="M31" s="104"/>
      <c r="N31" s="105"/>
      <c r="O31" s="3"/>
      <c r="P31" s="14">
        <f t="shared" si="0"/>
        <v>0</v>
      </c>
      <c r="Q31" s="106"/>
      <c r="R31" s="106"/>
      <c r="S31" s="106"/>
      <c r="T31" s="14">
        <f t="shared" si="1"/>
        <v>0</v>
      </c>
      <c r="U31" s="14">
        <f t="shared" si="2"/>
        <v>0</v>
      </c>
      <c r="V31" s="15"/>
    </row>
    <row r="32" spans="7:22" x14ac:dyDescent="0.25">
      <c r="G32" s="102"/>
      <c r="H32" s="102"/>
      <c r="I32" s="102"/>
      <c r="J32" s="11"/>
      <c r="K32" s="103"/>
      <c r="L32" s="104"/>
      <c r="M32" s="104"/>
      <c r="N32" s="105"/>
      <c r="O32" s="3"/>
      <c r="P32" s="14">
        <f t="shared" si="0"/>
        <v>0</v>
      </c>
      <c r="Q32" s="106"/>
      <c r="R32" s="106"/>
      <c r="S32" s="106"/>
      <c r="T32" s="14">
        <f t="shared" si="1"/>
        <v>0</v>
      </c>
      <c r="U32" s="14">
        <f t="shared" si="2"/>
        <v>0</v>
      </c>
      <c r="V32" s="15"/>
    </row>
    <row r="33" spans="7:22" x14ac:dyDescent="0.25">
      <c r="G33" s="102"/>
      <c r="H33" s="102"/>
      <c r="I33" s="102"/>
      <c r="J33" s="11"/>
      <c r="K33" s="103"/>
      <c r="L33" s="104"/>
      <c r="M33" s="104"/>
      <c r="N33" s="105"/>
      <c r="O33" s="3"/>
      <c r="P33" s="14">
        <f t="shared" si="0"/>
        <v>0</v>
      </c>
      <c r="Q33" s="106"/>
      <c r="R33" s="106"/>
      <c r="S33" s="106"/>
      <c r="T33" s="14">
        <f t="shared" si="1"/>
        <v>0</v>
      </c>
      <c r="U33" s="14">
        <f t="shared" si="2"/>
        <v>0</v>
      </c>
      <c r="V33" s="15"/>
    </row>
    <row r="34" spans="7:22" x14ac:dyDescent="0.25">
      <c r="G34" s="102"/>
      <c r="H34" s="102"/>
      <c r="I34" s="102"/>
      <c r="J34" s="11"/>
      <c r="K34" s="103"/>
      <c r="L34" s="104"/>
      <c r="M34" s="104"/>
      <c r="N34" s="105"/>
      <c r="O34" s="3"/>
      <c r="P34" s="14">
        <f t="shared" si="0"/>
        <v>0</v>
      </c>
      <c r="Q34" s="106"/>
      <c r="R34" s="106"/>
      <c r="S34" s="106"/>
      <c r="T34" s="14">
        <f t="shared" si="1"/>
        <v>0</v>
      </c>
      <c r="U34" s="14">
        <f t="shared" si="2"/>
        <v>0</v>
      </c>
      <c r="V34" s="15"/>
    </row>
    <row r="35" spans="7:22" x14ac:dyDescent="0.25">
      <c r="G35" s="102"/>
      <c r="H35" s="102"/>
      <c r="I35" s="102"/>
      <c r="J35" s="11"/>
      <c r="K35" s="103"/>
      <c r="L35" s="104"/>
      <c r="M35" s="104"/>
      <c r="N35" s="105"/>
      <c r="O35" s="3"/>
      <c r="P35" s="14">
        <f t="shared" si="0"/>
        <v>0</v>
      </c>
      <c r="Q35" s="106"/>
      <c r="R35" s="106"/>
      <c r="S35" s="106"/>
      <c r="T35" s="14">
        <f t="shared" si="1"/>
        <v>0</v>
      </c>
      <c r="U35" s="14">
        <f t="shared" si="2"/>
        <v>0</v>
      </c>
      <c r="V35" s="15"/>
    </row>
    <row r="36" spans="7:22" x14ac:dyDescent="0.25">
      <c r="G36" s="102"/>
      <c r="H36" s="102"/>
      <c r="I36" s="102"/>
      <c r="J36" s="11"/>
      <c r="K36" s="103"/>
      <c r="L36" s="104"/>
      <c r="M36" s="104"/>
      <c r="N36" s="105"/>
      <c r="O36" s="3"/>
      <c r="P36" s="14">
        <f t="shared" si="0"/>
        <v>0</v>
      </c>
      <c r="Q36" s="106"/>
      <c r="R36" s="106"/>
      <c r="S36" s="106"/>
      <c r="T36" s="14">
        <f t="shared" si="1"/>
        <v>0</v>
      </c>
      <c r="U36" s="14">
        <f t="shared" si="2"/>
        <v>0</v>
      </c>
      <c r="V36" s="15"/>
    </row>
    <row r="37" spans="7:22" x14ac:dyDescent="0.25">
      <c r="G37" s="102"/>
      <c r="H37" s="102"/>
      <c r="I37" s="102"/>
      <c r="J37" s="11"/>
      <c r="K37" s="103"/>
      <c r="L37" s="104"/>
      <c r="M37" s="104"/>
      <c r="N37" s="105"/>
      <c r="O37" s="3"/>
      <c r="P37" s="14">
        <f t="shared" si="0"/>
        <v>0</v>
      </c>
      <c r="Q37" s="106"/>
      <c r="R37" s="106"/>
      <c r="S37" s="106"/>
      <c r="T37" s="14">
        <f t="shared" si="1"/>
        <v>0</v>
      </c>
      <c r="U37" s="14">
        <f t="shared" si="2"/>
        <v>0</v>
      </c>
      <c r="V37" s="15"/>
    </row>
    <row r="38" spans="7:22" x14ac:dyDescent="0.25">
      <c r="G38" s="102"/>
      <c r="H38" s="102"/>
      <c r="I38" s="102"/>
      <c r="J38" s="11"/>
      <c r="K38" s="103"/>
      <c r="L38" s="104"/>
      <c r="M38" s="104"/>
      <c r="N38" s="105"/>
      <c r="O38" s="3"/>
      <c r="P38" s="14">
        <f t="shared" si="0"/>
        <v>0</v>
      </c>
      <c r="Q38" s="106"/>
      <c r="R38" s="106"/>
      <c r="S38" s="106"/>
      <c r="T38" s="14">
        <f t="shared" si="1"/>
        <v>0</v>
      </c>
      <c r="U38" s="14">
        <f t="shared" si="2"/>
        <v>0</v>
      </c>
      <c r="V38" s="15"/>
    </row>
    <row r="39" spans="7:22" x14ac:dyDescent="0.25">
      <c r="G39" s="102"/>
      <c r="H39" s="102"/>
      <c r="I39" s="102"/>
      <c r="J39" s="11"/>
      <c r="K39" s="103"/>
      <c r="L39" s="104"/>
      <c r="M39" s="104"/>
      <c r="N39" s="105"/>
      <c r="O39" s="3"/>
      <c r="P39" s="14">
        <f t="shared" si="0"/>
        <v>0</v>
      </c>
      <c r="Q39" s="106"/>
      <c r="R39" s="106"/>
      <c r="S39" s="106"/>
      <c r="T39" s="14">
        <f t="shared" si="1"/>
        <v>0</v>
      </c>
      <c r="U39" s="14">
        <f t="shared" si="2"/>
        <v>0</v>
      </c>
      <c r="V39" s="15"/>
    </row>
    <row r="40" spans="7:22" x14ac:dyDescent="0.25">
      <c r="G40" s="102"/>
      <c r="H40" s="102"/>
      <c r="I40" s="102"/>
      <c r="J40" s="11"/>
      <c r="K40" s="103"/>
      <c r="L40" s="104"/>
      <c r="M40" s="104"/>
      <c r="N40" s="105"/>
      <c r="O40" s="3"/>
      <c r="P40" s="14">
        <f t="shared" si="0"/>
        <v>0</v>
      </c>
      <c r="Q40" s="106"/>
      <c r="R40" s="106"/>
      <c r="S40" s="106"/>
      <c r="T40" s="14">
        <f t="shared" si="1"/>
        <v>0</v>
      </c>
      <c r="U40" s="14">
        <f t="shared" si="2"/>
        <v>0</v>
      </c>
      <c r="V40" s="15"/>
    </row>
    <row r="41" spans="7:22" x14ac:dyDescent="0.25">
      <c r="G41" s="102"/>
      <c r="H41" s="102"/>
      <c r="I41" s="102"/>
      <c r="J41" s="11"/>
      <c r="K41" s="103"/>
      <c r="L41" s="104"/>
      <c r="M41" s="104"/>
      <c r="N41" s="105"/>
      <c r="O41" s="3"/>
      <c r="P41" s="14">
        <f t="shared" si="0"/>
        <v>0</v>
      </c>
      <c r="Q41" s="106"/>
      <c r="R41" s="106"/>
      <c r="S41" s="106"/>
      <c r="T41" s="14">
        <f t="shared" si="1"/>
        <v>0</v>
      </c>
      <c r="U41" s="14">
        <f t="shared" si="2"/>
        <v>0</v>
      </c>
      <c r="V41" s="15"/>
    </row>
    <row r="42" spans="7:22" x14ac:dyDescent="0.25">
      <c r="G42" s="102"/>
      <c r="H42" s="102"/>
      <c r="I42" s="102"/>
      <c r="J42" s="11"/>
      <c r="K42" s="103"/>
      <c r="L42" s="104"/>
      <c r="M42" s="104"/>
      <c r="N42" s="105"/>
      <c r="O42" s="3"/>
      <c r="P42" s="14">
        <f t="shared" si="0"/>
        <v>0</v>
      </c>
      <c r="Q42" s="106"/>
      <c r="R42" s="106"/>
      <c r="S42" s="106"/>
      <c r="T42" s="14">
        <f t="shared" si="1"/>
        <v>0</v>
      </c>
      <c r="U42" s="14">
        <f t="shared" si="2"/>
        <v>0</v>
      </c>
      <c r="V42" s="15"/>
    </row>
    <row r="43" spans="7:22" x14ac:dyDescent="0.25">
      <c r="G43" s="102"/>
      <c r="H43" s="102"/>
      <c r="I43" s="102"/>
      <c r="J43" s="11"/>
      <c r="K43" s="103"/>
      <c r="L43" s="104"/>
      <c r="M43" s="104"/>
      <c r="N43" s="105"/>
      <c r="O43" s="3"/>
      <c r="P43" s="14">
        <f t="shared" si="0"/>
        <v>0</v>
      </c>
      <c r="Q43" s="106"/>
      <c r="R43" s="106"/>
      <c r="S43" s="106"/>
      <c r="T43" s="14">
        <f t="shared" si="1"/>
        <v>0</v>
      </c>
      <c r="U43" s="14">
        <f t="shared" si="2"/>
        <v>0</v>
      </c>
      <c r="V43" s="15"/>
    </row>
    <row r="44" spans="7:22" x14ac:dyDescent="0.25">
      <c r="G44" s="102"/>
      <c r="H44" s="102"/>
      <c r="I44" s="102"/>
      <c r="J44" s="11"/>
      <c r="K44" s="103"/>
      <c r="L44" s="104"/>
      <c r="M44" s="104"/>
      <c r="N44" s="105"/>
      <c r="O44" s="3"/>
      <c r="P44" s="14">
        <f t="shared" si="0"/>
        <v>0</v>
      </c>
      <c r="Q44" s="106"/>
      <c r="R44" s="106"/>
      <c r="S44" s="106"/>
      <c r="T44" s="14">
        <f t="shared" si="1"/>
        <v>0</v>
      </c>
      <c r="U44" s="14">
        <f t="shared" si="2"/>
        <v>0</v>
      </c>
      <c r="V44" s="15"/>
    </row>
    <row r="45" spans="7:22" x14ac:dyDescent="0.25">
      <c r="G45" s="102"/>
      <c r="H45" s="102"/>
      <c r="I45" s="102"/>
      <c r="J45" s="11"/>
      <c r="K45" s="103"/>
      <c r="L45" s="104"/>
      <c r="M45" s="104"/>
      <c r="N45" s="105"/>
      <c r="O45" s="3"/>
      <c r="P45" s="14">
        <f t="shared" si="0"/>
        <v>0</v>
      </c>
      <c r="Q45" s="106"/>
      <c r="R45" s="106"/>
      <c r="S45" s="106"/>
      <c r="T45" s="14">
        <f t="shared" si="1"/>
        <v>0</v>
      </c>
      <c r="U45" s="14">
        <f t="shared" si="2"/>
        <v>0</v>
      </c>
      <c r="V45" s="15"/>
    </row>
    <row r="46" spans="7:22" x14ac:dyDescent="0.25">
      <c r="G46" s="102"/>
      <c r="H46" s="102"/>
      <c r="I46" s="102"/>
      <c r="J46" s="11"/>
      <c r="K46" s="103"/>
      <c r="L46" s="104"/>
      <c r="M46" s="104"/>
      <c r="N46" s="105"/>
      <c r="O46" s="3"/>
      <c r="P46" s="14">
        <f t="shared" ref="P46:P77" si="3">+N46*Coef</f>
        <v>0</v>
      </c>
      <c r="Q46" s="106"/>
      <c r="R46" s="106"/>
      <c r="S46" s="106"/>
      <c r="T46" s="14">
        <f t="shared" si="1"/>
        <v>0</v>
      </c>
      <c r="U46" s="14">
        <f t="shared" si="2"/>
        <v>0</v>
      </c>
      <c r="V46" s="15"/>
    </row>
    <row r="47" spans="7:22" x14ac:dyDescent="0.25">
      <c r="G47" s="102"/>
      <c r="H47" s="102"/>
      <c r="I47" s="102"/>
      <c r="J47" s="11"/>
      <c r="K47" s="103"/>
      <c r="L47" s="104"/>
      <c r="M47" s="104"/>
      <c r="N47" s="105"/>
      <c r="O47" s="3"/>
      <c r="P47" s="14">
        <f t="shared" si="3"/>
        <v>0</v>
      </c>
      <c r="Q47" s="106"/>
      <c r="R47" s="106"/>
      <c r="S47" s="106"/>
      <c r="T47" s="14">
        <f t="shared" si="1"/>
        <v>0</v>
      </c>
      <c r="U47" s="14">
        <f t="shared" si="2"/>
        <v>0</v>
      </c>
      <c r="V47" s="15"/>
    </row>
    <row r="48" spans="7:22" x14ac:dyDescent="0.25">
      <c r="G48" s="102"/>
      <c r="H48" s="102"/>
      <c r="I48" s="102"/>
      <c r="J48" s="11"/>
      <c r="K48" s="103"/>
      <c r="L48" s="104"/>
      <c r="M48" s="104"/>
      <c r="N48" s="105"/>
      <c r="O48" s="3"/>
      <c r="P48" s="14">
        <f t="shared" si="3"/>
        <v>0</v>
      </c>
      <c r="Q48" s="106"/>
      <c r="R48" s="106"/>
      <c r="S48" s="106"/>
      <c r="T48" s="14">
        <f t="shared" si="1"/>
        <v>0</v>
      </c>
      <c r="U48" s="14">
        <f t="shared" si="2"/>
        <v>0</v>
      </c>
      <c r="V48" s="15"/>
    </row>
    <row r="49" spans="7:22" x14ac:dyDescent="0.25">
      <c r="G49" s="102"/>
      <c r="H49" s="102"/>
      <c r="I49" s="102"/>
      <c r="J49" s="11"/>
      <c r="K49" s="103"/>
      <c r="L49" s="104"/>
      <c r="M49" s="104"/>
      <c r="N49" s="105"/>
      <c r="O49" s="3"/>
      <c r="P49" s="14">
        <f t="shared" si="3"/>
        <v>0</v>
      </c>
      <c r="Q49" s="106"/>
      <c r="R49" s="106"/>
      <c r="S49" s="106"/>
      <c r="T49" s="14">
        <f t="shared" si="1"/>
        <v>0</v>
      </c>
      <c r="U49" s="14">
        <f t="shared" si="2"/>
        <v>0</v>
      </c>
      <c r="V49" s="15"/>
    </row>
    <row r="50" spans="7:22" x14ac:dyDescent="0.25">
      <c r="G50" s="102"/>
      <c r="H50" s="102"/>
      <c r="I50" s="102"/>
      <c r="J50" s="11"/>
      <c r="K50" s="103"/>
      <c r="L50" s="104"/>
      <c r="M50" s="104"/>
      <c r="N50" s="105"/>
      <c r="O50" s="3"/>
      <c r="P50" s="14">
        <f t="shared" si="3"/>
        <v>0</v>
      </c>
      <c r="Q50" s="106"/>
      <c r="R50" s="106"/>
      <c r="S50" s="106"/>
      <c r="T50" s="14">
        <f t="shared" si="1"/>
        <v>0</v>
      </c>
      <c r="U50" s="14">
        <f t="shared" si="2"/>
        <v>0</v>
      </c>
      <c r="V50" s="15"/>
    </row>
    <row r="51" spans="7:22" x14ac:dyDescent="0.25">
      <c r="G51" s="102"/>
      <c r="H51" s="102"/>
      <c r="I51" s="102"/>
      <c r="J51" s="11"/>
      <c r="K51" s="103"/>
      <c r="L51" s="104"/>
      <c r="M51" s="104"/>
      <c r="N51" s="105"/>
      <c r="O51" s="3"/>
      <c r="P51" s="14">
        <f t="shared" si="3"/>
        <v>0</v>
      </c>
      <c r="Q51" s="106"/>
      <c r="R51" s="106"/>
      <c r="S51" s="106"/>
      <c r="T51" s="14">
        <f t="shared" si="1"/>
        <v>0</v>
      </c>
      <c r="U51" s="14">
        <f t="shared" si="2"/>
        <v>0</v>
      </c>
      <c r="V51" s="15"/>
    </row>
    <row r="52" spans="7:22" x14ac:dyDescent="0.25">
      <c r="G52" s="102"/>
      <c r="H52" s="102"/>
      <c r="I52" s="102"/>
      <c r="J52" s="11"/>
      <c r="K52" s="103"/>
      <c r="L52" s="104"/>
      <c r="M52" s="104"/>
      <c r="N52" s="105"/>
      <c r="O52" s="3"/>
      <c r="P52" s="14">
        <f t="shared" si="3"/>
        <v>0</v>
      </c>
      <c r="Q52" s="106"/>
      <c r="R52" s="106"/>
      <c r="S52" s="106"/>
      <c r="T52" s="14">
        <f t="shared" si="1"/>
        <v>0</v>
      </c>
      <c r="U52" s="14">
        <f t="shared" si="2"/>
        <v>0</v>
      </c>
      <c r="V52" s="15"/>
    </row>
    <row r="53" spans="7:22" x14ac:dyDescent="0.25">
      <c r="G53" s="102"/>
      <c r="H53" s="102"/>
      <c r="I53" s="102"/>
      <c r="J53" s="11"/>
      <c r="K53" s="103"/>
      <c r="L53" s="104"/>
      <c r="M53" s="104"/>
      <c r="N53" s="105"/>
      <c r="O53" s="3"/>
      <c r="P53" s="14">
        <f t="shared" si="3"/>
        <v>0</v>
      </c>
      <c r="Q53" s="106"/>
      <c r="R53" s="106"/>
      <c r="S53" s="106"/>
      <c r="T53" s="14">
        <f t="shared" si="1"/>
        <v>0</v>
      </c>
      <c r="U53" s="14">
        <f t="shared" si="2"/>
        <v>0</v>
      </c>
      <c r="V53" s="15"/>
    </row>
    <row r="54" spans="7:22" x14ac:dyDescent="0.25">
      <c r="G54" s="102"/>
      <c r="H54" s="102"/>
      <c r="I54" s="102"/>
      <c r="J54" s="11"/>
      <c r="K54" s="103"/>
      <c r="L54" s="104"/>
      <c r="M54" s="104"/>
      <c r="N54" s="105"/>
      <c r="O54" s="3"/>
      <c r="P54" s="14">
        <f t="shared" si="3"/>
        <v>0</v>
      </c>
      <c r="Q54" s="106"/>
      <c r="R54" s="106"/>
      <c r="S54" s="106"/>
      <c r="T54" s="14">
        <f t="shared" si="1"/>
        <v>0</v>
      </c>
      <c r="U54" s="14">
        <f t="shared" si="2"/>
        <v>0</v>
      </c>
      <c r="V54" s="15"/>
    </row>
    <row r="55" spans="7:22" x14ac:dyDescent="0.25">
      <c r="G55" s="102"/>
      <c r="H55" s="102"/>
      <c r="I55" s="102"/>
      <c r="J55" s="11"/>
      <c r="K55" s="103"/>
      <c r="L55" s="104"/>
      <c r="M55" s="104"/>
      <c r="N55" s="105"/>
      <c r="O55" s="3"/>
      <c r="P55" s="14">
        <f t="shared" si="3"/>
        <v>0</v>
      </c>
      <c r="Q55" s="106"/>
      <c r="R55" s="106"/>
      <c r="S55" s="106"/>
      <c r="T55" s="14">
        <f t="shared" si="1"/>
        <v>0</v>
      </c>
      <c r="U55" s="14">
        <f t="shared" si="2"/>
        <v>0</v>
      </c>
      <c r="V55" s="15"/>
    </row>
    <row r="56" spans="7:22" x14ac:dyDescent="0.25">
      <c r="G56" s="102"/>
      <c r="H56" s="102"/>
      <c r="I56" s="102"/>
      <c r="J56" s="11"/>
      <c r="K56" s="103"/>
      <c r="L56" s="104"/>
      <c r="M56" s="104"/>
      <c r="N56" s="105"/>
      <c r="O56" s="3"/>
      <c r="P56" s="14">
        <f t="shared" si="3"/>
        <v>0</v>
      </c>
      <c r="Q56" s="106"/>
      <c r="R56" s="106"/>
      <c r="S56" s="106"/>
      <c r="T56" s="14">
        <f t="shared" si="1"/>
        <v>0</v>
      </c>
      <c r="U56" s="14">
        <f t="shared" si="2"/>
        <v>0</v>
      </c>
      <c r="V56" s="15"/>
    </row>
    <row r="57" spans="7:22" x14ac:dyDescent="0.25">
      <c r="G57" s="102"/>
      <c r="H57" s="102"/>
      <c r="I57" s="102"/>
      <c r="J57" s="11"/>
      <c r="K57" s="103"/>
      <c r="L57" s="104"/>
      <c r="M57" s="104"/>
      <c r="N57" s="105"/>
      <c r="O57" s="3"/>
      <c r="P57" s="14">
        <f t="shared" si="3"/>
        <v>0</v>
      </c>
      <c r="Q57" s="106"/>
      <c r="R57" s="106"/>
      <c r="S57" s="106"/>
      <c r="T57" s="14">
        <f t="shared" si="1"/>
        <v>0</v>
      </c>
      <c r="U57" s="14">
        <f t="shared" si="2"/>
        <v>0</v>
      </c>
      <c r="V57" s="15"/>
    </row>
    <row r="58" spans="7:22" x14ac:dyDescent="0.25">
      <c r="G58" s="102"/>
      <c r="H58" s="102"/>
      <c r="I58" s="102"/>
      <c r="J58" s="11"/>
      <c r="K58" s="103"/>
      <c r="L58" s="104"/>
      <c r="M58" s="104"/>
      <c r="N58" s="105"/>
      <c r="O58" s="3"/>
      <c r="P58" s="14">
        <f t="shared" si="3"/>
        <v>0</v>
      </c>
      <c r="Q58" s="106"/>
      <c r="R58" s="106"/>
      <c r="S58" s="106"/>
      <c r="T58" s="14">
        <f t="shared" si="1"/>
        <v>0</v>
      </c>
      <c r="U58" s="14">
        <f t="shared" si="2"/>
        <v>0</v>
      </c>
      <c r="V58" s="15"/>
    </row>
    <row r="59" spans="7:22" x14ac:dyDescent="0.25">
      <c r="G59" s="102"/>
      <c r="H59" s="102"/>
      <c r="I59" s="102"/>
      <c r="J59" s="11"/>
      <c r="K59" s="103"/>
      <c r="L59" s="104"/>
      <c r="M59" s="104"/>
      <c r="N59" s="105"/>
      <c r="O59" s="3"/>
      <c r="P59" s="14">
        <f t="shared" si="3"/>
        <v>0</v>
      </c>
      <c r="Q59" s="106"/>
      <c r="R59" s="106"/>
      <c r="S59" s="106"/>
      <c r="T59" s="14">
        <f t="shared" si="1"/>
        <v>0</v>
      </c>
      <c r="U59" s="14">
        <f t="shared" si="2"/>
        <v>0</v>
      </c>
      <c r="V59" s="15"/>
    </row>
    <row r="60" spans="7:22" x14ac:dyDescent="0.25">
      <c r="G60" s="102"/>
      <c r="H60" s="102"/>
      <c r="I60" s="102"/>
      <c r="J60" s="11"/>
      <c r="K60" s="103"/>
      <c r="L60" s="104"/>
      <c r="M60" s="104"/>
      <c r="N60" s="105"/>
      <c r="O60" s="3"/>
      <c r="P60" s="14">
        <f t="shared" si="3"/>
        <v>0</v>
      </c>
      <c r="Q60" s="106"/>
      <c r="R60" s="106"/>
      <c r="S60" s="106"/>
      <c r="T60" s="14">
        <f t="shared" si="1"/>
        <v>0</v>
      </c>
      <c r="U60" s="14">
        <f t="shared" si="2"/>
        <v>0</v>
      </c>
      <c r="V60" s="15"/>
    </row>
    <row r="61" spans="7:22" x14ac:dyDescent="0.25">
      <c r="G61" s="102"/>
      <c r="H61" s="102"/>
      <c r="I61" s="102"/>
      <c r="J61" s="11"/>
      <c r="K61" s="103"/>
      <c r="L61" s="104"/>
      <c r="M61" s="104"/>
      <c r="N61" s="105"/>
      <c r="O61" s="3"/>
      <c r="P61" s="14">
        <f t="shared" si="3"/>
        <v>0</v>
      </c>
      <c r="Q61" s="106"/>
      <c r="R61" s="106"/>
      <c r="S61" s="106"/>
      <c r="T61" s="14">
        <f t="shared" si="1"/>
        <v>0</v>
      </c>
      <c r="U61" s="14">
        <f t="shared" si="2"/>
        <v>0</v>
      </c>
      <c r="V61" s="15"/>
    </row>
    <row r="62" spans="7:22" x14ac:dyDescent="0.25">
      <c r="G62" s="102"/>
      <c r="H62" s="102"/>
      <c r="I62" s="102"/>
      <c r="J62" s="11"/>
      <c r="K62" s="103"/>
      <c r="L62" s="104"/>
      <c r="M62" s="104"/>
      <c r="N62" s="105"/>
      <c r="O62" s="3"/>
      <c r="P62" s="14">
        <f t="shared" si="3"/>
        <v>0</v>
      </c>
      <c r="Q62" s="106"/>
      <c r="R62" s="106"/>
      <c r="S62" s="106"/>
      <c r="T62" s="14">
        <f t="shared" si="1"/>
        <v>0</v>
      </c>
      <c r="U62" s="14">
        <f t="shared" si="2"/>
        <v>0</v>
      </c>
      <c r="V62" s="15"/>
    </row>
    <row r="63" spans="7:22" x14ac:dyDescent="0.25">
      <c r="G63" s="102"/>
      <c r="H63" s="102"/>
      <c r="I63" s="102"/>
      <c r="J63" s="11"/>
      <c r="K63" s="103"/>
      <c r="L63" s="104"/>
      <c r="M63" s="104"/>
      <c r="N63" s="105"/>
      <c r="O63" s="3"/>
      <c r="P63" s="14">
        <f t="shared" si="3"/>
        <v>0</v>
      </c>
      <c r="Q63" s="106"/>
      <c r="R63" s="106"/>
      <c r="S63" s="106"/>
      <c r="T63" s="14">
        <f t="shared" si="1"/>
        <v>0</v>
      </c>
      <c r="U63" s="14">
        <f t="shared" si="2"/>
        <v>0</v>
      </c>
      <c r="V63" s="15"/>
    </row>
    <row r="64" spans="7:22" x14ac:dyDescent="0.25">
      <c r="G64" s="102"/>
      <c r="H64" s="102"/>
      <c r="I64" s="102"/>
      <c r="J64" s="11"/>
      <c r="K64" s="103"/>
      <c r="L64" s="104"/>
      <c r="M64" s="104"/>
      <c r="N64" s="105"/>
      <c r="O64" s="3"/>
      <c r="P64" s="14">
        <f t="shared" si="3"/>
        <v>0</v>
      </c>
      <c r="Q64" s="106"/>
      <c r="R64" s="106"/>
      <c r="S64" s="106"/>
      <c r="T64" s="14">
        <f t="shared" si="1"/>
        <v>0</v>
      </c>
      <c r="U64" s="14">
        <f t="shared" si="2"/>
        <v>0</v>
      </c>
      <c r="V64" s="15"/>
    </row>
    <row r="65" spans="7:22" x14ac:dyDescent="0.25">
      <c r="G65" s="102"/>
      <c r="H65" s="102"/>
      <c r="I65" s="102"/>
      <c r="J65" s="11"/>
      <c r="K65" s="103"/>
      <c r="L65" s="104"/>
      <c r="M65" s="104"/>
      <c r="N65" s="105"/>
      <c r="O65" s="3"/>
      <c r="P65" s="14">
        <f t="shared" si="3"/>
        <v>0</v>
      </c>
      <c r="Q65" s="106"/>
      <c r="R65" s="106"/>
      <c r="S65" s="106"/>
      <c r="T65" s="14">
        <f t="shared" si="1"/>
        <v>0</v>
      </c>
      <c r="U65" s="14">
        <f t="shared" si="2"/>
        <v>0</v>
      </c>
      <c r="V65" s="15"/>
    </row>
    <row r="66" spans="7:22" x14ac:dyDescent="0.25">
      <c r="G66" s="102"/>
      <c r="H66" s="102"/>
      <c r="I66" s="102"/>
      <c r="J66" s="11"/>
      <c r="K66" s="103"/>
      <c r="L66" s="104"/>
      <c r="M66" s="104"/>
      <c r="N66" s="105"/>
      <c r="O66" s="3"/>
      <c r="P66" s="14">
        <f t="shared" si="3"/>
        <v>0</v>
      </c>
      <c r="Q66" s="106"/>
      <c r="R66" s="106"/>
      <c r="S66" s="106"/>
      <c r="T66" s="14">
        <f t="shared" si="1"/>
        <v>0</v>
      </c>
      <c r="U66" s="14">
        <f t="shared" si="2"/>
        <v>0</v>
      </c>
      <c r="V66" s="15"/>
    </row>
    <row r="67" spans="7:22" x14ac:dyDescent="0.25">
      <c r="G67" s="102"/>
      <c r="H67" s="102"/>
      <c r="I67" s="102"/>
      <c r="J67" s="11"/>
      <c r="K67" s="103"/>
      <c r="L67" s="104"/>
      <c r="M67" s="104"/>
      <c r="N67" s="105"/>
      <c r="O67" s="3"/>
      <c r="P67" s="14">
        <f t="shared" si="3"/>
        <v>0</v>
      </c>
      <c r="Q67" s="106"/>
      <c r="R67" s="106"/>
      <c r="S67" s="106"/>
      <c r="T67" s="14">
        <f t="shared" si="1"/>
        <v>0</v>
      </c>
      <c r="U67" s="14">
        <f t="shared" si="2"/>
        <v>0</v>
      </c>
      <c r="V67" s="15"/>
    </row>
    <row r="68" spans="7:22" x14ac:dyDescent="0.25">
      <c r="G68" s="102"/>
      <c r="H68" s="102"/>
      <c r="I68" s="102"/>
      <c r="J68" s="11"/>
      <c r="K68" s="103"/>
      <c r="L68" s="104"/>
      <c r="M68" s="104"/>
      <c r="N68" s="105"/>
      <c r="O68" s="3"/>
      <c r="P68" s="14">
        <f t="shared" si="3"/>
        <v>0</v>
      </c>
      <c r="Q68" s="106"/>
      <c r="R68" s="106"/>
      <c r="S68" s="106"/>
      <c r="T68" s="14">
        <f t="shared" si="1"/>
        <v>0</v>
      </c>
      <c r="U68" s="14">
        <f t="shared" si="2"/>
        <v>0</v>
      </c>
      <c r="V68" s="15"/>
    </row>
    <row r="69" spans="7:22" x14ac:dyDescent="0.25">
      <c r="G69" s="102"/>
      <c r="H69" s="102"/>
      <c r="I69" s="102"/>
      <c r="J69" s="11"/>
      <c r="K69" s="103"/>
      <c r="L69" s="104"/>
      <c r="M69" s="104"/>
      <c r="N69" s="105"/>
      <c r="O69" s="3"/>
      <c r="P69" s="14">
        <f t="shared" si="3"/>
        <v>0</v>
      </c>
      <c r="Q69" s="106"/>
      <c r="R69" s="106"/>
      <c r="S69" s="106"/>
      <c r="T69" s="14">
        <f t="shared" si="1"/>
        <v>0</v>
      </c>
      <c r="U69" s="14">
        <f t="shared" si="2"/>
        <v>0</v>
      </c>
      <c r="V69" s="15"/>
    </row>
    <row r="70" spans="7:22" x14ac:dyDescent="0.25">
      <c r="G70" s="102"/>
      <c r="H70" s="102"/>
      <c r="I70" s="102"/>
      <c r="J70" s="11"/>
      <c r="K70" s="103"/>
      <c r="L70" s="104"/>
      <c r="M70" s="104"/>
      <c r="N70" s="105"/>
      <c r="O70" s="3"/>
      <c r="P70" s="14">
        <f t="shared" si="3"/>
        <v>0</v>
      </c>
      <c r="Q70" s="106"/>
      <c r="R70" s="106"/>
      <c r="S70" s="106"/>
      <c r="T70" s="14">
        <f t="shared" si="1"/>
        <v>0</v>
      </c>
      <c r="U70" s="14">
        <f t="shared" si="2"/>
        <v>0</v>
      </c>
      <c r="V70" s="15"/>
    </row>
    <row r="71" spans="7:22" x14ac:dyDescent="0.25">
      <c r="G71" s="102"/>
      <c r="H71" s="107"/>
      <c r="I71" s="102"/>
      <c r="J71" s="11"/>
      <c r="K71" s="103"/>
      <c r="L71" s="104"/>
      <c r="M71" s="104"/>
      <c r="N71" s="105"/>
      <c r="O71" s="3"/>
      <c r="P71" s="14">
        <f t="shared" si="3"/>
        <v>0</v>
      </c>
      <c r="Q71" s="106"/>
      <c r="R71" s="106"/>
      <c r="S71" s="106"/>
      <c r="T71" s="14">
        <f t="shared" si="1"/>
        <v>0</v>
      </c>
      <c r="U71" s="14">
        <f t="shared" si="2"/>
        <v>0</v>
      </c>
      <c r="V71" s="15"/>
    </row>
    <row r="72" spans="7:22" x14ac:dyDescent="0.25">
      <c r="G72" s="102"/>
      <c r="H72" s="107"/>
      <c r="I72" s="102"/>
      <c r="J72" s="11"/>
      <c r="K72" s="103"/>
      <c r="L72" s="104"/>
      <c r="M72" s="104"/>
      <c r="N72" s="105"/>
      <c r="O72" s="3"/>
      <c r="P72" s="14">
        <f t="shared" si="3"/>
        <v>0</v>
      </c>
      <c r="Q72" s="106"/>
      <c r="R72" s="106"/>
      <c r="S72" s="106"/>
      <c r="T72" s="14">
        <f t="shared" si="1"/>
        <v>0</v>
      </c>
      <c r="U72" s="14">
        <f t="shared" si="2"/>
        <v>0</v>
      </c>
      <c r="V72" s="15"/>
    </row>
    <row r="73" spans="7:22" x14ac:dyDescent="0.25">
      <c r="G73" s="102"/>
      <c r="H73" s="102"/>
      <c r="I73" s="102"/>
      <c r="J73" s="11"/>
      <c r="K73" s="103"/>
      <c r="L73" s="104"/>
      <c r="M73" s="104"/>
      <c r="N73" s="105"/>
      <c r="O73" s="3"/>
      <c r="P73" s="14">
        <f t="shared" si="3"/>
        <v>0</v>
      </c>
      <c r="Q73" s="106"/>
      <c r="R73" s="106"/>
      <c r="S73" s="106"/>
      <c r="T73" s="14">
        <f t="shared" si="1"/>
        <v>0</v>
      </c>
      <c r="U73" s="14">
        <f t="shared" si="2"/>
        <v>0</v>
      </c>
      <c r="V73" s="15"/>
    </row>
    <row r="74" spans="7:22" x14ac:dyDescent="0.25">
      <c r="G74" s="102"/>
      <c r="H74" s="102"/>
      <c r="I74" s="102"/>
      <c r="J74" s="11"/>
      <c r="K74" s="103"/>
      <c r="L74" s="104"/>
      <c r="M74" s="104"/>
      <c r="N74" s="105"/>
      <c r="O74" s="3"/>
      <c r="P74" s="14">
        <f t="shared" si="3"/>
        <v>0</v>
      </c>
      <c r="Q74" s="106"/>
      <c r="R74" s="106"/>
      <c r="S74" s="106"/>
      <c r="T74" s="14">
        <f t="shared" si="1"/>
        <v>0</v>
      </c>
      <c r="U74" s="14">
        <f t="shared" si="2"/>
        <v>0</v>
      </c>
      <c r="V74" s="15"/>
    </row>
    <row r="75" spans="7:22" x14ac:dyDescent="0.25">
      <c r="G75" s="102"/>
      <c r="H75" s="102"/>
      <c r="I75" s="102"/>
      <c r="J75" s="11"/>
      <c r="K75" s="103"/>
      <c r="L75" s="104"/>
      <c r="M75" s="104"/>
      <c r="N75" s="105"/>
      <c r="O75" s="3"/>
      <c r="P75" s="14">
        <f t="shared" si="3"/>
        <v>0</v>
      </c>
      <c r="Q75" s="106"/>
      <c r="R75" s="106"/>
      <c r="S75" s="106"/>
      <c r="T75" s="14">
        <f t="shared" si="1"/>
        <v>0</v>
      </c>
      <c r="U75" s="14">
        <f t="shared" si="2"/>
        <v>0</v>
      </c>
      <c r="V75" s="15"/>
    </row>
    <row r="76" spans="7:22" x14ac:dyDescent="0.25">
      <c r="G76" s="102"/>
      <c r="H76" s="107"/>
      <c r="I76" s="102"/>
      <c r="J76" s="11"/>
      <c r="K76" s="103"/>
      <c r="L76" s="104"/>
      <c r="M76" s="104"/>
      <c r="N76" s="105"/>
      <c r="O76" s="3"/>
      <c r="P76" s="14">
        <f t="shared" si="3"/>
        <v>0</v>
      </c>
      <c r="Q76" s="106"/>
      <c r="R76" s="106"/>
      <c r="S76" s="106"/>
      <c r="T76" s="14">
        <f t="shared" si="1"/>
        <v>0</v>
      </c>
      <c r="U76" s="14">
        <f t="shared" si="2"/>
        <v>0</v>
      </c>
      <c r="V76" s="15"/>
    </row>
    <row r="77" spans="7:22" x14ac:dyDescent="0.25">
      <c r="G77" s="102"/>
      <c r="H77" s="102"/>
      <c r="I77" s="102"/>
      <c r="J77" s="11"/>
      <c r="K77" s="103"/>
      <c r="L77" s="104"/>
      <c r="M77" s="104"/>
      <c r="N77" s="105"/>
      <c r="O77" s="3"/>
      <c r="P77" s="14">
        <f t="shared" si="3"/>
        <v>0</v>
      </c>
      <c r="Q77" s="106"/>
      <c r="R77" s="106"/>
      <c r="S77" s="106"/>
      <c r="T77" s="14">
        <f t="shared" si="1"/>
        <v>0</v>
      </c>
      <c r="U77" s="14">
        <f t="shared" si="2"/>
        <v>0</v>
      </c>
      <c r="V77" s="15"/>
    </row>
    <row r="78" spans="7:22" x14ac:dyDescent="0.25">
      <c r="G78" s="102"/>
      <c r="H78" s="102"/>
      <c r="I78" s="102"/>
      <c r="J78" s="11"/>
      <c r="K78" s="103"/>
      <c r="L78" s="104"/>
      <c r="M78" s="104"/>
      <c r="N78" s="105"/>
      <c r="O78" s="3"/>
      <c r="P78" s="14">
        <f t="shared" ref="P78:P109" si="4">+N78*Coef</f>
        <v>0</v>
      </c>
      <c r="Q78" s="106"/>
      <c r="R78" s="106"/>
      <c r="S78" s="106"/>
      <c r="T78" s="14">
        <f t="shared" si="1"/>
        <v>0</v>
      </c>
      <c r="U78" s="14">
        <f t="shared" si="2"/>
        <v>0</v>
      </c>
      <c r="V78" s="15"/>
    </row>
    <row r="79" spans="7:22" x14ac:dyDescent="0.25">
      <c r="G79" s="102"/>
      <c r="H79" s="107"/>
      <c r="I79" s="102"/>
      <c r="J79" s="11"/>
      <c r="K79" s="103"/>
      <c r="L79" s="104"/>
      <c r="M79" s="104"/>
      <c r="N79" s="105"/>
      <c r="O79" s="3"/>
      <c r="P79" s="14">
        <f t="shared" si="4"/>
        <v>0</v>
      </c>
      <c r="Q79" s="106"/>
      <c r="R79" s="106"/>
      <c r="S79" s="106"/>
      <c r="T79" s="14">
        <f t="shared" ref="T79:T137" si="5">+Q79+R79-S79</f>
        <v>0</v>
      </c>
      <c r="U79" s="14">
        <f t="shared" ref="U79:U137" si="6">+P79-T79</f>
        <v>0</v>
      </c>
      <c r="V79" s="15"/>
    </row>
    <row r="80" spans="7:22" x14ac:dyDescent="0.25">
      <c r="G80" s="102"/>
      <c r="H80" s="102"/>
      <c r="I80" s="102"/>
      <c r="J80" s="11"/>
      <c r="K80" s="103"/>
      <c r="L80" s="104"/>
      <c r="M80" s="104"/>
      <c r="N80" s="105"/>
      <c r="O80" s="3"/>
      <c r="P80" s="14">
        <f t="shared" si="4"/>
        <v>0</v>
      </c>
      <c r="Q80" s="106"/>
      <c r="R80" s="106"/>
      <c r="S80" s="106"/>
      <c r="T80" s="14">
        <f t="shared" si="5"/>
        <v>0</v>
      </c>
      <c r="U80" s="14">
        <f t="shared" si="6"/>
        <v>0</v>
      </c>
      <c r="V80" s="15"/>
    </row>
    <row r="81" spans="7:22" x14ac:dyDescent="0.25">
      <c r="G81" s="102"/>
      <c r="H81" s="102"/>
      <c r="I81" s="102"/>
      <c r="J81" s="11"/>
      <c r="K81" s="103"/>
      <c r="L81" s="104"/>
      <c r="M81" s="104"/>
      <c r="N81" s="105"/>
      <c r="O81" s="3"/>
      <c r="P81" s="14">
        <f t="shared" si="4"/>
        <v>0</v>
      </c>
      <c r="Q81" s="106"/>
      <c r="R81" s="106"/>
      <c r="S81" s="106"/>
      <c r="T81" s="14">
        <f t="shared" si="5"/>
        <v>0</v>
      </c>
      <c r="U81" s="14">
        <f t="shared" si="6"/>
        <v>0</v>
      </c>
      <c r="V81" s="15"/>
    </row>
    <row r="82" spans="7:22" x14ac:dyDescent="0.25">
      <c r="G82" s="102"/>
      <c r="H82" s="102"/>
      <c r="I82" s="102"/>
      <c r="J82" s="11"/>
      <c r="K82" s="103"/>
      <c r="L82" s="104"/>
      <c r="M82" s="104"/>
      <c r="N82" s="105"/>
      <c r="O82" s="3"/>
      <c r="P82" s="14">
        <f t="shared" si="4"/>
        <v>0</v>
      </c>
      <c r="Q82" s="106"/>
      <c r="R82" s="106"/>
      <c r="S82" s="106"/>
      <c r="T82" s="14">
        <f t="shared" si="5"/>
        <v>0</v>
      </c>
      <c r="U82" s="14">
        <f t="shared" si="6"/>
        <v>0</v>
      </c>
      <c r="V82" s="15"/>
    </row>
    <row r="83" spans="7:22" x14ac:dyDescent="0.25">
      <c r="G83" s="102"/>
      <c r="H83" s="102"/>
      <c r="I83" s="102"/>
      <c r="J83" s="11"/>
      <c r="K83" s="103"/>
      <c r="L83" s="104"/>
      <c r="M83" s="104"/>
      <c r="N83" s="105"/>
      <c r="O83" s="3"/>
      <c r="P83" s="14">
        <f t="shared" si="4"/>
        <v>0</v>
      </c>
      <c r="Q83" s="106"/>
      <c r="R83" s="106"/>
      <c r="S83" s="106"/>
      <c r="T83" s="14">
        <f t="shared" si="5"/>
        <v>0</v>
      </c>
      <c r="U83" s="14">
        <f t="shared" si="6"/>
        <v>0</v>
      </c>
      <c r="V83" s="15"/>
    </row>
    <row r="84" spans="7:22" x14ac:dyDescent="0.25">
      <c r="G84" s="102"/>
      <c r="H84" s="102"/>
      <c r="I84" s="102"/>
      <c r="J84" s="11"/>
      <c r="K84" s="103"/>
      <c r="L84" s="104"/>
      <c r="M84" s="104"/>
      <c r="N84" s="105"/>
      <c r="O84" s="3"/>
      <c r="P84" s="14">
        <f t="shared" si="4"/>
        <v>0</v>
      </c>
      <c r="Q84" s="106"/>
      <c r="R84" s="106"/>
      <c r="S84" s="106"/>
      <c r="T84" s="14">
        <f t="shared" si="5"/>
        <v>0</v>
      </c>
      <c r="U84" s="14">
        <f t="shared" si="6"/>
        <v>0</v>
      </c>
      <c r="V84" s="15"/>
    </row>
    <row r="85" spans="7:22" x14ac:dyDescent="0.25">
      <c r="G85" s="102"/>
      <c r="H85" s="102"/>
      <c r="I85" s="102"/>
      <c r="J85" s="11"/>
      <c r="K85" s="103"/>
      <c r="L85" s="104"/>
      <c r="M85" s="104"/>
      <c r="N85" s="105"/>
      <c r="O85" s="3"/>
      <c r="P85" s="14">
        <f t="shared" si="4"/>
        <v>0</v>
      </c>
      <c r="Q85" s="106"/>
      <c r="R85" s="106"/>
      <c r="S85" s="106"/>
      <c r="T85" s="14">
        <f t="shared" si="5"/>
        <v>0</v>
      </c>
      <c r="U85" s="14">
        <f t="shared" si="6"/>
        <v>0</v>
      </c>
      <c r="V85" s="15"/>
    </row>
    <row r="86" spans="7:22" x14ac:dyDescent="0.25">
      <c r="G86" s="102"/>
      <c r="H86" s="102"/>
      <c r="I86" s="102"/>
      <c r="J86" s="11"/>
      <c r="K86" s="103"/>
      <c r="L86" s="104"/>
      <c r="M86" s="104"/>
      <c r="N86" s="105"/>
      <c r="O86" s="3"/>
      <c r="P86" s="14">
        <f t="shared" si="4"/>
        <v>0</v>
      </c>
      <c r="Q86" s="106"/>
      <c r="R86" s="106"/>
      <c r="S86" s="106"/>
      <c r="T86" s="14">
        <f t="shared" si="5"/>
        <v>0</v>
      </c>
      <c r="U86" s="14">
        <f t="shared" si="6"/>
        <v>0</v>
      </c>
      <c r="V86" s="15"/>
    </row>
    <row r="87" spans="7:22" x14ac:dyDescent="0.25">
      <c r="G87" s="102"/>
      <c r="H87" s="102"/>
      <c r="I87" s="102"/>
      <c r="J87" s="11"/>
      <c r="K87" s="103"/>
      <c r="L87" s="104"/>
      <c r="M87" s="104"/>
      <c r="N87" s="105"/>
      <c r="O87" s="3"/>
      <c r="P87" s="14">
        <f t="shared" si="4"/>
        <v>0</v>
      </c>
      <c r="Q87" s="106"/>
      <c r="R87" s="106"/>
      <c r="S87" s="106"/>
      <c r="T87" s="14">
        <f t="shared" si="5"/>
        <v>0</v>
      </c>
      <c r="U87" s="14">
        <f t="shared" si="6"/>
        <v>0</v>
      </c>
      <c r="V87" s="15"/>
    </row>
    <row r="88" spans="7:22" x14ac:dyDescent="0.25">
      <c r="G88" s="102"/>
      <c r="H88" s="102"/>
      <c r="I88" s="102"/>
      <c r="J88" s="11"/>
      <c r="K88" s="103"/>
      <c r="L88" s="104"/>
      <c r="M88" s="104"/>
      <c r="N88" s="105"/>
      <c r="O88" s="3"/>
      <c r="P88" s="14">
        <f t="shared" si="4"/>
        <v>0</v>
      </c>
      <c r="Q88" s="106"/>
      <c r="R88" s="106"/>
      <c r="S88" s="106"/>
      <c r="T88" s="14">
        <f t="shared" si="5"/>
        <v>0</v>
      </c>
      <c r="U88" s="14">
        <f t="shared" si="6"/>
        <v>0</v>
      </c>
      <c r="V88" s="15"/>
    </row>
    <row r="89" spans="7:22" x14ac:dyDescent="0.25">
      <c r="G89" s="102"/>
      <c r="H89" s="102"/>
      <c r="I89" s="102"/>
      <c r="J89" s="11"/>
      <c r="K89" s="103"/>
      <c r="L89" s="104"/>
      <c r="M89" s="104"/>
      <c r="N89" s="105"/>
      <c r="O89" s="3"/>
      <c r="P89" s="14">
        <f t="shared" si="4"/>
        <v>0</v>
      </c>
      <c r="Q89" s="106"/>
      <c r="R89" s="106"/>
      <c r="S89" s="106"/>
      <c r="T89" s="14">
        <f t="shared" si="5"/>
        <v>0</v>
      </c>
      <c r="U89" s="14">
        <f t="shared" si="6"/>
        <v>0</v>
      </c>
      <c r="V89" s="15"/>
    </row>
    <row r="90" spans="7:22" x14ac:dyDescent="0.25">
      <c r="G90" s="102"/>
      <c r="H90" s="102"/>
      <c r="I90" s="102"/>
      <c r="J90" s="11"/>
      <c r="K90" s="103"/>
      <c r="L90" s="104"/>
      <c r="M90" s="104"/>
      <c r="N90" s="105"/>
      <c r="O90" s="3"/>
      <c r="P90" s="14">
        <f t="shared" si="4"/>
        <v>0</v>
      </c>
      <c r="Q90" s="106"/>
      <c r="R90" s="106"/>
      <c r="S90" s="106"/>
      <c r="T90" s="14">
        <f t="shared" si="5"/>
        <v>0</v>
      </c>
      <c r="U90" s="14">
        <f t="shared" si="6"/>
        <v>0</v>
      </c>
      <c r="V90" s="15"/>
    </row>
    <row r="91" spans="7:22" x14ac:dyDescent="0.25">
      <c r="G91" s="102"/>
      <c r="H91" s="102"/>
      <c r="I91" s="102"/>
      <c r="J91" s="11"/>
      <c r="K91" s="103"/>
      <c r="L91" s="104"/>
      <c r="M91" s="104"/>
      <c r="N91" s="105"/>
      <c r="O91" s="3"/>
      <c r="P91" s="14">
        <f t="shared" si="4"/>
        <v>0</v>
      </c>
      <c r="Q91" s="106"/>
      <c r="R91" s="106"/>
      <c r="S91" s="106"/>
      <c r="T91" s="14">
        <f t="shared" si="5"/>
        <v>0</v>
      </c>
      <c r="U91" s="14">
        <f t="shared" si="6"/>
        <v>0</v>
      </c>
      <c r="V91" s="15"/>
    </row>
    <row r="92" spans="7:22" x14ac:dyDescent="0.25">
      <c r="G92" s="102"/>
      <c r="H92" s="102"/>
      <c r="I92" s="102"/>
      <c r="J92" s="11"/>
      <c r="K92" s="103"/>
      <c r="L92" s="104"/>
      <c r="M92" s="104"/>
      <c r="N92" s="105"/>
      <c r="O92" s="3"/>
      <c r="P92" s="14">
        <f t="shared" si="4"/>
        <v>0</v>
      </c>
      <c r="Q92" s="106"/>
      <c r="R92" s="106"/>
      <c r="S92" s="106"/>
      <c r="T92" s="14">
        <f t="shared" si="5"/>
        <v>0</v>
      </c>
      <c r="U92" s="14">
        <f t="shared" si="6"/>
        <v>0</v>
      </c>
      <c r="V92" s="15"/>
    </row>
    <row r="93" spans="7:22" x14ac:dyDescent="0.25">
      <c r="G93" s="102"/>
      <c r="H93" s="102"/>
      <c r="I93" s="102"/>
      <c r="J93" s="11"/>
      <c r="K93" s="103"/>
      <c r="L93" s="104"/>
      <c r="M93" s="104"/>
      <c r="N93" s="105"/>
      <c r="O93" s="3"/>
      <c r="P93" s="14">
        <f t="shared" si="4"/>
        <v>0</v>
      </c>
      <c r="Q93" s="106"/>
      <c r="R93" s="106"/>
      <c r="S93" s="106"/>
      <c r="T93" s="14">
        <f t="shared" si="5"/>
        <v>0</v>
      </c>
      <c r="U93" s="14">
        <f t="shared" si="6"/>
        <v>0</v>
      </c>
      <c r="V93" s="15"/>
    </row>
    <row r="94" spans="7:22" x14ac:dyDescent="0.25">
      <c r="G94" s="102"/>
      <c r="H94" s="102"/>
      <c r="I94" s="102"/>
      <c r="J94" s="11"/>
      <c r="K94" s="103"/>
      <c r="L94" s="104"/>
      <c r="M94" s="104"/>
      <c r="N94" s="105"/>
      <c r="O94" s="3"/>
      <c r="P94" s="14">
        <f t="shared" si="4"/>
        <v>0</v>
      </c>
      <c r="Q94" s="106"/>
      <c r="R94" s="106"/>
      <c r="S94" s="106"/>
      <c r="T94" s="14">
        <f t="shared" si="5"/>
        <v>0</v>
      </c>
      <c r="U94" s="14">
        <f t="shared" si="6"/>
        <v>0</v>
      </c>
      <c r="V94" s="15"/>
    </row>
    <row r="95" spans="7:22" x14ac:dyDescent="0.25">
      <c r="G95" s="102"/>
      <c r="H95" s="102"/>
      <c r="I95" s="102"/>
      <c r="J95" s="11"/>
      <c r="K95" s="103"/>
      <c r="L95" s="104"/>
      <c r="M95" s="104"/>
      <c r="N95" s="105"/>
      <c r="O95" s="3"/>
      <c r="P95" s="14">
        <f t="shared" si="4"/>
        <v>0</v>
      </c>
      <c r="Q95" s="106"/>
      <c r="R95" s="106"/>
      <c r="S95" s="106"/>
      <c r="T95" s="14">
        <f t="shared" si="5"/>
        <v>0</v>
      </c>
      <c r="U95" s="14">
        <f t="shared" si="6"/>
        <v>0</v>
      </c>
      <c r="V95" s="15"/>
    </row>
    <row r="96" spans="7:22" x14ac:dyDescent="0.25">
      <c r="G96" s="102"/>
      <c r="H96" s="102"/>
      <c r="I96" s="102"/>
      <c r="J96" s="11"/>
      <c r="K96" s="103"/>
      <c r="L96" s="104"/>
      <c r="M96" s="104"/>
      <c r="N96" s="105"/>
      <c r="O96" s="3"/>
      <c r="P96" s="14">
        <f t="shared" si="4"/>
        <v>0</v>
      </c>
      <c r="Q96" s="106"/>
      <c r="R96" s="106"/>
      <c r="S96" s="106"/>
      <c r="T96" s="14">
        <f t="shared" si="5"/>
        <v>0</v>
      </c>
      <c r="U96" s="14">
        <f t="shared" si="6"/>
        <v>0</v>
      </c>
      <c r="V96" s="15"/>
    </row>
    <row r="97" spans="7:22" x14ac:dyDescent="0.25">
      <c r="G97" s="102"/>
      <c r="H97" s="102"/>
      <c r="I97" s="102"/>
      <c r="J97" s="11"/>
      <c r="K97" s="103"/>
      <c r="L97" s="104"/>
      <c r="M97" s="104"/>
      <c r="N97" s="105"/>
      <c r="O97" s="3"/>
      <c r="P97" s="14">
        <f t="shared" si="4"/>
        <v>0</v>
      </c>
      <c r="Q97" s="106"/>
      <c r="R97" s="106"/>
      <c r="S97" s="106"/>
      <c r="T97" s="14">
        <f t="shared" si="5"/>
        <v>0</v>
      </c>
      <c r="U97" s="14">
        <f t="shared" si="6"/>
        <v>0</v>
      </c>
      <c r="V97" s="15"/>
    </row>
    <row r="98" spans="7:22" x14ac:dyDescent="0.25">
      <c r="G98" s="102"/>
      <c r="H98" s="102"/>
      <c r="I98" s="102"/>
      <c r="J98" s="11"/>
      <c r="K98" s="103"/>
      <c r="L98" s="104"/>
      <c r="M98" s="104"/>
      <c r="N98" s="105"/>
      <c r="O98" s="3"/>
      <c r="P98" s="14">
        <f t="shared" si="4"/>
        <v>0</v>
      </c>
      <c r="Q98" s="106"/>
      <c r="R98" s="106"/>
      <c r="S98" s="106"/>
      <c r="T98" s="14">
        <f t="shared" si="5"/>
        <v>0</v>
      </c>
      <c r="U98" s="14">
        <f t="shared" si="6"/>
        <v>0</v>
      </c>
      <c r="V98" s="15"/>
    </row>
    <row r="99" spans="7:22" x14ac:dyDescent="0.25">
      <c r="G99" s="102"/>
      <c r="H99" s="102"/>
      <c r="I99" s="102"/>
      <c r="J99" s="11"/>
      <c r="K99" s="103"/>
      <c r="L99" s="104"/>
      <c r="M99" s="104"/>
      <c r="N99" s="105"/>
      <c r="O99" s="3"/>
      <c r="P99" s="14">
        <f t="shared" si="4"/>
        <v>0</v>
      </c>
      <c r="Q99" s="106"/>
      <c r="R99" s="106"/>
      <c r="S99" s="106"/>
      <c r="T99" s="14">
        <f t="shared" si="5"/>
        <v>0</v>
      </c>
      <c r="U99" s="14">
        <f t="shared" si="6"/>
        <v>0</v>
      </c>
      <c r="V99" s="15"/>
    </row>
    <row r="100" spans="7:22" x14ac:dyDescent="0.25">
      <c r="G100" s="102"/>
      <c r="H100" s="102"/>
      <c r="I100" s="102"/>
      <c r="J100" s="11"/>
      <c r="K100" s="103"/>
      <c r="L100" s="104"/>
      <c r="M100" s="104"/>
      <c r="N100" s="105"/>
      <c r="O100" s="3"/>
      <c r="P100" s="14">
        <f t="shared" si="4"/>
        <v>0</v>
      </c>
      <c r="Q100" s="106"/>
      <c r="R100" s="106"/>
      <c r="S100" s="106"/>
      <c r="T100" s="14">
        <f t="shared" si="5"/>
        <v>0</v>
      </c>
      <c r="U100" s="14">
        <f t="shared" si="6"/>
        <v>0</v>
      </c>
      <c r="V100" s="15"/>
    </row>
    <row r="101" spans="7:22" x14ac:dyDescent="0.25">
      <c r="G101" s="102"/>
      <c r="H101" s="102"/>
      <c r="I101" s="102"/>
      <c r="J101" s="11"/>
      <c r="K101" s="103"/>
      <c r="L101" s="104"/>
      <c r="M101" s="104"/>
      <c r="N101" s="105"/>
      <c r="O101" s="3"/>
      <c r="P101" s="14">
        <f t="shared" si="4"/>
        <v>0</v>
      </c>
      <c r="Q101" s="106"/>
      <c r="R101" s="106"/>
      <c r="S101" s="106"/>
      <c r="T101" s="14">
        <f t="shared" si="5"/>
        <v>0</v>
      </c>
      <c r="U101" s="14">
        <f t="shared" si="6"/>
        <v>0</v>
      </c>
      <c r="V101" s="15"/>
    </row>
    <row r="102" spans="7:22" x14ac:dyDescent="0.25">
      <c r="G102" s="102"/>
      <c r="H102" s="102"/>
      <c r="I102" s="102"/>
      <c r="J102" s="11"/>
      <c r="K102" s="103"/>
      <c r="L102" s="104"/>
      <c r="M102" s="104"/>
      <c r="N102" s="105"/>
      <c r="O102" s="3"/>
      <c r="P102" s="14">
        <f t="shared" si="4"/>
        <v>0</v>
      </c>
      <c r="Q102" s="106"/>
      <c r="R102" s="106"/>
      <c r="S102" s="106"/>
      <c r="T102" s="14">
        <f t="shared" si="5"/>
        <v>0</v>
      </c>
      <c r="U102" s="14">
        <f t="shared" si="6"/>
        <v>0</v>
      </c>
      <c r="V102" s="15"/>
    </row>
    <row r="103" spans="7:22" x14ac:dyDescent="0.25">
      <c r="G103" s="102"/>
      <c r="H103" s="102"/>
      <c r="I103" s="102"/>
      <c r="J103" s="11"/>
      <c r="K103" s="103"/>
      <c r="L103" s="104"/>
      <c r="M103" s="104"/>
      <c r="N103" s="105"/>
      <c r="O103" s="3"/>
      <c r="P103" s="14">
        <f t="shared" si="4"/>
        <v>0</v>
      </c>
      <c r="Q103" s="106"/>
      <c r="R103" s="106"/>
      <c r="S103" s="106"/>
      <c r="T103" s="14">
        <f t="shared" si="5"/>
        <v>0</v>
      </c>
      <c r="U103" s="14">
        <f t="shared" si="6"/>
        <v>0</v>
      </c>
      <c r="V103" s="15"/>
    </row>
    <row r="104" spans="7:22" x14ac:dyDescent="0.25">
      <c r="G104" s="102"/>
      <c r="H104" s="102"/>
      <c r="I104" s="102"/>
      <c r="J104" s="11"/>
      <c r="K104" s="103"/>
      <c r="L104" s="104"/>
      <c r="M104" s="104"/>
      <c r="N104" s="105"/>
      <c r="O104" s="3"/>
      <c r="P104" s="14">
        <f t="shared" si="4"/>
        <v>0</v>
      </c>
      <c r="Q104" s="106"/>
      <c r="R104" s="106"/>
      <c r="S104" s="106"/>
      <c r="T104" s="14">
        <f t="shared" si="5"/>
        <v>0</v>
      </c>
      <c r="U104" s="14">
        <f t="shared" si="6"/>
        <v>0</v>
      </c>
      <c r="V104" s="15"/>
    </row>
    <row r="105" spans="7:22" x14ac:dyDescent="0.25">
      <c r="G105" s="102"/>
      <c r="H105" s="102"/>
      <c r="I105" s="102"/>
      <c r="J105" s="11"/>
      <c r="K105" s="103"/>
      <c r="L105" s="104"/>
      <c r="M105" s="104"/>
      <c r="N105" s="105"/>
      <c r="O105" s="3"/>
      <c r="P105" s="14">
        <f t="shared" si="4"/>
        <v>0</v>
      </c>
      <c r="Q105" s="106"/>
      <c r="R105" s="106"/>
      <c r="S105" s="106"/>
      <c r="T105" s="14">
        <f t="shared" si="5"/>
        <v>0</v>
      </c>
      <c r="U105" s="14">
        <f t="shared" si="6"/>
        <v>0</v>
      </c>
      <c r="V105" s="15"/>
    </row>
    <row r="106" spans="7:22" x14ac:dyDescent="0.25">
      <c r="G106" s="102"/>
      <c r="H106" s="102"/>
      <c r="I106" s="102"/>
      <c r="J106" s="11"/>
      <c r="K106" s="103"/>
      <c r="L106" s="104"/>
      <c r="M106" s="104"/>
      <c r="N106" s="105"/>
      <c r="O106" s="3"/>
      <c r="P106" s="14">
        <f t="shared" si="4"/>
        <v>0</v>
      </c>
      <c r="Q106" s="106"/>
      <c r="R106" s="106"/>
      <c r="S106" s="106"/>
      <c r="T106" s="14">
        <f t="shared" si="5"/>
        <v>0</v>
      </c>
      <c r="U106" s="14">
        <f t="shared" si="6"/>
        <v>0</v>
      </c>
      <c r="V106" s="15"/>
    </row>
    <row r="107" spans="7:22" x14ac:dyDescent="0.25">
      <c r="G107" s="102"/>
      <c r="H107" s="102"/>
      <c r="I107" s="102"/>
      <c r="J107" s="11"/>
      <c r="K107" s="103"/>
      <c r="L107" s="104"/>
      <c r="M107" s="104"/>
      <c r="N107" s="105"/>
      <c r="O107" s="3"/>
      <c r="P107" s="14">
        <f t="shared" si="4"/>
        <v>0</v>
      </c>
      <c r="Q107" s="106"/>
      <c r="R107" s="106"/>
      <c r="S107" s="106"/>
      <c r="T107" s="14">
        <f t="shared" si="5"/>
        <v>0</v>
      </c>
      <c r="U107" s="14">
        <f t="shared" si="6"/>
        <v>0</v>
      </c>
      <c r="V107" s="15"/>
    </row>
    <row r="108" spans="7:22" x14ac:dyDescent="0.25">
      <c r="G108" s="102"/>
      <c r="H108" s="102"/>
      <c r="I108" s="102"/>
      <c r="J108" s="11"/>
      <c r="K108" s="103"/>
      <c r="L108" s="104"/>
      <c r="M108" s="104"/>
      <c r="N108" s="105"/>
      <c r="O108" s="3"/>
      <c r="P108" s="14">
        <f t="shared" si="4"/>
        <v>0</v>
      </c>
      <c r="Q108" s="106"/>
      <c r="R108" s="106"/>
      <c r="S108" s="106"/>
      <c r="T108" s="14">
        <f t="shared" si="5"/>
        <v>0</v>
      </c>
      <c r="U108" s="14">
        <f t="shared" si="6"/>
        <v>0</v>
      </c>
      <c r="V108" s="15"/>
    </row>
    <row r="109" spans="7:22" x14ac:dyDescent="0.25">
      <c r="G109" s="102"/>
      <c r="H109" s="102"/>
      <c r="I109" s="102"/>
      <c r="J109" s="11"/>
      <c r="K109" s="103"/>
      <c r="L109" s="104"/>
      <c r="M109" s="104"/>
      <c r="N109" s="105"/>
      <c r="O109" s="3"/>
      <c r="P109" s="14">
        <f t="shared" si="4"/>
        <v>0</v>
      </c>
      <c r="Q109" s="106"/>
      <c r="R109" s="106"/>
      <c r="S109" s="106"/>
      <c r="T109" s="14">
        <f t="shared" si="5"/>
        <v>0</v>
      </c>
      <c r="U109" s="14">
        <f t="shared" si="6"/>
        <v>0</v>
      </c>
      <c r="V109" s="15"/>
    </row>
    <row r="110" spans="7:22" x14ac:dyDescent="0.25">
      <c r="G110" s="102"/>
      <c r="H110" s="102"/>
      <c r="I110" s="102"/>
      <c r="J110" s="11"/>
      <c r="K110" s="103"/>
      <c r="L110" s="104"/>
      <c r="M110" s="104"/>
      <c r="N110" s="105"/>
      <c r="O110" s="3"/>
      <c r="P110" s="14">
        <f t="shared" ref="P110:P137" si="7">+N110*Coef</f>
        <v>0</v>
      </c>
      <c r="Q110" s="106"/>
      <c r="R110" s="106"/>
      <c r="S110" s="106"/>
      <c r="T110" s="14">
        <f t="shared" si="5"/>
        <v>0</v>
      </c>
      <c r="U110" s="14">
        <f t="shared" si="6"/>
        <v>0</v>
      </c>
      <c r="V110" s="15"/>
    </row>
    <row r="111" spans="7:22" x14ac:dyDescent="0.25">
      <c r="G111" s="102"/>
      <c r="H111" s="107"/>
      <c r="I111" s="102"/>
      <c r="J111" s="11"/>
      <c r="K111" s="103"/>
      <c r="L111" s="104"/>
      <c r="M111" s="104"/>
      <c r="N111" s="105"/>
      <c r="O111" s="3"/>
      <c r="P111" s="14">
        <f t="shared" si="7"/>
        <v>0</v>
      </c>
      <c r="Q111" s="106"/>
      <c r="R111" s="106"/>
      <c r="S111" s="106"/>
      <c r="T111" s="14">
        <f t="shared" si="5"/>
        <v>0</v>
      </c>
      <c r="U111" s="14">
        <f t="shared" si="6"/>
        <v>0</v>
      </c>
      <c r="V111" s="15"/>
    </row>
    <row r="112" spans="7:22" x14ac:dyDescent="0.25">
      <c r="G112" s="102"/>
      <c r="H112" s="102"/>
      <c r="I112" s="102"/>
      <c r="J112" s="11"/>
      <c r="K112" s="103"/>
      <c r="L112" s="104"/>
      <c r="M112" s="104"/>
      <c r="N112" s="105"/>
      <c r="O112" s="3"/>
      <c r="P112" s="14">
        <f t="shared" si="7"/>
        <v>0</v>
      </c>
      <c r="Q112" s="106"/>
      <c r="R112" s="106"/>
      <c r="S112" s="106"/>
      <c r="T112" s="14">
        <f t="shared" si="5"/>
        <v>0</v>
      </c>
      <c r="U112" s="14">
        <f t="shared" si="6"/>
        <v>0</v>
      </c>
      <c r="V112" s="15"/>
    </row>
    <row r="113" spans="7:22" x14ac:dyDescent="0.25">
      <c r="G113" s="102"/>
      <c r="H113" s="102"/>
      <c r="I113" s="102"/>
      <c r="J113" s="11"/>
      <c r="K113" s="103"/>
      <c r="L113" s="104"/>
      <c r="M113" s="104"/>
      <c r="N113" s="105"/>
      <c r="O113" s="3"/>
      <c r="P113" s="14">
        <f t="shared" si="7"/>
        <v>0</v>
      </c>
      <c r="Q113" s="106"/>
      <c r="R113" s="106"/>
      <c r="S113" s="106"/>
      <c r="T113" s="14">
        <f t="shared" si="5"/>
        <v>0</v>
      </c>
      <c r="U113" s="14">
        <f t="shared" si="6"/>
        <v>0</v>
      </c>
      <c r="V113" s="15"/>
    </row>
    <row r="114" spans="7:22" x14ac:dyDescent="0.25">
      <c r="G114" s="102"/>
      <c r="H114" s="102"/>
      <c r="I114" s="102"/>
      <c r="J114" s="11"/>
      <c r="K114" s="103"/>
      <c r="L114" s="104"/>
      <c r="M114" s="104"/>
      <c r="N114" s="105"/>
      <c r="O114" s="3"/>
      <c r="P114" s="14">
        <f t="shared" si="7"/>
        <v>0</v>
      </c>
      <c r="Q114" s="106"/>
      <c r="R114" s="106"/>
      <c r="S114" s="106"/>
      <c r="T114" s="14">
        <f t="shared" si="5"/>
        <v>0</v>
      </c>
      <c r="U114" s="14">
        <f t="shared" si="6"/>
        <v>0</v>
      </c>
      <c r="V114" s="15"/>
    </row>
    <row r="115" spans="7:22" x14ac:dyDescent="0.25">
      <c r="G115" s="102"/>
      <c r="H115" s="102"/>
      <c r="I115" s="102"/>
      <c r="J115" s="11"/>
      <c r="K115" s="103"/>
      <c r="L115" s="104"/>
      <c r="M115" s="104"/>
      <c r="N115" s="105"/>
      <c r="O115" s="3"/>
      <c r="P115" s="14">
        <f t="shared" si="7"/>
        <v>0</v>
      </c>
      <c r="Q115" s="106"/>
      <c r="R115" s="106"/>
      <c r="S115" s="106"/>
      <c r="T115" s="14">
        <f t="shared" si="5"/>
        <v>0</v>
      </c>
      <c r="U115" s="14">
        <f t="shared" si="6"/>
        <v>0</v>
      </c>
      <c r="V115" s="15"/>
    </row>
    <row r="116" spans="7:22" x14ac:dyDescent="0.25">
      <c r="G116" s="102"/>
      <c r="H116" s="102"/>
      <c r="I116" s="102"/>
      <c r="J116" s="11"/>
      <c r="K116" s="103"/>
      <c r="L116" s="104"/>
      <c r="M116" s="104"/>
      <c r="N116" s="105"/>
      <c r="O116" s="3"/>
      <c r="P116" s="14">
        <f t="shared" si="7"/>
        <v>0</v>
      </c>
      <c r="Q116" s="106"/>
      <c r="R116" s="106"/>
      <c r="S116" s="106"/>
      <c r="T116" s="14">
        <f t="shared" si="5"/>
        <v>0</v>
      </c>
      <c r="U116" s="14">
        <f t="shared" si="6"/>
        <v>0</v>
      </c>
      <c r="V116" s="15"/>
    </row>
    <row r="117" spans="7:22" x14ac:dyDescent="0.25">
      <c r="G117" s="102"/>
      <c r="H117" s="102"/>
      <c r="I117" s="102"/>
      <c r="J117" s="11"/>
      <c r="K117" s="103"/>
      <c r="L117" s="104"/>
      <c r="M117" s="104"/>
      <c r="N117" s="105"/>
      <c r="O117" s="3"/>
      <c r="P117" s="14">
        <f t="shared" si="7"/>
        <v>0</v>
      </c>
      <c r="Q117" s="106"/>
      <c r="R117" s="106"/>
      <c r="S117" s="106"/>
      <c r="T117" s="14">
        <f t="shared" si="5"/>
        <v>0</v>
      </c>
      <c r="U117" s="14">
        <f t="shared" si="6"/>
        <v>0</v>
      </c>
      <c r="V117" s="15"/>
    </row>
    <row r="118" spans="7:22" x14ac:dyDescent="0.25">
      <c r="G118" s="102"/>
      <c r="H118" s="102"/>
      <c r="I118" s="102"/>
      <c r="J118" s="11"/>
      <c r="K118" s="103"/>
      <c r="L118" s="104"/>
      <c r="M118" s="104"/>
      <c r="N118" s="105"/>
      <c r="O118" s="3"/>
      <c r="P118" s="14">
        <f t="shared" si="7"/>
        <v>0</v>
      </c>
      <c r="Q118" s="106"/>
      <c r="R118" s="106"/>
      <c r="S118" s="106"/>
      <c r="T118" s="14">
        <f t="shared" si="5"/>
        <v>0</v>
      </c>
      <c r="U118" s="14">
        <f t="shared" si="6"/>
        <v>0</v>
      </c>
      <c r="V118" s="15"/>
    </row>
    <row r="119" spans="7:22" x14ac:dyDescent="0.25">
      <c r="G119" s="102"/>
      <c r="H119" s="102"/>
      <c r="I119" s="102"/>
      <c r="J119" s="11"/>
      <c r="K119" s="103"/>
      <c r="L119" s="104"/>
      <c r="M119" s="104"/>
      <c r="N119" s="105"/>
      <c r="O119" s="3"/>
      <c r="P119" s="14">
        <f t="shared" si="7"/>
        <v>0</v>
      </c>
      <c r="Q119" s="106"/>
      <c r="R119" s="106"/>
      <c r="S119" s="106"/>
      <c r="T119" s="14">
        <f t="shared" si="5"/>
        <v>0</v>
      </c>
      <c r="U119" s="14">
        <f t="shared" si="6"/>
        <v>0</v>
      </c>
      <c r="V119" s="15"/>
    </row>
    <row r="120" spans="7:22" x14ac:dyDescent="0.25">
      <c r="G120" s="102"/>
      <c r="H120" s="102"/>
      <c r="I120" s="102"/>
      <c r="J120" s="11"/>
      <c r="K120" s="103"/>
      <c r="L120" s="104"/>
      <c r="M120" s="104"/>
      <c r="N120" s="105"/>
      <c r="O120" s="3"/>
      <c r="P120" s="14">
        <f t="shared" si="7"/>
        <v>0</v>
      </c>
      <c r="Q120" s="106"/>
      <c r="R120" s="106"/>
      <c r="S120" s="106"/>
      <c r="T120" s="14">
        <f t="shared" si="5"/>
        <v>0</v>
      </c>
      <c r="U120" s="14">
        <f t="shared" si="6"/>
        <v>0</v>
      </c>
      <c r="V120" s="15"/>
    </row>
    <row r="121" spans="7:22" x14ac:dyDescent="0.25">
      <c r="G121" s="102"/>
      <c r="H121" s="102"/>
      <c r="I121" s="102"/>
      <c r="J121" s="11"/>
      <c r="K121" s="103"/>
      <c r="L121" s="104"/>
      <c r="M121" s="104"/>
      <c r="N121" s="105"/>
      <c r="O121" s="3"/>
      <c r="P121" s="14">
        <f t="shared" si="7"/>
        <v>0</v>
      </c>
      <c r="Q121" s="106"/>
      <c r="R121" s="106"/>
      <c r="S121" s="106"/>
      <c r="T121" s="14">
        <f t="shared" si="5"/>
        <v>0</v>
      </c>
      <c r="U121" s="14">
        <f t="shared" si="6"/>
        <v>0</v>
      </c>
      <c r="V121" s="15"/>
    </row>
    <row r="122" spans="7:22" x14ac:dyDescent="0.25">
      <c r="G122" s="102"/>
      <c r="H122" s="102"/>
      <c r="I122" s="102"/>
      <c r="J122" s="11"/>
      <c r="K122" s="103"/>
      <c r="L122" s="104"/>
      <c r="M122" s="104"/>
      <c r="N122" s="105"/>
      <c r="O122" s="3"/>
      <c r="P122" s="14">
        <f t="shared" si="7"/>
        <v>0</v>
      </c>
      <c r="Q122" s="106"/>
      <c r="R122" s="106"/>
      <c r="S122" s="106"/>
      <c r="T122" s="14">
        <f t="shared" si="5"/>
        <v>0</v>
      </c>
      <c r="U122" s="14">
        <f t="shared" si="6"/>
        <v>0</v>
      </c>
      <c r="V122" s="15"/>
    </row>
    <row r="123" spans="7:22" x14ac:dyDescent="0.25">
      <c r="G123" s="102"/>
      <c r="H123" s="102"/>
      <c r="I123" s="102"/>
      <c r="J123" s="11"/>
      <c r="K123" s="103"/>
      <c r="L123" s="104"/>
      <c r="M123" s="104"/>
      <c r="N123" s="105"/>
      <c r="O123" s="3"/>
      <c r="P123" s="14">
        <f t="shared" si="7"/>
        <v>0</v>
      </c>
      <c r="Q123" s="106"/>
      <c r="R123" s="106"/>
      <c r="S123" s="106"/>
      <c r="T123" s="14">
        <f t="shared" si="5"/>
        <v>0</v>
      </c>
      <c r="U123" s="14">
        <f t="shared" si="6"/>
        <v>0</v>
      </c>
      <c r="V123" s="15"/>
    </row>
    <row r="124" spans="7:22" x14ac:dyDescent="0.25">
      <c r="G124" s="102"/>
      <c r="H124" s="102"/>
      <c r="I124" s="102"/>
      <c r="J124" s="11"/>
      <c r="K124" s="103"/>
      <c r="L124" s="104"/>
      <c r="M124" s="104"/>
      <c r="N124" s="105"/>
      <c r="O124" s="3"/>
      <c r="P124" s="14">
        <f t="shared" si="7"/>
        <v>0</v>
      </c>
      <c r="Q124" s="106"/>
      <c r="R124" s="106"/>
      <c r="S124" s="106"/>
      <c r="T124" s="14">
        <f t="shared" si="5"/>
        <v>0</v>
      </c>
      <c r="U124" s="14">
        <f t="shared" si="6"/>
        <v>0</v>
      </c>
      <c r="V124" s="15"/>
    </row>
    <row r="125" spans="7:22" x14ac:dyDescent="0.25">
      <c r="G125" s="102"/>
      <c r="H125" s="102"/>
      <c r="I125" s="102"/>
      <c r="J125" s="11"/>
      <c r="K125" s="103"/>
      <c r="L125" s="104"/>
      <c r="M125" s="104"/>
      <c r="N125" s="105"/>
      <c r="O125" s="3"/>
      <c r="P125" s="14">
        <f t="shared" si="7"/>
        <v>0</v>
      </c>
      <c r="Q125" s="106"/>
      <c r="R125" s="106"/>
      <c r="S125" s="106"/>
      <c r="T125" s="14">
        <f t="shared" si="5"/>
        <v>0</v>
      </c>
      <c r="U125" s="14">
        <f t="shared" si="6"/>
        <v>0</v>
      </c>
      <c r="V125" s="15"/>
    </row>
    <row r="126" spans="7:22" x14ac:dyDescent="0.25">
      <c r="G126" s="102"/>
      <c r="H126" s="102"/>
      <c r="I126" s="102"/>
      <c r="J126" s="11"/>
      <c r="K126" s="103"/>
      <c r="L126" s="104"/>
      <c r="M126" s="104"/>
      <c r="N126" s="105"/>
      <c r="O126" s="3"/>
      <c r="P126" s="14">
        <f t="shared" si="7"/>
        <v>0</v>
      </c>
      <c r="Q126" s="106"/>
      <c r="R126" s="106"/>
      <c r="S126" s="106"/>
      <c r="T126" s="14">
        <f t="shared" si="5"/>
        <v>0</v>
      </c>
      <c r="U126" s="14">
        <f t="shared" si="6"/>
        <v>0</v>
      </c>
      <c r="V126" s="15"/>
    </row>
    <row r="127" spans="7:22" x14ac:dyDescent="0.25">
      <c r="G127" s="102"/>
      <c r="H127" s="102"/>
      <c r="I127" s="102"/>
      <c r="J127" s="11"/>
      <c r="K127" s="103"/>
      <c r="L127" s="104"/>
      <c r="M127" s="104"/>
      <c r="N127" s="105"/>
      <c r="O127" s="3"/>
      <c r="P127" s="14">
        <f t="shared" si="7"/>
        <v>0</v>
      </c>
      <c r="Q127" s="106"/>
      <c r="R127" s="106"/>
      <c r="S127" s="106"/>
      <c r="T127" s="14">
        <f t="shared" si="5"/>
        <v>0</v>
      </c>
      <c r="U127" s="14">
        <f t="shared" si="6"/>
        <v>0</v>
      </c>
      <c r="V127" s="15"/>
    </row>
    <row r="128" spans="7:22" x14ac:dyDescent="0.25">
      <c r="G128" s="102"/>
      <c r="H128" s="102"/>
      <c r="I128" s="102"/>
      <c r="J128" s="11"/>
      <c r="K128" s="103"/>
      <c r="L128" s="104"/>
      <c r="M128" s="104"/>
      <c r="N128" s="105"/>
      <c r="O128" s="3"/>
      <c r="P128" s="14">
        <f t="shared" si="7"/>
        <v>0</v>
      </c>
      <c r="Q128" s="106"/>
      <c r="R128" s="106"/>
      <c r="S128" s="106"/>
      <c r="T128" s="14">
        <f t="shared" si="5"/>
        <v>0</v>
      </c>
      <c r="U128" s="14">
        <f t="shared" si="6"/>
        <v>0</v>
      </c>
      <c r="V128" s="15"/>
    </row>
    <row r="129" spans="7:22" x14ac:dyDescent="0.25">
      <c r="G129" s="102"/>
      <c r="H129" s="102"/>
      <c r="I129" s="102"/>
      <c r="J129" s="11"/>
      <c r="K129" s="103"/>
      <c r="L129" s="104"/>
      <c r="M129" s="104"/>
      <c r="N129" s="105"/>
      <c r="O129" s="3"/>
      <c r="P129" s="14">
        <f t="shared" si="7"/>
        <v>0</v>
      </c>
      <c r="Q129" s="106"/>
      <c r="R129" s="106"/>
      <c r="S129" s="106"/>
      <c r="T129" s="14">
        <f t="shared" si="5"/>
        <v>0</v>
      </c>
      <c r="U129" s="14">
        <f t="shared" si="6"/>
        <v>0</v>
      </c>
      <c r="V129" s="15"/>
    </row>
    <row r="130" spans="7:22" x14ac:dyDescent="0.25">
      <c r="G130" s="102"/>
      <c r="H130" s="102"/>
      <c r="I130" s="102"/>
      <c r="J130" s="11"/>
      <c r="K130" s="103"/>
      <c r="L130" s="104"/>
      <c r="M130" s="104"/>
      <c r="N130" s="105"/>
      <c r="O130" s="3"/>
      <c r="P130" s="14">
        <f t="shared" si="7"/>
        <v>0</v>
      </c>
      <c r="Q130" s="106"/>
      <c r="R130" s="106"/>
      <c r="S130" s="106"/>
      <c r="T130" s="14">
        <f t="shared" si="5"/>
        <v>0</v>
      </c>
      <c r="U130" s="14">
        <f t="shared" si="6"/>
        <v>0</v>
      </c>
      <c r="V130" s="15"/>
    </row>
    <row r="131" spans="7:22" x14ac:dyDescent="0.25">
      <c r="G131" s="102"/>
      <c r="H131" s="102"/>
      <c r="I131" s="102"/>
      <c r="J131" s="11"/>
      <c r="K131" s="103"/>
      <c r="L131" s="104"/>
      <c r="M131" s="104"/>
      <c r="N131" s="105"/>
      <c r="O131" s="3"/>
      <c r="P131" s="14">
        <f t="shared" si="7"/>
        <v>0</v>
      </c>
      <c r="Q131" s="106"/>
      <c r="R131" s="106"/>
      <c r="S131" s="106"/>
      <c r="T131" s="14">
        <f t="shared" si="5"/>
        <v>0</v>
      </c>
      <c r="U131" s="14">
        <f t="shared" si="6"/>
        <v>0</v>
      </c>
      <c r="V131" s="15"/>
    </row>
    <row r="132" spans="7:22" x14ac:dyDescent="0.25">
      <c r="G132" s="102"/>
      <c r="H132" s="102"/>
      <c r="I132" s="102"/>
      <c r="J132" s="11"/>
      <c r="K132" s="103"/>
      <c r="L132" s="104"/>
      <c r="M132" s="104"/>
      <c r="N132" s="105"/>
      <c r="O132" s="3"/>
      <c r="P132" s="14">
        <f t="shared" si="7"/>
        <v>0</v>
      </c>
      <c r="Q132" s="106"/>
      <c r="R132" s="106"/>
      <c r="S132" s="106"/>
      <c r="T132" s="14">
        <f t="shared" si="5"/>
        <v>0</v>
      </c>
      <c r="U132" s="14">
        <f t="shared" si="6"/>
        <v>0</v>
      </c>
      <c r="V132" s="15"/>
    </row>
    <row r="133" spans="7:22" x14ac:dyDescent="0.25">
      <c r="G133" s="102"/>
      <c r="H133" s="102"/>
      <c r="I133" s="102"/>
      <c r="J133" s="11"/>
      <c r="K133" s="103"/>
      <c r="L133" s="104"/>
      <c r="M133" s="104"/>
      <c r="N133" s="105"/>
      <c r="O133" s="3"/>
      <c r="P133" s="14">
        <f t="shared" si="7"/>
        <v>0</v>
      </c>
      <c r="Q133" s="106"/>
      <c r="R133" s="106"/>
      <c r="S133" s="106"/>
      <c r="T133" s="14">
        <f t="shared" si="5"/>
        <v>0</v>
      </c>
      <c r="U133" s="14">
        <f t="shared" si="6"/>
        <v>0</v>
      </c>
      <c r="V133" s="15"/>
    </row>
    <row r="134" spans="7:22" x14ac:dyDescent="0.25">
      <c r="G134" s="102"/>
      <c r="H134" s="102"/>
      <c r="I134" s="102"/>
      <c r="J134" s="11"/>
      <c r="K134" s="103"/>
      <c r="L134" s="104"/>
      <c r="M134" s="104"/>
      <c r="N134" s="105"/>
      <c r="O134" s="3"/>
      <c r="P134" s="14">
        <f t="shared" si="7"/>
        <v>0</v>
      </c>
      <c r="Q134" s="106"/>
      <c r="R134" s="106"/>
      <c r="S134" s="106"/>
      <c r="T134" s="14">
        <f t="shared" si="5"/>
        <v>0</v>
      </c>
      <c r="U134" s="14">
        <f t="shared" si="6"/>
        <v>0</v>
      </c>
      <c r="V134" s="15"/>
    </row>
    <row r="135" spans="7:22" x14ac:dyDescent="0.25">
      <c r="G135" s="102"/>
      <c r="H135" s="102"/>
      <c r="I135" s="102"/>
      <c r="J135" s="11"/>
      <c r="K135" s="103"/>
      <c r="L135" s="104"/>
      <c r="M135" s="104"/>
      <c r="N135" s="105"/>
      <c r="O135" s="3"/>
      <c r="P135" s="14">
        <f t="shared" si="7"/>
        <v>0</v>
      </c>
      <c r="Q135" s="106"/>
      <c r="R135" s="106"/>
      <c r="S135" s="106"/>
      <c r="T135" s="14">
        <f t="shared" si="5"/>
        <v>0</v>
      </c>
      <c r="U135" s="14">
        <f t="shared" si="6"/>
        <v>0</v>
      </c>
      <c r="V135" s="15"/>
    </row>
    <row r="136" spans="7:22" x14ac:dyDescent="0.25">
      <c r="G136" s="102"/>
      <c r="H136" s="102"/>
      <c r="I136" s="102"/>
      <c r="J136" s="11"/>
      <c r="K136" s="103"/>
      <c r="L136" s="104"/>
      <c r="M136" s="104"/>
      <c r="N136" s="105"/>
      <c r="O136" s="3"/>
      <c r="P136" s="14">
        <f t="shared" si="7"/>
        <v>0</v>
      </c>
      <c r="Q136" s="106"/>
      <c r="R136" s="106"/>
      <c r="S136" s="106"/>
      <c r="T136" s="14">
        <f t="shared" si="5"/>
        <v>0</v>
      </c>
      <c r="U136" s="14">
        <f t="shared" si="6"/>
        <v>0</v>
      </c>
      <c r="V136" s="15"/>
    </row>
    <row r="137" spans="7:22" x14ac:dyDescent="0.25">
      <c r="G137" s="102"/>
      <c r="H137" s="102"/>
      <c r="I137" s="102"/>
      <c r="J137" s="11"/>
      <c r="K137" s="103"/>
      <c r="L137" s="104"/>
      <c r="M137" s="104"/>
      <c r="N137" s="105"/>
      <c r="O137" s="3"/>
      <c r="P137" s="14">
        <f t="shared" si="7"/>
        <v>0</v>
      </c>
      <c r="Q137" s="106"/>
      <c r="R137" s="106"/>
      <c r="S137" s="106"/>
      <c r="T137" s="14">
        <f t="shared" si="5"/>
        <v>0</v>
      </c>
      <c r="U137" s="14">
        <f t="shared" si="6"/>
        <v>0</v>
      </c>
      <c r="V137" s="15"/>
    </row>
    <row r="138" spans="7:22" x14ac:dyDescent="0.25">
      <c r="G138" s="3"/>
      <c r="H138" s="17"/>
      <c r="I138" s="17"/>
      <c r="J138" s="18">
        <f>SUM(J14:J137)</f>
        <v>0</v>
      </c>
      <c r="K138" s="99"/>
      <c r="L138" s="3"/>
      <c r="M138" s="4"/>
      <c r="N138" s="18">
        <f>SUM(N14:N137)</f>
        <v>0</v>
      </c>
      <c r="O138" s="3"/>
      <c r="P138" s="18">
        <f t="shared" ref="P138:U138" si="8">SUM(P14:P137)</f>
        <v>0</v>
      </c>
      <c r="Q138" s="18">
        <f t="shared" si="8"/>
        <v>0</v>
      </c>
      <c r="R138" s="18">
        <f t="shared" si="8"/>
        <v>0</v>
      </c>
      <c r="S138" s="18">
        <f t="shared" si="8"/>
        <v>0</v>
      </c>
      <c r="T138" s="18">
        <f t="shared" si="8"/>
        <v>0</v>
      </c>
      <c r="U138" s="18">
        <f t="shared" si="8"/>
        <v>0</v>
      </c>
      <c r="V138" s="3"/>
    </row>
  </sheetData>
  <mergeCells count="3">
    <mergeCell ref="G11:H11"/>
    <mergeCell ref="I11:J11"/>
    <mergeCell ref="P11:Q11"/>
  </mergeCells>
  <conditionalFormatting sqref="T15:U137 N14:N137 P14:P137">
    <cfRule type="cellIs" dxfId="22" priority="23" operator="lessThan">
      <formula>-1</formula>
    </cfRule>
  </conditionalFormatting>
  <conditionalFormatting sqref="T15:U137 N14:N137 P14:P137">
    <cfRule type="expression" dxfId="21" priority="22">
      <formula>$I14="OUI"</formula>
    </cfRule>
  </conditionalFormatting>
  <conditionalFormatting sqref="T15:U137 N14:N137 P14:P137">
    <cfRule type="expression" dxfId="20" priority="21">
      <formula>$I14="OUI"</formula>
    </cfRule>
  </conditionalFormatting>
  <conditionalFormatting sqref="T75:U137">
    <cfRule type="expression" dxfId="19" priority="20">
      <formula>$I75="OUI"</formula>
    </cfRule>
  </conditionalFormatting>
  <conditionalFormatting sqref="T16:U16">
    <cfRule type="expression" dxfId="18" priority="19">
      <formula>$I16="OUI"</formula>
    </cfRule>
  </conditionalFormatting>
  <conditionalFormatting sqref="T16:U16">
    <cfRule type="expression" dxfId="17" priority="18">
      <formula>$I16="OUI"</formula>
    </cfRule>
  </conditionalFormatting>
  <conditionalFormatting sqref="T55:U55">
    <cfRule type="expression" dxfId="16" priority="17">
      <formula>$I55="OUI"</formula>
    </cfRule>
  </conditionalFormatting>
  <conditionalFormatting sqref="K14:K137">
    <cfRule type="expression" dxfId="15" priority="16">
      <formula>OR(I14="Achats",I14="Variable",I14="Comm")</formula>
    </cfRule>
  </conditionalFormatting>
  <conditionalFormatting sqref="L14:L137">
    <cfRule type="expression" dxfId="14" priority="15">
      <formula>OR(I14="Achats",I14="Variable",I14="Comm")</formula>
    </cfRule>
  </conditionalFormatting>
  <conditionalFormatting sqref="M14:M137">
    <cfRule type="expression" dxfId="13" priority="14">
      <formula>OR(I14="Achats",I14="Variable",I14="Comm")</formula>
    </cfRule>
  </conditionalFormatting>
  <conditionalFormatting sqref="M11">
    <cfRule type="cellIs" dxfId="12" priority="13" operator="lessThan">
      <formula>-1</formula>
    </cfRule>
  </conditionalFormatting>
  <conditionalFormatting sqref="M11">
    <cfRule type="expression" dxfId="11" priority="12">
      <formula>$I11="OUI"</formula>
    </cfRule>
  </conditionalFormatting>
  <conditionalFormatting sqref="M11">
    <cfRule type="expression" dxfId="10" priority="11">
      <formula>$I11="OUI"</formula>
    </cfRule>
  </conditionalFormatting>
  <conditionalFormatting sqref="U11:U13 U15:U137">
    <cfRule type="cellIs" dxfId="9" priority="9" operator="greaterThan">
      <formula>0</formula>
    </cfRule>
    <cfRule type="cellIs" dxfId="8" priority="10" operator="lessThan">
      <formula>-0.01</formula>
    </cfRule>
  </conditionalFormatting>
  <conditionalFormatting sqref="Q14:Q137">
    <cfRule type="expression" dxfId="7" priority="8">
      <formula>OR(I14="Achats",I14="Variable",I14="Comm")</formula>
    </cfRule>
  </conditionalFormatting>
  <conditionalFormatting sqref="R14:R137">
    <cfRule type="expression" dxfId="6" priority="7">
      <formula>OR(I14="Achats",I14="Variable",I14="Comm")</formula>
    </cfRule>
  </conditionalFormatting>
  <conditionalFormatting sqref="S14:S137">
    <cfRule type="expression" dxfId="5" priority="6">
      <formula>OR(I14="Achats",I14="Variable",I14="Comm")</formula>
    </cfRule>
  </conditionalFormatting>
  <conditionalFormatting sqref="T14:T137">
    <cfRule type="expression" dxfId="4" priority="5">
      <formula>OR(I14="Achats",I14="Variable",I14="Comm")</formula>
    </cfRule>
  </conditionalFormatting>
  <conditionalFormatting sqref="U14:U137">
    <cfRule type="expression" dxfId="3" priority="4">
      <formula>OR(I14="Achats",I14="Variable",I14="Comm")</formula>
    </cfRule>
  </conditionalFormatting>
  <conditionalFormatting sqref="G14:G137">
    <cfRule type="expression" dxfId="2" priority="3">
      <formula>$I14="Achats"</formula>
    </cfRule>
  </conditionalFormatting>
  <conditionalFormatting sqref="H14:H137">
    <cfRule type="expression" dxfId="1" priority="2">
      <formula>$I14="Achats"</formula>
    </cfRule>
  </conditionalFormatting>
  <conditionalFormatting sqref="I14:I137">
    <cfRule type="expression" dxfId="0" priority="1">
      <formula>$I14="Achats"</formula>
    </cfRule>
  </conditionalFormatting>
  <dataValidations count="1">
    <dataValidation type="list" allowBlank="1" showInputMessage="1" showErrorMessage="1" sqref="K11" xr:uid="{114CBFE8-9BA6-4859-B470-660AD97ED47F}">
      <formula1>Mois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Frais Généraux</vt:lpstr>
      <vt:lpstr>Frais variables</vt:lpstr>
      <vt:lpstr>Ctrl_Budgetaire</vt:lpstr>
      <vt:lpstr>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2020-03-12T17:20:42Z</dcterms:created>
  <dcterms:modified xsi:type="dcterms:W3CDTF">2020-03-12T18:39:48Z</dcterms:modified>
</cp:coreProperties>
</file>