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Tableau" sheetId="1" r:id="rId1"/>
    <sheet name="TCD" sheetId="4" r:id="rId2"/>
  </sheets>
  <calcPr calcId="145621"/>
  <pivotCaches>
    <pivotCache cacheId="1" r:id="rId3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O2" i="1"/>
  <c r="N2" i="1"/>
  <c r="I14" i="4"/>
  <c r="I22" i="4"/>
  <c r="I15" i="4"/>
  <c r="I23" i="4"/>
  <c r="I8" i="4"/>
  <c r="I16" i="4"/>
  <c r="I9" i="4"/>
  <c r="I17" i="4"/>
  <c r="I10" i="4"/>
  <c r="I18" i="4"/>
  <c r="I11" i="4"/>
  <c r="I19" i="4"/>
  <c r="I12" i="4"/>
  <c r="I20" i="4"/>
  <c r="I13" i="4"/>
  <c r="I21" i="4"/>
  <c r="I7" i="4"/>
  <c r="H7" i="4"/>
  <c r="H15" i="4"/>
  <c r="H23" i="4"/>
  <c r="H8" i="4"/>
  <c r="H16" i="4"/>
  <c r="H9" i="4"/>
  <c r="H17" i="4"/>
  <c r="H10" i="4"/>
  <c r="H18" i="4"/>
  <c r="H11" i="4"/>
  <c r="H19" i="4"/>
  <c r="H12" i="4"/>
  <c r="H20" i="4"/>
  <c r="H13" i="4"/>
  <c r="H21" i="4"/>
  <c r="H14" i="4"/>
  <c r="H22" i="4"/>
  <c r="C3" i="1" l="1"/>
  <c r="C4" i="1"/>
  <c r="C6" i="1"/>
  <c r="C8" i="1"/>
  <c r="C9" i="1"/>
  <c r="C11" i="1"/>
  <c r="C13" i="1"/>
  <c r="C14" i="1"/>
  <c r="C16" i="1"/>
  <c r="C17" i="1"/>
  <c r="C19" i="1"/>
  <c r="C20" i="1"/>
  <c r="C21" i="1"/>
  <c r="C22" i="1"/>
  <c r="C24" i="1"/>
  <c r="C25" i="1"/>
  <c r="C26" i="1"/>
  <c r="C29" i="1"/>
  <c r="C30" i="1"/>
  <c r="C2" i="1"/>
</calcChain>
</file>

<file path=xl/sharedStrings.xml><?xml version="1.0" encoding="utf-8"?>
<sst xmlns="http://schemas.openxmlformats.org/spreadsheetml/2006/main" count="191" uniqueCount="71">
  <si>
    <t>Année</t>
  </si>
  <si>
    <t>Catégorie</t>
  </si>
  <si>
    <t>Sous-Catégorie</t>
  </si>
  <si>
    <t>Type Commande</t>
  </si>
  <si>
    <t>Client</t>
  </si>
  <si>
    <t>X1</t>
  </si>
  <si>
    <t>X3</t>
  </si>
  <si>
    <t>X4</t>
  </si>
  <si>
    <t>X5</t>
  </si>
  <si>
    <t>X7</t>
  </si>
  <si>
    <t>X9</t>
  </si>
  <si>
    <t>X11</t>
  </si>
  <si>
    <t>X14</t>
  </si>
  <si>
    <t>X15</t>
  </si>
  <si>
    <t>X16</t>
  </si>
  <si>
    <t>X17</t>
  </si>
  <si>
    <t>X19</t>
  </si>
  <si>
    <t>X21</t>
  </si>
  <si>
    <t>X22</t>
  </si>
  <si>
    <t>X23</t>
  </si>
  <si>
    <t>X24</t>
  </si>
  <si>
    <t>X27</t>
  </si>
  <si>
    <t>Commande</t>
  </si>
  <si>
    <t>Avoir</t>
  </si>
  <si>
    <t>A</t>
  </si>
  <si>
    <t>B</t>
  </si>
  <si>
    <t>C</t>
  </si>
  <si>
    <t>AB</t>
  </si>
  <si>
    <t>CB</t>
  </si>
  <si>
    <t>BB</t>
  </si>
  <si>
    <t>1a</t>
  </si>
  <si>
    <t>5a</t>
  </si>
  <si>
    <t>7a</t>
  </si>
  <si>
    <t>9a</t>
  </si>
  <si>
    <t>11a</t>
  </si>
  <si>
    <t>11b</t>
  </si>
  <si>
    <t>17a</t>
  </si>
  <si>
    <t>19a</t>
  </si>
  <si>
    <t>24a</t>
  </si>
  <si>
    <t>24b</t>
  </si>
  <si>
    <t>27a</t>
  </si>
  <si>
    <t>27b</t>
  </si>
  <si>
    <t>Heures Etude Devis</t>
  </si>
  <si>
    <t>Heures Travail Devis</t>
  </si>
  <si>
    <t>Heures Travail Réel</t>
  </si>
  <si>
    <t>Heures Etudes Réel</t>
  </si>
  <si>
    <t>Matériel Devis</t>
  </si>
  <si>
    <t>Matériel Réel</t>
  </si>
  <si>
    <t>Logistique Devis</t>
  </si>
  <si>
    <t>Logistique Réel</t>
  </si>
  <si>
    <t>(Tous)</t>
  </si>
  <si>
    <t>Étiquettes de lignes</t>
  </si>
  <si>
    <t>Total général</t>
  </si>
  <si>
    <t>Radical</t>
  </si>
  <si>
    <t>1</t>
  </si>
  <si>
    <t>2</t>
  </si>
  <si>
    <t>3</t>
  </si>
  <si>
    <t>4</t>
  </si>
  <si>
    <t>5</t>
  </si>
  <si>
    <t>7</t>
  </si>
  <si>
    <t>9</t>
  </si>
  <si>
    <t>Somme de Matériel Devis</t>
  </si>
  <si>
    <t>Somme de Matériel Réel</t>
  </si>
  <si>
    <t>Filtres permettant de mettre des intervalles à l'analyse</t>
  </si>
  <si>
    <t>TCD à partir de "Tableau feuille1"</t>
  </si>
  <si>
    <t>Tableau qui recopie TCD</t>
  </si>
  <si>
    <t>Pour pouvoir faire graphique</t>
  </si>
  <si>
    <t>Graphique que j'aimerais idéalement qu'il se mette à jour automatiquement vis-à-vis des filtres TCD</t>
  </si>
  <si>
    <t>X=Y</t>
  </si>
  <si>
    <t>Devis</t>
  </si>
  <si>
    <t>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</si>
</sst>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0" borderId="0" xfId="0" applyFont="1" applyFill="1" applyBorder="1"/>
    <xf numFmtId="0" fontId="0" fillId="0" borderId="0" xfId="0" applyNumberFormat="1" applyFill="1"/>
    <xf numFmtId="0" fontId="0" fillId="0" borderId="0" xfId="0" applyNumberFormat="1" applyFill="1" applyBorder="1"/>
    <xf numFmtId="0" fontId="0" fillId="0" borderId="2" xfId="0" applyNumberFormat="1" applyFont="1" applyFill="1" applyBorder="1"/>
    <xf numFmtId="0" fontId="0" fillId="0" borderId="0" xfId="0" applyNumberFormat="1" applyFont="1" applyFill="1" applyBorder="1"/>
    <xf numFmtId="0" fontId="0" fillId="0" borderId="1" xfId="0" applyNumberFormat="1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Valeurs tableau qui copierait valeurs automatiquement du TCD</c:v>
          </c:tx>
          <c:spPr>
            <a:ln w="28575">
              <a:noFill/>
            </a:ln>
          </c:spPr>
          <c:xVal>
            <c:numRef>
              <c:f>TCD!$I$7:$I$23</c:f>
              <c:numCache>
                <c:formatCode>General</c:formatCode>
                <c:ptCount val="17"/>
                <c:pt idx="0">
                  <c:v>4000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20</c:v>
                </c:pt>
                <c:pt idx="13">
                  <c:v>205</c:v>
                </c:pt>
                <c:pt idx="14">
                  <c:v>50</c:v>
                </c:pt>
                <c:pt idx="15">
                  <c:v>20</c:v>
                </c:pt>
                <c:pt idx="16">
                  <c:v>25</c:v>
                </c:pt>
              </c:numCache>
            </c:numRef>
          </c:xVal>
          <c:yVal>
            <c:numRef>
              <c:f>TCD!$H$7:$H$23</c:f>
              <c:numCache>
                <c:formatCode>General</c:formatCode>
                <c:ptCount val="17"/>
                <c:pt idx="0">
                  <c:v>1000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5000</c:v>
                </c:pt>
                <c:pt idx="13">
                  <c:v>400</c:v>
                </c:pt>
                <c:pt idx="14">
                  <c:v>4000</c:v>
                </c:pt>
                <c:pt idx="15">
                  <c:v>40</c:v>
                </c:pt>
                <c:pt idx="16">
                  <c:v>305</c:v>
                </c:pt>
              </c:numCache>
            </c:numRef>
          </c:yVal>
          <c:smooth val="0"/>
        </c:ser>
        <c:ser>
          <c:idx val="1"/>
          <c:order val="1"/>
          <c:tx>
            <c:v>X=Y</c:v>
          </c:tx>
          <c:spPr>
            <a:ln w="28575">
              <a:noFill/>
            </a:ln>
          </c:spPr>
          <c:xVal>
            <c:numRef>
              <c:f>TCD!$K$30:$L$30</c:f>
              <c:numCache>
                <c:formatCode>General</c:formatCode>
                <c:ptCount val="2"/>
                <c:pt idx="0">
                  <c:v>0</c:v>
                </c:pt>
                <c:pt idx="1">
                  <c:v>20000</c:v>
                </c:pt>
              </c:numCache>
            </c:numRef>
          </c:xVal>
          <c:yVal>
            <c:numRef>
              <c:f>TCD!$K$30:$L$30</c:f>
              <c:numCache>
                <c:formatCode>General</c:formatCode>
                <c:ptCount val="2"/>
                <c:pt idx="0">
                  <c:v>0</c:v>
                </c:pt>
                <c:pt idx="1">
                  <c:v>20000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9474688"/>
        <c:axId val="341287296"/>
      </c:scatterChart>
      <c:valAx>
        <c:axId val="33947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41287296"/>
        <c:crosses val="autoZero"/>
        <c:crossBetween val="midCat"/>
      </c:valAx>
      <c:valAx>
        <c:axId val="341287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94746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19049</xdr:colOff>
      <xdr:row>1</xdr:row>
      <xdr:rowOff>90486</xdr:rowOff>
    </xdr:from>
    <xdr:to>
      <xdr:col>21</xdr:col>
      <xdr:colOff>609600</xdr:colOff>
      <xdr:row>26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GARDIN Jean Loup" refreshedDate="43315.424478009256" createdVersion="4" refreshedVersion="4" minRefreshableVersion="3" recordCount="29">
  <cacheSource type="worksheet">
    <worksheetSource name="Tableau1"/>
  </cacheSource>
  <cacheFields count="15">
    <cacheField name="Année" numFmtId="0">
      <sharedItems containsSemiMixedTypes="0" containsString="0" containsNumber="1" containsInteger="1" minValue="12" maxValue="14" count="3">
        <n v="12"/>
        <n v="13"/>
        <n v="14"/>
      </sharedItems>
    </cacheField>
    <cacheField name="Catégorie" numFmtId="0">
      <sharedItems count="3">
        <s v="A"/>
        <s v="B"/>
        <s v="C"/>
      </sharedItems>
    </cacheField>
    <cacheField name="Sous-Catégorie" numFmtId="0">
      <sharedItems count="6">
        <s v="AA"/>
        <s v="BA"/>
        <s v="CA"/>
        <s v="AB"/>
        <s v="CB"/>
        <s v="BB"/>
      </sharedItems>
    </cacheField>
    <cacheField name="Type Commande" numFmtId="0">
      <sharedItems count="2">
        <s v="Commande"/>
        <s v="Avoir"/>
      </sharedItems>
    </cacheField>
    <cacheField name="Client" numFmtId="0">
      <sharedItems count="17">
        <s v="X1"/>
        <s v="X3"/>
        <s v="X4"/>
        <s v="X5"/>
        <s v="X7"/>
        <s v="X9"/>
        <s v="X11"/>
        <s v="X14"/>
        <s v="X15"/>
        <s v="X16"/>
        <s v="X17"/>
        <s v="X19"/>
        <s v="X21"/>
        <s v="X22"/>
        <s v="X23"/>
        <s v="X24"/>
        <s v="X27"/>
      </sharedItems>
    </cacheField>
    <cacheField name="Radical" numFmtId="0">
      <sharedItems count="7">
        <s v="1"/>
        <s v="3"/>
        <s v="4"/>
        <s v="5"/>
        <s v="7"/>
        <s v="9"/>
        <s v="2"/>
      </sharedItems>
    </cacheField>
    <cacheField name="Commande" numFmtId="0">
      <sharedItems containsMixedTypes="1" containsNumber="1" containsInteger="1" minValue="1" maxValue="27"/>
    </cacheField>
    <cacheField name="Matériel Devis" numFmtId="0">
      <sharedItems containsSemiMixedTypes="0" containsString="0" containsNumber="1" containsInteger="1" minValue="25" maxValue="5020"/>
    </cacheField>
    <cacheField name="Matériel Réel" numFmtId="0">
      <sharedItems containsSemiMixedTypes="0" containsString="0" containsNumber="1" containsInteger="1" minValue="20" maxValue="4000"/>
    </cacheField>
    <cacheField name="Logistique Devis" numFmtId="0">
      <sharedItems containsSemiMixedTypes="0" containsString="0" containsNumber="1" containsInteger="1" minValue="0" maxValue="500"/>
    </cacheField>
    <cacheField name="Logistique Réel" numFmtId="0">
      <sharedItems containsSemiMixedTypes="0" containsString="0" containsNumber="1" containsInteger="1" minValue="0" maxValue="400"/>
    </cacheField>
    <cacheField name="Heures Etude Devis" numFmtId="0">
      <sharedItems containsSemiMixedTypes="0" containsString="0" containsNumber="1" containsInteger="1" minValue="1" maxValue="80"/>
    </cacheField>
    <cacheField name="Heures Etudes Réel" numFmtId="0">
      <sharedItems containsSemiMixedTypes="0" containsString="0" containsNumber="1" containsInteger="1" minValue="1" maxValue="68"/>
    </cacheField>
    <cacheField name="Heures Travail Devis" numFmtId="0">
      <sharedItems containsSemiMixedTypes="0" containsString="0" containsNumber="1" containsInteger="1" minValue="1" maxValue="85"/>
    </cacheField>
    <cacheField name="Heures Travail Réel" numFmtId="0">
      <sharedItems containsSemiMixedTypes="0" containsString="0" containsNumber="1" containsInteger="1" minValue="2" maxValue="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n v="1"/>
    <n v="1000"/>
    <n v="4000"/>
    <n v="100"/>
    <n v="50"/>
    <n v="5"/>
    <n v="6"/>
    <n v="10"/>
    <n v="11"/>
  </r>
  <r>
    <x v="0"/>
    <x v="1"/>
    <x v="1"/>
    <x v="1"/>
    <x v="0"/>
    <x v="0"/>
    <s v="1a"/>
    <n v="200"/>
    <n v="500"/>
    <n v="100"/>
    <n v="20"/>
    <n v="4"/>
    <n v="2"/>
    <n v="9"/>
    <n v="7"/>
  </r>
  <r>
    <x v="0"/>
    <x v="2"/>
    <x v="2"/>
    <x v="0"/>
    <x v="1"/>
    <x v="1"/>
    <n v="3"/>
    <n v="5000"/>
    <n v="20"/>
    <n v="200"/>
    <n v="250"/>
    <n v="10"/>
    <n v="8"/>
    <n v="15"/>
    <n v="13"/>
  </r>
  <r>
    <x v="0"/>
    <x v="0"/>
    <x v="3"/>
    <x v="0"/>
    <x v="2"/>
    <x v="2"/>
    <n v="4"/>
    <n v="400"/>
    <n v="205"/>
    <n v="100"/>
    <n v="40"/>
    <n v="20"/>
    <n v="16"/>
    <n v="25"/>
    <n v="21"/>
  </r>
  <r>
    <x v="0"/>
    <x v="1"/>
    <x v="1"/>
    <x v="0"/>
    <x v="3"/>
    <x v="3"/>
    <n v="5"/>
    <n v="4000"/>
    <n v="50"/>
    <n v="0"/>
    <n v="0"/>
    <n v="5"/>
    <n v="6"/>
    <n v="10"/>
    <n v="11"/>
  </r>
  <r>
    <x v="0"/>
    <x v="2"/>
    <x v="4"/>
    <x v="1"/>
    <x v="3"/>
    <x v="3"/>
    <s v="5a"/>
    <n v="25"/>
    <n v="50"/>
    <n v="100"/>
    <n v="20"/>
    <n v="3"/>
    <n v="2"/>
    <n v="8"/>
    <n v="7"/>
  </r>
  <r>
    <x v="0"/>
    <x v="0"/>
    <x v="0"/>
    <x v="0"/>
    <x v="4"/>
    <x v="4"/>
    <n v="7"/>
    <n v="40"/>
    <n v="20"/>
    <n v="0"/>
    <n v="0"/>
    <n v="10"/>
    <n v="5"/>
    <n v="15"/>
    <n v="10"/>
  </r>
  <r>
    <x v="0"/>
    <x v="1"/>
    <x v="1"/>
    <x v="1"/>
    <x v="4"/>
    <x v="4"/>
    <s v="7a"/>
    <n v="1000"/>
    <n v="1000"/>
    <n v="500"/>
    <n v="400"/>
    <n v="3"/>
    <n v="8"/>
    <n v="8"/>
    <n v="13"/>
  </r>
  <r>
    <x v="0"/>
    <x v="2"/>
    <x v="4"/>
    <x v="0"/>
    <x v="5"/>
    <x v="5"/>
    <n v="9"/>
    <n v="305"/>
    <n v="25"/>
    <n v="100"/>
    <n v="25"/>
    <n v="50"/>
    <n v="40"/>
    <n v="55"/>
    <n v="45"/>
  </r>
  <r>
    <x v="0"/>
    <x v="0"/>
    <x v="0"/>
    <x v="1"/>
    <x v="5"/>
    <x v="5"/>
    <s v="9a"/>
    <n v="5020"/>
    <n v="500"/>
    <n v="0"/>
    <n v="0"/>
    <n v="10"/>
    <n v="5"/>
    <n v="15"/>
    <n v="10"/>
  </r>
  <r>
    <x v="1"/>
    <x v="1"/>
    <x v="5"/>
    <x v="0"/>
    <x v="6"/>
    <x v="0"/>
    <n v="11"/>
    <n v="5020"/>
    <n v="644"/>
    <n v="200"/>
    <n v="250"/>
    <n v="60"/>
    <n v="38"/>
    <n v="65"/>
    <n v="43"/>
  </r>
  <r>
    <x v="1"/>
    <x v="2"/>
    <x v="2"/>
    <x v="1"/>
    <x v="6"/>
    <x v="0"/>
    <s v="11a"/>
    <n v="550"/>
    <n v="1000"/>
    <n v="100"/>
    <n v="300"/>
    <n v="4"/>
    <n v="8"/>
    <n v="9"/>
    <n v="13"/>
  </r>
  <r>
    <x v="1"/>
    <x v="0"/>
    <x v="0"/>
    <x v="1"/>
    <x v="6"/>
    <x v="0"/>
    <s v="11b"/>
    <n v="205"/>
    <n v="48"/>
    <n v="100"/>
    <n v="50"/>
    <n v="2"/>
    <n v="6"/>
    <n v="7"/>
    <n v="11"/>
  </r>
  <r>
    <x v="1"/>
    <x v="1"/>
    <x v="5"/>
    <x v="0"/>
    <x v="7"/>
    <x v="0"/>
    <n v="14"/>
    <n v="500"/>
    <n v="550"/>
    <n v="340"/>
    <n v="400"/>
    <n v="20"/>
    <n v="18"/>
    <n v="25"/>
    <n v="23"/>
  </r>
  <r>
    <x v="1"/>
    <x v="2"/>
    <x v="2"/>
    <x v="0"/>
    <x v="8"/>
    <x v="0"/>
    <n v="15"/>
    <n v="1000"/>
    <n v="500"/>
    <n v="100"/>
    <n v="50"/>
    <n v="10"/>
    <n v="4"/>
    <n v="15"/>
    <n v="9"/>
  </r>
  <r>
    <x v="1"/>
    <x v="0"/>
    <x v="0"/>
    <x v="0"/>
    <x v="9"/>
    <x v="0"/>
    <n v="16"/>
    <n v="200"/>
    <n v="200"/>
    <n v="400"/>
    <n v="20"/>
    <n v="50"/>
    <n v="28"/>
    <n v="55"/>
    <n v="33"/>
  </r>
  <r>
    <x v="1"/>
    <x v="1"/>
    <x v="5"/>
    <x v="0"/>
    <x v="10"/>
    <x v="0"/>
    <n v="17"/>
    <n v="5000"/>
    <n v="455"/>
    <n v="100"/>
    <n v="250"/>
    <n v="20"/>
    <n v="15"/>
    <n v="25"/>
    <n v="20"/>
  </r>
  <r>
    <x v="1"/>
    <x v="2"/>
    <x v="2"/>
    <x v="1"/>
    <x v="10"/>
    <x v="0"/>
    <s v="17a"/>
    <n v="400"/>
    <n v="200"/>
    <n v="100"/>
    <n v="40"/>
    <n v="8"/>
    <n v="4"/>
    <n v="13"/>
    <n v="9"/>
  </r>
  <r>
    <x v="2"/>
    <x v="0"/>
    <x v="0"/>
    <x v="0"/>
    <x v="11"/>
    <x v="0"/>
    <n v="19"/>
    <n v="4000"/>
    <n v="1000"/>
    <n v="0"/>
    <n v="0"/>
    <n v="35"/>
    <n v="47"/>
    <n v="40"/>
    <n v="52"/>
  </r>
  <r>
    <x v="2"/>
    <x v="1"/>
    <x v="1"/>
    <x v="1"/>
    <x v="11"/>
    <x v="0"/>
    <s v="19a"/>
    <n v="25"/>
    <n v="1000"/>
    <n v="100"/>
    <n v="20"/>
    <n v="7"/>
    <n v="5"/>
    <n v="12"/>
    <n v="10"/>
  </r>
  <r>
    <x v="2"/>
    <x v="2"/>
    <x v="2"/>
    <x v="0"/>
    <x v="12"/>
    <x v="6"/>
    <n v="21"/>
    <n v="40"/>
    <n v="1000"/>
    <n v="50"/>
    <n v="0"/>
    <n v="10"/>
    <n v="8"/>
    <n v="15"/>
    <n v="13"/>
  </r>
  <r>
    <x v="2"/>
    <x v="0"/>
    <x v="3"/>
    <x v="0"/>
    <x v="13"/>
    <x v="6"/>
    <n v="22"/>
    <n v="1000"/>
    <n v="1000"/>
    <n v="100"/>
    <n v="400"/>
    <n v="5"/>
    <n v="4"/>
    <n v="10"/>
    <n v="9"/>
  </r>
  <r>
    <x v="2"/>
    <x v="1"/>
    <x v="1"/>
    <x v="0"/>
    <x v="14"/>
    <x v="6"/>
    <n v="23"/>
    <n v="305"/>
    <n v="1000"/>
    <n v="100"/>
    <n v="25"/>
    <n v="80"/>
    <n v="68"/>
    <n v="85"/>
    <n v="73"/>
  </r>
  <r>
    <x v="2"/>
    <x v="2"/>
    <x v="2"/>
    <x v="0"/>
    <x v="15"/>
    <x v="6"/>
    <n v="24"/>
    <n v="5020"/>
    <n v="1000"/>
    <n v="10"/>
    <n v="0"/>
    <n v="20"/>
    <n v="15"/>
    <n v="25"/>
    <n v="20"/>
  </r>
  <r>
    <x v="2"/>
    <x v="0"/>
    <x v="0"/>
    <x v="1"/>
    <x v="15"/>
    <x v="6"/>
    <s v="24a"/>
    <n v="5020"/>
    <n v="1000"/>
    <n v="100"/>
    <n v="250"/>
    <n v="2"/>
    <n v="4"/>
    <n v="7"/>
    <n v="9"/>
  </r>
  <r>
    <x v="2"/>
    <x v="1"/>
    <x v="5"/>
    <x v="1"/>
    <x v="15"/>
    <x v="6"/>
    <s v="24b"/>
    <n v="550"/>
    <n v="1000"/>
    <n v="100"/>
    <n v="300"/>
    <n v="2"/>
    <n v="1"/>
    <n v="7"/>
    <n v="6"/>
  </r>
  <r>
    <x v="2"/>
    <x v="2"/>
    <x v="4"/>
    <x v="0"/>
    <x v="16"/>
    <x v="6"/>
    <n v="27"/>
    <n v="205"/>
    <n v="1000"/>
    <n v="200"/>
    <n v="50"/>
    <n v="4"/>
    <n v="4"/>
    <n v="9"/>
    <n v="9"/>
  </r>
  <r>
    <x v="2"/>
    <x v="1"/>
    <x v="1"/>
    <x v="1"/>
    <x v="16"/>
    <x v="6"/>
    <s v="27a"/>
    <n v="500"/>
    <n v="1000"/>
    <n v="100"/>
    <n v="400"/>
    <n v="1"/>
    <n v="1"/>
    <n v="6"/>
    <n v="6"/>
  </r>
  <r>
    <x v="2"/>
    <x v="2"/>
    <x v="2"/>
    <x v="1"/>
    <x v="16"/>
    <x v="6"/>
    <s v="27b"/>
    <n v="1000"/>
    <n v="1000"/>
    <n v="100"/>
    <n v="0"/>
    <n v="1"/>
    <n v="2"/>
    <n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D13" firstHeaderRow="0" firstDataRow="1" firstDataCol="2" rowPageCount="4" colPageCount="1"/>
  <pivotFields count="15">
    <pivotField axis="axisPage" showAll="0">
      <items count="4">
        <item x="0"/>
        <item x="1"/>
        <item x="2"/>
        <item t="default"/>
      </items>
    </pivotField>
    <pivotField axis="axisPage" multipleItemSelectionAllowed="1" showAll="0">
      <items count="4">
        <item x="0"/>
        <item x="1"/>
        <item x="2"/>
        <item t="default"/>
      </items>
    </pivotField>
    <pivotField axis="axisPage" showAll="0">
      <items count="7">
        <item x="0"/>
        <item x="3"/>
        <item x="1"/>
        <item x="5"/>
        <item x="2"/>
        <item x="4"/>
        <item t="default"/>
      </items>
    </pivotField>
    <pivotField axis="axisPage" showAll="0">
      <items count="3">
        <item x="1"/>
        <item x="0"/>
        <item t="default"/>
      </items>
    </pivotField>
    <pivotField axis="axisRow" outline="0" showAll="0" defaultSubtotal="0">
      <items count="17"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</items>
    </pivotField>
    <pivotField axis="axisRow" outline="0" showAll="0" defaultSubtotal="0">
      <items count="7">
        <item x="0"/>
        <item x="6"/>
        <item x="1"/>
        <item x="2"/>
        <item x="3"/>
        <item x="4"/>
        <item x="5"/>
      </items>
    </pivotField>
    <pivotField outline="0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4"/>
    <field x="5"/>
  </rowFields>
  <rowItems count="7">
    <i>
      <x/>
      <x/>
    </i>
    <i>
      <x v="12"/>
      <x v="2"/>
    </i>
    <i>
      <x v="13"/>
      <x v="3"/>
    </i>
    <i>
      <x v="14"/>
      <x v="4"/>
    </i>
    <i>
      <x v="15"/>
      <x v="5"/>
    </i>
    <i>
      <x v="16"/>
      <x v="6"/>
    </i>
    <i t="grand">
      <x/>
    </i>
  </rowItems>
  <colFields count="1">
    <field x="-2"/>
  </colFields>
  <colItems count="2">
    <i>
      <x/>
    </i>
    <i i="1">
      <x v="1"/>
    </i>
  </colItems>
  <pageFields count="4">
    <pageField fld="0" item="0" hier="-1"/>
    <pageField fld="1" hier="-1"/>
    <pageField fld="2" hier="-1"/>
    <pageField fld="3" item="1" hier="-1"/>
  </pageFields>
  <dataFields count="2">
    <dataField name="Somme de Matériel Devis" fld="7" baseField="0" baseItem="0"/>
    <dataField name="Somme de Matériel Rée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30" totalsRowShown="0">
  <autoFilter ref="A1:O30"/>
  <tableColumns count="15">
    <tableColumn id="1" name="Année"/>
    <tableColumn id="2" name="Catégorie"/>
    <tableColumn id="3" name="Sous-Catégorie"/>
    <tableColumn id="4" name="Type Commande"/>
    <tableColumn id="5" name="Client"/>
    <tableColumn id="15" name="Radical" dataDxfId="5">
      <calculatedColumnFormula>MID(Tableau1[[#This Row],[Commande]],1,1)</calculatedColumnFormula>
    </tableColumn>
    <tableColumn id="6" name="Commande"/>
    <tableColumn id="7" name="Matériel Devis"/>
    <tableColumn id="8" name="Matériel Réel"/>
    <tableColumn id="9" name="Logistique Devis"/>
    <tableColumn id="10" name="Logistique Réel"/>
    <tableColumn id="11" name="Heures Etude Devis"/>
    <tableColumn id="12" name="Heures Etudes Réel"/>
    <tableColumn id="13" name="Heures Travail Devis"/>
    <tableColumn id="14" name="Heures Travail Ré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6:I23" totalsRowShown="0" dataDxfId="0">
  <autoFilter ref="F6:I23"/>
  <tableColumns count="4">
    <tableColumn id="3" name="Client" dataDxfId="4"/>
    <tableColumn id="4" name="Radical" dataDxfId="3"/>
    <tableColumn id="1" name="Devis" dataDxfId="2">
      <calculatedColumnFormula>IFERROR(GETPIVOTDATA("Somme de Matériel Devis",$A$6,"Client",$F7,"Radical",$G7),NA())</calculatedColumnFormula>
    </tableColumn>
    <tableColumn id="2" name="Réel" dataDxfId="1">
      <calculatedColumnFormula>IFERROR(GETPIVOTDATA("Somme de Matériel Réel",$A$6,"Client",$F7,"Radical",$G7),NA())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F2" sqref="F2:F30"/>
    </sheetView>
  </sheetViews>
  <sheetFormatPr baseColWidth="10" defaultRowHeight="15" x14ac:dyDescent="0.25"/>
  <cols>
    <col min="2" max="2" width="11.7109375" customWidth="1"/>
    <col min="3" max="3" width="16.5703125" customWidth="1"/>
    <col min="4" max="4" width="18" customWidth="1"/>
    <col min="7" max="7" width="13.28515625" customWidth="1"/>
    <col min="8" max="8" width="16.140625" customWidth="1"/>
    <col min="9" max="9" width="15.28515625" customWidth="1"/>
    <col min="10" max="10" width="17.5703125" customWidth="1"/>
    <col min="11" max="11" width="16.7109375" customWidth="1"/>
    <col min="12" max="13" width="20.28515625" customWidth="1"/>
    <col min="14" max="14" width="21" customWidth="1"/>
    <col min="15" max="15" width="20.1406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53</v>
      </c>
      <c r="G1" t="s">
        <v>22</v>
      </c>
      <c r="H1" t="s">
        <v>46</v>
      </c>
      <c r="I1" t="s">
        <v>47</v>
      </c>
      <c r="J1" t="s">
        <v>48</v>
      </c>
      <c r="K1" t="s">
        <v>49</v>
      </c>
      <c r="L1" t="s">
        <v>42</v>
      </c>
      <c r="M1" t="s">
        <v>45</v>
      </c>
      <c r="N1" t="s">
        <v>43</v>
      </c>
      <c r="O1" t="s">
        <v>44</v>
      </c>
    </row>
    <row r="2" spans="1:15" x14ac:dyDescent="0.25">
      <c r="A2">
        <v>12</v>
      </c>
      <c r="B2" t="s">
        <v>24</v>
      </c>
      <c r="C2" t="str">
        <f>B2&amp;"A"</f>
        <v>AA</v>
      </c>
      <c r="D2" t="s">
        <v>22</v>
      </c>
      <c r="E2" t="s">
        <v>5</v>
      </c>
      <c r="F2" t="str">
        <f>MID(Tableau1[[#This Row],[Commande]],1,1)</f>
        <v>1</v>
      </c>
      <c r="G2">
        <v>1</v>
      </c>
      <c r="H2">
        <v>1000</v>
      </c>
      <c r="I2">
        <v>4000</v>
      </c>
      <c r="J2">
        <v>100</v>
      </c>
      <c r="K2">
        <v>50</v>
      </c>
      <c r="L2">
        <v>5</v>
      </c>
      <c r="M2">
        <v>6</v>
      </c>
      <c r="N2">
        <f>L2+5</f>
        <v>10</v>
      </c>
      <c r="O2">
        <f>M2+5</f>
        <v>11</v>
      </c>
    </row>
    <row r="3" spans="1:15" x14ac:dyDescent="0.25">
      <c r="A3">
        <v>12</v>
      </c>
      <c r="B3" t="s">
        <v>25</v>
      </c>
      <c r="C3" t="str">
        <f t="shared" ref="C3:C30" si="0">B3&amp;"A"</f>
        <v>BA</v>
      </c>
      <c r="D3" t="s">
        <v>23</v>
      </c>
      <c r="E3" t="s">
        <v>5</v>
      </c>
      <c r="F3" t="str">
        <f>MID(Tableau1[[#This Row],[Commande]],1,1)</f>
        <v>1</v>
      </c>
      <c r="G3" t="s">
        <v>30</v>
      </c>
      <c r="H3">
        <v>200</v>
      </c>
      <c r="I3">
        <v>500</v>
      </c>
      <c r="J3">
        <v>100</v>
      </c>
      <c r="K3">
        <v>20</v>
      </c>
      <c r="L3">
        <v>4</v>
      </c>
      <c r="M3">
        <v>2</v>
      </c>
      <c r="N3">
        <f t="shared" ref="N3:N29" si="1">L3+5</f>
        <v>9</v>
      </c>
      <c r="O3">
        <f t="shared" ref="O3:O29" si="2">M3+5</f>
        <v>7</v>
      </c>
    </row>
    <row r="4" spans="1:15" x14ac:dyDescent="0.25">
      <c r="A4">
        <v>12</v>
      </c>
      <c r="B4" t="s">
        <v>26</v>
      </c>
      <c r="C4" t="str">
        <f t="shared" si="0"/>
        <v>CA</v>
      </c>
      <c r="D4" t="s">
        <v>22</v>
      </c>
      <c r="E4" t="s">
        <v>6</v>
      </c>
      <c r="F4" t="str">
        <f>MID(Tableau1[[#This Row],[Commande]],1,1)</f>
        <v>3</v>
      </c>
      <c r="G4">
        <v>3</v>
      </c>
      <c r="H4">
        <v>5000</v>
      </c>
      <c r="I4">
        <v>20</v>
      </c>
      <c r="J4">
        <v>200</v>
      </c>
      <c r="K4">
        <v>250</v>
      </c>
      <c r="L4">
        <v>10</v>
      </c>
      <c r="M4">
        <v>8</v>
      </c>
      <c r="N4">
        <f t="shared" si="1"/>
        <v>15</v>
      </c>
      <c r="O4">
        <f t="shared" si="2"/>
        <v>13</v>
      </c>
    </row>
    <row r="5" spans="1:15" x14ac:dyDescent="0.25">
      <c r="A5">
        <v>12</v>
      </c>
      <c r="B5" t="s">
        <v>24</v>
      </c>
      <c r="C5" t="s">
        <v>27</v>
      </c>
      <c r="D5" t="s">
        <v>22</v>
      </c>
      <c r="E5" t="s">
        <v>7</v>
      </c>
      <c r="F5" t="str">
        <f>MID(Tableau1[[#This Row],[Commande]],1,1)</f>
        <v>4</v>
      </c>
      <c r="G5">
        <v>4</v>
      </c>
      <c r="H5">
        <v>400</v>
      </c>
      <c r="I5">
        <v>205</v>
      </c>
      <c r="J5">
        <v>100</v>
      </c>
      <c r="K5">
        <v>40</v>
      </c>
      <c r="L5">
        <v>20</v>
      </c>
      <c r="M5">
        <v>16</v>
      </c>
      <c r="N5">
        <f t="shared" si="1"/>
        <v>25</v>
      </c>
      <c r="O5">
        <f t="shared" si="2"/>
        <v>21</v>
      </c>
    </row>
    <row r="6" spans="1:15" x14ac:dyDescent="0.25">
      <c r="A6">
        <v>12</v>
      </c>
      <c r="B6" t="s">
        <v>25</v>
      </c>
      <c r="C6" t="str">
        <f t="shared" si="0"/>
        <v>BA</v>
      </c>
      <c r="D6" t="s">
        <v>22</v>
      </c>
      <c r="E6" t="s">
        <v>8</v>
      </c>
      <c r="F6" t="str">
        <f>MID(Tableau1[[#This Row],[Commande]],1,1)</f>
        <v>5</v>
      </c>
      <c r="G6">
        <v>5</v>
      </c>
      <c r="H6">
        <v>4000</v>
      </c>
      <c r="I6">
        <v>50</v>
      </c>
      <c r="J6">
        <v>0</v>
      </c>
      <c r="K6">
        <v>0</v>
      </c>
      <c r="L6">
        <v>5</v>
      </c>
      <c r="M6">
        <v>6</v>
      </c>
      <c r="N6">
        <f t="shared" si="1"/>
        <v>10</v>
      </c>
      <c r="O6">
        <f t="shared" si="2"/>
        <v>11</v>
      </c>
    </row>
    <row r="7" spans="1:15" x14ac:dyDescent="0.25">
      <c r="A7">
        <v>12</v>
      </c>
      <c r="B7" t="s">
        <v>26</v>
      </c>
      <c r="C7" t="s">
        <v>28</v>
      </c>
      <c r="D7" t="s">
        <v>23</v>
      </c>
      <c r="E7" t="s">
        <v>8</v>
      </c>
      <c r="F7" t="str">
        <f>MID(Tableau1[[#This Row],[Commande]],1,1)</f>
        <v>5</v>
      </c>
      <c r="G7" t="s">
        <v>31</v>
      </c>
      <c r="H7">
        <v>25</v>
      </c>
      <c r="I7">
        <v>50</v>
      </c>
      <c r="J7">
        <v>100</v>
      </c>
      <c r="K7">
        <v>20</v>
      </c>
      <c r="L7">
        <v>3</v>
      </c>
      <c r="M7">
        <v>2</v>
      </c>
      <c r="N7">
        <f t="shared" si="1"/>
        <v>8</v>
      </c>
      <c r="O7">
        <f t="shared" si="2"/>
        <v>7</v>
      </c>
    </row>
    <row r="8" spans="1:15" x14ac:dyDescent="0.25">
      <c r="A8">
        <v>12</v>
      </c>
      <c r="B8" t="s">
        <v>24</v>
      </c>
      <c r="C8" t="str">
        <f t="shared" si="0"/>
        <v>AA</v>
      </c>
      <c r="D8" t="s">
        <v>22</v>
      </c>
      <c r="E8" t="s">
        <v>9</v>
      </c>
      <c r="F8" t="str">
        <f>MID(Tableau1[[#This Row],[Commande]],1,1)</f>
        <v>7</v>
      </c>
      <c r="G8">
        <v>7</v>
      </c>
      <c r="H8">
        <v>40</v>
      </c>
      <c r="I8">
        <v>20</v>
      </c>
      <c r="J8">
        <v>0</v>
      </c>
      <c r="K8">
        <v>0</v>
      </c>
      <c r="L8">
        <v>10</v>
      </c>
      <c r="M8">
        <v>5</v>
      </c>
      <c r="N8">
        <f t="shared" si="1"/>
        <v>15</v>
      </c>
      <c r="O8">
        <f t="shared" si="2"/>
        <v>10</v>
      </c>
    </row>
    <row r="9" spans="1:15" x14ac:dyDescent="0.25">
      <c r="A9">
        <v>12</v>
      </c>
      <c r="B9" t="s">
        <v>25</v>
      </c>
      <c r="C9" t="str">
        <f t="shared" si="0"/>
        <v>BA</v>
      </c>
      <c r="D9" t="s">
        <v>23</v>
      </c>
      <c r="E9" t="s">
        <v>9</v>
      </c>
      <c r="F9" t="str">
        <f>MID(Tableau1[[#This Row],[Commande]],1,1)</f>
        <v>7</v>
      </c>
      <c r="G9" t="s">
        <v>32</v>
      </c>
      <c r="H9">
        <v>1000</v>
      </c>
      <c r="I9">
        <v>1000</v>
      </c>
      <c r="J9">
        <v>500</v>
      </c>
      <c r="K9">
        <v>400</v>
      </c>
      <c r="L9">
        <v>3</v>
      </c>
      <c r="M9">
        <v>8</v>
      </c>
      <c r="N9">
        <f t="shared" si="1"/>
        <v>8</v>
      </c>
      <c r="O9">
        <f t="shared" si="2"/>
        <v>13</v>
      </c>
    </row>
    <row r="10" spans="1:15" x14ac:dyDescent="0.25">
      <c r="A10">
        <v>12</v>
      </c>
      <c r="B10" t="s">
        <v>26</v>
      </c>
      <c r="C10" t="s">
        <v>28</v>
      </c>
      <c r="D10" t="s">
        <v>22</v>
      </c>
      <c r="E10" t="s">
        <v>10</v>
      </c>
      <c r="F10" t="str">
        <f>MID(Tableau1[[#This Row],[Commande]],1,1)</f>
        <v>9</v>
      </c>
      <c r="G10">
        <v>9</v>
      </c>
      <c r="H10">
        <v>305</v>
      </c>
      <c r="I10">
        <v>25</v>
      </c>
      <c r="J10">
        <v>100</v>
      </c>
      <c r="K10">
        <v>25</v>
      </c>
      <c r="L10">
        <v>50</v>
      </c>
      <c r="M10">
        <v>40</v>
      </c>
      <c r="N10">
        <f t="shared" si="1"/>
        <v>55</v>
      </c>
      <c r="O10">
        <f t="shared" si="2"/>
        <v>45</v>
      </c>
    </row>
    <row r="11" spans="1:15" x14ac:dyDescent="0.25">
      <c r="A11">
        <v>12</v>
      </c>
      <c r="B11" t="s">
        <v>24</v>
      </c>
      <c r="C11" t="str">
        <f t="shared" si="0"/>
        <v>AA</v>
      </c>
      <c r="D11" t="s">
        <v>23</v>
      </c>
      <c r="E11" t="s">
        <v>10</v>
      </c>
      <c r="F11" t="str">
        <f>MID(Tableau1[[#This Row],[Commande]],1,1)</f>
        <v>9</v>
      </c>
      <c r="G11" t="s">
        <v>33</v>
      </c>
      <c r="H11">
        <v>5020</v>
      </c>
      <c r="I11">
        <v>500</v>
      </c>
      <c r="J11">
        <v>0</v>
      </c>
      <c r="K11">
        <v>0</v>
      </c>
      <c r="L11">
        <v>10</v>
      </c>
      <c r="M11">
        <v>5</v>
      </c>
      <c r="N11">
        <f t="shared" si="1"/>
        <v>15</v>
      </c>
      <c r="O11">
        <f t="shared" si="2"/>
        <v>10</v>
      </c>
    </row>
    <row r="12" spans="1:15" x14ac:dyDescent="0.25">
      <c r="A12">
        <v>13</v>
      </c>
      <c r="B12" t="s">
        <v>25</v>
      </c>
      <c r="C12" t="s">
        <v>29</v>
      </c>
      <c r="D12" t="s">
        <v>22</v>
      </c>
      <c r="E12" t="s">
        <v>11</v>
      </c>
      <c r="F12" t="str">
        <f>MID(Tableau1[[#This Row],[Commande]],1,1)</f>
        <v>1</v>
      </c>
      <c r="G12">
        <v>11</v>
      </c>
      <c r="H12">
        <v>5020</v>
      </c>
      <c r="I12">
        <v>644</v>
      </c>
      <c r="J12">
        <v>200</v>
      </c>
      <c r="K12">
        <v>250</v>
      </c>
      <c r="L12">
        <v>60</v>
      </c>
      <c r="M12">
        <v>38</v>
      </c>
      <c r="N12">
        <f t="shared" si="1"/>
        <v>65</v>
      </c>
      <c r="O12">
        <f t="shared" si="2"/>
        <v>43</v>
      </c>
    </row>
    <row r="13" spans="1:15" x14ac:dyDescent="0.25">
      <c r="A13">
        <v>13</v>
      </c>
      <c r="B13" t="s">
        <v>26</v>
      </c>
      <c r="C13" t="str">
        <f t="shared" si="0"/>
        <v>CA</v>
      </c>
      <c r="D13" t="s">
        <v>23</v>
      </c>
      <c r="E13" t="s">
        <v>11</v>
      </c>
      <c r="F13" t="str">
        <f>MID(Tableau1[[#This Row],[Commande]],1,1)</f>
        <v>1</v>
      </c>
      <c r="G13" t="s">
        <v>34</v>
      </c>
      <c r="H13">
        <v>550</v>
      </c>
      <c r="I13">
        <v>1000</v>
      </c>
      <c r="J13">
        <v>100</v>
      </c>
      <c r="K13">
        <v>300</v>
      </c>
      <c r="L13">
        <v>4</v>
      </c>
      <c r="M13">
        <v>8</v>
      </c>
      <c r="N13">
        <f t="shared" si="1"/>
        <v>9</v>
      </c>
      <c r="O13">
        <f t="shared" si="2"/>
        <v>13</v>
      </c>
    </row>
    <row r="14" spans="1:15" x14ac:dyDescent="0.25">
      <c r="A14">
        <v>13</v>
      </c>
      <c r="B14" t="s">
        <v>24</v>
      </c>
      <c r="C14" t="str">
        <f t="shared" si="0"/>
        <v>AA</v>
      </c>
      <c r="D14" t="s">
        <v>23</v>
      </c>
      <c r="E14" t="s">
        <v>11</v>
      </c>
      <c r="F14" t="str">
        <f>MID(Tableau1[[#This Row],[Commande]],1,1)</f>
        <v>1</v>
      </c>
      <c r="G14" t="s">
        <v>35</v>
      </c>
      <c r="H14">
        <v>205</v>
      </c>
      <c r="I14">
        <v>48</v>
      </c>
      <c r="J14">
        <v>100</v>
      </c>
      <c r="K14">
        <v>50</v>
      </c>
      <c r="L14">
        <v>2</v>
      </c>
      <c r="M14">
        <v>6</v>
      </c>
      <c r="N14">
        <f t="shared" si="1"/>
        <v>7</v>
      </c>
      <c r="O14">
        <f t="shared" si="2"/>
        <v>11</v>
      </c>
    </row>
    <row r="15" spans="1:15" x14ac:dyDescent="0.25">
      <c r="A15">
        <v>13</v>
      </c>
      <c r="B15" t="s">
        <v>25</v>
      </c>
      <c r="C15" t="s">
        <v>29</v>
      </c>
      <c r="D15" t="s">
        <v>22</v>
      </c>
      <c r="E15" t="s">
        <v>12</v>
      </c>
      <c r="F15" t="str">
        <f>MID(Tableau1[[#This Row],[Commande]],1,1)</f>
        <v>1</v>
      </c>
      <c r="G15">
        <v>14</v>
      </c>
      <c r="H15">
        <v>500</v>
      </c>
      <c r="I15">
        <v>550</v>
      </c>
      <c r="J15">
        <v>340</v>
      </c>
      <c r="K15">
        <v>400</v>
      </c>
      <c r="L15">
        <v>20</v>
      </c>
      <c r="M15">
        <v>18</v>
      </c>
      <c r="N15">
        <f t="shared" si="1"/>
        <v>25</v>
      </c>
      <c r="O15">
        <f t="shared" si="2"/>
        <v>23</v>
      </c>
    </row>
    <row r="16" spans="1:15" x14ac:dyDescent="0.25">
      <c r="A16">
        <v>13</v>
      </c>
      <c r="B16" t="s">
        <v>26</v>
      </c>
      <c r="C16" t="str">
        <f t="shared" si="0"/>
        <v>CA</v>
      </c>
      <c r="D16" t="s">
        <v>22</v>
      </c>
      <c r="E16" t="s">
        <v>13</v>
      </c>
      <c r="F16" t="str">
        <f>MID(Tableau1[[#This Row],[Commande]],1,1)</f>
        <v>1</v>
      </c>
      <c r="G16">
        <v>15</v>
      </c>
      <c r="H16">
        <v>1000</v>
      </c>
      <c r="I16">
        <v>500</v>
      </c>
      <c r="J16">
        <v>100</v>
      </c>
      <c r="K16">
        <v>50</v>
      </c>
      <c r="L16">
        <v>10</v>
      </c>
      <c r="M16">
        <v>4</v>
      </c>
      <c r="N16">
        <f t="shared" si="1"/>
        <v>15</v>
      </c>
      <c r="O16">
        <f t="shared" si="2"/>
        <v>9</v>
      </c>
    </row>
    <row r="17" spans="1:15" x14ac:dyDescent="0.25">
      <c r="A17">
        <v>13</v>
      </c>
      <c r="B17" t="s">
        <v>24</v>
      </c>
      <c r="C17" t="str">
        <f t="shared" si="0"/>
        <v>AA</v>
      </c>
      <c r="D17" t="s">
        <v>22</v>
      </c>
      <c r="E17" t="s">
        <v>14</v>
      </c>
      <c r="F17" t="str">
        <f>MID(Tableau1[[#This Row],[Commande]],1,1)</f>
        <v>1</v>
      </c>
      <c r="G17">
        <v>16</v>
      </c>
      <c r="H17">
        <v>200</v>
      </c>
      <c r="I17">
        <v>200</v>
      </c>
      <c r="J17">
        <v>400</v>
      </c>
      <c r="K17">
        <v>20</v>
      </c>
      <c r="L17">
        <v>50</v>
      </c>
      <c r="M17">
        <v>28</v>
      </c>
      <c r="N17">
        <f t="shared" si="1"/>
        <v>55</v>
      </c>
      <c r="O17">
        <f t="shared" si="2"/>
        <v>33</v>
      </c>
    </row>
    <row r="18" spans="1:15" x14ac:dyDescent="0.25">
      <c r="A18">
        <v>13</v>
      </c>
      <c r="B18" t="s">
        <v>25</v>
      </c>
      <c r="C18" t="s">
        <v>29</v>
      </c>
      <c r="D18" t="s">
        <v>22</v>
      </c>
      <c r="E18" t="s">
        <v>15</v>
      </c>
      <c r="F18" t="str">
        <f>MID(Tableau1[[#This Row],[Commande]],1,1)</f>
        <v>1</v>
      </c>
      <c r="G18">
        <v>17</v>
      </c>
      <c r="H18">
        <v>5000</v>
      </c>
      <c r="I18">
        <v>455</v>
      </c>
      <c r="J18">
        <v>100</v>
      </c>
      <c r="K18">
        <v>250</v>
      </c>
      <c r="L18">
        <v>20</v>
      </c>
      <c r="M18">
        <v>15</v>
      </c>
      <c r="N18">
        <f t="shared" si="1"/>
        <v>25</v>
      </c>
      <c r="O18">
        <f t="shared" si="2"/>
        <v>20</v>
      </c>
    </row>
    <row r="19" spans="1:15" x14ac:dyDescent="0.25">
      <c r="A19">
        <v>13</v>
      </c>
      <c r="B19" t="s">
        <v>26</v>
      </c>
      <c r="C19" t="str">
        <f t="shared" si="0"/>
        <v>CA</v>
      </c>
      <c r="D19" t="s">
        <v>23</v>
      </c>
      <c r="E19" t="s">
        <v>15</v>
      </c>
      <c r="F19" t="str">
        <f>MID(Tableau1[[#This Row],[Commande]],1,1)</f>
        <v>1</v>
      </c>
      <c r="G19" t="s">
        <v>36</v>
      </c>
      <c r="H19">
        <v>400</v>
      </c>
      <c r="I19">
        <v>200</v>
      </c>
      <c r="J19">
        <v>100</v>
      </c>
      <c r="K19">
        <v>40</v>
      </c>
      <c r="L19">
        <v>8</v>
      </c>
      <c r="M19">
        <v>4</v>
      </c>
      <c r="N19">
        <f t="shared" si="1"/>
        <v>13</v>
      </c>
      <c r="O19">
        <f t="shared" si="2"/>
        <v>9</v>
      </c>
    </row>
    <row r="20" spans="1:15" x14ac:dyDescent="0.25">
      <c r="A20">
        <v>14</v>
      </c>
      <c r="B20" t="s">
        <v>24</v>
      </c>
      <c r="C20" t="str">
        <f t="shared" si="0"/>
        <v>AA</v>
      </c>
      <c r="D20" t="s">
        <v>22</v>
      </c>
      <c r="E20" t="s">
        <v>16</v>
      </c>
      <c r="F20" t="str">
        <f>MID(Tableau1[[#This Row],[Commande]],1,1)</f>
        <v>1</v>
      </c>
      <c r="G20">
        <v>19</v>
      </c>
      <c r="H20">
        <v>4000</v>
      </c>
      <c r="I20">
        <v>1000</v>
      </c>
      <c r="J20">
        <v>0</v>
      </c>
      <c r="K20">
        <v>0</v>
      </c>
      <c r="L20">
        <v>35</v>
      </c>
      <c r="M20">
        <v>47</v>
      </c>
      <c r="N20">
        <f t="shared" si="1"/>
        <v>40</v>
      </c>
      <c r="O20">
        <f t="shared" si="2"/>
        <v>52</v>
      </c>
    </row>
    <row r="21" spans="1:15" x14ac:dyDescent="0.25">
      <c r="A21">
        <v>14</v>
      </c>
      <c r="B21" t="s">
        <v>25</v>
      </c>
      <c r="C21" t="str">
        <f t="shared" si="0"/>
        <v>BA</v>
      </c>
      <c r="D21" t="s">
        <v>23</v>
      </c>
      <c r="E21" t="s">
        <v>16</v>
      </c>
      <c r="F21" t="str">
        <f>MID(Tableau1[[#This Row],[Commande]],1,1)</f>
        <v>1</v>
      </c>
      <c r="G21" t="s">
        <v>37</v>
      </c>
      <c r="H21">
        <v>25</v>
      </c>
      <c r="I21">
        <v>1000</v>
      </c>
      <c r="J21">
        <v>100</v>
      </c>
      <c r="K21">
        <v>20</v>
      </c>
      <c r="L21">
        <v>7</v>
      </c>
      <c r="M21">
        <v>5</v>
      </c>
      <c r="N21">
        <f t="shared" si="1"/>
        <v>12</v>
      </c>
      <c r="O21">
        <f t="shared" si="2"/>
        <v>10</v>
      </c>
    </row>
    <row r="22" spans="1:15" x14ac:dyDescent="0.25">
      <c r="A22">
        <v>14</v>
      </c>
      <c r="B22" t="s">
        <v>26</v>
      </c>
      <c r="C22" t="str">
        <f t="shared" si="0"/>
        <v>CA</v>
      </c>
      <c r="D22" t="s">
        <v>22</v>
      </c>
      <c r="E22" t="s">
        <v>17</v>
      </c>
      <c r="F22" t="str">
        <f>MID(Tableau1[[#This Row],[Commande]],1,1)</f>
        <v>2</v>
      </c>
      <c r="G22">
        <v>21</v>
      </c>
      <c r="H22">
        <v>40</v>
      </c>
      <c r="I22">
        <v>1000</v>
      </c>
      <c r="J22">
        <v>50</v>
      </c>
      <c r="K22">
        <v>0</v>
      </c>
      <c r="L22">
        <v>10</v>
      </c>
      <c r="M22">
        <v>8</v>
      </c>
      <c r="N22">
        <f t="shared" si="1"/>
        <v>15</v>
      </c>
      <c r="O22">
        <f t="shared" si="2"/>
        <v>13</v>
      </c>
    </row>
    <row r="23" spans="1:15" x14ac:dyDescent="0.25">
      <c r="A23">
        <v>14</v>
      </c>
      <c r="B23" t="s">
        <v>24</v>
      </c>
      <c r="C23" t="s">
        <v>27</v>
      </c>
      <c r="D23" t="s">
        <v>22</v>
      </c>
      <c r="E23" t="s">
        <v>18</v>
      </c>
      <c r="F23" t="str">
        <f>MID(Tableau1[[#This Row],[Commande]],1,1)</f>
        <v>2</v>
      </c>
      <c r="G23">
        <v>22</v>
      </c>
      <c r="H23">
        <v>1000</v>
      </c>
      <c r="I23">
        <v>1000</v>
      </c>
      <c r="J23">
        <v>100</v>
      </c>
      <c r="K23">
        <v>400</v>
      </c>
      <c r="L23">
        <v>5</v>
      </c>
      <c r="M23">
        <v>4</v>
      </c>
      <c r="N23">
        <f t="shared" si="1"/>
        <v>10</v>
      </c>
      <c r="O23">
        <f t="shared" si="2"/>
        <v>9</v>
      </c>
    </row>
    <row r="24" spans="1:15" x14ac:dyDescent="0.25">
      <c r="A24">
        <v>14</v>
      </c>
      <c r="B24" t="s">
        <v>25</v>
      </c>
      <c r="C24" t="str">
        <f t="shared" si="0"/>
        <v>BA</v>
      </c>
      <c r="D24" t="s">
        <v>22</v>
      </c>
      <c r="E24" t="s">
        <v>19</v>
      </c>
      <c r="F24" t="str">
        <f>MID(Tableau1[[#This Row],[Commande]],1,1)</f>
        <v>2</v>
      </c>
      <c r="G24">
        <v>23</v>
      </c>
      <c r="H24">
        <v>305</v>
      </c>
      <c r="I24">
        <v>1000</v>
      </c>
      <c r="J24">
        <v>100</v>
      </c>
      <c r="K24">
        <v>25</v>
      </c>
      <c r="L24">
        <v>80</v>
      </c>
      <c r="M24">
        <v>68</v>
      </c>
      <c r="N24">
        <f t="shared" si="1"/>
        <v>85</v>
      </c>
      <c r="O24">
        <f t="shared" si="2"/>
        <v>73</v>
      </c>
    </row>
    <row r="25" spans="1:15" x14ac:dyDescent="0.25">
      <c r="A25">
        <v>14</v>
      </c>
      <c r="B25" t="s">
        <v>26</v>
      </c>
      <c r="C25" t="str">
        <f t="shared" si="0"/>
        <v>CA</v>
      </c>
      <c r="D25" t="s">
        <v>22</v>
      </c>
      <c r="E25" t="s">
        <v>20</v>
      </c>
      <c r="F25" t="str">
        <f>MID(Tableau1[[#This Row],[Commande]],1,1)</f>
        <v>2</v>
      </c>
      <c r="G25">
        <v>24</v>
      </c>
      <c r="H25">
        <v>5020</v>
      </c>
      <c r="I25">
        <v>1000</v>
      </c>
      <c r="J25">
        <v>10</v>
      </c>
      <c r="K25">
        <v>0</v>
      </c>
      <c r="L25">
        <v>20</v>
      </c>
      <c r="M25">
        <v>15</v>
      </c>
      <c r="N25">
        <f t="shared" si="1"/>
        <v>25</v>
      </c>
      <c r="O25">
        <f t="shared" si="2"/>
        <v>20</v>
      </c>
    </row>
    <row r="26" spans="1:15" x14ac:dyDescent="0.25">
      <c r="A26">
        <v>14</v>
      </c>
      <c r="B26" t="s">
        <v>24</v>
      </c>
      <c r="C26" t="str">
        <f t="shared" si="0"/>
        <v>AA</v>
      </c>
      <c r="D26" t="s">
        <v>23</v>
      </c>
      <c r="E26" t="s">
        <v>20</v>
      </c>
      <c r="F26" t="str">
        <f>MID(Tableau1[[#This Row],[Commande]],1,1)</f>
        <v>2</v>
      </c>
      <c r="G26" t="s">
        <v>38</v>
      </c>
      <c r="H26">
        <v>5020</v>
      </c>
      <c r="I26">
        <v>1000</v>
      </c>
      <c r="J26">
        <v>100</v>
      </c>
      <c r="K26">
        <v>250</v>
      </c>
      <c r="L26">
        <v>2</v>
      </c>
      <c r="M26">
        <v>4</v>
      </c>
      <c r="N26">
        <f t="shared" si="1"/>
        <v>7</v>
      </c>
      <c r="O26">
        <f t="shared" si="2"/>
        <v>9</v>
      </c>
    </row>
    <row r="27" spans="1:15" x14ac:dyDescent="0.25">
      <c r="A27">
        <v>14</v>
      </c>
      <c r="B27" t="s">
        <v>25</v>
      </c>
      <c r="C27" t="s">
        <v>29</v>
      </c>
      <c r="D27" t="s">
        <v>23</v>
      </c>
      <c r="E27" t="s">
        <v>20</v>
      </c>
      <c r="F27" t="str">
        <f>MID(Tableau1[[#This Row],[Commande]],1,1)</f>
        <v>2</v>
      </c>
      <c r="G27" t="s">
        <v>39</v>
      </c>
      <c r="H27">
        <v>550</v>
      </c>
      <c r="I27">
        <v>1000</v>
      </c>
      <c r="J27">
        <v>100</v>
      </c>
      <c r="K27">
        <v>300</v>
      </c>
      <c r="L27">
        <v>2</v>
      </c>
      <c r="M27">
        <v>1</v>
      </c>
      <c r="N27">
        <f t="shared" si="1"/>
        <v>7</v>
      </c>
      <c r="O27">
        <f t="shared" si="2"/>
        <v>6</v>
      </c>
    </row>
    <row r="28" spans="1:15" x14ac:dyDescent="0.25">
      <c r="A28">
        <v>14</v>
      </c>
      <c r="B28" t="s">
        <v>26</v>
      </c>
      <c r="C28" t="s">
        <v>28</v>
      </c>
      <c r="D28" t="s">
        <v>22</v>
      </c>
      <c r="E28" t="s">
        <v>21</v>
      </c>
      <c r="F28" t="str">
        <f>MID(Tableau1[[#This Row],[Commande]],1,1)</f>
        <v>2</v>
      </c>
      <c r="G28">
        <v>27</v>
      </c>
      <c r="H28">
        <v>205</v>
      </c>
      <c r="I28">
        <v>1000</v>
      </c>
      <c r="J28">
        <v>200</v>
      </c>
      <c r="K28">
        <v>50</v>
      </c>
      <c r="L28">
        <v>4</v>
      </c>
      <c r="M28">
        <v>4</v>
      </c>
      <c r="N28">
        <f t="shared" si="1"/>
        <v>9</v>
      </c>
      <c r="O28">
        <f t="shared" si="2"/>
        <v>9</v>
      </c>
    </row>
    <row r="29" spans="1:15" x14ac:dyDescent="0.25">
      <c r="A29">
        <v>14</v>
      </c>
      <c r="B29" t="s">
        <v>25</v>
      </c>
      <c r="C29" t="str">
        <f t="shared" si="0"/>
        <v>BA</v>
      </c>
      <c r="D29" t="s">
        <v>23</v>
      </c>
      <c r="E29" t="s">
        <v>21</v>
      </c>
      <c r="F29" t="str">
        <f>MID(Tableau1[[#This Row],[Commande]],1,1)</f>
        <v>2</v>
      </c>
      <c r="G29" t="s">
        <v>40</v>
      </c>
      <c r="H29">
        <v>500</v>
      </c>
      <c r="I29">
        <v>1000</v>
      </c>
      <c r="J29">
        <v>100</v>
      </c>
      <c r="K29">
        <v>400</v>
      </c>
      <c r="L29">
        <v>1</v>
      </c>
      <c r="M29">
        <v>1</v>
      </c>
      <c r="N29">
        <f t="shared" si="1"/>
        <v>6</v>
      </c>
      <c r="O29">
        <f t="shared" si="2"/>
        <v>6</v>
      </c>
    </row>
    <row r="30" spans="1:15" x14ac:dyDescent="0.25">
      <c r="A30">
        <v>14</v>
      </c>
      <c r="B30" t="s">
        <v>26</v>
      </c>
      <c r="C30" t="str">
        <f t="shared" si="0"/>
        <v>CA</v>
      </c>
      <c r="D30" t="s">
        <v>23</v>
      </c>
      <c r="E30" t="s">
        <v>21</v>
      </c>
      <c r="F30" t="str">
        <f>MID(Tableau1[[#This Row],[Commande]],1,1)</f>
        <v>2</v>
      </c>
      <c r="G30" t="s">
        <v>41</v>
      </c>
      <c r="H30">
        <v>1000</v>
      </c>
      <c r="I30">
        <v>1000</v>
      </c>
      <c r="J30">
        <v>100</v>
      </c>
      <c r="K30">
        <v>0</v>
      </c>
      <c r="L30">
        <v>1</v>
      </c>
      <c r="M30">
        <v>2</v>
      </c>
      <c r="N30">
        <v>1</v>
      </c>
      <c r="O30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topLeftCell="D1" workbookViewId="0">
      <selection activeCell="G34" sqref="G34"/>
    </sheetView>
  </sheetViews>
  <sheetFormatPr baseColWidth="10" defaultRowHeight="15" x14ac:dyDescent="0.25"/>
  <cols>
    <col min="1" max="1" width="21" customWidth="1"/>
    <col min="2" max="2" width="13.42578125" customWidth="1"/>
    <col min="3" max="3" width="50.42578125" bestFit="1" customWidth="1"/>
    <col min="4" max="4" width="23.28515625" bestFit="1" customWidth="1"/>
    <col min="8" max="8" width="11.5703125" customWidth="1"/>
  </cols>
  <sheetData>
    <row r="1" spans="1:9" x14ac:dyDescent="0.25">
      <c r="A1" s="1" t="s">
        <v>0</v>
      </c>
      <c r="B1" s="10">
        <v>12</v>
      </c>
    </row>
    <row r="2" spans="1:9" x14ac:dyDescent="0.25">
      <c r="A2" s="1" t="s">
        <v>1</v>
      </c>
      <c r="B2" t="s">
        <v>50</v>
      </c>
      <c r="C2" s="3" t="s">
        <v>63</v>
      </c>
      <c r="D2" s="3"/>
    </row>
    <row r="3" spans="1:9" x14ac:dyDescent="0.25">
      <c r="A3" s="1" t="s">
        <v>2</v>
      </c>
      <c r="B3" t="s">
        <v>50</v>
      </c>
    </row>
    <row r="4" spans="1:9" x14ac:dyDescent="0.25">
      <c r="A4" s="1" t="s">
        <v>3</v>
      </c>
      <c r="B4" t="s">
        <v>22</v>
      </c>
    </row>
    <row r="6" spans="1:9" x14ac:dyDescent="0.25">
      <c r="A6" s="1" t="s">
        <v>51</v>
      </c>
      <c r="B6" s="1" t="s">
        <v>53</v>
      </c>
      <c r="C6" t="s">
        <v>61</v>
      </c>
      <c r="D6" t="s">
        <v>62</v>
      </c>
      <c r="F6" t="s">
        <v>4</v>
      </c>
      <c r="G6" t="s">
        <v>53</v>
      </c>
      <c r="H6" t="s">
        <v>69</v>
      </c>
      <c r="I6" t="s">
        <v>70</v>
      </c>
    </row>
    <row r="7" spans="1:9" x14ac:dyDescent="0.25">
      <c r="A7" t="s">
        <v>5</v>
      </c>
      <c r="B7" t="s">
        <v>54</v>
      </c>
      <c r="C7" s="2">
        <v>1000</v>
      </c>
      <c r="D7" s="2">
        <v>4000</v>
      </c>
      <c r="F7" s="7" t="s">
        <v>5</v>
      </c>
      <c r="G7" s="8" t="s">
        <v>54</v>
      </c>
      <c r="H7" s="5">
        <f t="shared" ref="H7:H35" si="0">IFERROR(GETPIVOTDATA("Somme de Matériel Devis",$A$6,"Client",$F7,"Radical",$G7),NA())</f>
        <v>1000</v>
      </c>
      <c r="I7" s="5">
        <f>IFERROR(GETPIVOTDATA("Somme de Matériel Réel",$A$6,"Client",$F7,"Radical",$G7),NA())</f>
        <v>4000</v>
      </c>
    </row>
    <row r="8" spans="1:9" x14ac:dyDescent="0.25">
      <c r="A8" t="s">
        <v>6</v>
      </c>
      <c r="B8" t="s">
        <v>56</v>
      </c>
      <c r="C8" s="2">
        <v>5000</v>
      </c>
      <c r="D8" s="2">
        <v>20</v>
      </c>
      <c r="F8" s="7" t="s">
        <v>11</v>
      </c>
      <c r="G8" s="8" t="s">
        <v>54</v>
      </c>
      <c r="H8" s="5" t="e">
        <f t="shared" si="0"/>
        <v>#N/A</v>
      </c>
      <c r="I8" s="5" t="e">
        <f t="shared" ref="I8:I35" si="1">IFERROR(GETPIVOTDATA("Somme de Matériel Réel",$A$6,"Client",$F8,"Radical",$G8),NA())</f>
        <v>#N/A</v>
      </c>
    </row>
    <row r="9" spans="1:9" x14ac:dyDescent="0.25">
      <c r="A9" t="s">
        <v>7</v>
      </c>
      <c r="B9" t="s">
        <v>57</v>
      </c>
      <c r="C9" s="2">
        <v>400</v>
      </c>
      <c r="D9" s="2">
        <v>205</v>
      </c>
      <c r="F9" s="7" t="s">
        <v>12</v>
      </c>
      <c r="G9" s="8" t="s">
        <v>54</v>
      </c>
      <c r="H9" s="5" t="e">
        <f t="shared" si="0"/>
        <v>#N/A</v>
      </c>
      <c r="I9" s="5" t="e">
        <f t="shared" si="1"/>
        <v>#N/A</v>
      </c>
    </row>
    <row r="10" spans="1:9" x14ac:dyDescent="0.25">
      <c r="A10" t="s">
        <v>8</v>
      </c>
      <c r="B10" t="s">
        <v>58</v>
      </c>
      <c r="C10" s="2">
        <v>4000</v>
      </c>
      <c r="D10" s="2">
        <v>50</v>
      </c>
      <c r="F10" s="7" t="s">
        <v>13</v>
      </c>
      <c r="G10" s="8" t="s">
        <v>54</v>
      </c>
      <c r="H10" s="5" t="e">
        <f t="shared" si="0"/>
        <v>#N/A</v>
      </c>
      <c r="I10" s="5" t="e">
        <f t="shared" si="1"/>
        <v>#N/A</v>
      </c>
    </row>
    <row r="11" spans="1:9" x14ac:dyDescent="0.25">
      <c r="A11" t="s">
        <v>9</v>
      </c>
      <c r="B11" t="s">
        <v>59</v>
      </c>
      <c r="C11" s="2">
        <v>40</v>
      </c>
      <c r="D11" s="2">
        <v>20</v>
      </c>
      <c r="F11" s="7" t="s">
        <v>14</v>
      </c>
      <c r="G11" s="8" t="s">
        <v>54</v>
      </c>
      <c r="H11" s="5" t="e">
        <f t="shared" si="0"/>
        <v>#N/A</v>
      </c>
      <c r="I11" s="5" t="e">
        <f t="shared" si="1"/>
        <v>#N/A</v>
      </c>
    </row>
    <row r="12" spans="1:9" x14ac:dyDescent="0.25">
      <c r="A12" t="s">
        <v>10</v>
      </c>
      <c r="B12" t="s">
        <v>60</v>
      </c>
      <c r="C12" s="2">
        <v>305</v>
      </c>
      <c r="D12" s="2">
        <v>25</v>
      </c>
      <c r="F12" s="7" t="s">
        <v>15</v>
      </c>
      <c r="G12" s="8" t="s">
        <v>54</v>
      </c>
      <c r="H12" s="5" t="e">
        <f t="shared" si="0"/>
        <v>#N/A</v>
      </c>
      <c r="I12" s="5" t="e">
        <f t="shared" si="1"/>
        <v>#N/A</v>
      </c>
    </row>
    <row r="13" spans="1:9" x14ac:dyDescent="0.25">
      <c r="A13" t="s">
        <v>52</v>
      </c>
      <c r="C13" s="2">
        <v>10745</v>
      </c>
      <c r="D13" s="2">
        <v>4320</v>
      </c>
      <c r="F13" s="7" t="s">
        <v>16</v>
      </c>
      <c r="G13" s="8" t="s">
        <v>54</v>
      </c>
      <c r="H13" s="5" t="e">
        <f t="shared" si="0"/>
        <v>#N/A</v>
      </c>
      <c r="I13" s="5" t="e">
        <f t="shared" si="1"/>
        <v>#N/A</v>
      </c>
    </row>
    <row r="14" spans="1:9" x14ac:dyDescent="0.25">
      <c r="F14" s="7" t="s">
        <v>17</v>
      </c>
      <c r="G14" s="8" t="s">
        <v>55</v>
      </c>
      <c r="H14" s="5" t="e">
        <f t="shared" si="0"/>
        <v>#N/A</v>
      </c>
      <c r="I14" s="5" t="e">
        <f t="shared" si="1"/>
        <v>#N/A</v>
      </c>
    </row>
    <row r="15" spans="1:9" x14ac:dyDescent="0.25">
      <c r="F15" s="7" t="s">
        <v>18</v>
      </c>
      <c r="G15" s="8" t="s">
        <v>55</v>
      </c>
      <c r="H15" s="5" t="e">
        <f t="shared" si="0"/>
        <v>#N/A</v>
      </c>
      <c r="I15" s="5" t="e">
        <f t="shared" si="1"/>
        <v>#N/A</v>
      </c>
    </row>
    <row r="16" spans="1:9" x14ac:dyDescent="0.25">
      <c r="F16" s="7" t="s">
        <v>19</v>
      </c>
      <c r="G16" s="8" t="s">
        <v>55</v>
      </c>
      <c r="H16" s="5" t="e">
        <f t="shared" si="0"/>
        <v>#N/A</v>
      </c>
      <c r="I16" s="5" t="e">
        <f t="shared" si="1"/>
        <v>#N/A</v>
      </c>
    </row>
    <row r="17" spans="2:22" x14ac:dyDescent="0.25">
      <c r="F17" s="7" t="s">
        <v>20</v>
      </c>
      <c r="G17" s="8" t="s">
        <v>55</v>
      </c>
      <c r="H17" s="5" t="e">
        <f t="shared" si="0"/>
        <v>#N/A</v>
      </c>
      <c r="I17" s="5" t="e">
        <f t="shared" si="1"/>
        <v>#N/A</v>
      </c>
    </row>
    <row r="18" spans="2:22" x14ac:dyDescent="0.25">
      <c r="F18" s="7" t="s">
        <v>21</v>
      </c>
      <c r="G18" s="8" t="s">
        <v>55</v>
      </c>
      <c r="H18" s="5" t="e">
        <f t="shared" si="0"/>
        <v>#N/A</v>
      </c>
      <c r="I18" s="5" t="e">
        <f t="shared" si="1"/>
        <v>#N/A</v>
      </c>
    </row>
    <row r="19" spans="2:22" x14ac:dyDescent="0.25">
      <c r="F19" s="7" t="s">
        <v>6</v>
      </c>
      <c r="G19" s="8" t="s">
        <v>56</v>
      </c>
      <c r="H19" s="5">
        <f t="shared" si="0"/>
        <v>5000</v>
      </c>
      <c r="I19" s="5">
        <f t="shared" si="1"/>
        <v>20</v>
      </c>
    </row>
    <row r="20" spans="2:22" x14ac:dyDescent="0.25">
      <c r="F20" s="7" t="s">
        <v>7</v>
      </c>
      <c r="G20" s="8" t="s">
        <v>57</v>
      </c>
      <c r="H20" s="5">
        <f t="shared" si="0"/>
        <v>400</v>
      </c>
      <c r="I20" s="5">
        <f t="shared" si="1"/>
        <v>205</v>
      </c>
    </row>
    <row r="21" spans="2:22" x14ac:dyDescent="0.25">
      <c r="F21" s="7" t="s">
        <v>8</v>
      </c>
      <c r="G21" s="8" t="s">
        <v>58</v>
      </c>
      <c r="H21" s="5">
        <f t="shared" si="0"/>
        <v>4000</v>
      </c>
      <c r="I21" s="5">
        <f t="shared" si="1"/>
        <v>50</v>
      </c>
    </row>
    <row r="22" spans="2:22" x14ac:dyDescent="0.25">
      <c r="F22" s="7" t="s">
        <v>9</v>
      </c>
      <c r="G22" s="8" t="s">
        <v>59</v>
      </c>
      <c r="H22" s="5">
        <f t="shared" si="0"/>
        <v>40</v>
      </c>
      <c r="I22" s="5">
        <f t="shared" si="1"/>
        <v>20</v>
      </c>
    </row>
    <row r="23" spans="2:22" x14ac:dyDescent="0.25">
      <c r="F23" s="9" t="s">
        <v>10</v>
      </c>
      <c r="G23" s="8" t="s">
        <v>60</v>
      </c>
      <c r="H23" s="5">
        <f t="shared" si="0"/>
        <v>305</v>
      </c>
      <c r="I23" s="5">
        <f t="shared" si="1"/>
        <v>25</v>
      </c>
    </row>
    <row r="24" spans="2:22" x14ac:dyDescent="0.25">
      <c r="F24" s="4"/>
      <c r="G24" s="4"/>
      <c r="H24" s="6"/>
      <c r="I24" s="6"/>
    </row>
    <row r="25" spans="2:22" x14ac:dyDescent="0.25">
      <c r="F25" s="4"/>
      <c r="G25" s="4"/>
      <c r="H25" s="6"/>
      <c r="I25" s="6"/>
    </row>
    <row r="26" spans="2:22" x14ac:dyDescent="0.25">
      <c r="B26" s="3" t="s">
        <v>64</v>
      </c>
      <c r="C26" s="3"/>
      <c r="F26" s="4"/>
      <c r="G26" s="4"/>
      <c r="H26" s="6"/>
      <c r="I26" s="6"/>
    </row>
    <row r="27" spans="2:22" x14ac:dyDescent="0.25">
      <c r="F27" s="3" t="s">
        <v>65</v>
      </c>
      <c r="G27" s="4"/>
      <c r="H27" s="6"/>
      <c r="I27" s="6"/>
    </row>
    <row r="28" spans="2:22" x14ac:dyDescent="0.25">
      <c r="F28" s="3" t="s">
        <v>66</v>
      </c>
      <c r="G28" s="4"/>
      <c r="H28" s="6"/>
      <c r="I28" s="6"/>
    </row>
    <row r="29" spans="2:22" x14ac:dyDescent="0.25">
      <c r="F29" s="4"/>
      <c r="G29" s="4"/>
      <c r="H29" s="6"/>
      <c r="I29" s="6"/>
      <c r="K29" t="s">
        <v>68</v>
      </c>
    </row>
    <row r="30" spans="2:22" x14ac:dyDescent="0.25">
      <c r="F30" s="4"/>
      <c r="G30" s="4"/>
      <c r="H30" s="6"/>
      <c r="I30" s="6"/>
      <c r="K30">
        <v>0</v>
      </c>
      <c r="L30">
        <v>20000</v>
      </c>
      <c r="O30" s="3" t="s">
        <v>67</v>
      </c>
      <c r="P30" s="3"/>
      <c r="Q30" s="3"/>
      <c r="R30" s="3"/>
      <c r="S30" s="3"/>
      <c r="T30" s="3"/>
      <c r="U30" s="3"/>
      <c r="V30" s="3"/>
    </row>
    <row r="31" spans="2:22" x14ac:dyDescent="0.25">
      <c r="F31" s="4"/>
      <c r="G31" s="4"/>
      <c r="H31" s="6"/>
      <c r="I31" s="6"/>
    </row>
    <row r="32" spans="2:22" x14ac:dyDescent="0.25">
      <c r="F32" s="4"/>
      <c r="G32" s="4"/>
      <c r="H32" s="6"/>
      <c r="I32" s="6"/>
    </row>
    <row r="33" spans="6:9" x14ac:dyDescent="0.25">
      <c r="F33" s="4"/>
      <c r="G33" s="4"/>
      <c r="H33" s="6"/>
      <c r="I33" s="6"/>
    </row>
    <row r="34" spans="6:9" x14ac:dyDescent="0.25">
      <c r="F34" s="4"/>
      <c r="G34" s="4"/>
      <c r="H34" s="6"/>
      <c r="I34" s="6"/>
    </row>
    <row r="35" spans="6:9" x14ac:dyDescent="0.25">
      <c r="F35" s="4"/>
      <c r="G35" s="4"/>
      <c r="H35" s="6"/>
      <c r="I35" s="6"/>
    </row>
  </sheetData>
  <sortState ref="F7:G35">
    <sortCondition ref="F7"/>
  </sortState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DEGARDIN Jean Loup</dc:creator>
  <cp:lastModifiedBy>CA</cp:lastModifiedBy>
  <dcterms:created xsi:type="dcterms:W3CDTF">2018-08-03T07:51:12Z</dcterms:created>
  <dcterms:modified xsi:type="dcterms:W3CDTF">2018-08-03T09:51:04Z</dcterms:modified>
</cp:coreProperties>
</file>