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200" windowHeight="11385" activeTab="1"/>
  </bookViews>
  <sheets>
    <sheet name="TABLEAU" sheetId="1" r:id="rId1"/>
    <sheet name="PIVOT TABLE" sheetId="2" r:id="rId2"/>
  </sheets>
  <calcPr calcId="145621"/>
  <pivotCaches>
    <pivotCache cacheId="1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Q5" i="1" l="1"/>
  <c r="AH5" i="1"/>
  <c r="Y5" i="1"/>
  <c r="P5" i="1"/>
  <c r="K5" i="1"/>
  <c r="J5" i="1"/>
  <c r="I5" i="1"/>
  <c r="H5" i="1"/>
  <c r="G5" i="1"/>
  <c r="F5" i="1"/>
  <c r="E5" i="1"/>
  <c r="D5" i="1"/>
  <c r="K4" i="1"/>
  <c r="J4" i="1"/>
  <c r="I4" i="1"/>
  <c r="H4" i="1"/>
  <c r="G4" i="1"/>
  <c r="F4" i="1"/>
  <c r="E4" i="1"/>
  <c r="D4" i="1"/>
  <c r="C4" i="1"/>
  <c r="C5" i="1" l="1"/>
  <c r="O5" i="1" s="1"/>
  <c r="L5" i="1"/>
  <c r="M5" i="1"/>
  <c r="N5" i="1" l="1"/>
</calcChain>
</file>

<file path=xl/sharedStrings.xml><?xml version="1.0" encoding="utf-8"?>
<sst xmlns="http://schemas.openxmlformats.org/spreadsheetml/2006/main" count="63" uniqueCount="25">
  <si>
    <t>Date</t>
  </si>
  <si>
    <t>Total</t>
  </si>
  <si>
    <t>Gr1</t>
  </si>
  <si>
    <t>Gr2</t>
  </si>
  <si>
    <t>Gr3</t>
  </si>
  <si>
    <t>Gr4</t>
  </si>
  <si>
    <t>Tot</t>
  </si>
  <si>
    <t>P</t>
  </si>
  <si>
    <t>RP</t>
  </si>
  <si>
    <t>S</t>
  </si>
  <si>
    <t>RS</t>
  </si>
  <si>
    <t>B</t>
  </si>
  <si>
    <t>RB</t>
  </si>
  <si>
    <t>T</t>
  </si>
  <si>
    <t>H</t>
  </si>
  <si>
    <t>Count of Order</t>
  </si>
  <si>
    <t>RT</t>
  </si>
  <si>
    <t xml:space="preserve">Gr1 </t>
  </si>
  <si>
    <t xml:space="preserve">Gr2 </t>
  </si>
  <si>
    <t xml:space="preserve">Gr3 </t>
  </si>
  <si>
    <t xml:space="preserve">Gr4 </t>
  </si>
  <si>
    <t>Total général</t>
  </si>
  <si>
    <t/>
  </si>
  <si>
    <t>WorkCenter</t>
  </si>
  <si>
    <t>Order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</si>
</sst>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auto="1"/>
        <bgColor indexed="64"/>
      </patternFill>
    </fill>
  </fills>
  <borders count="3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4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7" borderId="16" xfId="0" applyFont="1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1" fontId="0" fillId="0" borderId="23" xfId="1" applyNumberFormat="1" applyFont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2" fillId="7" borderId="28" xfId="0" applyFont="1" applyFill="1" applyBorder="1" applyAlignment="1">
      <alignment horizontal="center" vertical="center"/>
    </xf>
    <xf numFmtId="1" fontId="0" fillId="0" borderId="29" xfId="1" applyNumberFormat="1" applyFont="1" applyBorder="1" applyAlignment="1">
      <alignment horizontal="center" vertical="center"/>
    </xf>
    <xf numFmtId="9" fontId="0" fillId="0" borderId="24" xfId="1" applyFont="1" applyBorder="1"/>
    <xf numFmtId="9" fontId="0" fillId="0" borderId="23" xfId="1" applyFont="1" applyBorder="1"/>
    <xf numFmtId="9" fontId="0" fillId="0" borderId="30" xfId="1" applyFont="1" applyBorder="1"/>
    <xf numFmtId="0" fontId="4" fillId="3" borderId="23" xfId="0" applyFont="1" applyFill="1" applyBorder="1" applyAlignment="1">
      <alignment horizontal="center" vertical="center"/>
    </xf>
    <xf numFmtId="0" fontId="4" fillId="3" borderId="31" xfId="0" applyFont="1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4" fillId="4" borderId="32" xfId="0" applyFont="1" applyFill="1" applyBorder="1" applyAlignment="1">
      <alignment horizontal="center" vertical="center"/>
    </xf>
    <xf numFmtId="0" fontId="4" fillId="5" borderId="32" xfId="0" applyFont="1" applyFill="1" applyBorder="1" applyAlignment="1">
      <alignment horizontal="center" vertical="center"/>
    </xf>
    <xf numFmtId="0" fontId="0" fillId="6" borderId="28" xfId="0" applyFill="1" applyBorder="1" applyAlignment="1">
      <alignment horizontal="center" vertical="center"/>
    </xf>
    <xf numFmtId="0" fontId="4" fillId="6" borderId="32" xfId="0" applyFont="1" applyFill="1" applyBorder="1" applyAlignment="1">
      <alignment horizontal="center" vertical="center"/>
    </xf>
    <xf numFmtId="0" fontId="5" fillId="5" borderId="28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16" fontId="2" fillId="0" borderId="25" xfId="0" applyNumberFormat="1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4" borderId="7" xfId="0" applyFill="1" applyBorder="1" applyAlignment="1">
      <alignment horizontal="center" vertical="center"/>
    </xf>
    <xf numFmtId="0" fontId="0" fillId="0" borderId="19" xfId="0" applyBorder="1" applyAlignment="1">
      <alignment vertical="center"/>
    </xf>
    <xf numFmtId="0" fontId="0" fillId="5" borderId="7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left"/>
    </xf>
    <xf numFmtId="0" fontId="7" fillId="6" borderId="0" xfId="0" applyNumberFormat="1" applyFont="1" applyFill="1"/>
    <xf numFmtId="0" fontId="7" fillId="5" borderId="0" xfId="0" applyFont="1" applyFill="1" applyAlignment="1">
      <alignment horizontal="left"/>
    </xf>
    <xf numFmtId="0" fontId="7" fillId="4" borderId="0" xfId="0" applyFont="1" applyFill="1" applyAlignment="1">
      <alignment horizontal="left"/>
    </xf>
    <xf numFmtId="0" fontId="7" fillId="3" borderId="0" xfId="0" applyFont="1" applyFill="1" applyAlignment="1">
      <alignment horizontal="left"/>
    </xf>
    <xf numFmtId="0" fontId="7" fillId="3" borderId="0" xfId="0" applyNumberFormat="1" applyFont="1" applyFill="1"/>
    <xf numFmtId="0" fontId="7" fillId="4" borderId="0" xfId="0" applyNumberFormat="1" applyFont="1" applyFill="1"/>
    <xf numFmtId="0" fontId="7" fillId="5" borderId="0" xfId="0" applyNumberFormat="1" applyFont="1" applyFill="1"/>
    <xf numFmtId="0" fontId="5" fillId="2" borderId="0" xfId="0" applyFont="1" applyFill="1" applyAlignment="1">
      <alignment horizontal="left"/>
    </xf>
    <xf numFmtId="0" fontId="5" fillId="2" borderId="0" xfId="0" applyNumberFormat="1" applyFont="1" applyFill="1"/>
    <xf numFmtId="0" fontId="6" fillId="0" borderId="0" xfId="0" applyFont="1" applyFill="1" applyAlignment="1">
      <alignment horizontal="center"/>
    </xf>
    <xf numFmtId="0" fontId="6" fillId="8" borderId="0" xfId="0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242">
    <dxf>
      <fill>
        <patternFill patternType="solid">
          <bgColor rgb="FFFFC000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rgb="FFFFFF00"/>
        </patternFill>
      </fill>
    </dxf>
    <dxf>
      <font>
        <color auto="1"/>
      </font>
    </dxf>
    <dxf>
      <font>
        <color auto="1"/>
      </font>
    </dxf>
    <dxf>
      <fill>
        <patternFill patternType="solid"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0" tint="-0.14999847407452621"/>
        </patternFill>
      </fill>
    </dxf>
    <dxf>
      <font>
        <color auto="1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color auto="1"/>
      </font>
    </dxf>
    <dxf>
      <fill>
        <patternFill patternType="solid">
          <bgColor theme="0"/>
        </patternFill>
      </fill>
    </dxf>
    <dxf>
      <font>
        <color auto="1"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alignment horizontal="center" readingOrder="0"/>
    </dxf>
    <dxf>
      <alignment horizontal="center" readingOrder="0"/>
    </dxf>
    <dxf>
      <fill>
        <patternFill patternType="solid">
          <bgColor rgb="FFFFC000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rgb="FFFFFF00"/>
        </patternFill>
      </fill>
    </dxf>
    <dxf>
      <font>
        <color auto="1"/>
      </font>
    </dxf>
    <dxf>
      <font>
        <color auto="1"/>
      </font>
    </dxf>
    <dxf>
      <fill>
        <patternFill patternType="solid"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0" tint="-0.14999847407452621"/>
        </patternFill>
      </fill>
    </dxf>
    <dxf>
      <font>
        <color auto="1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color auto="1"/>
      </font>
    </dxf>
    <dxf>
      <fill>
        <patternFill patternType="solid">
          <bgColor theme="0"/>
        </patternFill>
      </fill>
    </dxf>
    <dxf>
      <font>
        <color auto="1"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alignment horizontal="center" readingOrder="0"/>
    </dxf>
    <dxf>
      <alignment horizontal="center" readingOrder="0"/>
    </dxf>
    <dxf>
      <fill>
        <patternFill patternType="solid">
          <bgColor rgb="FFFFC000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rgb="FFFFFF00"/>
        </patternFill>
      </fill>
    </dxf>
    <dxf>
      <font>
        <color auto="1"/>
      </font>
    </dxf>
    <dxf>
      <font>
        <color auto="1"/>
      </font>
    </dxf>
    <dxf>
      <fill>
        <patternFill patternType="solid"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0" tint="-0.14999847407452621"/>
        </patternFill>
      </fill>
    </dxf>
    <dxf>
      <font>
        <color auto="1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color auto="1"/>
      </font>
    </dxf>
    <dxf>
      <fill>
        <patternFill patternType="solid">
          <bgColor theme="0"/>
        </patternFill>
      </fill>
    </dxf>
    <dxf>
      <font>
        <color auto="1"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alignment horizontal="center" readingOrder="0"/>
    </dxf>
    <dxf>
      <alignment horizontal="center" readingOrder="0"/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alignment horizontal="center" readingOrder="0"/>
    </dxf>
    <dxf>
      <alignment horizontal="center" readingOrder="0"/>
    </dxf>
    <dxf>
      <font>
        <color theme="0"/>
      </font>
    </dxf>
    <dxf>
      <font>
        <color theme="0"/>
      </font>
    </dxf>
    <dxf>
      <font>
        <color auto="1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solid">
          <bgColor rgb="FFFFC000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ont>
        <color auto="1"/>
      </font>
    </dxf>
    <dxf>
      <font>
        <color auto="1"/>
      </font>
    </dxf>
    <dxf>
      <fill>
        <patternFill patternType="solid">
          <bgColor rgb="FFFFFF00"/>
        </patternFill>
      </fill>
    </dxf>
    <dxf>
      <font>
        <color auto="1"/>
      </font>
    </dxf>
    <dxf>
      <font>
        <color auto="1"/>
      </font>
    </dxf>
    <dxf>
      <fill>
        <patternFill patternType="solid"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0" tint="-0.14999847407452621"/>
        </patternFill>
      </fill>
    </dxf>
    <dxf>
      <font>
        <color auto="1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color auto="1"/>
      </font>
    </dxf>
    <dxf>
      <fill>
        <patternFill patternType="solid">
          <bgColor theme="0"/>
        </patternFill>
      </fill>
    </dxf>
    <dxf>
      <font>
        <color auto="1"/>
      </font>
    </dxf>
    <dxf>
      <fill>
        <patternFill patternType="solid">
          <bgColor rgb="FFFFC000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ont>
        <color auto="1"/>
      </font>
    </dxf>
    <dxf>
      <font>
        <color auto="1"/>
      </font>
    </dxf>
    <dxf>
      <fill>
        <patternFill patternType="solid">
          <bgColor rgb="FFFFFF00"/>
        </patternFill>
      </fill>
    </dxf>
    <dxf>
      <font>
        <color auto="1"/>
      </font>
    </dxf>
    <dxf>
      <font>
        <color auto="1"/>
      </font>
    </dxf>
    <dxf>
      <fill>
        <patternFill patternType="solid"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0" tint="-0.14999847407452621"/>
        </patternFill>
      </fill>
    </dxf>
    <dxf>
      <font>
        <color auto="1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color auto="1"/>
      </font>
    </dxf>
    <dxf>
      <fill>
        <patternFill patternType="solid">
          <bgColor theme="0"/>
        </patternFill>
      </fill>
    </dxf>
    <dxf>
      <font>
        <color auto="1"/>
      </font>
    </dxf>
    <dxf>
      <font>
        <color auto="1"/>
      </font>
    </dxf>
    <dxf>
      <fill>
        <patternFill>
          <bgColor auto="1"/>
        </patternFill>
      </fill>
    </dxf>
    <dxf>
      <fill>
        <patternFill patternType="solid">
          <bgColor theme="0"/>
        </patternFill>
      </fill>
    </dxf>
    <dxf>
      <font>
        <color auto="1"/>
      </font>
    </dxf>
    <dxf>
      <font>
        <color auto="1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ill>
        <patternFill patternType="solid">
          <bgColor theme="0" tint="-0.14999847407452621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F0"/>
        </patternFill>
      </fill>
    </dxf>
    <dxf>
      <font>
        <color auto="1"/>
      </font>
    </dxf>
    <dxf>
      <font>
        <color auto="1"/>
      </font>
    </dxf>
    <dxf>
      <fill>
        <patternFill patternType="solid"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solid"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Book11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chutze Julien" refreshedDate="43353.355650810183" createdVersion="6" refreshedVersion="6" minRefreshableVersion="3" recordCount="86">
  <cacheSource type="worksheet">
    <worksheetSource ref="A1:O1048576" sheet="Sheet1" r:id="rId2"/>
  </cacheSource>
  <cacheFields count="16">
    <cacheField name="Counter" numFmtId="0">
      <sharedItems containsString="0" containsBlank="1" containsNumber="1" containsInteger="1" minValue="1" maxValue="83"/>
    </cacheField>
    <cacheField name="Order" numFmtId="0">
      <sharedItems containsBlank="1"/>
    </cacheField>
    <cacheField name="Work center" numFmtId="0">
      <sharedItems containsBlank="1" count="33">
        <s v=""/>
        <s v="TS SO LA"/>
        <s v="ST GENER"/>
        <s v="TS TR MT"/>
        <s v="ENVOI KE"/>
        <s v="TS DA"/>
        <s v="H REC PL"/>
        <s v="TS FHD8"/>
        <s v="CERTIF"/>
        <s v="TS TRIAG"/>
        <s v="TS TO MT"/>
        <s v="DA TRIAG"/>
        <s v="TS CONT"/>
        <s v="TS CO MT"/>
        <s v="TS LVZ01"/>
        <s v="TS LVZ23"/>
        <s v="CON REDR"/>
        <s v="TS GA MT"/>
        <s v="FRITTAGE"/>
        <s v="ASEA MON"/>
        <s v="TS TISOM"/>
        <s v="U VIOTTO"/>
        <s v="TS NETTO"/>
        <s v="TS SABLA"/>
        <s v="TS MINOR"/>
        <s v="M EN STO"/>
        <s v="CONT MET"/>
        <s v="FRIT MON"/>
        <s v="TS GALVA"/>
        <s v="TS ASEA"/>
        <s v="TS MPFT"/>
        <s v="TS TONNE"/>
        <m/>
      </sharedItems>
      <fieldGroup par="15"/>
    </cacheField>
    <cacheField name="Order Type" numFmtId="0">
      <sharedItems containsBlank="1" count="9">
        <s v=""/>
        <s v="T"/>
        <s v="B"/>
        <s v="S"/>
        <s v="P"/>
        <s v="RS"/>
        <s v="RT"/>
        <s v="H"/>
        <m/>
      </sharedItems>
    </cacheField>
    <cacheField name="Basic finish date" numFmtId="0">
      <sharedItems containsNonDate="0" containsDate="1" containsString="0" containsBlank="1" minDate="2018-06-26T00:00:00" maxDate="2018-09-08T00:00:00"/>
    </cacheField>
    <cacheField name="Material" numFmtId="0">
      <sharedItems containsBlank="1"/>
    </cacheField>
    <cacheField name="Material Description" numFmtId="0">
      <sharedItems containsBlank="1"/>
    </cacheField>
    <cacheField name="open qty.PO" numFmtId="0">
      <sharedItems containsString="0" containsBlank="1" containsNumber="1" containsInteger="1" minValue="21" maxValue="2100000"/>
    </cacheField>
    <cacheField name="Comment" numFmtId="0">
      <sharedItems containsBlank="1"/>
    </cacheField>
    <cacheField name="Last confirmation" numFmtId="0">
      <sharedItems containsNonDate="0" containsDate="1" containsString="0" containsBlank="1" minDate="2018-06-25T00:00:00" maxDate="2018-09-11T00:00:00"/>
    </cacheField>
    <cacheField name="oper hours" numFmtId="0">
      <sharedItems containsString="0" containsBlank="1" containsNumber="1" minValue="0" maxValue="12.54"/>
    </cacheField>
    <cacheField name="Operation Quantity" numFmtId="0">
      <sharedItems containsString="0" containsBlank="1" containsNumber="1" minValue="0" maxValue="88751.6"/>
    </cacheField>
    <cacheField name="Activity" numFmtId="0">
      <sharedItems containsBlank="1"/>
    </cacheField>
    <cacheField name="Priority" numFmtId="0">
      <sharedItems containsBlank="1"/>
    </cacheField>
    <cacheField name="WIP Kg" numFmtId="0">
      <sharedItems containsString="0" containsBlank="1" containsNumber="1" minValue="-156.70099999999999" maxValue="3560.087"/>
    </cacheField>
    <cacheField name="Work center2" numFmtId="0" databaseField="0">
      <fieldGroup base="2">
        <discretePr count="33">
          <x v="0"/>
          <x v="2"/>
          <x v="5"/>
          <x v="2"/>
          <x v="2"/>
          <x v="2"/>
          <x v="5"/>
          <x v="2"/>
          <x v="4"/>
          <x v="2"/>
          <x v="2"/>
          <x v="2"/>
          <x v="2"/>
          <x v="2"/>
          <x v="2"/>
          <x v="2"/>
          <x v="4"/>
          <x v="2"/>
          <x v="4"/>
          <x v="3"/>
          <x v="2"/>
          <x v="5"/>
          <x v="2"/>
          <x v="2"/>
          <x v="2"/>
          <x v="2"/>
          <x v="4"/>
          <x v="3"/>
          <x v="2"/>
          <x v="2"/>
          <x v="2"/>
          <x v="2"/>
          <x v="1"/>
        </discretePr>
        <groupItems count="6">
          <s v=""/>
          <m/>
          <s v="Groupe1"/>
          <s v="Groupe3"/>
          <s v="Groupe2"/>
          <s v="Groupe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6">
  <r>
    <n v="83"/>
    <s v=""/>
    <x v="0"/>
    <x v="0"/>
    <m/>
    <s v=""/>
    <s v=""/>
    <m/>
    <s v=""/>
    <m/>
    <m/>
    <m/>
    <s v=""/>
    <s v=""/>
    <n v="3560.087"/>
  </r>
  <r>
    <n v="1"/>
    <s v="9747114"/>
    <x v="1"/>
    <x v="1"/>
    <d v="2018-06-26T00:00:00"/>
    <s v="12315013"/>
    <s v="60666-IMP361 1.4X1.8X44.4  HC40"/>
    <n v="1000"/>
    <s v=""/>
    <d v="2018-06-25T00:00:00"/>
    <n v="3.26"/>
    <n v="88751.6"/>
    <s v="1700"/>
    <s v=""/>
    <n v="12.887"/>
  </r>
  <r>
    <n v="1"/>
    <s v="9692102"/>
    <x v="2"/>
    <x v="2"/>
    <d v="2018-07-11T00:00:00"/>
    <s v="11733205"/>
    <s v="CTBA SI 2.31 GR TSN  MG18"/>
    <n v="537400"/>
    <s v=""/>
    <d v="2018-08-06T00:00:00"/>
    <n v="0"/>
    <n v="52.773000000000003"/>
    <s v="1700"/>
    <s v="6"/>
    <n v="97.159000000000006"/>
  </r>
  <r>
    <n v="1"/>
    <s v="9841515"/>
    <x v="3"/>
    <x v="3"/>
    <d v="2018-07-24T00:00:00"/>
    <s v="12012458"/>
    <s v="2.600.000.051 TSN  CTS22D"/>
    <n v="190476"/>
    <s v=""/>
    <d v="2018-09-06T00:00:00"/>
    <n v="0"/>
    <n v="9.8000000000000007"/>
    <s v="2120"/>
    <s v="6"/>
    <n v="200"/>
  </r>
  <r>
    <n v="1"/>
    <s v="9752556"/>
    <x v="4"/>
    <x v="3"/>
    <d v="2018-08-02T00:00:00"/>
    <s v="12195367"/>
    <s v="Typ V3-17 A=1.70 51883 TSAN CTOPP10"/>
    <n v="90000"/>
    <s v=""/>
    <d v="2018-09-07T00:00:00"/>
    <n v="0"/>
    <n v="4.819"/>
    <s v="9000"/>
    <s v="6"/>
    <n v="6.83"/>
  </r>
  <r>
    <n v="1"/>
    <s v="9681729"/>
    <x v="5"/>
    <x v="1"/>
    <d v="2018-08-13T00:00:00"/>
    <s v="12067688"/>
    <s v="CT SB00- 2,00x 4,20x  70,00 DA  CTOPP10"/>
    <n v="1150"/>
    <s v=""/>
    <d v="2018-07-19T00:00:00"/>
    <n v="2.73"/>
    <n v="11.066000000000001"/>
    <s v="0350"/>
    <s v="6"/>
    <n v="10.122"/>
  </r>
  <r>
    <n v="1"/>
    <s v="9733393"/>
    <x v="6"/>
    <x v="1"/>
    <d v="2018-08-14T00:00:00"/>
    <s v="11587220"/>
    <s v="17871-029-RECT 1 1/2&quot; TS8  CTM17-BC"/>
    <n v="300"/>
    <s v="rectif prevue le 07.09"/>
    <d v="2018-08-09T00:00:00"/>
    <n v="1.31"/>
    <n v="16.524999999999999"/>
    <s v="0610"/>
    <s v="6"/>
    <n v="16.716999999999999"/>
  </r>
  <r>
    <n v="1"/>
    <s v="9793806"/>
    <x v="7"/>
    <x v="3"/>
    <d v="2018-08-14T00:00:00"/>
    <s v="12368855"/>
    <s v="CTCY ST 1.98X3.23 TSN  KCR10"/>
    <n v="175000"/>
    <s v=""/>
    <d v="2018-09-07T00:00:00"/>
    <n v="0"/>
    <n v="27.745999999999999"/>
    <s v="2000"/>
    <s v="6"/>
    <n v="26.233000000000001"/>
  </r>
  <r>
    <n v="1"/>
    <s v="9702616"/>
    <x v="8"/>
    <x v="2"/>
    <d v="2018-08-16T00:00:00"/>
    <s v="11549963"/>
    <s v="CTBA ST 2.15 TO1  CTS18D"/>
    <n v="2100000"/>
    <s v=""/>
    <d v="2018-09-09T00:00:00"/>
    <n v="0"/>
    <n v="175.959"/>
    <s v="0490"/>
    <s v="6"/>
    <n v="209.77500000000001"/>
  </r>
  <r>
    <n v="1"/>
    <s v="9725733"/>
    <x v="6"/>
    <x v="4"/>
    <d v="2018-08-20T00:00:00"/>
    <s v="80355864"/>
    <s v="38804-32.0 355864 TSN  CTM17-BC"/>
    <n v="1000"/>
    <s v=""/>
    <d v="2018-07-19T00:00:00"/>
    <n v="3.58"/>
    <n v="31.795999999999999"/>
    <s v="1510"/>
    <s v="6"/>
    <n v="30.347999999999999"/>
  </r>
  <r>
    <n v="1"/>
    <s v="9725750"/>
    <x v="6"/>
    <x v="4"/>
    <m/>
    <s v="11523894"/>
    <s v="51220 FALCON 45.0 TSN  CTM17-BC"/>
    <n v="500"/>
    <s v=""/>
    <d v="2018-07-27T00:00:00"/>
    <n v="1.98"/>
    <n v="39.796999999999997"/>
    <s v="1510"/>
    <s v="6"/>
    <n v="44.588000000000001"/>
  </r>
  <r>
    <n v="1"/>
    <s v="9797589"/>
    <x v="9"/>
    <x v="5"/>
    <d v="2018-08-20T00:00:00"/>
    <s v="11738792"/>
    <s v="51729- 8.0 TSX  CTF12-BC"/>
    <n v="30000"/>
    <s v=""/>
    <d v="2018-09-06T00:00:00"/>
    <n v="0"/>
    <n v="32.728000000000002"/>
    <s v="2100"/>
    <s v="6"/>
    <n v="31.782"/>
  </r>
  <r>
    <n v="1"/>
    <s v="9746411"/>
    <x v="10"/>
    <x v="2"/>
    <d v="2018-08-21T00:00:00"/>
    <s v="12120764"/>
    <s v="CTBB 2,900  CTS17R"/>
    <n v="1460000"/>
    <s v=""/>
    <d v="2018-08-27T00:00:00"/>
    <n v="0"/>
    <n v="268.27499999999998"/>
    <s v="1500"/>
    <s v="6"/>
    <n v="210.22399999999999"/>
  </r>
  <r>
    <n v="1"/>
    <s v="9707961"/>
    <x v="3"/>
    <x v="2"/>
    <d v="2018-08-22T00:00:00"/>
    <s v="12357606"/>
    <s v="CTBA ST 2.10 TO4 TSN19  CTS22D"/>
    <n v="250000"/>
    <s v=""/>
    <d v="2018-09-06T00:00:00"/>
    <n v="0"/>
    <n v="19.687999999999999"/>
    <s v="2100"/>
    <s v="6"/>
    <n v="24.053000000000001"/>
  </r>
  <r>
    <n v="1"/>
    <s v="9764730"/>
    <x v="11"/>
    <x v="1"/>
    <d v="2018-08-24T00:00:00"/>
    <s v="6200639"/>
    <s v="26457-10.5X 6.0X3.5 DA  HC10"/>
    <n v="6400"/>
    <s v=""/>
    <d v="2018-09-03T00:00:00"/>
    <n v="0"/>
    <n v="18.933"/>
    <s v="3100"/>
    <s v="6"/>
    <n v="18.866"/>
  </r>
  <r>
    <n v="1"/>
    <s v="9824267"/>
    <x v="12"/>
    <x v="4"/>
    <d v="2018-08-24T00:00:00"/>
    <s v="11843391"/>
    <s v="51962- 8.0X4.5X2.5 TS43  KCR05"/>
    <n v="82218"/>
    <s v=""/>
    <d v="2018-09-05T00:00:00"/>
    <n v="0"/>
    <n v="103.596"/>
    <s v="2200"/>
    <s v="6"/>
    <n v="86.33"/>
  </r>
  <r>
    <n v="1"/>
    <s v="9709745"/>
    <x v="13"/>
    <x v="3"/>
    <d v="2018-08-27T00:00:00"/>
    <s v="12012458"/>
    <s v="2.600.000.051 TSN  CTS22D"/>
    <n v="800000"/>
    <s v=""/>
    <d v="2018-08-29T00:00:00"/>
    <n v="0"/>
    <n v="31.36"/>
    <s v="2200"/>
    <s v="6"/>
    <n v="-156.70099999999999"/>
  </r>
  <r>
    <n v="1"/>
    <s v="9728892"/>
    <x v="14"/>
    <x v="4"/>
    <m/>
    <s v="12281743"/>
    <s v="24150-12.5X10.0X4.0 DA  KCR10"/>
    <n v="1000"/>
    <s v=""/>
    <d v="2018-09-10T00:00:00"/>
    <n v="4.62"/>
    <n v="7.226"/>
    <s v="3000"/>
    <s v="6"/>
    <n v="8.343"/>
  </r>
  <r>
    <n v="1"/>
    <s v="9743825"/>
    <x v="12"/>
    <x v="4"/>
    <m/>
    <s v="12219448"/>
    <s v="60915- 9.53x 9.5x3.43 PT  KCR10"/>
    <n v="399"/>
    <s v=""/>
    <d v="2018-09-07T00:00:00"/>
    <n v="0"/>
    <n v="1.7589999999999999"/>
    <s v="3300"/>
    <s v="6"/>
    <n v="35.430999999999997"/>
  </r>
  <r>
    <n v="1"/>
    <s v="9766454"/>
    <x v="3"/>
    <x v="3"/>
    <m/>
    <s v="11414851"/>
    <s v="45852-2.04X2.62 TSX-E120100088  CTS22D"/>
    <n v="350000"/>
    <s v=""/>
    <d v="2018-08-30T00:00:00"/>
    <n v="0"/>
    <n v="38.954999999999998"/>
    <s v="2100"/>
    <s v="6"/>
    <n v="40.292999999999999"/>
  </r>
  <r>
    <n v="1"/>
    <s v="9842892"/>
    <x v="12"/>
    <x v="4"/>
    <d v="2018-08-27T00:00:00"/>
    <s v="12219448"/>
    <s v="60915- 9.53x 9.5x3.43 PT  KCR10"/>
    <n v="9161"/>
    <s v=""/>
    <d v="2018-09-10T00:00:00"/>
    <n v="0"/>
    <n v="40.393999999999998"/>
    <s v="3300"/>
    <s v="6"/>
    <n v="9.57"/>
  </r>
  <r>
    <n v="1"/>
    <s v="9725764"/>
    <x v="6"/>
    <x v="4"/>
    <d v="2018-08-28T00:00:00"/>
    <s v="11523897"/>
    <s v="51220 FALCON 1 3/4&quot; TSN  CTM17-BC"/>
    <n v="1000"/>
    <s v=""/>
    <d v="2018-07-26T00:00:00"/>
    <n v="6.08"/>
    <n v="78.456000000000003"/>
    <s v="1510"/>
    <s v="6"/>
    <n v="73.694000000000003"/>
  </r>
  <r>
    <n v="1"/>
    <s v="9756663"/>
    <x v="15"/>
    <x v="1"/>
    <m/>
    <s v="12119767"/>
    <s v="17037- 8.0X 3.2X2.3 DA  KCR10"/>
    <n v="6300"/>
    <s v=""/>
    <d v="2018-08-14T00:00:00"/>
    <n v="12.54"/>
    <n v="4.9790000000000001"/>
    <s v="0350"/>
    <s v="6"/>
    <n v="4.7839999999999998"/>
  </r>
  <r>
    <n v="1"/>
    <s v="9756686"/>
    <x v="15"/>
    <x v="1"/>
    <m/>
    <s v="12058379"/>
    <s v="11748-10.5X 3.3X2.5 DA  KCR10"/>
    <n v="4000"/>
    <s v=""/>
    <d v="2018-09-10T00:00:00"/>
    <n v="4.6399999999999997"/>
    <n v="4.7309999999999999"/>
    <s v="0350"/>
    <s v="6"/>
    <n v="4.4740000000000002"/>
  </r>
  <r>
    <n v="1"/>
    <s v="9786493"/>
    <x v="16"/>
    <x v="4"/>
    <m/>
    <s v="6288796"/>
    <s v="DIN 8011 R 25 CTF28T"/>
    <n v="8000"/>
    <s v=""/>
    <d v="2018-09-07T00:00:00"/>
    <n v="0"/>
    <n v="10.752000000000001"/>
    <s v="0600"/>
    <s v="6"/>
    <n v="10.773"/>
  </r>
  <r>
    <n v="1"/>
    <s v="9795106"/>
    <x v="17"/>
    <x v="5"/>
    <d v="2018-08-28T00:00:00"/>
    <s v="6228603"/>
    <s v="DST R 01.80 x 01.15 TSX CTS20L"/>
    <n v="200000"/>
    <s v=""/>
    <d v="2018-09-07T00:00:00"/>
    <n v="1.41"/>
    <n v="9.66"/>
    <s v="1900"/>
    <s v="6"/>
    <n v="11.959"/>
  </r>
  <r>
    <n v="1"/>
    <s v="9713710"/>
    <x v="13"/>
    <x v="2"/>
    <d v="2018-08-29T00:00:00"/>
    <s v="11689049"/>
    <s v="CTCY SI 1.98X3.23 TSN  MG18"/>
    <n v="420000"/>
    <s v=""/>
    <d v="2018-09-08T00:00:00"/>
    <n v="0"/>
    <n v="64.474000000000004"/>
    <s v="2200"/>
    <s v="6"/>
    <n v="64.542000000000002"/>
  </r>
  <r>
    <n v="1"/>
    <s v="9756438"/>
    <x v="7"/>
    <x v="2"/>
    <d v="2018-08-29T00:00:00"/>
    <s v="11704469"/>
    <s v="CTCY ST 1.98X2.85 TSN5  CTS18D"/>
    <n v="480000"/>
    <s v=""/>
    <d v="2018-08-25T00:00:00"/>
    <n v="0"/>
    <n v="65.585999999999999"/>
    <s v="2000"/>
    <s v="6"/>
    <n v="54.401000000000003"/>
  </r>
  <r>
    <n v="1"/>
    <s v="9732579"/>
    <x v="15"/>
    <x v="1"/>
    <d v="2018-08-30T00:00:00"/>
    <s v="12376057"/>
    <s v="10975- 8.5X 6.0X2.5 DA  CTOPP10"/>
    <n v="1000"/>
    <s v=""/>
    <d v="2018-09-08T00:00:00"/>
    <n v="0"/>
    <n v="1.8080000000000001"/>
    <s v="0350"/>
    <s v="6"/>
    <n v="1.548"/>
  </r>
  <r>
    <n v="1"/>
    <s v="9759672"/>
    <x v="15"/>
    <x v="1"/>
    <m/>
    <s v="11773649"/>
    <s v="WFC 7250 PT  CTOPP10"/>
    <n v="2820"/>
    <s v=""/>
    <d v="2018-08-22T00:00:00"/>
    <n v="5.98"/>
    <n v="10.125999999999999"/>
    <s v="0350"/>
    <s v="6"/>
    <n v="9.65"/>
  </r>
  <r>
    <n v="1"/>
    <s v="9828260"/>
    <x v="3"/>
    <x v="2"/>
    <d v="2018-08-30T00:00:00"/>
    <s v="11704469"/>
    <s v="CTCY ST 1.98X2.85 TSN5  CTS18D"/>
    <n v="70476"/>
    <s v=""/>
    <d v="2018-08-31T00:00:00"/>
    <n v="0"/>
    <n v="9.6300000000000008"/>
    <s v="2125"/>
    <s v="6"/>
    <n v="74"/>
  </r>
  <r>
    <n v="1"/>
    <s v="9714209"/>
    <x v="4"/>
    <x v="4"/>
    <d v="2018-08-31T00:00:00"/>
    <s v="12144588"/>
    <s v="24150-12.5X 7.0X4.0 DA  KCR10"/>
    <n v="4000"/>
    <s v=""/>
    <d v="2018-09-07T00:00:00"/>
    <n v="0"/>
    <n v="20.239999999999998"/>
    <s v="9000"/>
    <s v="6"/>
    <n v="28.02"/>
  </r>
  <r>
    <n v="1"/>
    <s v="9747746"/>
    <x v="18"/>
    <x v="4"/>
    <m/>
    <s v="12376044"/>
    <s v="61341- 25.55X 4.8X11.9 TS42  CTOPP10"/>
    <n v="3000"/>
    <s v=""/>
    <d v="2018-09-09T00:00:00"/>
    <n v="4.7"/>
    <n v="22.617000000000001"/>
    <s v="0300"/>
    <s v="6"/>
    <n v="27.355"/>
  </r>
  <r>
    <n v="1"/>
    <s v="9756500"/>
    <x v="19"/>
    <x v="2"/>
    <m/>
    <s v="6228636"/>
    <s v="DST R 0160-0075 TSX CTS20L"/>
    <n v="200000"/>
    <s v=""/>
    <d v="2018-09-07T00:00:00"/>
    <n v="0"/>
    <n v="4.83"/>
    <s v="1930"/>
    <s v="6"/>
    <n v="14.019"/>
  </r>
  <r>
    <n v="1"/>
    <s v="9769619"/>
    <x v="12"/>
    <x v="4"/>
    <m/>
    <s v="11959373"/>
    <s v="ALLIGATOR 4Dots 50906-022 SET TS43  HC20"/>
    <n v="120000"/>
    <s v=""/>
    <d v="2018-09-08T00:00:00"/>
    <n v="0"/>
    <n v="119.196"/>
    <s v="2200"/>
    <s v=""/>
    <n v="106.83499999999999"/>
  </r>
  <r>
    <n v="1"/>
    <s v="9800027"/>
    <x v="20"/>
    <x v="3"/>
    <d v="2018-08-31T00:00:00"/>
    <s v="6265680"/>
    <s v="23500- 5.0 TS8*  CTF12-BC"/>
    <n v="15000"/>
    <s v=""/>
    <d v="2018-09-05T00:00:00"/>
    <n v="0"/>
    <n v="4.5039999999999996"/>
    <s v="2000"/>
    <s v="6"/>
    <n v="4.327"/>
  </r>
  <r>
    <n v="1"/>
    <s v="9575944"/>
    <x v="12"/>
    <x v="4"/>
    <d v="2018-09-03T00:00:00"/>
    <s v="6237857"/>
    <s v="960403.03/RA RO 2 M.R.D.20 CC CTF16R"/>
    <n v="2000"/>
    <s v=""/>
    <d v="2018-09-10T00:00:00"/>
    <n v="0"/>
    <n v="64.05"/>
    <s v="2300"/>
    <s v="6"/>
    <n v="65.58"/>
  </r>
  <r>
    <n v="1"/>
    <s v="9753846"/>
    <x v="21"/>
    <x v="4"/>
    <m/>
    <s v="11808140"/>
    <s v="NHF G 2000-0590-078 CAG CTF24E"/>
    <n v="2000"/>
    <s v=""/>
    <d v="2018-08-16T00:00:00"/>
    <n v="3.82"/>
    <n v="2.9020000000000001"/>
    <s v="3000"/>
    <s v="6"/>
    <n v="3.9860000000000002"/>
  </r>
  <r>
    <n v="1"/>
    <s v="9779728"/>
    <x v="22"/>
    <x v="3"/>
    <m/>
    <s v="6100796"/>
    <s v="25374- 6.0X 3.5X2.0 TS43  KCR06"/>
    <n v="16000"/>
    <s v=""/>
    <d v="2018-09-03T00:00:00"/>
    <n v="0"/>
    <n v="10.651"/>
    <s v="1800"/>
    <s v="6"/>
    <n v="10.962"/>
  </r>
  <r>
    <n v="1"/>
    <s v="9780437"/>
    <x v="8"/>
    <x v="4"/>
    <d v="2018-09-03T00:00:00"/>
    <s v="11694362"/>
    <s v="51043- 5/8&quot; TSX  GW16"/>
    <n v="14000"/>
    <s v=""/>
    <d v="2018-08-20T00:00:00"/>
    <n v="0"/>
    <n v="154.071"/>
    <s v="0490"/>
    <s v="6"/>
    <n v="-0.223"/>
  </r>
  <r>
    <n v="1"/>
    <s v="9655080"/>
    <x v="12"/>
    <x v="1"/>
    <d v="2018-09-04T00:00:00"/>
    <s v="12335192"/>
    <s v="11748-10.5X 3.6X2.5 TS90  EL HC20"/>
    <n v="21140"/>
    <s v=""/>
    <d v="2018-08-17T00:00:00"/>
    <n v="0"/>
    <n v="26.975000000000001"/>
    <s v="2150"/>
    <s v="6"/>
    <n v="21.986000000000001"/>
  </r>
  <r>
    <n v="1"/>
    <s v="9701774"/>
    <x v="3"/>
    <x v="2"/>
    <m/>
    <s v="6256634"/>
    <s v="CTBA WI 1.57 TO4 TSX  KCR06"/>
    <n v="2000000"/>
    <s v=""/>
    <d v="2018-09-07T00:00:00"/>
    <n v="0"/>
    <n v="75.600999999999999"/>
    <s v="2100"/>
    <s v="6"/>
    <n v="75.823999999999998"/>
  </r>
  <r>
    <n v="1"/>
    <s v="9756311"/>
    <x v="9"/>
    <x v="3"/>
    <m/>
    <s v="12217520"/>
    <s v="11460- 7.0X 4.3X2.0 DA  KCR10"/>
    <n v="11000"/>
    <s v=""/>
    <d v="2018-09-08T00:00:00"/>
    <n v="0"/>
    <n v="9.6560000000000006"/>
    <s v="2100"/>
    <s v="6"/>
    <n v="9.4489999999999998"/>
  </r>
  <r>
    <n v="1"/>
    <s v="9759038"/>
    <x v="15"/>
    <x v="3"/>
    <m/>
    <s v="12226179"/>
    <s v="WDC 7230 PT  KCR10"/>
    <n v="3000"/>
    <s v=""/>
    <d v="2018-08-27T00:00:00"/>
    <n v="6.34"/>
    <n v="4.9829999999999997"/>
    <s v="3000"/>
    <s v="6"/>
    <n v="3.9289999999999998"/>
  </r>
  <r>
    <n v="1"/>
    <s v="9771044"/>
    <x v="23"/>
    <x v="4"/>
    <m/>
    <s v="11838054"/>
    <s v="CT SB00- 2,00x 5,00x  45,00 TS8  CTOPP10"/>
    <n v="1000"/>
    <s v=""/>
    <d v="2018-09-06T00:00:00"/>
    <n v="0"/>
    <n v="6.992"/>
    <s v="1700"/>
    <s v="6"/>
    <n v="10.048"/>
  </r>
  <r>
    <n v="1"/>
    <s v="9776422"/>
    <x v="24"/>
    <x v="3"/>
    <m/>
    <s v="12055488"/>
    <s v="22000- 1/2&quot; TS8  CTF12-BC"/>
    <n v="6000"/>
    <s v=""/>
    <d v="2018-09-07T00:00:00"/>
    <n v="0"/>
    <n v="23.323"/>
    <s v="1500"/>
    <s v="6"/>
    <n v="27.285"/>
  </r>
  <r>
    <n v="1"/>
    <s v="9776436"/>
    <x v="16"/>
    <x v="4"/>
    <m/>
    <s v="6254754"/>
    <s v="DIN 8011 R 16 CTF28T"/>
    <n v="1200"/>
    <s v=""/>
    <d v="2018-08-30T00:00:00"/>
    <n v="0"/>
    <n v="0.307"/>
    <s v="0600"/>
    <s v="6"/>
    <n v="0.51200000000000001"/>
  </r>
  <r>
    <n v="1"/>
    <s v="9786740"/>
    <x v="20"/>
    <x v="4"/>
    <m/>
    <s v="12090768"/>
    <s v="45852/C-2.04X3.12 TSX-E120100162  CTU24L"/>
    <n v="80000"/>
    <s v=""/>
    <d v="2018-08-28T00:00:00"/>
    <n v="0"/>
    <n v="10.5"/>
    <s v="2000"/>
    <s v="6"/>
    <n v="10.558"/>
  </r>
  <r>
    <n v="1"/>
    <s v="9823158"/>
    <x v="25"/>
    <x v="4"/>
    <d v="2018-09-04T00:00:00"/>
    <s v="12016993"/>
    <s v="HU 21453 / 1 drill per 100pcs  CTF20RC"/>
    <n v="20058"/>
    <s v=""/>
    <d v="2018-08-30T00:00:00"/>
    <n v="0"/>
    <n v="46.332000000000001"/>
    <s v="9000"/>
    <s v=""/>
    <n v="21.06"/>
  </r>
  <r>
    <n v="1"/>
    <s v="9713618"/>
    <x v="10"/>
    <x v="2"/>
    <d v="2018-09-05T00:00:00"/>
    <s v="11220620"/>
    <s v="CTCY WI 1.32X1.83 TSX  KCR06"/>
    <n v="1300000"/>
    <s v=""/>
    <d v="2018-08-07T00:00:00"/>
    <n v="0"/>
    <n v="53.234999999999999"/>
    <s v="1500"/>
    <s v="6"/>
    <n v="65.757000000000005"/>
  </r>
  <r>
    <n v="1"/>
    <s v="9720744"/>
    <x v="26"/>
    <x v="4"/>
    <m/>
    <s v="11956460"/>
    <s v="12356-10.5X 4.8X3.0 TS90  KCR02+"/>
    <n v="64000"/>
    <s v=""/>
    <d v="2018-09-05T00:00:00"/>
    <n v="0"/>
    <n v="16.472999999999999"/>
    <s v="0500"/>
    <s v="6"/>
    <n v="57.31"/>
  </r>
  <r>
    <n v="1"/>
    <s v="9756488"/>
    <x v="3"/>
    <x v="2"/>
    <m/>
    <s v="11704469"/>
    <s v="CTCY ST 1.98X2.85 TSN5  CTS18D"/>
    <n v="428571"/>
    <s v=""/>
    <d v="2018-08-28T00:00:00"/>
    <n v="0"/>
    <n v="58.558999999999997"/>
    <s v="2100"/>
    <s v="6"/>
    <n v="61.305"/>
  </r>
  <r>
    <n v="1"/>
    <s v="9756678"/>
    <x v="11"/>
    <x v="1"/>
    <m/>
    <s v="11773616"/>
    <s v="WFC 7200 PT  CTOPP10"/>
    <n v="5000"/>
    <s v=""/>
    <d v="2018-09-01T00:00:00"/>
    <n v="0"/>
    <n v="14.118"/>
    <s v="3100"/>
    <s v="6"/>
    <n v="14.17"/>
  </r>
  <r>
    <n v="1"/>
    <s v="9759670"/>
    <x v="11"/>
    <x v="1"/>
    <m/>
    <s v="11773589"/>
    <s v="WDC 7185 PT  CTOPP10"/>
    <n v="4760"/>
    <s v=""/>
    <d v="2018-09-06T00:00:00"/>
    <n v="0"/>
    <n v="6.0449999999999999"/>
    <s v="3100"/>
    <s v="6"/>
    <n v="6.08"/>
  </r>
  <r>
    <n v="1"/>
    <s v="9769437"/>
    <x v="27"/>
    <x v="4"/>
    <m/>
    <s v="11912720"/>
    <s v="33328/5 TS8  KCR06"/>
    <n v="11000"/>
    <s v=""/>
    <d v="2018-08-31T00:00:00"/>
    <n v="0"/>
    <n v="38.404000000000003"/>
    <s v="0200"/>
    <s v="6"/>
    <n v="39.834000000000003"/>
  </r>
  <r>
    <n v="1"/>
    <s v="9773153"/>
    <x v="20"/>
    <x v="4"/>
    <m/>
    <s v="6200367"/>
    <s v="20771- 8.0X 7.2X4.0 TS90  SMX"/>
    <n v="1600"/>
    <s v=""/>
    <d v="2018-09-08T00:00:00"/>
    <n v="0"/>
    <n v="5.0060000000000002"/>
    <s v="2000"/>
    <s v="6"/>
    <n v="5.2759999999999998"/>
  </r>
  <r>
    <n v="1"/>
    <s v="9775518"/>
    <x v="20"/>
    <x v="3"/>
    <m/>
    <s v="11533132"/>
    <s v="11748-10.5X 3.5X2.5 TS90  KCR10"/>
    <n v="115000"/>
    <s v=""/>
    <d v="2018-09-07T00:00:00"/>
    <n v="0"/>
    <n v="161.80500000000001"/>
    <s v="2000"/>
    <s v="6"/>
    <n v="134.32300000000001"/>
  </r>
  <r>
    <n v="1"/>
    <s v="9776684"/>
    <x v="9"/>
    <x v="4"/>
    <m/>
    <s v="12073461"/>
    <s v="51689-22.0 K110 TSX CTM16A"/>
    <n v="7000"/>
    <s v=""/>
    <d v="2018-08-31T00:00:00"/>
    <n v="0"/>
    <n v="136.26900000000001"/>
    <s v="2100"/>
    <s v="6"/>
    <n v="120.312"/>
  </r>
  <r>
    <n v="1"/>
    <s v="9786618"/>
    <x v="9"/>
    <x v="4"/>
    <m/>
    <s v="11667924"/>
    <s v="51015-20 TSX  CTM17-BC"/>
    <n v="20000"/>
    <s v=""/>
    <d v="2018-09-06T00:00:00"/>
    <n v="0"/>
    <n v="368.76"/>
    <s v="2100"/>
    <s v="6"/>
    <n v="350.41800000000001"/>
  </r>
  <r>
    <n v="1"/>
    <s v="9788441"/>
    <x v="28"/>
    <x v="4"/>
    <m/>
    <s v="12397228"/>
    <s v="60850-26.0 NT TSX  CTM17-BC"/>
    <n v="200"/>
    <s v=""/>
    <d v="2018-09-08T00:00:00"/>
    <n v="0"/>
    <n v="6.3330000000000002"/>
    <s v="1900"/>
    <s v=""/>
    <n v="11.355"/>
  </r>
  <r>
    <n v="1"/>
    <s v="9788661"/>
    <x v="28"/>
    <x v="4"/>
    <m/>
    <s v="12397306"/>
    <s v="60850-24.0 NT TSX  CTM17-BC"/>
    <n v="200"/>
    <s v=""/>
    <d v="2018-09-08T00:00:00"/>
    <n v="0"/>
    <n v="5.282"/>
    <s v="1900"/>
    <s v=""/>
    <n v="7.9749999999999996"/>
  </r>
  <r>
    <n v="1"/>
    <s v="9792085"/>
    <x v="28"/>
    <x v="4"/>
    <m/>
    <s v="12109490"/>
    <s v="60004-25.0 TS8  CTM17-BC"/>
    <n v="2000"/>
    <s v=""/>
    <d v="2018-09-07T00:00:00"/>
    <n v="0"/>
    <n v="70.266000000000005"/>
    <s v="1900"/>
    <s v="6"/>
    <n v="68.986000000000004"/>
  </r>
  <r>
    <n v="1"/>
    <s v="9792178"/>
    <x v="3"/>
    <x v="2"/>
    <m/>
    <s v="12403839"/>
    <s v="CTBB 2,030 TO3 ECI152"/>
    <n v="250000"/>
    <s v=""/>
    <d v="2018-08-29T00:00:00"/>
    <n v="1.17"/>
    <n v="13.387"/>
    <s v="2250"/>
    <s v="6"/>
    <n v="20.5"/>
  </r>
  <r>
    <n v="1"/>
    <s v="9800042"/>
    <x v="24"/>
    <x v="3"/>
    <m/>
    <s v="6265686"/>
    <s v="23500- 6.5 TS8  CTF12-BC"/>
    <n v="8400"/>
    <s v=""/>
    <d v="2018-09-10T00:00:00"/>
    <n v="0"/>
    <n v="4.851"/>
    <s v="1500"/>
    <s v="6"/>
    <n v="5.4969999999999999"/>
  </r>
  <r>
    <n v="1"/>
    <s v="9802528"/>
    <x v="20"/>
    <x v="3"/>
    <m/>
    <s v="6227003"/>
    <s v="12356-10.5X 5.5X3.0 TS90  HC20"/>
    <n v="5000"/>
    <s v=""/>
    <d v="2018-09-08T00:00:00"/>
    <n v="0"/>
    <n v="11.282"/>
    <s v="2000"/>
    <s v="6"/>
    <n v="10.744999999999999"/>
  </r>
  <r>
    <n v="1"/>
    <s v="9803112"/>
    <x v="16"/>
    <x v="4"/>
    <m/>
    <s v="6221644"/>
    <s v="27869-37.0x7.65/6.80x3.4 TSX  HC20"/>
    <n v="13000"/>
    <s v=""/>
    <d v="2018-09-05T00:00:00"/>
    <n v="0"/>
    <n v="165.39699999999999"/>
    <s v="0600"/>
    <s v="6"/>
    <n v="162.178"/>
  </r>
  <r>
    <n v="1"/>
    <s v="9843397"/>
    <x v="29"/>
    <x v="3"/>
    <d v="2018-09-05T00:00:00"/>
    <s v="11903057"/>
    <s v="2.600.000.050 TSN  CTS22D"/>
    <n v="304761"/>
    <s v=""/>
    <d v="2018-09-07T00:00:00"/>
    <n v="0"/>
    <n v="10.88"/>
    <s v="2105"/>
    <s v="6"/>
    <n v="320"/>
  </r>
  <r>
    <n v="1"/>
    <s v="9713695"/>
    <x v="3"/>
    <x v="2"/>
    <d v="2018-09-06T00:00:00"/>
    <s v="11689049"/>
    <s v="CTCY SI 1.98X3.23 TSN  MG18"/>
    <n v="175000"/>
    <s v=""/>
    <d v="2018-09-07T00:00:00"/>
    <n v="0"/>
    <n v="26.754999999999999"/>
    <s v="2100"/>
    <s v="6"/>
    <n v="85.769000000000005"/>
  </r>
  <r>
    <n v="1"/>
    <s v="9756110"/>
    <x v="3"/>
    <x v="2"/>
    <m/>
    <s v="6223636"/>
    <s v="CTCY WI 1.32X2.50 TSX  HC20"/>
    <n v="700000"/>
    <s v=""/>
    <d v="2018-08-29T00:00:00"/>
    <n v="0"/>
    <n v="382.40199999999999"/>
    <s v="2100"/>
    <s v="6"/>
    <n v="44.042999999999999"/>
  </r>
  <r>
    <n v="1"/>
    <s v="9759839"/>
    <x v="30"/>
    <x v="1"/>
    <m/>
    <s v="12112264"/>
    <s v="17037- 8.0X 5.0X2.3 DA  KCR10"/>
    <n v="4000"/>
    <s v=""/>
    <d v="2018-08-17T00:00:00"/>
    <n v="8.2799999999999994"/>
    <n v="5.1619999999999999"/>
    <s v="0350"/>
    <s v="6"/>
    <n v="4.83"/>
  </r>
  <r>
    <n v="1"/>
    <s v="9811470"/>
    <x v="22"/>
    <x v="3"/>
    <d v="2018-09-06T00:00:00"/>
    <s v="12310896"/>
    <s v="25376- 6.5X 3.5X2.0 TS43  KCR10"/>
    <n v="6950"/>
    <s v=""/>
    <d v="2018-09-07T00:00:00"/>
    <n v="0"/>
    <n v="4.992"/>
    <s v="1800"/>
    <s v="6"/>
    <n v="5.617"/>
  </r>
  <r>
    <n v="1"/>
    <s v="9727576"/>
    <x v="14"/>
    <x v="4"/>
    <d v="2018-09-07T00:00:00"/>
    <s v="12160550"/>
    <s v="WF 7250 PT  CTOPP10"/>
    <n v="2000"/>
    <s v=""/>
    <d v="2018-08-28T00:00:00"/>
    <n v="10.130000000000001"/>
    <n v="7.8769999999999998"/>
    <s v="3000"/>
    <s v="6"/>
    <n v="7.2030000000000003"/>
  </r>
  <r>
    <n v="1"/>
    <s v="9727653"/>
    <x v="11"/>
    <x v="4"/>
    <m/>
    <s v="12160005"/>
    <s v="24150-12.5X 9.0X4.0 DA  KCR10"/>
    <n v="1000"/>
    <s v=""/>
    <d v="2018-09-08T00:00:00"/>
    <n v="0"/>
    <n v="6.5579999999999998"/>
    <s v="3100"/>
    <s v="6"/>
    <n v="7.8789999999999996"/>
  </r>
  <r>
    <n v="1"/>
    <s v="9736391"/>
    <x v="5"/>
    <x v="6"/>
    <m/>
    <s v="11998489"/>
    <s v="CT SB00- 2,00x 4,50x  70,00 DA  CTOPP10"/>
    <n v="230"/>
    <s v=""/>
    <d v="2018-09-04T00:00:00"/>
    <n v="1.45"/>
    <n v="2.5169999999999999"/>
    <s v="0350"/>
    <s v="6"/>
    <n v="2.2290000000000001"/>
  </r>
  <r>
    <n v="1"/>
    <s v="9756436"/>
    <x v="3"/>
    <x v="2"/>
    <m/>
    <s v="11704469"/>
    <s v="CTCY ST 1.98X2.85 TSN5  CTS18D"/>
    <n v="480000"/>
    <s v=""/>
    <d v="2018-08-29T00:00:00"/>
    <n v="0"/>
    <n v="65.585999999999999"/>
    <s v="2100"/>
    <s v="6"/>
    <n v="51.218000000000004"/>
  </r>
  <r>
    <n v="1"/>
    <s v="9761131"/>
    <x v="15"/>
    <x v="1"/>
    <m/>
    <s v="12071404"/>
    <s v="31440- 6.5X 3.3X2.0 DA  KCR06"/>
    <n v="500"/>
    <s v=""/>
    <d v="2018-08-24T00:00:00"/>
    <n v="1.47"/>
    <n v="0.315"/>
    <s v="0350"/>
    <s v="6"/>
    <n v="0.315"/>
  </r>
  <r>
    <n v="1"/>
    <s v="9764837"/>
    <x v="7"/>
    <x v="2"/>
    <m/>
    <s v="6101098"/>
    <s v="CTCY ST 1.32X2.16 TSN  MG18"/>
    <n v="400000"/>
    <s v=""/>
    <d v="2018-08-20T00:00:00"/>
    <n v="0"/>
    <n v="14.978999999999999"/>
    <s v="2000"/>
    <s v="6"/>
    <n v="-8.3010000000000002"/>
  </r>
  <r>
    <n v="1"/>
    <s v="9779027"/>
    <x v="26"/>
    <x v="4"/>
    <m/>
    <s v="11934441"/>
    <s v="12356-10.5X 5.2X3.0 TS90  KCR02+"/>
    <n v="30000"/>
    <s v=""/>
    <d v="2018-09-06T00:00:00"/>
    <n v="0"/>
    <n v="60.795000000000002"/>
    <s v="0500"/>
    <s v="6"/>
    <n v="59.204999999999998"/>
  </r>
  <r>
    <n v="1"/>
    <s v="9783325"/>
    <x v="31"/>
    <x v="3"/>
    <m/>
    <s v="6265388"/>
    <s v="11400- 5.0 TS8  CTF12-BC"/>
    <n v="100000"/>
    <s v=""/>
    <d v="2018-09-07T00:00:00"/>
    <n v="0"/>
    <n v="30.87"/>
    <s v="1500"/>
    <s v="6"/>
    <n v="30.582000000000001"/>
  </r>
  <r>
    <n v="1"/>
    <s v="9802517"/>
    <x v="12"/>
    <x v="3"/>
    <m/>
    <s v="11879201"/>
    <s v="60126-10.5X 3.9X3.0 TS90  KCR10"/>
    <n v="20000"/>
    <s v=""/>
    <d v="2018-09-08T00:00:00"/>
    <n v="0"/>
    <n v="31.184999999999999"/>
    <s v="2200"/>
    <s v="6"/>
    <n v="70.591999999999999"/>
  </r>
  <r>
    <n v="1"/>
    <s v="9806155"/>
    <x v="20"/>
    <x v="3"/>
    <m/>
    <s v="6100102"/>
    <s v="11748-10.5X 3.9X2.5 TS90  HC20"/>
    <n v="10000"/>
    <s v=""/>
    <d v="2018-09-08T00:00:00"/>
    <n v="0"/>
    <n v="13.419"/>
    <s v="2000"/>
    <s v="6"/>
    <n v="13.531000000000001"/>
  </r>
  <r>
    <n v="1"/>
    <s v="9808999"/>
    <x v="9"/>
    <x v="3"/>
    <m/>
    <s v="11471006"/>
    <s v="50830- 6.5- 1/4'' TSX CTM17-BC"/>
    <n v="3500"/>
    <s v=""/>
    <d v="2018-09-07T00:00:00"/>
    <n v="0"/>
    <n v="4.91"/>
    <s v="2100"/>
    <s v="6"/>
    <n v="5.5129999999999999"/>
  </r>
  <r>
    <n v="1"/>
    <s v="9826807"/>
    <x v="11"/>
    <x v="6"/>
    <m/>
    <s v="11841827"/>
    <s v="CT SB00- 2,00x 4,20x  60,00 DA  CTOPP10"/>
    <n v="415"/>
    <s v=""/>
    <d v="2018-08-29T00:00:00"/>
    <n v="0"/>
    <n v="3.4430000000000001"/>
    <s v="3100"/>
    <s v="6"/>
    <n v="3.6539999999999999"/>
  </r>
  <r>
    <n v="1"/>
    <s v="9828295"/>
    <x v="10"/>
    <x v="1"/>
    <d v="2018-09-07T00:00:00"/>
    <s v="ABUA50191"/>
    <s v="Subcontracting with OF BUA50"/>
    <n v="4167"/>
    <s v=""/>
    <d v="2018-08-27T00:00:00"/>
    <n v="0"/>
    <n v="4.0000000000000001E-3"/>
    <s v="3000"/>
    <s v=""/>
    <n v="0"/>
  </r>
  <r>
    <n v="1"/>
    <s v="9827252"/>
    <x v="18"/>
    <x v="7"/>
    <d v="2018-09-03T00:00:00"/>
    <s v="11813777"/>
    <s v="Essai production Ligne S"/>
    <n v="21"/>
    <s v=""/>
    <d v="2018-08-31T00:00:00"/>
    <n v="0"/>
    <n v="0"/>
    <s v="0410"/>
    <s v=""/>
    <n v="5.5"/>
  </r>
  <r>
    <m/>
    <m/>
    <x v="32"/>
    <x v="8"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12" applyNumberFormats="0" applyBorderFormats="0" applyFontFormats="0" applyPatternFormats="0" applyAlignmentFormats="0" applyWidthHeightFormats="1" dataCaption="Values" updatedVersion="4" minRefreshableVersion="3" useAutoFormatting="1" itemPrintTitles="1" createdVersion="6" indent="0" outline="1" outlineData="1" multipleFieldFilters="0" rowHeaderCaption="WorkCenter" colHeaderCaption="Order Type">
  <location ref="A1:J8" firstHeaderRow="1" firstDataRow="2" firstDataCol="1"/>
  <pivotFields count="16">
    <pivotField showAll="0"/>
    <pivotField dataField="1" showAll="0"/>
    <pivotField axis="axisRow" showAll="0">
      <items count="34">
        <item x="0"/>
        <item x="19"/>
        <item x="8"/>
        <item x="16"/>
        <item x="26"/>
        <item x="11"/>
        <item x="4"/>
        <item x="27"/>
        <item x="18"/>
        <item x="6"/>
        <item x="25"/>
        <item x="2"/>
        <item x="29"/>
        <item x="13"/>
        <item x="12"/>
        <item x="5"/>
        <item x="7"/>
        <item x="17"/>
        <item x="28"/>
        <item x="14"/>
        <item x="15"/>
        <item x="24"/>
        <item x="30"/>
        <item x="22"/>
        <item x="23"/>
        <item x="1"/>
        <item x="20"/>
        <item x="10"/>
        <item x="31"/>
        <item x="3"/>
        <item x="9"/>
        <item x="21"/>
        <item x="32"/>
        <item t="default"/>
      </items>
    </pivotField>
    <pivotField axis="axisCol" showAll="0">
      <items count="10">
        <item x="0"/>
        <item x="4"/>
        <item x="3"/>
        <item x="5"/>
        <item x="2"/>
        <item x="1"/>
        <item x="6"/>
        <item x="7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7">
        <item sd="0" x="0"/>
        <item n="Gr1" sd="0" x="3"/>
        <item n="Gr2" sd="0" x="4"/>
        <item n="Gr3" sd="0" x="2"/>
        <item n="Gr4" sd="0" x="5"/>
        <item h="1" sd="0" x="1"/>
        <item t="default" sd="0"/>
      </items>
    </pivotField>
  </pivotFields>
  <rowFields count="2">
    <field x="15"/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3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Count of Order" fld="1" subtotal="count" baseField="0" baseItem="0"/>
  </dataFields>
  <formats count="24">
    <format dxfId="241">
      <pivotArea dataOnly="0" labelOnly="1" fieldPosition="0">
        <references count="1">
          <reference field="3" count="8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240">
      <pivotArea dataOnly="0" labelOnly="1" fieldPosition="0">
        <references count="1">
          <reference field="3" count="8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238">
      <pivotArea dataOnly="0" labelOnly="1" grandCol="1" outline="0" fieldPosition="0"/>
    </format>
    <format dxfId="141">
      <pivotArea dataOnly="0" fieldPosition="0">
        <references count="1">
          <reference field="15" count="1">
            <x v="1"/>
          </reference>
        </references>
      </pivotArea>
    </format>
    <format dxfId="140">
      <pivotArea dataOnly="0" fieldPosition="0">
        <references count="1">
          <reference field="15" count="1">
            <x v="1"/>
          </reference>
        </references>
      </pivotArea>
    </format>
    <format dxfId="139">
      <pivotArea dataOnly="0" labelOnly="1" fieldPosition="0">
        <references count="1">
          <reference field="15" count="0"/>
        </references>
      </pivotArea>
    </format>
    <format dxfId="138">
      <pivotArea dataOnly="0" fieldPosition="0">
        <references count="1">
          <reference field="15" count="1">
            <x v="2"/>
          </reference>
        </references>
      </pivotArea>
    </format>
    <format dxfId="137">
      <pivotArea dataOnly="0" fieldPosition="0">
        <references count="1">
          <reference field="15" count="1">
            <x v="3"/>
          </reference>
        </references>
      </pivotArea>
    </format>
    <format dxfId="136">
      <pivotArea dataOnly="0" fieldPosition="0">
        <references count="1">
          <reference field="15" count="1">
            <x v="4"/>
          </reference>
        </references>
      </pivotArea>
    </format>
    <format dxfId="135">
      <pivotArea dataOnly="0" fieldPosition="0">
        <references count="1">
          <reference field="15" count="1">
            <x v="4"/>
          </reference>
        </references>
      </pivotArea>
    </format>
    <format dxfId="134">
      <pivotArea dataOnly="0" fieldPosition="0">
        <references count="1">
          <reference field="15" count="1">
            <x v="4"/>
          </reference>
        </references>
      </pivotArea>
    </format>
    <format dxfId="133">
      <pivotArea dataOnly="0" fieldPosition="0">
        <references count="1">
          <reference field="15" count="1">
            <x v="3"/>
          </reference>
        </references>
      </pivotArea>
    </format>
    <format dxfId="132">
      <pivotArea dataOnly="0" fieldPosition="0">
        <references count="1">
          <reference field="15" count="1">
            <x v="2"/>
          </reference>
        </references>
      </pivotArea>
    </format>
    <format dxfId="131">
      <pivotArea dataOnly="0" fieldPosition="0">
        <references count="1">
          <reference field="15" count="1">
            <x v="1"/>
          </reference>
        </references>
      </pivotArea>
    </format>
    <format dxfId="130">
      <pivotArea dataOnly="0" fieldPosition="0">
        <references count="1">
          <reference field="15" count="1">
            <x v="2"/>
          </reference>
        </references>
      </pivotArea>
    </format>
    <format dxfId="129">
      <pivotArea dataOnly="0" fieldPosition="0">
        <references count="1">
          <reference field="15" count="1">
            <x v="3"/>
          </reference>
        </references>
      </pivotArea>
    </format>
    <format dxfId="128">
      <pivotArea dataOnly="0" fieldPosition="0">
        <references count="1">
          <reference field="15" count="1">
            <x v="0"/>
          </reference>
        </references>
      </pivotArea>
    </format>
    <format dxfId="126">
      <pivotArea dataOnly="0" fieldPosition="0">
        <references count="1">
          <reference field="15" count="1">
            <x v="0"/>
          </reference>
        </references>
      </pivotArea>
    </format>
    <format dxfId="85">
      <pivotArea dataOnly="0" labelOnly="1" fieldPosition="0">
        <references count="1">
          <reference field="3" count="8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84">
      <pivotArea dataOnly="0" labelOnly="1" grandCol="1" outline="0" fieldPosition="0"/>
    </format>
    <format dxfId="83">
      <pivotArea dataOnly="0" labelOnly="1" fieldPosition="0">
        <references count="1">
          <reference field="3" count="8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80">
      <pivotArea dataOnly="0" labelOnly="1" grandCol="1" outline="0" fieldPosition="0"/>
    </format>
    <format dxfId="79">
      <pivotArea dataOnly="0" labelOnly="1" fieldPosition="0">
        <references count="1">
          <reference field="3" count="8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78">
      <pivotArea dataOnly="0" labelOnly="1" grandCol="1" outline="0" fieldPosition="0"/>
    </format>
  </formats>
  <pivotTableStyleInfo name="PivotStyleMedium6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Y5"/>
  <sheetViews>
    <sheetView workbookViewId="0">
      <selection activeCell="S5" sqref="S5"/>
    </sheetView>
  </sheetViews>
  <sheetFormatPr baseColWidth="10" defaultColWidth="9.140625" defaultRowHeight="15" x14ac:dyDescent="0.25"/>
  <cols>
    <col min="3" max="51" width="5.140625" customWidth="1"/>
  </cols>
  <sheetData>
    <row r="2" spans="1:51" ht="15.75" thickBot="1" x14ac:dyDescent="0.3"/>
    <row r="3" spans="1:51" ht="17.25" thickTop="1" thickBot="1" x14ac:dyDescent="0.3">
      <c r="A3" s="1" t="s">
        <v>0</v>
      </c>
      <c r="B3" s="2"/>
      <c r="C3" s="49" t="s">
        <v>1</v>
      </c>
      <c r="D3" s="50"/>
      <c r="E3" s="50"/>
      <c r="F3" s="50"/>
      <c r="G3" s="50"/>
      <c r="H3" s="50"/>
      <c r="I3" s="50"/>
      <c r="J3" s="50"/>
      <c r="K3" s="51"/>
      <c r="L3" s="52" t="s">
        <v>2</v>
      </c>
      <c r="M3" s="54" t="s">
        <v>3</v>
      </c>
      <c r="N3" s="56" t="s">
        <v>4</v>
      </c>
      <c r="O3" s="57" t="s">
        <v>5</v>
      </c>
      <c r="P3" s="59" t="s">
        <v>17</v>
      </c>
      <c r="Q3" s="60"/>
      <c r="R3" s="60"/>
      <c r="S3" s="60"/>
      <c r="T3" s="60"/>
      <c r="U3" s="60"/>
      <c r="V3" s="60"/>
      <c r="W3" s="60"/>
      <c r="X3" s="61"/>
      <c r="Y3" s="36" t="s">
        <v>18</v>
      </c>
      <c r="Z3" s="37"/>
      <c r="AA3" s="37"/>
      <c r="AB3" s="37"/>
      <c r="AC3" s="37"/>
      <c r="AD3" s="37"/>
      <c r="AE3" s="37"/>
      <c r="AF3" s="37"/>
      <c r="AG3" s="38"/>
      <c r="AH3" s="39" t="s">
        <v>19</v>
      </c>
      <c r="AI3" s="40"/>
      <c r="AJ3" s="40"/>
      <c r="AK3" s="40"/>
      <c r="AL3" s="40"/>
      <c r="AM3" s="40"/>
      <c r="AN3" s="40"/>
      <c r="AO3" s="40"/>
      <c r="AP3" s="41"/>
      <c r="AQ3" s="42" t="s">
        <v>20</v>
      </c>
      <c r="AR3" s="43"/>
      <c r="AS3" s="43"/>
      <c r="AT3" s="43"/>
      <c r="AU3" s="43"/>
      <c r="AV3" s="43"/>
      <c r="AW3" s="43"/>
      <c r="AX3" s="43"/>
      <c r="AY3" s="44"/>
    </row>
    <row r="4" spans="1:51" ht="16.5" thickTop="1" thickBot="1" x14ac:dyDescent="0.3">
      <c r="A4" s="47"/>
      <c r="B4" s="48"/>
      <c r="C4" s="3" t="str">
        <f>+P4</f>
        <v>Tot</v>
      </c>
      <c r="D4" s="4" t="str">
        <f t="shared" ref="D4:K4" si="0">+Q4</f>
        <v>P</v>
      </c>
      <c r="E4" s="4" t="str">
        <f t="shared" si="0"/>
        <v>RP</v>
      </c>
      <c r="F4" s="4" t="str">
        <f t="shared" si="0"/>
        <v>S</v>
      </c>
      <c r="G4" s="4" t="str">
        <f t="shared" si="0"/>
        <v>RS</v>
      </c>
      <c r="H4" s="4" t="str">
        <f t="shared" si="0"/>
        <v>B</v>
      </c>
      <c r="I4" s="4" t="str">
        <f t="shared" si="0"/>
        <v>RB</v>
      </c>
      <c r="J4" s="5" t="str">
        <f t="shared" si="0"/>
        <v>T</v>
      </c>
      <c r="K4" s="5" t="str">
        <f t="shared" si="0"/>
        <v>H</v>
      </c>
      <c r="L4" s="53"/>
      <c r="M4" s="55"/>
      <c r="N4" s="55"/>
      <c r="O4" s="58"/>
      <c r="P4" s="6" t="s">
        <v>6</v>
      </c>
      <c r="Q4" s="7" t="s">
        <v>7</v>
      </c>
      <c r="R4" s="7" t="s">
        <v>8</v>
      </c>
      <c r="S4" s="7" t="s">
        <v>9</v>
      </c>
      <c r="T4" s="7" t="s">
        <v>10</v>
      </c>
      <c r="U4" s="7" t="s">
        <v>11</v>
      </c>
      <c r="V4" s="7" t="s">
        <v>12</v>
      </c>
      <c r="W4" s="8" t="s">
        <v>13</v>
      </c>
      <c r="X4" s="8" t="s">
        <v>14</v>
      </c>
      <c r="Y4" s="9" t="s">
        <v>6</v>
      </c>
      <c r="Z4" s="10" t="s">
        <v>7</v>
      </c>
      <c r="AA4" s="10" t="s">
        <v>8</v>
      </c>
      <c r="AB4" s="10" t="s">
        <v>9</v>
      </c>
      <c r="AC4" s="10" t="s">
        <v>10</v>
      </c>
      <c r="AD4" s="10" t="s">
        <v>11</v>
      </c>
      <c r="AE4" s="10" t="s">
        <v>12</v>
      </c>
      <c r="AF4" s="11" t="s">
        <v>13</v>
      </c>
      <c r="AG4" s="11" t="s">
        <v>14</v>
      </c>
      <c r="AH4" s="12" t="s">
        <v>6</v>
      </c>
      <c r="AI4" s="13" t="s">
        <v>7</v>
      </c>
      <c r="AJ4" s="13" t="s">
        <v>8</v>
      </c>
      <c r="AK4" s="13" t="s">
        <v>9</v>
      </c>
      <c r="AL4" s="13" t="s">
        <v>10</v>
      </c>
      <c r="AM4" s="13" t="s">
        <v>11</v>
      </c>
      <c r="AN4" s="13" t="s">
        <v>12</v>
      </c>
      <c r="AO4" s="14" t="s">
        <v>13</v>
      </c>
      <c r="AP4" s="14" t="s">
        <v>14</v>
      </c>
      <c r="AQ4" s="15" t="s">
        <v>6</v>
      </c>
      <c r="AR4" s="16" t="s">
        <v>7</v>
      </c>
      <c r="AS4" s="16" t="s">
        <v>8</v>
      </c>
      <c r="AT4" s="16" t="s">
        <v>9</v>
      </c>
      <c r="AU4" s="16" t="s">
        <v>10</v>
      </c>
      <c r="AV4" s="16" t="s">
        <v>11</v>
      </c>
      <c r="AW4" s="16" t="s">
        <v>12</v>
      </c>
      <c r="AX4" s="17" t="s">
        <v>13</v>
      </c>
      <c r="AY4" s="17" t="s">
        <v>14</v>
      </c>
    </row>
    <row r="5" spans="1:51" ht="15.75" thickBot="1" x14ac:dyDescent="0.3">
      <c r="A5" s="45">
        <v>43354</v>
      </c>
      <c r="B5" s="46"/>
      <c r="C5" s="23">
        <f t="shared" ref="C5:K5" si="1">+P5+Y5+AH5+AQ5</f>
        <v>84</v>
      </c>
      <c r="D5" s="18">
        <f t="shared" si="1"/>
        <v>30</v>
      </c>
      <c r="E5" s="18">
        <f t="shared" si="1"/>
        <v>0</v>
      </c>
      <c r="F5" s="18">
        <f t="shared" si="1"/>
        <v>19</v>
      </c>
      <c r="G5" s="18">
        <f t="shared" si="1"/>
        <v>2</v>
      </c>
      <c r="H5" s="18">
        <f t="shared" si="1"/>
        <v>16</v>
      </c>
      <c r="I5" s="18">
        <f t="shared" si="1"/>
        <v>0</v>
      </c>
      <c r="J5" s="18">
        <f t="shared" si="1"/>
        <v>16</v>
      </c>
      <c r="K5" s="24">
        <f t="shared" si="1"/>
        <v>1</v>
      </c>
      <c r="L5" s="25">
        <f>+P5/$C5</f>
        <v>2.3809523809523808E-2</v>
      </c>
      <c r="M5" s="26">
        <f>+Y5/$C5</f>
        <v>0.10714285714285714</v>
      </c>
      <c r="N5" s="26">
        <f>+AH5/$C5</f>
        <v>0.79761904761904767</v>
      </c>
      <c r="O5" s="27">
        <f>+AQ5/$C5</f>
        <v>7.1428571428571425E-2</v>
      </c>
      <c r="P5" s="19">
        <f>+SUM(Q5:X5)</f>
        <v>2</v>
      </c>
      <c r="Q5" s="28">
        <v>1</v>
      </c>
      <c r="R5" s="28">
        <v>0</v>
      </c>
      <c r="S5" s="28">
        <v>0</v>
      </c>
      <c r="T5" s="28">
        <v>0</v>
      </c>
      <c r="U5" s="28">
        <v>1</v>
      </c>
      <c r="V5" s="28">
        <v>0</v>
      </c>
      <c r="W5" s="28">
        <v>0</v>
      </c>
      <c r="X5" s="29">
        <v>0</v>
      </c>
      <c r="Y5" s="30">
        <f>+SUM(Z5:AG5)</f>
        <v>9</v>
      </c>
      <c r="Z5" s="31">
        <v>7</v>
      </c>
      <c r="AA5" s="31">
        <v>0</v>
      </c>
      <c r="AB5" s="31">
        <v>0</v>
      </c>
      <c r="AC5" s="31">
        <v>0</v>
      </c>
      <c r="AD5" s="31">
        <v>1</v>
      </c>
      <c r="AE5" s="31">
        <v>0</v>
      </c>
      <c r="AF5" s="31">
        <v>0</v>
      </c>
      <c r="AG5" s="31">
        <v>1</v>
      </c>
      <c r="AH5" s="35">
        <f>+SUM(AI5:AP5)</f>
        <v>67</v>
      </c>
      <c r="AI5" s="32">
        <v>18</v>
      </c>
      <c r="AJ5" s="32">
        <v>0</v>
      </c>
      <c r="AK5" s="32">
        <v>19</v>
      </c>
      <c r="AL5" s="32">
        <v>2</v>
      </c>
      <c r="AM5" s="32">
        <v>13</v>
      </c>
      <c r="AN5" s="32">
        <v>0</v>
      </c>
      <c r="AO5" s="32">
        <v>15</v>
      </c>
      <c r="AP5" s="32">
        <v>0</v>
      </c>
      <c r="AQ5" s="33">
        <f t="shared" ref="AQ5" si="2">+SUM(AR5:AY5)</f>
        <v>6</v>
      </c>
      <c r="AR5" s="34">
        <v>4</v>
      </c>
      <c r="AS5" s="34">
        <v>0</v>
      </c>
      <c r="AT5" s="34">
        <v>0</v>
      </c>
      <c r="AU5" s="34">
        <v>0</v>
      </c>
      <c r="AV5" s="34">
        <v>1</v>
      </c>
      <c r="AW5" s="34">
        <v>0</v>
      </c>
      <c r="AX5" s="34">
        <v>1</v>
      </c>
      <c r="AY5" s="34">
        <v>0</v>
      </c>
    </row>
  </sheetData>
  <mergeCells count="11">
    <mergeCell ref="Y3:AG3"/>
    <mergeCell ref="AH3:AP3"/>
    <mergeCell ref="AQ3:AY3"/>
    <mergeCell ref="A5:B5"/>
    <mergeCell ref="A4:B4"/>
    <mergeCell ref="C3:K3"/>
    <mergeCell ref="L3:L4"/>
    <mergeCell ref="M3:M4"/>
    <mergeCell ref="N3:N4"/>
    <mergeCell ref="O3:O4"/>
    <mergeCell ref="P3:X3"/>
  </mergeCells>
  <conditionalFormatting sqref="D5">
    <cfRule type="cellIs" dxfId="77" priority="11" operator="lessThan">
      <formula>D1/$B$6</formula>
    </cfRule>
    <cfRule type="cellIs" dxfId="76" priority="12" operator="greaterThan">
      <formula>D1</formula>
    </cfRule>
  </conditionalFormatting>
  <conditionalFormatting sqref="E5:J5">
    <cfRule type="cellIs" dxfId="75" priority="9" operator="lessThan">
      <formula>E1/$B$6</formula>
    </cfRule>
    <cfRule type="cellIs" dxfId="74" priority="10" operator="greaterThan">
      <formula>E1</formula>
    </cfRule>
  </conditionalFormatting>
  <conditionalFormatting sqref="K5">
    <cfRule type="cellIs" dxfId="73" priority="7" operator="lessThan">
      <formula>K1/$B$6</formula>
    </cfRule>
    <cfRule type="cellIs" dxfId="72" priority="8" operator="greaterThan">
      <formula>K1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L2" sqref="L2"/>
    </sheetView>
  </sheetViews>
  <sheetFormatPr baseColWidth="10" defaultColWidth="9.140625" defaultRowHeight="15" x14ac:dyDescent="0.25"/>
  <cols>
    <col min="1" max="1" width="14.140625" customWidth="1"/>
    <col min="2" max="2" width="13.140625" bestFit="1" customWidth="1"/>
    <col min="3" max="4" width="3" bestFit="1" customWidth="1"/>
    <col min="5" max="5" width="3.140625" bestFit="1" customWidth="1"/>
    <col min="6" max="7" width="3" bestFit="1" customWidth="1"/>
    <col min="8" max="8" width="3.140625" bestFit="1" customWidth="1"/>
    <col min="9" max="9" width="2.28515625" bestFit="1" customWidth="1"/>
    <col min="10" max="11" width="12.5703125" bestFit="1" customWidth="1"/>
  </cols>
  <sheetData>
    <row r="1" spans="1:10" x14ac:dyDescent="0.25">
      <c r="A1" s="22" t="s">
        <v>15</v>
      </c>
      <c r="B1" s="22" t="s">
        <v>24</v>
      </c>
    </row>
    <row r="2" spans="1:10" x14ac:dyDescent="0.25">
      <c r="A2" s="22" t="s">
        <v>23</v>
      </c>
      <c r="B2" s="73"/>
      <c r="C2" s="73" t="s">
        <v>7</v>
      </c>
      <c r="D2" s="73" t="s">
        <v>9</v>
      </c>
      <c r="E2" s="73" t="s">
        <v>10</v>
      </c>
      <c r="F2" s="73" t="s">
        <v>11</v>
      </c>
      <c r="G2" s="73" t="s">
        <v>13</v>
      </c>
      <c r="H2" s="73" t="s">
        <v>16</v>
      </c>
      <c r="I2" s="73" t="s">
        <v>14</v>
      </c>
      <c r="J2" s="72" t="s">
        <v>21</v>
      </c>
    </row>
    <row r="3" spans="1:10" x14ac:dyDescent="0.25">
      <c r="A3" s="70" t="s">
        <v>22</v>
      </c>
      <c r="B3" s="71">
        <v>1</v>
      </c>
      <c r="C3" s="71"/>
      <c r="D3" s="71"/>
      <c r="E3" s="71"/>
      <c r="F3" s="71"/>
      <c r="G3" s="71"/>
      <c r="H3" s="71"/>
      <c r="I3" s="71"/>
      <c r="J3" s="71">
        <v>1</v>
      </c>
    </row>
    <row r="4" spans="1:10" x14ac:dyDescent="0.25">
      <c r="A4" s="66" t="s">
        <v>2</v>
      </c>
      <c r="B4" s="67"/>
      <c r="C4" s="67">
        <v>1</v>
      </c>
      <c r="D4" s="67"/>
      <c r="E4" s="67"/>
      <c r="F4" s="67">
        <v>1</v>
      </c>
      <c r="G4" s="67"/>
      <c r="H4" s="67"/>
      <c r="I4" s="67"/>
      <c r="J4" s="67">
        <v>2</v>
      </c>
    </row>
    <row r="5" spans="1:10" x14ac:dyDescent="0.25">
      <c r="A5" s="65" t="s">
        <v>3</v>
      </c>
      <c r="B5" s="68"/>
      <c r="C5" s="68">
        <v>7</v>
      </c>
      <c r="D5" s="68"/>
      <c r="E5" s="68"/>
      <c r="F5" s="68">
        <v>1</v>
      </c>
      <c r="G5" s="68"/>
      <c r="H5" s="68"/>
      <c r="I5" s="68">
        <v>1</v>
      </c>
      <c r="J5" s="68">
        <v>9</v>
      </c>
    </row>
    <row r="6" spans="1:10" x14ac:dyDescent="0.25">
      <c r="A6" s="64" t="s">
        <v>4</v>
      </c>
      <c r="B6" s="69"/>
      <c r="C6" s="69">
        <v>18</v>
      </c>
      <c r="D6" s="69">
        <v>19</v>
      </c>
      <c r="E6" s="69">
        <v>2</v>
      </c>
      <c r="F6" s="69">
        <v>13</v>
      </c>
      <c r="G6" s="69">
        <v>13</v>
      </c>
      <c r="H6" s="69">
        <v>2</v>
      </c>
      <c r="I6" s="69"/>
      <c r="J6" s="69">
        <v>67</v>
      </c>
    </row>
    <row r="7" spans="1:10" x14ac:dyDescent="0.25">
      <c r="A7" s="62" t="s">
        <v>5</v>
      </c>
      <c r="B7" s="63"/>
      <c r="C7" s="63">
        <v>4</v>
      </c>
      <c r="D7" s="63"/>
      <c r="E7" s="63"/>
      <c r="F7" s="63">
        <v>1</v>
      </c>
      <c r="G7" s="63">
        <v>1</v>
      </c>
      <c r="H7" s="63"/>
      <c r="I7" s="63"/>
      <c r="J7" s="63">
        <v>6</v>
      </c>
    </row>
    <row r="8" spans="1:10" x14ac:dyDescent="0.25">
      <c r="A8" s="20" t="s">
        <v>21</v>
      </c>
      <c r="B8" s="21">
        <v>1</v>
      </c>
      <c r="C8" s="21">
        <v>30</v>
      </c>
      <c r="D8" s="21">
        <v>19</v>
      </c>
      <c r="E8" s="21">
        <v>2</v>
      </c>
      <c r="F8" s="21">
        <v>16</v>
      </c>
      <c r="G8" s="21">
        <v>14</v>
      </c>
      <c r="H8" s="21">
        <v>2</v>
      </c>
      <c r="I8" s="21">
        <v>1</v>
      </c>
      <c r="J8" s="21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PIVOT TABLE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Schutze Julien</dc:creator>
  <cp:lastModifiedBy>CA</cp:lastModifiedBy>
  <dcterms:created xsi:type="dcterms:W3CDTF">2018-09-11T07:49:48Z</dcterms:created>
  <dcterms:modified xsi:type="dcterms:W3CDTF">2018-09-11T11:28:58Z</dcterms:modified>
</cp:coreProperties>
</file>