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data" ContentType="application/vnd.openxmlformats-officedocument.model+data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91B80F79-697F-C00D-A1F8-6C9A07846A5C}"/>
  <workbookPr codeName="ThisWorkbook"/>
  <bookViews>
    <workbookView xWindow="0" yWindow="0" windowWidth="18375" windowHeight="12225" tabRatio="814" activeTab="3"/>
  </bookViews>
  <sheets>
    <sheet name="TdBNiveau" sheetId="24" r:id="rId1"/>
    <sheet name="Mvts Niveau" sheetId="25" r:id="rId2"/>
    <sheet name="BD_Niveau" sheetId="29" r:id="rId3"/>
    <sheet name="TCD Niveau" sheetId="30" r:id="rId4"/>
  </sheets>
  <definedNames>
    <definedName name="_xlcn.WorksheetConnection_EssaiTCD.xlsmTb_Mvts_Carburant1" hidden="1">Tb_Mvts_Carburant</definedName>
    <definedName name="_xlcn.WorksheetConnection_EssaiTCD.xlsmTb_Mvts_KmHr1" hidden="1">Tb_Mvts_KmHr</definedName>
    <definedName name="_xlcn.WorksheetConnection_EssaiTCD.xlsmTbVehiculesCarbu1" hidden="1">TbVehiculesCarbu</definedName>
    <definedName name="Lst_Agent">#REF!</definedName>
    <definedName name="Lst_Lieu">#REF!</definedName>
    <definedName name="Lst_Veh">#REF!</definedName>
    <definedName name="LstMvt">#REF!</definedName>
    <definedName name="LstProduit">#REF!</definedName>
    <definedName name="Segment_Années">#N/A</definedName>
  </definedNames>
  <calcPr calcId="145621"/>
  <pivotCaches>
    <pivotCache cacheId="17" r:id="rId5"/>
  </pivotCaches>
  <extLst>
    <ext xmlns:x14="http://schemas.microsoft.com/office/spreadsheetml/2009/9/main" uri="{BBE1A952-AA13-448e-AADC-164F8A28A991}">
      <x14:slicerCaches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bVehiculesCarbu" name="TbVehiculesCarbu" connection="WorksheetConnection_Essai TCD.xlsm!TbVehiculesCarbu"/>
          <x15:modelTable id="Tb_Mvts_KmHr" name="Tb_Mvts_KmHr" connection="WorksheetConnection_Essai TCD.xlsm!Tb_Mvts_KmHr"/>
          <x15:modelTable id="Tb_Mvts_Carburant" name="Tb_Mvts_Carburant" connection="WorksheetConnection_Essai TCD.xlsm!Tb_Mvts_Carburant"/>
        </x15:modelTables>
        <x15:modelRelationships>
          <x15:modelRelationship fromTable="Tb_Mvts_Carburant" fromColumn="Véhicule" toTable="TbVehiculesCarbu" toColumn="Véhicule"/>
          <x15:modelRelationship fromTable="Tb_Mvts_KmHr" fromColumn="Véhicule" toTable="TbVehiculesCarbu" toColumn="Véhicule"/>
        </x15:modelRelationships>
      </x15:dataModel>
    </ext>
  </extLst>
</workbook>
</file>

<file path=xl/calcChain.xml><?xml version="1.0" encoding="utf-8"?>
<calcChain xmlns="http://schemas.openxmlformats.org/spreadsheetml/2006/main">
  <c r="M3" i="25" l="1"/>
  <c r="M4" i="25"/>
  <c r="M5" i="25"/>
  <c r="M6" i="25"/>
  <c r="M7" i="25"/>
  <c r="M8" i="25"/>
  <c r="M9" i="25"/>
  <c r="M10" i="25"/>
  <c r="M11" i="25"/>
  <c r="M12" i="25"/>
  <c r="M13" i="25"/>
  <c r="M14" i="25"/>
  <c r="M15" i="25"/>
  <c r="M16" i="25"/>
  <c r="M17" i="25"/>
  <c r="M18" i="25"/>
  <c r="M19" i="25"/>
  <c r="M20" i="25"/>
  <c r="M21" i="25"/>
  <c r="M22" i="25"/>
  <c r="M23" i="25"/>
  <c r="M24" i="25"/>
  <c r="M25" i="25"/>
  <c r="M26" i="25"/>
  <c r="M27" i="25"/>
  <c r="M28" i="25"/>
  <c r="M29" i="25"/>
  <c r="M30" i="25"/>
  <c r="M31" i="25"/>
  <c r="M32" i="25"/>
  <c r="M33" i="25"/>
  <c r="M34" i="25"/>
  <c r="M35" i="25"/>
  <c r="M36" i="25"/>
  <c r="M37" i="25"/>
  <c r="M38" i="25"/>
  <c r="M39" i="25"/>
  <c r="M40" i="25"/>
  <c r="M41" i="25"/>
  <c r="M42" i="25"/>
  <c r="M43" i="25"/>
  <c r="M44" i="25"/>
  <c r="M45" i="25"/>
  <c r="M46" i="25"/>
  <c r="M47" i="25"/>
  <c r="N3" i="25" l="1"/>
  <c r="N4" i="25"/>
  <c r="N5" i="25"/>
  <c r="N6" i="25"/>
  <c r="N7" i="25"/>
  <c r="N8" i="25"/>
  <c r="N9" i="25"/>
  <c r="N10" i="25"/>
  <c r="N11" i="25"/>
  <c r="N12" i="25"/>
  <c r="N13" i="25"/>
  <c r="N14" i="25"/>
  <c r="N15" i="25"/>
  <c r="N16" i="25"/>
  <c r="N17" i="25"/>
  <c r="N18" i="25"/>
  <c r="N19" i="25"/>
  <c r="N20" i="25"/>
  <c r="N21" i="25"/>
  <c r="N22" i="25"/>
  <c r="N23" i="25"/>
  <c r="N24" i="25"/>
  <c r="N25" i="25"/>
  <c r="N26" i="25"/>
  <c r="N27" i="25"/>
  <c r="N28" i="25"/>
  <c r="N29" i="25"/>
  <c r="N30" i="25"/>
  <c r="N31" i="25"/>
  <c r="N32" i="25"/>
  <c r="N33" i="25"/>
  <c r="N34" i="25"/>
  <c r="N35" i="25"/>
  <c r="N36" i="25"/>
  <c r="N37" i="25"/>
  <c r="N38" i="25"/>
  <c r="N39" i="25"/>
  <c r="N40" i="25"/>
  <c r="N41" i="25"/>
  <c r="N42" i="25"/>
  <c r="N43" i="25"/>
  <c r="N44" i="25"/>
  <c r="N45" i="25"/>
  <c r="N46" i="25"/>
  <c r="N47" i="25"/>
  <c r="L3" i="25"/>
  <c r="L4" i="25"/>
  <c r="L5" i="25"/>
  <c r="L6" i="25"/>
  <c r="L7" i="25"/>
  <c r="L8" i="25"/>
  <c r="L9" i="25"/>
  <c r="L10" i="25"/>
  <c r="L11" i="25"/>
  <c r="L12" i="25"/>
  <c r="L13" i="25"/>
  <c r="L14" i="25"/>
  <c r="L15" i="25"/>
  <c r="L16" i="25"/>
  <c r="L17" i="25"/>
  <c r="L18" i="25"/>
  <c r="L19" i="25"/>
  <c r="L20" i="25"/>
  <c r="L21" i="25"/>
  <c r="L22" i="25"/>
  <c r="L23" i="25"/>
  <c r="L24" i="25"/>
  <c r="L25" i="25"/>
  <c r="L26" i="25"/>
  <c r="L27" i="25"/>
  <c r="L28" i="25"/>
  <c r="L29" i="25"/>
  <c r="L30" i="25"/>
  <c r="L31" i="25"/>
  <c r="L32" i="25"/>
  <c r="L33" i="25"/>
  <c r="L34" i="25"/>
  <c r="L35" i="25"/>
  <c r="L36" i="25"/>
  <c r="L37" i="25"/>
  <c r="L38" i="25"/>
  <c r="L39" i="25"/>
  <c r="L40" i="25"/>
  <c r="L41" i="25"/>
  <c r="L42" i="25"/>
  <c r="L43" i="25"/>
  <c r="L44" i="25"/>
  <c r="L45" i="25"/>
  <c r="L46" i="25"/>
  <c r="L47" i="25"/>
  <c r="F7" i="24" l="1"/>
  <c r="F9" i="24"/>
  <c r="C10" i="24"/>
  <c r="H61" i="29"/>
  <c r="C9" i="24"/>
  <c r="F6" i="24"/>
  <c r="F5" i="24"/>
  <c r="F4" i="24"/>
  <c r="F3" i="24"/>
  <c r="H195" i="29"/>
  <c r="H192" i="29"/>
  <c r="H191" i="29"/>
  <c r="H190" i="29"/>
  <c r="H189" i="29"/>
  <c r="H188" i="29"/>
  <c r="H187" i="29"/>
  <c r="H186" i="29"/>
  <c r="H185" i="29"/>
  <c r="H184" i="29"/>
  <c r="H183" i="29"/>
  <c r="H182" i="29"/>
  <c r="H181" i="29"/>
  <c r="H180" i="29"/>
  <c r="H179" i="29"/>
  <c r="H178" i="29"/>
  <c r="H177" i="29"/>
  <c r="H176" i="29"/>
  <c r="H175" i="29"/>
  <c r="H174" i="29"/>
  <c r="H173" i="29"/>
  <c r="H172" i="29"/>
  <c r="H171" i="29"/>
  <c r="H170" i="29"/>
  <c r="H169" i="29"/>
  <c r="H168" i="29"/>
  <c r="H167" i="29"/>
  <c r="H166" i="29"/>
  <c r="H165" i="29"/>
  <c r="H164" i="29"/>
  <c r="H163" i="29"/>
  <c r="H162" i="29"/>
  <c r="H161" i="29"/>
  <c r="H160" i="29"/>
  <c r="H159" i="29"/>
  <c r="H158" i="29"/>
  <c r="H157" i="29"/>
  <c r="H156" i="29"/>
  <c r="H155" i="29"/>
  <c r="H154" i="29"/>
  <c r="H153" i="29"/>
  <c r="H152" i="29"/>
  <c r="H151" i="29"/>
  <c r="H150" i="29"/>
  <c r="H149" i="29"/>
  <c r="H148" i="29"/>
  <c r="H147" i="29"/>
  <c r="H146" i="29"/>
  <c r="H145" i="29"/>
  <c r="H144" i="29"/>
  <c r="H143" i="29"/>
  <c r="H142" i="29"/>
  <c r="H141" i="29"/>
  <c r="H140" i="29"/>
  <c r="H139" i="29"/>
  <c r="H138" i="29"/>
  <c r="H137" i="29"/>
  <c r="H136" i="29"/>
  <c r="H135" i="29"/>
  <c r="H134" i="29"/>
  <c r="H133" i="29"/>
  <c r="H132" i="29"/>
  <c r="H131" i="29"/>
  <c r="H130" i="29"/>
  <c r="H129" i="29"/>
  <c r="H128" i="29"/>
  <c r="H127" i="29"/>
  <c r="H126" i="29"/>
  <c r="H125" i="29"/>
  <c r="H124" i="29"/>
  <c r="H123" i="29"/>
  <c r="H122" i="29"/>
  <c r="H121" i="29"/>
  <c r="H120" i="29"/>
  <c r="H119" i="29"/>
  <c r="H118" i="29"/>
  <c r="H117" i="29"/>
  <c r="H116" i="29"/>
  <c r="H115" i="29"/>
  <c r="H114" i="29"/>
  <c r="H113" i="29"/>
  <c r="H112" i="29"/>
  <c r="H111" i="29"/>
  <c r="H110" i="29"/>
  <c r="H109" i="29"/>
  <c r="H108" i="29"/>
  <c r="H107" i="29"/>
  <c r="H106" i="29"/>
  <c r="H105" i="29"/>
  <c r="H104" i="29"/>
  <c r="H103" i="29"/>
  <c r="H102" i="29"/>
  <c r="H101" i="29"/>
  <c r="H100" i="29"/>
  <c r="H99" i="29"/>
  <c r="H98" i="29"/>
  <c r="H97" i="29"/>
  <c r="H96" i="29"/>
  <c r="H95" i="29"/>
  <c r="H94" i="29"/>
  <c r="H93" i="29"/>
  <c r="H92" i="29"/>
  <c r="H91" i="29"/>
  <c r="H90" i="29"/>
  <c r="H89" i="29"/>
  <c r="H88" i="29"/>
  <c r="H87" i="29"/>
  <c r="H86" i="29"/>
  <c r="H85" i="29"/>
  <c r="H84" i="29"/>
  <c r="H83" i="29"/>
  <c r="H82" i="29"/>
  <c r="H81" i="29"/>
  <c r="H80" i="29"/>
  <c r="H79" i="29"/>
  <c r="H78" i="29"/>
  <c r="H77" i="29"/>
  <c r="H76" i="29"/>
  <c r="H75" i="29"/>
  <c r="H74" i="29"/>
  <c r="H73" i="29"/>
  <c r="H72" i="29"/>
  <c r="H71" i="29"/>
  <c r="H70" i="29"/>
  <c r="H69" i="29"/>
  <c r="H68" i="29"/>
  <c r="H67" i="29"/>
  <c r="H66" i="29"/>
  <c r="H65" i="29"/>
  <c r="H64" i="29"/>
  <c r="H63" i="29"/>
  <c r="H62" i="29"/>
  <c r="H60" i="29"/>
  <c r="H59" i="29"/>
  <c r="H58" i="29"/>
  <c r="H57" i="29"/>
  <c r="H56" i="29"/>
  <c r="H55" i="29"/>
  <c r="H54" i="29"/>
  <c r="H53" i="29"/>
  <c r="H52" i="29"/>
  <c r="H51" i="29"/>
  <c r="H50" i="29"/>
  <c r="H49" i="29"/>
  <c r="H48" i="29"/>
  <c r="H47" i="29"/>
  <c r="H46" i="29"/>
  <c r="H45" i="29"/>
  <c r="H44" i="29"/>
  <c r="H43" i="29"/>
  <c r="H42" i="29"/>
  <c r="H41" i="29"/>
  <c r="H40" i="29"/>
  <c r="H39" i="29"/>
  <c r="H38" i="29"/>
  <c r="H37" i="29"/>
  <c r="H36" i="29"/>
  <c r="H35" i="29"/>
  <c r="H34" i="29"/>
  <c r="H33" i="29"/>
  <c r="H32" i="29"/>
  <c r="H31" i="29"/>
  <c r="H30" i="29"/>
  <c r="H29" i="29"/>
  <c r="H28" i="29"/>
  <c r="H27" i="29"/>
  <c r="H26" i="29"/>
  <c r="H25" i="29"/>
  <c r="H24" i="29"/>
  <c r="H23" i="29"/>
  <c r="H22" i="29"/>
  <c r="H21" i="29"/>
  <c r="H20" i="29"/>
  <c r="H19" i="29"/>
  <c r="H18" i="29"/>
  <c r="H17" i="29"/>
  <c r="H16" i="29"/>
  <c r="H15" i="29"/>
  <c r="H14" i="29"/>
  <c r="H13" i="29"/>
  <c r="H12" i="29"/>
  <c r="H11" i="29"/>
  <c r="H10" i="29"/>
  <c r="H9" i="29"/>
  <c r="H8" i="29"/>
  <c r="H7" i="29"/>
  <c r="H6" i="29"/>
  <c r="H5" i="29"/>
  <c r="H4" i="29"/>
  <c r="H3" i="29"/>
</calcChain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Essai TCD.xlsm!Tb_Mvts_Carburant" type="102" refreshedVersion="6" minRefreshableVersion="5">
    <extLst>
      <ext xmlns:x15="http://schemas.microsoft.com/office/spreadsheetml/2010/11/main" uri="{DE250136-89BD-433C-8126-D09CA5730AF9}">
        <x15:connection id="Tb_Mvts_Carburant" autoDelete="1">
          <x15:rangePr sourceName="_xlcn.WorksheetConnection_EssaiTCD.xlsmTb_Mvts_Carburant1"/>
        </x15:connection>
      </ext>
    </extLst>
  </connection>
  <connection id="3" name="WorksheetConnection_Essai TCD.xlsm!Tb_Mvts_KmHr" type="102" refreshedVersion="6" minRefreshableVersion="5">
    <extLst>
      <ext xmlns:x15="http://schemas.microsoft.com/office/spreadsheetml/2010/11/main" uri="{DE250136-89BD-433C-8126-D09CA5730AF9}">
        <x15:connection id="Tb_Mvts_KmHr">
          <x15:rangePr sourceName="_xlcn.WorksheetConnection_EssaiTCD.xlsmTb_Mvts_KmHr1"/>
        </x15:connection>
      </ext>
    </extLst>
  </connection>
  <connection id="4" name="WorksheetConnection_Essai TCD.xlsm!TbVehiculesCarbu" type="102" refreshedVersion="6" minRefreshableVersion="5">
    <extLst>
      <ext xmlns:x15="http://schemas.microsoft.com/office/spreadsheetml/2010/11/main" uri="{DE250136-89BD-433C-8126-D09CA5730AF9}">
        <x15:connection id="TbVehiculesCarbu">
          <x15:rangePr sourceName="_xlcn.WorksheetConnection_EssaiTCD.xlsmTbVehiculesCarbu1"/>
        </x15:connection>
      </ext>
    </extLst>
  </connection>
</connections>
</file>

<file path=xl/sharedStrings.xml><?xml version="1.0" encoding="utf-8"?>
<sst xmlns="http://schemas.openxmlformats.org/spreadsheetml/2006/main" count="991" uniqueCount="549">
  <si>
    <t>Date</t>
  </si>
  <si>
    <t>VPA</t>
  </si>
  <si>
    <t>Gas-oil</t>
  </si>
  <si>
    <t>BENAZET Jean-René</t>
  </si>
  <si>
    <t>*</t>
  </si>
  <si>
    <t>DA-693-YQ</t>
  </si>
  <si>
    <t>NIVEAU</t>
  </si>
  <si>
    <t>Constructeur</t>
  </si>
  <si>
    <t>Avion</t>
  </si>
  <si>
    <t>Code IATA</t>
  </si>
  <si>
    <t>Code OACI</t>
  </si>
  <si>
    <t>Longueur (m)</t>
  </si>
  <si>
    <t>Fusalege (m)</t>
  </si>
  <si>
    <t>Classe SSLIA</t>
  </si>
  <si>
    <t>à</t>
  </si>
  <si>
    <t>Maxi 2m</t>
  </si>
  <si>
    <t>Aérospatiale</t>
  </si>
  <si>
    <t>ATR 42 300-400-500-600</t>
  </si>
  <si>
    <t>ATD</t>
  </si>
  <si>
    <t>AT46</t>
  </si>
  <si>
    <t>Maxi 4m</t>
  </si>
  <si>
    <t>ATR 72 100-200-500-600</t>
  </si>
  <si>
    <t>AT7</t>
  </si>
  <si>
    <t>AT71</t>
  </si>
  <si>
    <t>Maxi 5m</t>
  </si>
  <si>
    <t>Corvette SN601</t>
  </si>
  <si>
    <t>NDC</t>
  </si>
  <si>
    <t>S601</t>
  </si>
  <si>
    <t>Maxi 8m</t>
  </si>
  <si>
    <t>Corvette SN602</t>
  </si>
  <si>
    <t>S602</t>
  </si>
  <si>
    <t>Transall C-160</t>
  </si>
  <si>
    <t>TA1</t>
  </si>
  <si>
    <t>C160</t>
  </si>
  <si>
    <t>Aérostar</t>
  </si>
  <si>
    <t>M20P</t>
  </si>
  <si>
    <t>Aérocommander</t>
  </si>
  <si>
    <t>Airbus</t>
  </si>
  <si>
    <t>A 300-600 ST Beluga</t>
  </si>
  <si>
    <t>ABB</t>
  </si>
  <si>
    <t>A3ST</t>
  </si>
  <si>
    <t>A 300-600R</t>
  </si>
  <si>
    <t>AB6</t>
  </si>
  <si>
    <t>A306</t>
  </si>
  <si>
    <t>A 300-B2 B4</t>
  </si>
  <si>
    <t>ABX</t>
  </si>
  <si>
    <t>A30B</t>
  </si>
  <si>
    <t>A 310-200</t>
  </si>
  <si>
    <t>A310</t>
  </si>
  <si>
    <t>A 310-300</t>
  </si>
  <si>
    <t>A312</t>
  </si>
  <si>
    <t>A 318</t>
  </si>
  <si>
    <t>A318</t>
  </si>
  <si>
    <t>A 319</t>
  </si>
  <si>
    <t>A319</t>
  </si>
  <si>
    <t>A 320</t>
  </si>
  <si>
    <t>A320</t>
  </si>
  <si>
    <t>A 321</t>
  </si>
  <si>
    <t>A321</t>
  </si>
  <si>
    <t>A 330-200</t>
  </si>
  <si>
    <t>A332</t>
  </si>
  <si>
    <t>A 330-300</t>
  </si>
  <si>
    <t>A333</t>
  </si>
  <si>
    <t>A 340-200</t>
  </si>
  <si>
    <t>A342</t>
  </si>
  <si>
    <t>A 340-300</t>
  </si>
  <si>
    <t>A343</t>
  </si>
  <si>
    <t>A 340-500</t>
  </si>
  <si>
    <t>A345</t>
  </si>
  <si>
    <t>A 340-600</t>
  </si>
  <si>
    <t>A346</t>
  </si>
  <si>
    <t>A 350-1000</t>
  </si>
  <si>
    <t>A350</t>
  </si>
  <si>
    <t>A 350-800</t>
  </si>
  <si>
    <t>A358</t>
  </si>
  <si>
    <t>A 350-900</t>
  </si>
  <si>
    <t>A359</t>
  </si>
  <si>
    <t>A 380-800</t>
  </si>
  <si>
    <t>A380</t>
  </si>
  <si>
    <t>A 400M Atlas</t>
  </si>
  <si>
    <t>A400</t>
  </si>
  <si>
    <t>Casa C-212 Aviocar</t>
  </si>
  <si>
    <t>CS2</t>
  </si>
  <si>
    <t>C212</t>
  </si>
  <si>
    <t>Casa C-295</t>
  </si>
  <si>
    <t>C295</t>
  </si>
  <si>
    <t>Casa CN-235</t>
  </si>
  <si>
    <t>CS5</t>
  </si>
  <si>
    <t>CN35</t>
  </si>
  <si>
    <t>Antonov</t>
  </si>
  <si>
    <t>AN124 Ruslan</t>
  </si>
  <si>
    <t>A4F</t>
  </si>
  <si>
    <t>A124</t>
  </si>
  <si>
    <t>AN148</t>
  </si>
  <si>
    <t>A81</t>
  </si>
  <si>
    <t>A148</t>
  </si>
  <si>
    <t>AN158</t>
  </si>
  <si>
    <t>A158</t>
  </si>
  <si>
    <t>AN225 Mriya</t>
  </si>
  <si>
    <t>A5F</t>
  </si>
  <si>
    <t>A225</t>
  </si>
  <si>
    <t>AN70</t>
  </si>
  <si>
    <t>AN7</t>
  </si>
  <si>
    <t>B.A.E</t>
  </si>
  <si>
    <t>AVRO 748</t>
  </si>
  <si>
    <t>AV74</t>
  </si>
  <si>
    <t>AVRO RJ 100</t>
  </si>
  <si>
    <t>AR1</t>
  </si>
  <si>
    <t>RJ1H</t>
  </si>
  <si>
    <t>AVRO RJ 115</t>
  </si>
  <si>
    <t>RJ11</t>
  </si>
  <si>
    <t>AVRO RJ 70</t>
  </si>
  <si>
    <t>AR7</t>
  </si>
  <si>
    <t>RJ70</t>
  </si>
  <si>
    <t>AVRO RJ 80</t>
  </si>
  <si>
    <t>AR8</t>
  </si>
  <si>
    <t>RJ80</t>
  </si>
  <si>
    <t>AVRO RJ 85</t>
  </si>
  <si>
    <t>RJ85</t>
  </si>
  <si>
    <t>Bae 125-800</t>
  </si>
  <si>
    <t>B258</t>
  </si>
  <si>
    <t>Bae 146 100</t>
  </si>
  <si>
    <t>B461</t>
  </si>
  <si>
    <t>Bae 146 200</t>
  </si>
  <si>
    <t>B462</t>
  </si>
  <si>
    <t>Bae 146 300</t>
  </si>
  <si>
    <t>B463</t>
  </si>
  <si>
    <t>Jetstream 31</t>
  </si>
  <si>
    <t>J31</t>
  </si>
  <si>
    <t>JS31</t>
  </si>
  <si>
    <t>Jetstream 41</t>
  </si>
  <si>
    <t>J41</t>
  </si>
  <si>
    <t>JS41</t>
  </si>
  <si>
    <t>Jetstream 61 ATP</t>
  </si>
  <si>
    <t>ATP</t>
  </si>
  <si>
    <t>Boeing</t>
  </si>
  <si>
    <t>B.717-200</t>
  </si>
  <si>
    <t>B712</t>
  </si>
  <si>
    <t>Maxi 3m</t>
  </si>
  <si>
    <t>B.727-100</t>
  </si>
  <si>
    <t>B721</t>
  </si>
  <si>
    <t>B.727-200</t>
  </si>
  <si>
    <t>B722</t>
  </si>
  <si>
    <t>B.737-100</t>
  </si>
  <si>
    <t>B731</t>
  </si>
  <si>
    <t>B.737-200</t>
  </si>
  <si>
    <t>B732</t>
  </si>
  <si>
    <t>B.737-300</t>
  </si>
  <si>
    <t>B733</t>
  </si>
  <si>
    <t>Maxi 7m</t>
  </si>
  <si>
    <t>B.737-400</t>
  </si>
  <si>
    <t>B734</t>
  </si>
  <si>
    <t>B.737-500</t>
  </si>
  <si>
    <t>B735</t>
  </si>
  <si>
    <t>B.737-600</t>
  </si>
  <si>
    <t>B736</t>
  </si>
  <si>
    <t>B.737-700</t>
  </si>
  <si>
    <t>73G</t>
  </si>
  <si>
    <t>B737</t>
  </si>
  <si>
    <t>B.737-800</t>
  </si>
  <si>
    <t>73H</t>
  </si>
  <si>
    <t>B738</t>
  </si>
  <si>
    <t>B.737-900</t>
  </si>
  <si>
    <t>B739</t>
  </si>
  <si>
    <t>B.747-100</t>
  </si>
  <si>
    <t>B741</t>
  </si>
  <si>
    <t>B.747-200</t>
  </si>
  <si>
    <t>B742</t>
  </si>
  <si>
    <t>B.747-300</t>
  </si>
  <si>
    <t>B743</t>
  </si>
  <si>
    <t>B.747-400</t>
  </si>
  <si>
    <t>B744</t>
  </si>
  <si>
    <t>B.747-800</t>
  </si>
  <si>
    <t>B748</t>
  </si>
  <si>
    <t>B.747-SP</t>
  </si>
  <si>
    <t>74L</t>
  </si>
  <si>
    <t>B74S</t>
  </si>
  <si>
    <t>B.757-200</t>
  </si>
  <si>
    <t>B752</t>
  </si>
  <si>
    <t>B.757-300</t>
  </si>
  <si>
    <t>B753</t>
  </si>
  <si>
    <t>B.767-200</t>
  </si>
  <si>
    <t>B762</t>
  </si>
  <si>
    <t>B.767-300</t>
  </si>
  <si>
    <t>B763</t>
  </si>
  <si>
    <t>B.767-ER</t>
  </si>
  <si>
    <t>76W</t>
  </si>
  <si>
    <t>B764</t>
  </si>
  <si>
    <t>B.777-200</t>
  </si>
  <si>
    <t>B772</t>
  </si>
  <si>
    <t>B.777-300</t>
  </si>
  <si>
    <t>B773</t>
  </si>
  <si>
    <t>B.787-900 Dreamliner</t>
  </si>
  <si>
    <t>B789</t>
  </si>
  <si>
    <t>C-17 Globemaster III</t>
  </si>
  <si>
    <t>C17</t>
  </si>
  <si>
    <t>KC135 Stratotanker</t>
  </si>
  <si>
    <t>K35R</t>
  </si>
  <si>
    <t>Bombardier</t>
  </si>
  <si>
    <t>BD -100 / Challenger 300</t>
  </si>
  <si>
    <t>CL3</t>
  </si>
  <si>
    <t>CL30</t>
  </si>
  <si>
    <t>Challenger 600</t>
  </si>
  <si>
    <t>CCJ</t>
  </si>
  <si>
    <t>CL60</t>
  </si>
  <si>
    <t>CRJ 100</t>
  </si>
  <si>
    <t>CR1</t>
  </si>
  <si>
    <t>CRJ1</t>
  </si>
  <si>
    <t>CRJ 1000</t>
  </si>
  <si>
    <t>CRK</t>
  </si>
  <si>
    <t>CRJX</t>
  </si>
  <si>
    <t>CRJ 200 / Challenger 850</t>
  </si>
  <si>
    <t>CR2</t>
  </si>
  <si>
    <t>CRJ2</t>
  </si>
  <si>
    <t>CRJ 700</t>
  </si>
  <si>
    <t>CR7</t>
  </si>
  <si>
    <t>CRJ7</t>
  </si>
  <si>
    <t>CRJ 900</t>
  </si>
  <si>
    <t>CR9</t>
  </si>
  <si>
    <t>CRJ9</t>
  </si>
  <si>
    <t>Dash 8-400</t>
  </si>
  <si>
    <t>DH8D</t>
  </si>
  <si>
    <t>GLOBAL 5000 / BD 700</t>
  </si>
  <si>
    <t>CCX</t>
  </si>
  <si>
    <t>GL5T</t>
  </si>
  <si>
    <t>GLOBAL EXPRESS / BD 700</t>
  </si>
  <si>
    <t>GLEX</t>
  </si>
  <si>
    <t>Learjet 31</t>
  </si>
  <si>
    <t>LJ31</t>
  </si>
  <si>
    <t>Learjet 45</t>
  </si>
  <si>
    <t>LJ45</t>
  </si>
  <si>
    <t>Learjet 55</t>
  </si>
  <si>
    <t>LJ55</t>
  </si>
  <si>
    <t>Learjet 60</t>
  </si>
  <si>
    <t>LJ60</t>
  </si>
  <si>
    <t>Cessna</t>
  </si>
  <si>
    <t>C120</t>
  </si>
  <si>
    <t>C140</t>
  </si>
  <si>
    <t>C152</t>
  </si>
  <si>
    <t>C310</t>
  </si>
  <si>
    <t>C340</t>
  </si>
  <si>
    <t>150 Aerobat</t>
  </si>
  <si>
    <t>C150</t>
  </si>
  <si>
    <t>162 Skycatcher</t>
  </si>
  <si>
    <t>172 Skyhawk</t>
  </si>
  <si>
    <t>C172</t>
  </si>
  <si>
    <t>177 Cardinal</t>
  </si>
  <si>
    <t>C177</t>
  </si>
  <si>
    <t>182 Skylane</t>
  </si>
  <si>
    <t>C182</t>
  </si>
  <si>
    <t>206 Stationair</t>
  </si>
  <si>
    <t>C206</t>
  </si>
  <si>
    <t>208 Caravan I</t>
  </si>
  <si>
    <t>C208</t>
  </si>
  <si>
    <t>210 Centurion</t>
  </si>
  <si>
    <t>C210</t>
  </si>
  <si>
    <t>303 Crusader</t>
  </si>
  <si>
    <t>C303</t>
  </si>
  <si>
    <t>320 Skynight</t>
  </si>
  <si>
    <t>C320</t>
  </si>
  <si>
    <t>337 Skymaster push-pull</t>
  </si>
  <si>
    <t>C337</t>
  </si>
  <si>
    <t>406 Caravan II</t>
  </si>
  <si>
    <t>F406</t>
  </si>
  <si>
    <t>414 Chancellor</t>
  </si>
  <si>
    <t>F414</t>
  </si>
  <si>
    <t>421 Golden eagle</t>
  </si>
  <si>
    <t>F421</t>
  </si>
  <si>
    <t>510 Citation Mustang</t>
  </si>
  <si>
    <t>CJM</t>
  </si>
  <si>
    <t>C510</t>
  </si>
  <si>
    <t>525 Citation CJ2</t>
  </si>
  <si>
    <t>CJ4</t>
  </si>
  <si>
    <t>C525</t>
  </si>
  <si>
    <t>550 Citation 2 Bravo</t>
  </si>
  <si>
    <t>CJ5</t>
  </si>
  <si>
    <t>C550</t>
  </si>
  <si>
    <t>560 Citation Encore</t>
  </si>
  <si>
    <t>C560</t>
  </si>
  <si>
    <t>680 Citation sovereign</t>
  </si>
  <si>
    <t>CJ8</t>
  </si>
  <si>
    <t>C680</t>
  </si>
  <si>
    <t>750 Citation X</t>
  </si>
  <si>
    <t>CJ7</t>
  </si>
  <si>
    <t>C750</t>
  </si>
  <si>
    <t>Citation XL / XLS</t>
  </si>
  <si>
    <t>C56C</t>
  </si>
  <si>
    <t>Cirrus</t>
  </si>
  <si>
    <t>SR22</t>
  </si>
  <si>
    <t>Dassault</t>
  </si>
  <si>
    <t>Falcon 10-100</t>
  </si>
  <si>
    <t>DF1</t>
  </si>
  <si>
    <t>FA10</t>
  </si>
  <si>
    <t>Falcon 2000</t>
  </si>
  <si>
    <t>D20</t>
  </si>
  <si>
    <t>F2TH</t>
  </si>
  <si>
    <t>Falcon 20-200 Gardian</t>
  </si>
  <si>
    <t>DFL</t>
  </si>
  <si>
    <t>FA20</t>
  </si>
  <si>
    <t>Falcon 50</t>
  </si>
  <si>
    <t>DF3</t>
  </si>
  <si>
    <t>FA50</t>
  </si>
  <si>
    <t>Falcon 5X</t>
  </si>
  <si>
    <t>D5X</t>
  </si>
  <si>
    <t>FA5X</t>
  </si>
  <si>
    <t>Falcon 7X</t>
  </si>
  <si>
    <t>D7X</t>
  </si>
  <si>
    <t>FA7X</t>
  </si>
  <si>
    <t>Falcon 900</t>
  </si>
  <si>
    <t>DF9</t>
  </si>
  <si>
    <t>F900</t>
  </si>
  <si>
    <t>Diamond</t>
  </si>
  <si>
    <t>DA42 Twin Star</t>
  </si>
  <si>
    <t>DA42</t>
  </si>
  <si>
    <t>Dynaero</t>
  </si>
  <si>
    <t>R180 Aiglon</t>
  </si>
  <si>
    <t>Eclipse Aviation</t>
  </si>
  <si>
    <t>Eclipse 500</t>
  </si>
  <si>
    <t>Embraer</t>
  </si>
  <si>
    <t>Emb 110 Bandeirante</t>
  </si>
  <si>
    <t>EMB</t>
  </si>
  <si>
    <t>E110</t>
  </si>
  <si>
    <t>Emb 120 Brasilia</t>
  </si>
  <si>
    <t>EM2</t>
  </si>
  <si>
    <t>E120</t>
  </si>
  <si>
    <t>Emb 121 Xingu</t>
  </si>
  <si>
    <t>E121</t>
  </si>
  <si>
    <t>Emb 135</t>
  </si>
  <si>
    <t>ER3</t>
  </si>
  <si>
    <t>E135</t>
  </si>
  <si>
    <t>Emb 140</t>
  </si>
  <si>
    <t>ERD</t>
  </si>
  <si>
    <t>E140</t>
  </si>
  <si>
    <t>Emb 145</t>
  </si>
  <si>
    <t>ER4</t>
  </si>
  <si>
    <t>E145</t>
  </si>
  <si>
    <t>Emb 170</t>
  </si>
  <si>
    <t>E70</t>
  </si>
  <si>
    <t>E170</t>
  </si>
  <si>
    <t>Emb 175</t>
  </si>
  <si>
    <t>E75</t>
  </si>
  <si>
    <t>E175</t>
  </si>
  <si>
    <t>Emb 190</t>
  </si>
  <si>
    <t>E90</t>
  </si>
  <si>
    <t>E190</t>
  </si>
  <si>
    <t>Emb 195</t>
  </si>
  <si>
    <t>E95</t>
  </si>
  <si>
    <t>E195</t>
  </si>
  <si>
    <t>Phenom 100</t>
  </si>
  <si>
    <t>EP1</t>
  </si>
  <si>
    <t>E50P</t>
  </si>
  <si>
    <t>Phenom 300</t>
  </si>
  <si>
    <t>EP3</t>
  </si>
  <si>
    <t>E55P</t>
  </si>
  <si>
    <t>Epic Aircraft</t>
  </si>
  <si>
    <t>Victory</t>
  </si>
  <si>
    <t>EPI</t>
  </si>
  <si>
    <t>EPIC</t>
  </si>
  <si>
    <t>Eurofighter</t>
  </si>
  <si>
    <t>Thyphoon</t>
  </si>
  <si>
    <t>Fairchild-dornier</t>
  </si>
  <si>
    <t>Dornier 128</t>
  </si>
  <si>
    <t>Dornier 228</t>
  </si>
  <si>
    <t>D28</t>
  </si>
  <si>
    <t>D228</t>
  </si>
  <si>
    <t>Dornier 328</t>
  </si>
  <si>
    <t>D38</t>
  </si>
  <si>
    <t>D328</t>
  </si>
  <si>
    <t>Fokker</t>
  </si>
  <si>
    <t>Fokker 100</t>
  </si>
  <si>
    <t>F100</t>
  </si>
  <si>
    <t>Fokker 50</t>
  </si>
  <si>
    <t>F50</t>
  </si>
  <si>
    <t>Fokker 70</t>
  </si>
  <si>
    <t>F70</t>
  </si>
  <si>
    <t>Grob</t>
  </si>
  <si>
    <t>G120 A</t>
  </si>
  <si>
    <t>G120</t>
  </si>
  <si>
    <t>Grumman</t>
  </si>
  <si>
    <t>Gulfstream G150</t>
  </si>
  <si>
    <t>GJ1</t>
  </si>
  <si>
    <t>GLF1</t>
  </si>
  <si>
    <t>Gulfstream G550</t>
  </si>
  <si>
    <t>GJ5</t>
  </si>
  <si>
    <t>GLF5</t>
  </si>
  <si>
    <t>Gulfstream G650</t>
  </si>
  <si>
    <t>GJ6</t>
  </si>
  <si>
    <t>GLF6</t>
  </si>
  <si>
    <t>Gulfstream IV</t>
  </si>
  <si>
    <t>GR4</t>
  </si>
  <si>
    <t>GLF4</t>
  </si>
  <si>
    <t>Hawker-Beechkraft</t>
  </si>
  <si>
    <t>1900 Beechliner</t>
  </si>
  <si>
    <t>BES</t>
  </si>
  <si>
    <t>B190</t>
  </si>
  <si>
    <t>390 Premier</t>
  </si>
  <si>
    <t>PRM1</t>
  </si>
  <si>
    <t>55 Baron</t>
  </si>
  <si>
    <t>BE55</t>
  </si>
  <si>
    <t>56 Baron</t>
  </si>
  <si>
    <t>BE56</t>
  </si>
  <si>
    <t>58 Baron</t>
  </si>
  <si>
    <t>BE58</t>
  </si>
  <si>
    <t>Beechjet 400</t>
  </si>
  <si>
    <t>BE4</t>
  </si>
  <si>
    <t>BE40</t>
  </si>
  <si>
    <t>Hawker 800</t>
  </si>
  <si>
    <t>H28</t>
  </si>
  <si>
    <t>H25B</t>
  </si>
  <si>
    <t>HS 125</t>
  </si>
  <si>
    <t>H25</t>
  </si>
  <si>
    <t>King Air 90</t>
  </si>
  <si>
    <t>BET</t>
  </si>
  <si>
    <t>BE9L</t>
  </si>
  <si>
    <t>Super King Air 200</t>
  </si>
  <si>
    <t>BE9</t>
  </si>
  <si>
    <t>BE20</t>
  </si>
  <si>
    <t>Super King Air 350</t>
  </si>
  <si>
    <t>B350</t>
  </si>
  <si>
    <t>Ilyushin</t>
  </si>
  <si>
    <t>IL-114</t>
  </si>
  <si>
    <t>I14</t>
  </si>
  <si>
    <t>I114</t>
  </si>
  <si>
    <t>IL-76 Candid</t>
  </si>
  <si>
    <t>IL7</t>
  </si>
  <si>
    <t>IL76</t>
  </si>
  <si>
    <t>IL-96-300</t>
  </si>
  <si>
    <t>I93</t>
  </si>
  <si>
    <t>IL96</t>
  </si>
  <si>
    <t>IL-96-400</t>
  </si>
  <si>
    <t>I94</t>
  </si>
  <si>
    <t>Lancair</t>
  </si>
  <si>
    <t>IV</t>
  </si>
  <si>
    <t>Lockheed</t>
  </si>
  <si>
    <t>C-130 Hercules</t>
  </si>
  <si>
    <t>LOH</t>
  </si>
  <si>
    <t>C130</t>
  </si>
  <si>
    <t>L1329 Jetstar</t>
  </si>
  <si>
    <t>LJS</t>
  </si>
  <si>
    <t>L29A</t>
  </si>
  <si>
    <t>Mac Douglas</t>
  </si>
  <si>
    <t>MD81-82-83-88</t>
  </si>
  <si>
    <t>MD82</t>
  </si>
  <si>
    <t>Piaggo</t>
  </si>
  <si>
    <t>P 180 Avanti</t>
  </si>
  <si>
    <t>P180</t>
  </si>
  <si>
    <t>Pilatus</t>
  </si>
  <si>
    <t>PC12 Eagle ou Spectre</t>
  </si>
  <si>
    <t>PL2</t>
  </si>
  <si>
    <t>PC12</t>
  </si>
  <si>
    <t>PC6 Porter</t>
  </si>
  <si>
    <t>PL6</t>
  </si>
  <si>
    <t>PC6P</t>
  </si>
  <si>
    <t>Piper</t>
  </si>
  <si>
    <t>PA 28 Archer cherokee</t>
  </si>
  <si>
    <t>PA28</t>
  </si>
  <si>
    <t>PA 34 Seneca</t>
  </si>
  <si>
    <t>PA34</t>
  </si>
  <si>
    <t>PA 42 Cheyenne</t>
  </si>
  <si>
    <t>PA42</t>
  </si>
  <si>
    <t>PA 46 Malibu-Mirage</t>
  </si>
  <si>
    <t>PA46</t>
  </si>
  <si>
    <t xml:space="preserve">Robin </t>
  </si>
  <si>
    <t>DR 400 Regent</t>
  </si>
  <si>
    <t>DR40</t>
  </si>
  <si>
    <t>DR 400 Remo 180</t>
  </si>
  <si>
    <t>DR 400 Remo 200</t>
  </si>
  <si>
    <t>SAAB</t>
  </si>
  <si>
    <t>Saab 2000</t>
  </si>
  <si>
    <t>S20</t>
  </si>
  <si>
    <t>SB20</t>
  </si>
  <si>
    <t>Saab SF340</t>
  </si>
  <si>
    <t>SF3</t>
  </si>
  <si>
    <t>SF34</t>
  </si>
  <si>
    <t>Socata</t>
  </si>
  <si>
    <t>TB 10 Tobago</t>
  </si>
  <si>
    <t>TOBA</t>
  </si>
  <si>
    <t>TB 20 Trinidad</t>
  </si>
  <si>
    <t>TRIN</t>
  </si>
  <si>
    <t>TB 30 epsilon</t>
  </si>
  <si>
    <t>TB30</t>
  </si>
  <si>
    <t>TBM 700</t>
  </si>
  <si>
    <t>TBM7</t>
  </si>
  <si>
    <t>TBM 850</t>
  </si>
  <si>
    <t>TBM8</t>
  </si>
  <si>
    <t>Sukhoï</t>
  </si>
  <si>
    <t>Superjet 100-95</t>
  </si>
  <si>
    <t>SU95</t>
  </si>
  <si>
    <t>Swearingen</t>
  </si>
  <si>
    <t>Fairchild metroliner</t>
  </si>
  <si>
    <t>SWM</t>
  </si>
  <si>
    <t>SW4</t>
  </si>
  <si>
    <t>Merlin IV</t>
  </si>
  <si>
    <t>Van Aircraft</t>
  </si>
  <si>
    <t>RV6</t>
  </si>
  <si>
    <t>Vodochody</t>
  </si>
  <si>
    <t>L139 Albatros</t>
  </si>
  <si>
    <t>Fret ou essai  Long / 3</t>
  </si>
  <si>
    <t>Classe SSLIA Réf à la Long</t>
  </si>
  <si>
    <t>Type de vol</t>
  </si>
  <si>
    <t>Régulier</t>
  </si>
  <si>
    <t>Non régulier</t>
  </si>
  <si>
    <t>Fuselage (m)</t>
  </si>
  <si>
    <t>Classe sslia</t>
  </si>
  <si>
    <t>Nombre PAX</t>
  </si>
  <si>
    <t>Longueur / 3 (m)</t>
  </si>
  <si>
    <t>P.O.B</t>
  </si>
  <si>
    <t>Cargo</t>
  </si>
  <si>
    <t>Militaire</t>
  </si>
  <si>
    <t>552 / Cargo</t>
  </si>
  <si>
    <t>159 / Cargo</t>
  </si>
  <si>
    <t>Frêt ou essai</t>
  </si>
  <si>
    <t>P.O.B (maxi)</t>
  </si>
  <si>
    <t>Quantité maxi</t>
  </si>
  <si>
    <t>Longueur</t>
  </si>
  <si>
    <t>Fuselage</t>
  </si>
  <si>
    <t>POB maxi</t>
  </si>
  <si>
    <t>Type vol</t>
  </si>
  <si>
    <t>Frêt / Essai</t>
  </si>
  <si>
    <t>Champs obligatoire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</si>
  <si>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</si>
  <si>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</si>
  <si>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</si>
  <si>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</si>
  <si>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</si>
  <si>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</si>
  <si>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</si>
  <si>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</si>
  <si>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</si>
  <si>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</si>
  <si>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</si>
  <si>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</si>
  <si>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2017</t>
  </si>
  <si>
    <t>2018</t>
  </si>
  <si>
    <t>2019</t>
  </si>
  <si>
    <t>2020</t>
  </si>
  <si>
    <t>2021</t>
  </si>
  <si>
    <t>Années</t>
  </si>
  <si>
    <t>B740</t>
  </si>
  <si>
    <t>B745</t>
  </si>
  <si>
    <t>B746</t>
  </si>
  <si>
    <t>Somme</t>
  </si>
  <si>
    <t>Moyenne 1</t>
  </si>
  <si>
    <t>Moyenne 3</t>
  </si>
  <si>
    <t>Moyenne 4</t>
  </si>
  <si>
    <t>Moyenne 5</t>
  </si>
  <si>
    <t>Moyenne 6</t>
  </si>
  <si>
    <t>Moyenne 7</t>
  </si>
  <si>
    <t>Moyenne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</si>
</sst>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General&quot; km&quot;"/>
    <numFmt numFmtId="165" formatCode="General&quot; hr&quot;"/>
    <numFmt numFmtId="166" formatCode="0.0"/>
  </numFmts>
  <fonts count="16">
    <font>
      <sz val="10"/>
      <color theme="1"/>
      <name val="Times New Roman"/>
      <family val="2"/>
    </font>
    <font>
      <sz val="11"/>
      <color theme="1"/>
      <name val="Times New Roman"/>
      <family val="2"/>
    </font>
    <font>
      <b/>
      <sz val="11"/>
      <color theme="1"/>
      <name val="Times New Roman"/>
      <family val="1"/>
    </font>
    <font>
      <b/>
      <sz val="24"/>
      <color theme="1"/>
      <name val="Times New Roman"/>
      <family val="1"/>
    </font>
    <font>
      <sz val="10"/>
      <color theme="1" tint="0.499984740745262"/>
      <name val="Times New Roman"/>
      <family val="2"/>
    </font>
    <font>
      <sz val="8"/>
      <color theme="1"/>
      <name val="Times New Roman"/>
      <family val="2"/>
    </font>
    <font>
      <sz val="10"/>
      <color rgb="FFC00000"/>
      <name val="Times New Roman"/>
      <family val="2"/>
    </font>
    <font>
      <sz val="10"/>
      <name val="Calibri Light"/>
      <family val="1"/>
      <scheme val="major"/>
    </font>
    <font>
      <b/>
      <sz val="10"/>
      <name val="Arial"/>
      <family val="2"/>
    </font>
    <font>
      <b/>
      <sz val="10"/>
      <name val="Calibri Light"/>
      <family val="1"/>
      <scheme val="major"/>
    </font>
    <font>
      <u/>
      <sz val="10"/>
      <color theme="10"/>
      <name val="Arial"/>
      <family val="2"/>
    </font>
    <font>
      <b/>
      <sz val="10"/>
      <color rgb="FFFF0000"/>
      <name val="Calibri Light"/>
      <family val="1"/>
      <scheme val="major"/>
    </font>
    <font>
      <b/>
      <sz val="10"/>
      <color rgb="FFFF0000"/>
      <name val="Arial"/>
      <family val="2"/>
    </font>
    <font>
      <sz val="11"/>
      <color theme="1"/>
      <name val="Times New Roman"/>
      <family val="1"/>
    </font>
    <font>
      <sz val="11"/>
      <name val="Times New Roman"/>
      <family val="2"/>
    </font>
    <font>
      <i/>
      <sz val="8"/>
      <color theme="1" tint="0.499984740745262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78">
    <xf numFmtId="0" fontId="0" fillId="0" borderId="0" xfId="0"/>
    <xf numFmtId="0" fontId="0" fillId="0" borderId="0" xfId="0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3" borderId="0" xfId="0" applyFill="1"/>
    <xf numFmtId="14" fontId="0" fillId="0" borderId="0" xfId="0" applyNumberFormat="1" applyAlignment="1">
      <alignment horizontal="center" vertical="center"/>
    </xf>
    <xf numFmtId="0" fontId="3" fillId="3" borderId="0" xfId="0" applyFont="1" applyFill="1" applyAlignment="1">
      <alignment vertical="center"/>
    </xf>
    <xf numFmtId="0" fontId="4" fillId="0" borderId="0" xfId="0" applyFont="1" applyAlignment="1">
      <alignment horizontal="right" vertical="top"/>
    </xf>
    <xf numFmtId="0" fontId="2" fillId="2" borderId="1" xfId="0" applyFont="1" applyFill="1" applyBorder="1" applyAlignment="1">
      <alignment horizontal="left" vertical="center" indent="1"/>
    </xf>
    <xf numFmtId="0" fontId="1" fillId="0" borderId="2" xfId="0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5" fontId="6" fillId="0" borderId="0" xfId="0" applyNumberFormat="1" applyFont="1" applyAlignment="1">
      <alignment horizontal="right" vertical="center" indent="5"/>
    </xf>
    <xf numFmtId="164" fontId="5" fillId="0" borderId="0" xfId="0" applyNumberFormat="1" applyFont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2" fontId="8" fillId="0" borderId="7" xfId="0" applyNumberFormat="1" applyFont="1" applyBorder="1" applyAlignment="1">
      <alignment horizontal="center" vertical="center"/>
    </xf>
    <xf numFmtId="0" fontId="8" fillId="5" borderId="7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2" fontId="8" fillId="8" borderId="7" xfId="0" applyNumberFormat="1" applyFont="1" applyFill="1" applyBorder="1" applyAlignment="1">
      <alignment horizontal="center" vertical="center"/>
    </xf>
    <xf numFmtId="0" fontId="8" fillId="8" borderId="7" xfId="0" applyFont="1" applyFill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2" fontId="12" fillId="0" borderId="7" xfId="0" applyNumberFormat="1" applyFont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2" fontId="8" fillId="0" borderId="5" xfId="0" applyNumberFormat="1" applyFont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textRotation="90"/>
    </xf>
    <xf numFmtId="0" fontId="8" fillId="0" borderId="0" xfId="0" applyFont="1" applyBorder="1" applyAlignment="1">
      <alignment horizontal="center" vertical="center" textRotation="90" wrapText="1"/>
    </xf>
    <xf numFmtId="0" fontId="8" fillId="0" borderId="0" xfId="0" applyFon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7" borderId="9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/>
    </xf>
    <xf numFmtId="0" fontId="8" fillId="7" borderId="8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 textRotation="90"/>
    </xf>
    <xf numFmtId="0" fontId="8" fillId="5" borderId="11" xfId="0" applyFont="1" applyFill="1" applyBorder="1" applyAlignment="1">
      <alignment horizontal="center" vertical="center" textRotation="90" wrapText="1"/>
    </xf>
    <xf numFmtId="0" fontId="8" fillId="0" borderId="13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2" fillId="2" borderId="8" xfId="0" applyFont="1" applyFill="1" applyBorder="1" applyAlignment="1">
      <alignment horizontal="left" vertical="center" indent="1"/>
    </xf>
    <xf numFmtId="165" fontId="1" fillId="2" borderId="2" xfId="0" applyNumberFormat="1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2" fontId="13" fillId="2" borderId="2" xfId="0" applyNumberFormat="1" applyFont="1" applyFill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0" fontId="8" fillId="0" borderId="14" xfId="0" applyNumberFormat="1" applyFont="1" applyBorder="1" applyAlignment="1">
      <alignment horizontal="center" vertical="center"/>
    </xf>
    <xf numFmtId="0" fontId="8" fillId="0" borderId="14" xfId="1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" fillId="0" borderId="15" xfId="0" applyFont="1" applyFill="1" applyBorder="1" applyAlignment="1">
      <alignment horizontal="left" indent="1"/>
    </xf>
    <xf numFmtId="0" fontId="2" fillId="0" borderId="16" xfId="0" applyFont="1" applyFill="1" applyBorder="1" applyAlignment="1">
      <alignment horizontal="left" indent="1"/>
    </xf>
    <xf numFmtId="0" fontId="14" fillId="2" borderId="2" xfId="0" applyNumberFormat="1" applyFont="1" applyFill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/>
    </xf>
    <xf numFmtId="0" fontId="0" fillId="0" borderId="0" xfId="0" quotePrefix="1"/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2" fontId="1" fillId="2" borderId="3" xfId="0" applyNumberFormat="1" applyFont="1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15" fillId="0" borderId="0" xfId="0" applyFont="1"/>
    <xf numFmtId="0" fontId="0" fillId="0" borderId="0" xfId="0" pivotButton="1"/>
    <xf numFmtId="43" fontId="0" fillId="0" borderId="0" xfId="0" applyNumberFormat="1" applyAlignment="1">
      <alignment horizontal="center" vertical="center"/>
    </xf>
  </cellXfs>
  <cellStyles count="2">
    <cellStyle name="Lien hypertexte" xfId="1" builtinId="8"/>
    <cellStyle name="Normal" xfId="0" builtinId="0"/>
  </cellStyles>
  <dxfs count="35">
    <dxf>
      <numFmt numFmtId="35" formatCode="_-* #,##0.00\ _€_-;\-* #,##0.00\ _€_-;_-* &quot;-&quot;??\ _€_-;_-@_-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openxmlformats.org/officeDocument/2006/relationships/powerPivotData" Target="model/item.data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3</xdr:row>
      <xdr:rowOff>190500</xdr:rowOff>
    </xdr:from>
    <xdr:to>
      <xdr:col>8</xdr:col>
      <xdr:colOff>631350</xdr:colOff>
      <xdr:row>4</xdr:row>
      <xdr:rowOff>207600</xdr:rowOff>
    </xdr:to>
    <xdr:sp macro="" textlink="">
      <xdr:nvSpPr>
        <xdr:cNvPr id="6" name="Rectangle : coins arrondis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/>
      </xdr:nvSpPr>
      <xdr:spPr>
        <a:xfrm>
          <a:off x="6743700" y="1504950"/>
          <a:ext cx="1260000" cy="360000"/>
        </a:xfrm>
        <a:prstGeom prst="round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accent4">
                  <a:lumMod val="60000"/>
                  <a:lumOff val="40000"/>
                </a:schemeClr>
              </a:solidFill>
            </a:rPr>
            <a:t>Tableau</a:t>
          </a:r>
        </a:p>
      </xdr:txBody>
    </xdr:sp>
    <xdr:clientData fLocksWithSheet="0"/>
  </xdr:twoCellAnchor>
  <xdr:twoCellAnchor editAs="oneCell">
    <xdr:from>
      <xdr:col>7</xdr:col>
      <xdr:colOff>57150</xdr:colOff>
      <xdr:row>2</xdr:row>
      <xdr:rowOff>95250</xdr:rowOff>
    </xdr:from>
    <xdr:to>
      <xdr:col>8</xdr:col>
      <xdr:colOff>631350</xdr:colOff>
      <xdr:row>3</xdr:row>
      <xdr:rowOff>112350</xdr:rowOff>
    </xdr:to>
    <xdr:sp macro="" textlink="">
      <xdr:nvSpPr>
        <xdr:cNvPr id="7" name="Rectangle : coins arrondis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6743700" y="1066800"/>
          <a:ext cx="1260000" cy="360000"/>
        </a:xfrm>
        <a:prstGeom prst="round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accent4">
                  <a:lumMod val="60000"/>
                  <a:lumOff val="40000"/>
                </a:schemeClr>
              </a:solidFill>
            </a:rPr>
            <a:t>Graphique</a:t>
          </a:r>
        </a:p>
      </xdr:txBody>
    </xdr:sp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12</xdr:row>
          <xdr:rowOff>47625</xdr:rowOff>
        </xdr:from>
        <xdr:to>
          <xdr:col>5</xdr:col>
          <xdr:colOff>438150</xdr:colOff>
          <xdr:row>14</xdr:row>
          <xdr:rowOff>66675</xdr:rowOff>
        </xdr:to>
        <xdr:sp macro="" textlink="">
          <xdr:nvSpPr>
            <xdr:cNvPr id="26626" name="CommandButton1" hidden="1">
              <a:extLst>
                <a:ext uri="{63B3BB69-23CF-44E3-9099-C40C66FF867C}">
                  <a14:compatExt spid="_x0000_s26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542925</xdr:colOff>
          <xdr:row>12</xdr:row>
          <xdr:rowOff>38100</xdr:rowOff>
        </xdr:from>
        <xdr:to>
          <xdr:col>6</xdr:col>
          <xdr:colOff>9525</xdr:colOff>
          <xdr:row>14</xdr:row>
          <xdr:rowOff>57150</xdr:rowOff>
        </xdr:to>
        <xdr:sp macro="" textlink="">
          <xdr:nvSpPr>
            <xdr:cNvPr id="26627" name="CommandButton2" hidden="1">
              <a:extLst>
                <a:ext uri="{63B3BB69-23CF-44E3-9099-C40C66FF867C}">
                  <a14:compatExt spid="_x0000_s26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657225</xdr:colOff>
      <xdr:row>0</xdr:row>
      <xdr:rowOff>95250</xdr:rowOff>
    </xdr:from>
    <xdr:to>
      <xdr:col>16</xdr:col>
      <xdr:colOff>56250</xdr:colOff>
      <xdr:row>1</xdr:row>
      <xdr:rowOff>290250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Années">
              <a:extLst>
                <a:ext uri="{FF2B5EF4-FFF2-40B4-BE49-F238E27FC236}">
                  <a16:creationId xmlns="" xmlns:a16="http://schemas.microsoft.com/office/drawing/2014/main" id="{58A9B038-5F1A-498F-BAF5-6A1A22D27E9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43025" y="95250"/>
              <a:ext cx="7200000" cy="576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16</xdr:col>
      <xdr:colOff>742950</xdr:colOff>
      <xdr:row>3</xdr:row>
      <xdr:rowOff>85725</xdr:rowOff>
    </xdr:from>
    <xdr:ext cx="6457345" cy="3020186"/>
    <xdr:sp macro="" textlink="">
      <xdr:nvSpPr>
        <xdr:cNvPr id="3" name="ZoneTexte 2">
          <a:extLst>
            <a:ext uri="{FF2B5EF4-FFF2-40B4-BE49-F238E27FC236}">
              <a16:creationId xmlns="" xmlns:a16="http://schemas.microsoft.com/office/drawing/2014/main" id="{20BA300A-80BD-43BB-A296-88D595D0B031}"/>
            </a:ext>
          </a:extLst>
        </xdr:cNvPr>
        <xdr:cNvSpPr txBox="1"/>
      </xdr:nvSpPr>
      <xdr:spPr>
        <a:xfrm>
          <a:off x="9229725" y="1009650"/>
          <a:ext cx="6457345" cy="3020186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Ce</a:t>
          </a:r>
          <a:r>
            <a:rPr lang="fr-FR" sz="1100" baseline="0"/>
            <a:t> TCD est un essai pour moi et le but est d'avoir le resulat des vol non régulier par mois et année en Nombre</a:t>
          </a:r>
        </a:p>
        <a:p>
          <a:r>
            <a:rPr lang="fr-FR" sz="1100" baseline="0"/>
            <a:t>et les lignes Total en Moyenne.</a:t>
          </a:r>
        </a:p>
        <a:p>
          <a:r>
            <a:rPr lang="fr-FR" sz="1100" baseline="0"/>
            <a:t>Comment pourrions nous faire svp ?</a:t>
          </a:r>
        </a:p>
        <a:p>
          <a:endParaRPr lang="fr-FR" sz="1100" baseline="0"/>
        </a:p>
        <a:p>
          <a:r>
            <a:rPr lang="fr-FR" sz="1100" baseline="0"/>
            <a:t>Exemple :</a:t>
          </a:r>
        </a:p>
        <a:p>
          <a:r>
            <a:rPr lang="fr-FR" sz="1100" baseline="0"/>
            <a:t>Sélection des années </a:t>
          </a:r>
        </a:p>
        <a:p>
          <a:r>
            <a:rPr lang="fr-FR" sz="1100" baseline="0"/>
            <a:t>1</a:t>
          </a:r>
        </a:p>
        <a:p>
          <a:r>
            <a:rPr lang="fr-FR" sz="1100" baseline="0"/>
            <a:t>2017 = nombre par mois</a:t>
          </a:r>
        </a:p>
        <a:p>
          <a:r>
            <a:rPr lang="fr-FR" sz="1100" baseline="0"/>
            <a:t>2018 = nombre par mois</a:t>
          </a:r>
        </a:p>
        <a:p>
          <a:r>
            <a:rPr lang="fr-FR" sz="1100" baseline="0"/>
            <a:t>2019 = nombre par mois</a:t>
          </a:r>
        </a:p>
        <a:p>
          <a:r>
            <a:rPr lang="fr-FR" sz="1100" baseline="0"/>
            <a:t>Toatl 1 = Moyenne des 3 années</a:t>
          </a:r>
        </a:p>
        <a:p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</a:t>
          </a:r>
          <a:endParaRPr lang="fr-FR">
            <a:effectLst/>
          </a:endParaRPr>
        </a:p>
        <a:p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2017 = nombre par mois</a:t>
          </a:r>
          <a:endParaRPr lang="fr-FR">
            <a:effectLst/>
          </a:endParaRPr>
        </a:p>
        <a:p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2018 = nombre par mois</a:t>
          </a:r>
          <a:endParaRPr lang="fr-FR">
            <a:effectLst/>
          </a:endParaRPr>
        </a:p>
        <a:p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2019 = nombre par mois</a:t>
          </a:r>
          <a:endParaRPr lang="fr-FR">
            <a:effectLst/>
          </a:endParaRPr>
        </a:p>
        <a:p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Toatl 2 = Moyenne des 3 années</a:t>
          </a:r>
          <a:endParaRPr lang="fr-FR">
            <a:effectLst/>
          </a:endParaRPr>
        </a:p>
        <a:p>
          <a:r>
            <a:rPr lang="fr-FR" sz="1100"/>
            <a:t>ect...</a:t>
          </a:r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106.922872337964" createdVersion="6" refreshedVersion="4" minRefreshableVersion="3" recordCount="45">
  <cacheSource type="worksheet">
    <worksheetSource name="Tb_Mvts_Niveau"/>
  </cacheSource>
  <cacheFields count="16">
    <cacheField name="Date" numFmtId="14">
      <sharedItems containsSemiMixedTypes="0" containsNonDate="0" containsDate="1" containsString="0" minDate="2017-01-02T00:00:00" maxDate="2021-06-04T00:00:00" count="27">
        <d v="2018-01-01T00:00:00"/>
        <d v="2018-01-02T00:00:00"/>
        <d v="2018-01-03T00:00:00"/>
        <d v="2018-01-04T00:00:00"/>
        <d v="2018-01-05T00:00:00"/>
        <d v="2017-01-02T00:00:00"/>
        <d v="2017-03-02T00:00:00"/>
        <d v="2017-04-02T00:00:00"/>
        <d v="2017-05-02T00:00:00"/>
        <d v="2017-06-02T00:00:00"/>
        <d v="2017-07-02T00:00:00"/>
        <d v="2017-08-02T00:00:00"/>
        <d v="2017-09-02T00:00:00"/>
        <d v="2017-10-02T00:00:00"/>
        <d v="2017-11-02T00:00:00"/>
        <d v="2017-12-02T00:00:00"/>
        <d v="2017-12-03T00:00:00"/>
        <d v="2017-12-04T00:00:00"/>
        <d v="2017-02-02T00:00:00"/>
        <d v="2017-02-03T00:00:00"/>
        <d v="2018-02-03T00:00:00"/>
        <d v="2019-01-02T00:00:00"/>
        <d v="2019-02-02T00:00:00"/>
        <d v="2019-03-02T00:00:00"/>
        <d v="2020-04-02T00:00:00"/>
        <d v="2020-05-02T00:00:00"/>
        <d v="2021-06-03T00:00:00"/>
      </sharedItems>
      <fieldGroup par="15" base="0">
        <rangePr groupBy="months" startDate="2017-01-02T00:00:00" endDate="2021-06-04T00:00:00"/>
        <groupItems count="14">
          <s v="&lt;02/01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4/06/2021"/>
        </groupItems>
      </fieldGroup>
    </cacheField>
    <cacheField name="Constructeur" numFmtId="0">
      <sharedItems/>
    </cacheField>
    <cacheField name="Avion" numFmtId="0">
      <sharedItems/>
    </cacheField>
    <cacheField name="Code OACI" numFmtId="0">
      <sharedItems/>
    </cacheField>
    <cacheField name="Longueur" numFmtId="2">
      <sharedItems containsSemiMixedTypes="0" containsString="0" containsNumber="1" minValue="4.29" maxValue="54.1"/>
    </cacheField>
    <cacheField name="Fuselage" numFmtId="2">
      <sharedItems containsString="0" containsBlank="1" containsNumber="1" minValue="1.48" maxValue="5.64"/>
    </cacheField>
    <cacheField name="POB maxi" numFmtId="0">
      <sharedItems containsMixedTypes="1" containsNumber="1" containsInteger="1" minValue="0" maxValue="266"/>
    </cacheField>
    <cacheField name="Code IATA" numFmtId="0">
      <sharedItems containsMixedTypes="1" containsNumber="1" containsInteger="1" minValue="0" maxValue="722"/>
    </cacheField>
    <cacheField name="Type vol" numFmtId="0">
      <sharedItems/>
    </cacheField>
    <cacheField name="Nombre PAX" numFmtId="0">
      <sharedItems containsSemiMixedTypes="0" containsString="0" containsNumber="1" containsInteger="1" minValue="0" maxValue="252"/>
    </cacheField>
    <cacheField name="Classe sslia" numFmtId="0">
      <sharedItems containsSemiMixedTypes="0" containsString="0" containsNumber="1" containsInteger="1" minValue="1" maxValue="8" count="7">
        <n v="6"/>
        <n v="5"/>
        <n v="4"/>
        <n v="7"/>
        <n v="1"/>
        <n v="8"/>
        <n v="3"/>
      </sharedItems>
    </cacheField>
    <cacheField name="Régulier" numFmtId="0">
      <sharedItems/>
    </cacheField>
    <cacheField name="Non régulier" numFmtId="0">
      <sharedItems containsSemiMixedTypes="0" containsString="0" containsNumber="1" containsInteger="1" minValue="0" maxValue="1"/>
    </cacheField>
    <cacheField name="Frêt / Essai" numFmtId="0">
      <sharedItems/>
    </cacheField>
    <cacheField name="Trimestres" numFmtId="0" databaseField="0">
      <fieldGroup base="0">
        <rangePr groupBy="quarters" startDate="2017-01-02T00:00:00" endDate="2021-06-04T00:00:00"/>
        <groupItems count="6">
          <s v="&lt;02/01/2017"/>
          <s v="Trimestre1"/>
          <s v="Trimestre2"/>
          <s v="Trimestre3"/>
          <s v="Trimestre4"/>
          <s v="&gt;04/06/2021"/>
        </groupItems>
      </fieldGroup>
    </cacheField>
    <cacheField name="Années" numFmtId="0" databaseField="0">
      <fieldGroup base="0">
        <rangePr groupBy="years" startDate="2017-01-02T00:00:00" endDate="2021-06-04T00:00:00"/>
        <groupItems count="7">
          <s v="&lt;02/01/2017"/>
          <s v="2017"/>
          <s v="2018"/>
          <s v="2019"/>
          <s v="2020"/>
          <s v="2021"/>
          <s v="&gt;04/06/2021"/>
        </groupItems>
      </fieldGroup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5">
  <r>
    <x v="0"/>
    <s v="Airbus"/>
    <s v="A 319"/>
    <s v="A319"/>
    <n v="33.799999999999997"/>
    <n v="3.95"/>
    <n v="145"/>
    <n v="319"/>
    <s v="Non régulier"/>
    <n v="5"/>
    <x v="0"/>
    <s v=""/>
    <n v="1"/>
    <s v=""/>
  </r>
  <r>
    <x v="0"/>
    <s v="Antonov"/>
    <s v="AN124 Ruslan"/>
    <s v="A124"/>
    <n v="23.033333333333331"/>
    <m/>
    <s v="Cargo"/>
    <s v="A4F"/>
    <s v="Frêt / Essai"/>
    <n v="0"/>
    <x v="1"/>
    <s v=""/>
    <n v="0"/>
    <s v="Frêt / Essai"/>
  </r>
  <r>
    <x v="0"/>
    <s v="B.A.E"/>
    <s v="AVRO RJ 70"/>
    <s v="RJ70"/>
    <n v="26.2"/>
    <n v="3.56"/>
    <n v="0"/>
    <s v="AR7"/>
    <s v="Non régulier"/>
    <n v="10"/>
    <x v="1"/>
    <s v=""/>
    <n v="1"/>
    <s v=""/>
  </r>
  <r>
    <x v="1"/>
    <s v="Bombardier"/>
    <s v="CRJ 100"/>
    <s v="CRJ1"/>
    <n v="26.77"/>
    <n v="2.5299999999999998"/>
    <n v="0"/>
    <s v="CR1"/>
    <s v="Régulier"/>
    <n v="25"/>
    <x v="1"/>
    <s v="Régulier"/>
    <n v="0"/>
    <s v=""/>
  </r>
  <r>
    <x v="1"/>
    <s v="Dassault"/>
    <s v="Falcon 50"/>
    <s v="FA50"/>
    <n v="18.52"/>
    <n v="1.85"/>
    <n v="10"/>
    <s v="DF3"/>
    <s v="Régulier"/>
    <n v="8"/>
    <x v="2"/>
    <s v="Régulier"/>
    <n v="0"/>
    <s v=""/>
  </r>
  <r>
    <x v="2"/>
    <s v="Airbus"/>
    <s v="A 300-600 ST Beluga"/>
    <s v="A3ST"/>
    <n v="18.716666666666665"/>
    <m/>
    <s v="Cargo"/>
    <s v="ABB"/>
    <s v="Frêt / Essai"/>
    <n v="0"/>
    <x v="1"/>
    <s v=""/>
    <n v="0"/>
    <s v="Frêt / Essai"/>
  </r>
  <r>
    <x v="2"/>
    <s v="Fokker"/>
    <s v="Fokker 50"/>
    <s v="F50"/>
    <n v="25.2"/>
    <n v="2.5"/>
    <n v="50"/>
    <s v="F50"/>
    <s v="Régulier"/>
    <n v="48"/>
    <x v="1"/>
    <s v="Régulier"/>
    <n v="0"/>
    <s v=""/>
  </r>
  <r>
    <x v="3"/>
    <s v="Antonov"/>
    <s v="AN225 Mriya"/>
    <s v="A225"/>
    <n v="28"/>
    <m/>
    <s v="Cargo"/>
    <s v="A5F"/>
    <s v="Frêt / Essai"/>
    <n v="0"/>
    <x v="3"/>
    <s v=""/>
    <n v="0"/>
    <s v="Frêt / Essai"/>
  </r>
  <r>
    <x v="4"/>
    <s v="Antonov"/>
    <s v="AN225 Mriya"/>
    <s v="A225"/>
    <n v="28"/>
    <m/>
    <s v="Cargo"/>
    <s v="A5F"/>
    <s v="Frêt / Essai"/>
    <n v="0"/>
    <x v="3"/>
    <s v=""/>
    <n v="0"/>
    <s v="Frêt / Essai"/>
  </r>
  <r>
    <x v="5"/>
    <s v="Aérospatiale"/>
    <s v="ATR 42 300-400-500-600"/>
    <s v="AT46"/>
    <n v="22.67"/>
    <n v="2.87"/>
    <n v="50"/>
    <s v="ATD"/>
    <s v="Régulier"/>
    <n v="49"/>
    <x v="2"/>
    <s v="Régulier"/>
    <n v="0"/>
    <s v=""/>
  </r>
  <r>
    <x v="5"/>
    <s v="Aérospatiale"/>
    <s v="ATR 72 100-200-500-600"/>
    <s v="AT71"/>
    <n v="27.76"/>
    <n v="2.87"/>
    <n v="70"/>
    <s v="AT7"/>
    <s v="Non régulier"/>
    <n v="68"/>
    <x v="1"/>
    <s v=""/>
    <n v="1"/>
    <s v=""/>
  </r>
  <r>
    <x v="6"/>
    <s v="Aérospatiale"/>
    <s v="Corvette SN601"/>
    <s v="S601"/>
    <n v="4.29"/>
    <m/>
    <n v="0"/>
    <s v="NDC"/>
    <s v="Frêt / Essai"/>
    <n v="2"/>
    <x v="4"/>
    <s v=""/>
    <n v="0"/>
    <s v="Frêt / Essai"/>
  </r>
  <r>
    <x v="6"/>
    <s v="Aérospatiale"/>
    <s v="Transall C-160"/>
    <s v="C160"/>
    <n v="32.4"/>
    <n v="4.3"/>
    <n v="100"/>
    <s v="TA1"/>
    <s v="Non régulier"/>
    <n v="98"/>
    <x v="0"/>
    <s v=""/>
    <n v="1"/>
    <s v=""/>
  </r>
  <r>
    <x v="7"/>
    <s v="Airbus"/>
    <s v="A 300-600 ST Beluga"/>
    <s v="A3ST"/>
    <n v="18.716666666666665"/>
    <m/>
    <s v="Cargo"/>
    <s v="ABB"/>
    <s v="Frêt / Essai"/>
    <n v="0"/>
    <x v="1"/>
    <s v=""/>
    <n v="0"/>
    <s v="Frêt / Essai"/>
  </r>
  <r>
    <x v="7"/>
    <s v="Airbus"/>
    <s v="A 300-600R"/>
    <s v="A306"/>
    <n v="54.1"/>
    <n v="5.64"/>
    <n v="266"/>
    <s v="AB6"/>
    <s v="Régulier"/>
    <n v="252"/>
    <x v="5"/>
    <s v="Régulier"/>
    <n v="0"/>
    <s v=""/>
  </r>
  <r>
    <x v="8"/>
    <s v="Airbus"/>
    <s v="A 310-200"/>
    <s v="A310"/>
    <n v="46.66"/>
    <n v="5.64"/>
    <n v="220"/>
    <n v="312"/>
    <s v="Régulier"/>
    <n v="218"/>
    <x v="3"/>
    <s v="Régulier"/>
    <n v="0"/>
    <s v=""/>
  </r>
  <r>
    <x v="8"/>
    <s v="Airbus"/>
    <s v="A 318"/>
    <s v="A318"/>
    <n v="31.44"/>
    <n v="3.95"/>
    <n v="107"/>
    <n v="318"/>
    <s v="Régulier"/>
    <n v="107"/>
    <x v="0"/>
    <s v="Régulier"/>
    <n v="0"/>
    <s v=""/>
  </r>
  <r>
    <x v="9"/>
    <s v="Airbus"/>
    <s v="A 321"/>
    <s v="A321"/>
    <n v="44.5"/>
    <n v="3.95"/>
    <n v="185"/>
    <n v="321"/>
    <s v="Régulier"/>
    <n v="184"/>
    <x v="3"/>
    <s v="Régulier"/>
    <n v="0"/>
    <s v=""/>
  </r>
  <r>
    <x v="9"/>
    <s v="Antonov"/>
    <s v="AN148"/>
    <s v="A148"/>
    <n v="10.276666666666666"/>
    <m/>
    <n v="0"/>
    <s v="A81"/>
    <s v="Frêt / Essai"/>
    <n v="0"/>
    <x v="6"/>
    <s v=""/>
    <n v="0"/>
    <s v="Frêt / Essai"/>
  </r>
  <r>
    <x v="10"/>
    <s v="B.A.E"/>
    <s v="Bae 125-800"/>
    <s v="B258"/>
    <n v="5.13"/>
    <m/>
    <n v="0"/>
    <n v="0"/>
    <s v="Frêt / Essai"/>
    <n v="0"/>
    <x v="4"/>
    <s v=""/>
    <n v="0"/>
    <s v="Frêt / Essai"/>
  </r>
  <r>
    <x v="10"/>
    <s v="Boeing"/>
    <s v="B.727-200"/>
    <s v="B722"/>
    <n v="46.68"/>
    <n v="3.76"/>
    <n v="192"/>
    <n v="722"/>
    <s v="Non régulier"/>
    <n v="184"/>
    <x v="3"/>
    <s v=""/>
    <n v="1"/>
    <s v=""/>
  </r>
  <r>
    <x v="10"/>
    <s v="Boeing"/>
    <s v="B.737-800"/>
    <s v="B738"/>
    <n v="39.47"/>
    <n v="3.76"/>
    <n v="189"/>
    <s v="73H"/>
    <s v="Régulier"/>
    <n v="188"/>
    <x v="3"/>
    <s v="Régulier"/>
    <n v="0"/>
    <s v=""/>
  </r>
  <r>
    <x v="11"/>
    <s v="Bombardier"/>
    <s v="Dash 8-400"/>
    <s v="DH8D"/>
    <n v="10.933333333333332"/>
    <m/>
    <n v="0"/>
    <n v="0"/>
    <s v="Frêt / Essai"/>
    <n v="0"/>
    <x v="6"/>
    <s v=""/>
    <n v="0"/>
    <s v="Frêt / Essai"/>
  </r>
  <r>
    <x v="11"/>
    <s v="Bombardier"/>
    <s v="CRJ 100"/>
    <s v="CRJ1"/>
    <n v="26.77"/>
    <n v="2.5299999999999998"/>
    <n v="0"/>
    <s v="CR1"/>
    <s v="Régulier"/>
    <n v="85"/>
    <x v="1"/>
    <s v="Régulier"/>
    <n v="0"/>
    <s v=""/>
  </r>
  <r>
    <x v="12"/>
    <s v="Cessna"/>
    <s v="550 Citation 2 Bravo"/>
    <s v="C550"/>
    <n v="14.4"/>
    <n v="1.48"/>
    <n v="10"/>
    <s v="CJ5"/>
    <s v="Régulier"/>
    <n v="8"/>
    <x v="6"/>
    <s v="Régulier"/>
    <n v="0"/>
    <s v=""/>
  </r>
  <r>
    <x v="12"/>
    <s v="Boeing"/>
    <s v="B.737-800"/>
    <s v="B738"/>
    <n v="39.47"/>
    <n v="3.76"/>
    <n v="189"/>
    <s v="73H"/>
    <s v="Régulier"/>
    <n v="183"/>
    <x v="3"/>
    <s v="Régulier"/>
    <n v="0"/>
    <s v=""/>
  </r>
  <r>
    <x v="13"/>
    <s v="Boeing"/>
    <s v="B.737-800"/>
    <s v="B738"/>
    <n v="39.47"/>
    <n v="3.76"/>
    <n v="189"/>
    <s v="73H"/>
    <s v="Régulier"/>
    <n v="186"/>
    <x v="3"/>
    <s v="Régulier"/>
    <n v="0"/>
    <s v=""/>
  </r>
  <r>
    <x v="13"/>
    <s v="Boeing"/>
    <s v="B.737-800"/>
    <s v="B738"/>
    <n v="39.47"/>
    <n v="3.76"/>
    <n v="189"/>
    <s v="73H"/>
    <s v="Régulier"/>
    <n v="187"/>
    <x v="3"/>
    <s v="Régulier"/>
    <n v="0"/>
    <s v=""/>
  </r>
  <r>
    <x v="14"/>
    <s v="Airbus"/>
    <s v="A 320"/>
    <s v="A320"/>
    <n v="37.6"/>
    <n v="3.95"/>
    <n v="150"/>
    <n v="320"/>
    <s v="Régulier"/>
    <n v="146"/>
    <x v="0"/>
    <s v="Régulier"/>
    <n v="0"/>
    <s v=""/>
  </r>
  <r>
    <x v="14"/>
    <s v="Boeing"/>
    <s v="B.737-800"/>
    <s v="B738"/>
    <n v="39.47"/>
    <n v="3.76"/>
    <n v="189"/>
    <s v="73H"/>
    <s v="Régulier"/>
    <n v="188"/>
    <x v="3"/>
    <s v="Régulier"/>
    <n v="0"/>
    <s v=""/>
  </r>
  <r>
    <x v="15"/>
    <s v="Boeing"/>
    <s v="B.737-800"/>
    <s v="B738"/>
    <n v="39.47"/>
    <n v="3.76"/>
    <n v="189"/>
    <s v="73H"/>
    <s v="Régulier"/>
    <n v="178"/>
    <x v="3"/>
    <s v="Régulier"/>
    <n v="0"/>
    <s v=""/>
  </r>
  <r>
    <x v="15"/>
    <s v="Boeing"/>
    <s v="B.737-800"/>
    <s v="B738"/>
    <n v="39.47"/>
    <n v="3.76"/>
    <n v="189"/>
    <s v="73H"/>
    <s v="Régulier"/>
    <n v="169"/>
    <x v="3"/>
    <s v="Régulier"/>
    <n v="0"/>
    <s v=""/>
  </r>
  <r>
    <x v="16"/>
    <s v="Airbus"/>
    <s v="A 320"/>
    <s v="A320"/>
    <n v="37.6"/>
    <n v="3.95"/>
    <n v="150"/>
    <n v="320"/>
    <s v="Régulier"/>
    <n v="149"/>
    <x v="0"/>
    <s v="Régulier"/>
    <n v="0"/>
    <s v=""/>
  </r>
  <r>
    <x v="17"/>
    <s v="Boeing"/>
    <s v="B.737-800"/>
    <s v="B738"/>
    <n v="39.47"/>
    <n v="3.76"/>
    <n v="189"/>
    <s v="73H"/>
    <s v="Régulier"/>
    <n v="188"/>
    <x v="3"/>
    <s v="Régulier"/>
    <n v="0"/>
    <s v=""/>
  </r>
  <r>
    <x v="18"/>
    <s v="Boeing"/>
    <s v="B.737-800"/>
    <s v="B738"/>
    <n v="39.47"/>
    <n v="3.76"/>
    <n v="189"/>
    <s v="73H"/>
    <s v="Régulier"/>
    <n v="172"/>
    <x v="3"/>
    <s v="Régulier"/>
    <n v="0"/>
    <s v=""/>
  </r>
  <r>
    <x v="19"/>
    <s v="Boeing"/>
    <s v="B.737-800"/>
    <s v="B738"/>
    <n v="39.47"/>
    <n v="3.76"/>
    <n v="189"/>
    <s v="73H"/>
    <s v="Régulier"/>
    <n v="179"/>
    <x v="3"/>
    <s v="Régulier"/>
    <n v="0"/>
    <s v=""/>
  </r>
  <r>
    <x v="20"/>
    <s v="Boeing"/>
    <s v="B.737-800"/>
    <s v="B738"/>
    <n v="39.47"/>
    <n v="3.76"/>
    <n v="189"/>
    <s v="73H"/>
    <s v="Régulier"/>
    <n v="187"/>
    <x v="3"/>
    <s v="Régulier"/>
    <n v="0"/>
    <s v=""/>
  </r>
  <r>
    <x v="21"/>
    <s v="Boeing"/>
    <s v="B.737-800"/>
    <s v="B739"/>
    <n v="39.47"/>
    <n v="3.76"/>
    <n v="189"/>
    <s v="73H"/>
    <s v="Non régulier"/>
    <n v="187"/>
    <x v="3"/>
    <s v=""/>
    <n v="1"/>
    <s v=""/>
  </r>
  <r>
    <x v="22"/>
    <s v="Boeing"/>
    <s v="B.737-800"/>
    <s v="B740"/>
    <n v="39.47"/>
    <n v="3.76"/>
    <n v="189"/>
    <s v="73H"/>
    <s v="Non régulier"/>
    <n v="187"/>
    <x v="3"/>
    <s v=""/>
    <n v="1"/>
    <s v=""/>
  </r>
  <r>
    <x v="23"/>
    <s v="Boeing"/>
    <s v="B.737-800"/>
    <s v="B741"/>
    <n v="39.47"/>
    <n v="3.76"/>
    <n v="189"/>
    <s v="73H"/>
    <s v="Non régulier"/>
    <n v="187"/>
    <x v="3"/>
    <s v=""/>
    <n v="1"/>
    <s v=""/>
  </r>
  <r>
    <x v="24"/>
    <s v="Boeing"/>
    <s v="B.737-800"/>
    <s v="B742"/>
    <n v="39.47"/>
    <n v="3.76"/>
    <n v="189"/>
    <s v="73H"/>
    <s v="Non régulier"/>
    <n v="187"/>
    <x v="3"/>
    <s v=""/>
    <n v="1"/>
    <s v=""/>
  </r>
  <r>
    <x v="24"/>
    <s v="Boeing"/>
    <s v="B.737-800"/>
    <s v="B743"/>
    <n v="39.47"/>
    <n v="3.76"/>
    <n v="189"/>
    <s v="73H"/>
    <s v="Non régulier"/>
    <n v="187"/>
    <x v="3"/>
    <s v=""/>
    <n v="1"/>
    <s v=""/>
  </r>
  <r>
    <x v="25"/>
    <s v="Boeing"/>
    <s v="B.737-800"/>
    <s v="B744"/>
    <n v="39.47"/>
    <n v="3.76"/>
    <n v="189"/>
    <s v="73H"/>
    <s v="Non régulier"/>
    <n v="187"/>
    <x v="3"/>
    <s v=""/>
    <n v="1"/>
    <s v=""/>
  </r>
  <r>
    <x v="25"/>
    <s v="Boeing"/>
    <s v="B.737-800"/>
    <s v="B745"/>
    <n v="39.47"/>
    <n v="3.76"/>
    <n v="189"/>
    <s v="73H"/>
    <s v="Non régulier"/>
    <n v="187"/>
    <x v="3"/>
    <s v=""/>
    <n v="1"/>
    <s v=""/>
  </r>
  <r>
    <x v="26"/>
    <s v="Boeing"/>
    <s v="B.737-800"/>
    <s v="B746"/>
    <n v="39.47"/>
    <n v="3.76"/>
    <n v="189"/>
    <s v="73H"/>
    <s v="Non régulier"/>
    <n v="187"/>
    <x v="3"/>
    <s v=""/>
    <n v="1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7" applyNumberFormats="0" applyBorderFormats="0" applyFontFormats="0" applyPatternFormats="0" applyAlignmentFormats="0" applyWidthHeightFormats="1" dataCaption="Valeurs" updatedVersion="4" minRefreshableVersion="3" showDrill="0" rowGrandTotals="0" colGrandTotals="0" itemPrintTitles="1" createdVersion="6" indent="0" compact="0" compactData="0" multipleFieldFilters="0" colHeaderCaption="Mois">
  <location ref="C3:P25" firstHeaderRow="1" firstDataRow="2" firstDataCol="2"/>
  <pivotFields count="16">
    <pivotField axis="axisCol" compact="0" numFmtId="14" outline="0" subtotalTop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axis="axisRow" compact="0" outline="0" subtotalTop="0" showAll="0" avgSubtotal="1">
      <items count="8">
        <item x="4"/>
        <item x="6"/>
        <item x="2"/>
        <item x="1"/>
        <item x="0"/>
        <item x="3"/>
        <item x="5"/>
        <item t="avg"/>
      </items>
    </pivotField>
    <pivotField compact="0" outline="0" subtotalTop="0" showAll="0"/>
    <pivotField dataField="1" compact="0" outline="0" subtotalTop="0" showAll="0"/>
    <pivotField compact="0" outline="0" subtotalTop="0" showAll="0"/>
    <pivotField compact="0" outline="0" subtotalTop="0"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Row" compact="0" outline="0" subtotalTop="0" showAll="0">
      <items count="8">
        <item sd="0" x="0"/>
        <item sd="0" x="1"/>
        <item sd="0" x="2"/>
        <item sd="0" x="3"/>
        <item sd="0" x="4"/>
        <item sd="0" x="5"/>
        <item sd="0" x="6"/>
        <item t="default"/>
      </items>
    </pivotField>
  </pivotFields>
  <rowFields count="2">
    <field x="10"/>
    <field x="15"/>
  </rowFields>
  <rowItems count="21">
    <i>
      <x/>
      <x v="1"/>
    </i>
    <i t="avg">
      <x/>
    </i>
    <i>
      <x v="1"/>
      <x v="1"/>
    </i>
    <i t="avg">
      <x v="1"/>
    </i>
    <i>
      <x v="2"/>
      <x v="1"/>
    </i>
    <i r="1">
      <x v="2"/>
    </i>
    <i t="avg">
      <x v="2"/>
    </i>
    <i>
      <x v="3"/>
      <x v="1"/>
    </i>
    <i r="1">
      <x v="2"/>
    </i>
    <i t="avg">
      <x v="3"/>
    </i>
    <i>
      <x v="4"/>
      <x v="1"/>
    </i>
    <i r="1">
      <x v="2"/>
    </i>
    <i t="avg">
      <x v="4"/>
    </i>
    <i>
      <x v="5"/>
      <x v="1"/>
    </i>
    <i r="1">
      <x v="2"/>
    </i>
    <i r="1">
      <x v="3"/>
    </i>
    <i r="1">
      <x v="4"/>
    </i>
    <i r="1">
      <x v="5"/>
    </i>
    <i t="avg">
      <x v="5"/>
    </i>
    <i>
      <x v="6"/>
      <x v="1"/>
    </i>
    <i t="avg">
      <x v="6"/>
    </i>
  </rowItems>
  <colFields count="1">
    <field x="0"/>
  </colFields>
  <colItems count="1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</colItems>
  <dataFields count="1">
    <dataField name="Somme" fld="12" baseField="10" baseItem="3" numFmtId="43"/>
  </dataFields>
  <formats count="7">
    <format dxfId="6">
      <pivotArea outline="0" collapsedLevelsAreSubtotals="1" fieldPosition="0"/>
    </format>
    <format dxfId="5">
      <pivotArea dataOnly="0" labelOnly="1" fieldPosition="0">
        <references count="1">
          <reference field="0" count="12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</reference>
        </references>
      </pivotArea>
    </format>
    <format dxfId="4">
      <pivotArea dataOnly="0" labelOnly="1" grandCol="1" outline="0" fieldPosition="0"/>
    </format>
    <format dxfId="3">
      <pivotArea outline="0" collapsedLevelsAreSubtotals="1" fieldPosition="0"/>
    </format>
    <format dxfId="2">
      <pivotArea dataOnly="0" labelOnly="1" fieldPosition="0">
        <references count="1">
          <reference field="0" count="12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</reference>
        </references>
      </pivotArea>
    </format>
    <format dxfId="1">
      <pivotArea dataOnly="0" labelOnly="1" grandCol="1" outline="0" fieldPosition="0"/>
    </format>
    <format dxfId="0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s" sourceName="Années">
  <pivotTables>
    <pivotTable tabId="30" name="Tableau croisé dynamique3"/>
  </pivotTables>
  <data>
    <tabular pivotCacheId="2">
      <items count="7">
        <i x="1" s="1"/>
        <i x="2" s="1"/>
        <i x="3" s="1"/>
        <i x="4" s="1"/>
        <i x="5" s="1"/>
        <i x="0" s="1" nd="1"/>
        <i x="6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Années" cache="Segment_Années" caption="Années" columnCount="15" style="SlicerStyleLight4" rowHeight="209550"/>
</slicers>
</file>

<file path=xl/tables/table1.xml><?xml version="1.0" encoding="utf-8"?>
<table xmlns="http://schemas.openxmlformats.org/spreadsheetml/2006/main" id="3" name="Tb_Mvts_Niveau" displayName="Tb_Mvts_Niveau" ref="A2:N47" totalsRowShown="0">
  <autoFilter ref="A2:N47"/>
  <tableColumns count="14">
    <tableColumn id="1" name="Date" dataDxfId="34"/>
    <tableColumn id="2" name="Constructeur"/>
    <tableColumn id="3" name="Avion"/>
    <tableColumn id="4" name="Code OACI" dataDxfId="33"/>
    <tableColumn id="5" name="Longueur" dataDxfId="32"/>
    <tableColumn id="6" name="Fuselage" dataDxfId="31"/>
    <tableColumn id="7" name="POB maxi" dataDxfId="30"/>
    <tableColumn id="8" name="Code IATA" dataDxfId="29"/>
    <tableColumn id="9" name="Type vol" dataDxfId="28"/>
    <tableColumn id="10" name="Nombre PAX" dataDxfId="27"/>
    <tableColumn id="11" name="Classe sslia" dataDxfId="26"/>
    <tableColumn id="12" name="Régulier" dataDxfId="25">
      <calculatedColumnFormula>IF(Tb_Mvts_Niveau[[#This Row],[Type vol]]=Tb_Mvts_Niveau[[#Headers],[Régulier]],Tb_Mvts_Niveau[[#Headers],[Régulier]],"")</calculatedColumnFormula>
    </tableColumn>
    <tableColumn id="13" name="Non régulier" dataDxfId="24">
      <calculatedColumnFormula>IF(Tb_Mvts_Niveau[[#This Row],[Type vol]]=Tb_Mvts_Niveau[[#Headers],[Non régulier]],1,0)</calculatedColumnFormula>
    </tableColumn>
    <tableColumn id="14" name="Frêt / Essai" dataDxfId="23">
      <calculatedColumnFormula>IF(Tb_Mvts_Niveau[[#This Row],[Type vol]]=Tb_Mvts_Niveau[[#Headers],[Frêt / Essai]],Tb_Mvts_Niveau[[#Headers],[Frêt / Essai]],"")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b_Liste_Avion" displayName="Tb_Liste_Avion" ref="A2:J195" totalsRowShown="0" dataDxfId="21" headerRowBorderDxfId="22" tableBorderDxfId="20">
  <autoFilter ref="A2:J19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name="Constructeur" dataDxfId="19"/>
    <tableColumn id="2" name="Avion" dataDxfId="18"/>
    <tableColumn id="3" name="Code IATA" dataDxfId="17"/>
    <tableColumn id="4" name="Code OACI" dataDxfId="16"/>
    <tableColumn id="5" name="Longueur (m)" dataDxfId="15"/>
    <tableColumn id="6" name="Fusalege (m)" dataDxfId="14"/>
    <tableColumn id="7" name="Classe SSLIA" dataDxfId="13"/>
    <tableColumn id="8" name="Fret ou essai  Long / 3" dataDxfId="12"/>
    <tableColumn id="9" name="Classe SSLIA Réf à la Long" dataDxfId="11"/>
    <tableColumn id="10" name="P.O.B" dataDxfId="10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2" name="Tb_Type_de_vol" displayName="Tb_Type_de_vol" ref="T2:T5" totalsRowShown="0" headerRowDxfId="9" dataDxfId="8">
  <autoFilter ref="T2:T5">
    <filterColumn colId="0" hiddenButton="1"/>
  </autoFilter>
  <tableColumns count="1">
    <tableColumn id="1" name="Type de vol" dataDxfId="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4"/>
  <dimension ref="A1:M13"/>
  <sheetViews>
    <sheetView showGridLines="0" workbookViewId="0">
      <selection activeCell="C3" sqref="C3"/>
    </sheetView>
  </sheetViews>
  <sheetFormatPr baseColWidth="10" defaultRowHeight="12.75"/>
  <cols>
    <col min="1" max="1" width="6.83203125" customWidth="1"/>
    <col min="2" max="2" width="20.83203125" customWidth="1"/>
    <col min="3" max="3" width="30.83203125" customWidth="1"/>
    <col min="4" max="4" width="6.83203125" customWidth="1"/>
    <col min="5" max="5" width="20.83203125" customWidth="1"/>
    <col min="6" max="6" width="18.83203125" customWidth="1"/>
    <col min="10" max="10" width="6.83203125" customWidth="1"/>
  </cols>
  <sheetData>
    <row r="1" spans="1:13" ht="50.1" customHeight="1">
      <c r="A1" s="3"/>
      <c r="B1" s="3"/>
      <c r="C1" s="3"/>
      <c r="D1" s="3"/>
      <c r="E1" s="5" t="s">
        <v>6</v>
      </c>
      <c r="F1" s="3"/>
      <c r="G1" s="3"/>
      <c r="H1" s="3"/>
      <c r="I1" s="3"/>
      <c r="J1" s="3"/>
    </row>
    <row r="2" spans="1:13" ht="27" customHeight="1">
      <c r="D2" s="74" t="s">
        <v>4</v>
      </c>
      <c r="E2" s="75" t="s">
        <v>519</v>
      </c>
      <c r="M2" s="69"/>
    </row>
    <row r="3" spans="1:13" ht="27" customHeight="1">
      <c r="A3" s="6" t="s">
        <v>4</v>
      </c>
      <c r="B3" s="7" t="s">
        <v>0</v>
      </c>
      <c r="C3" s="67"/>
      <c r="E3" s="7" t="s">
        <v>10</v>
      </c>
      <c r="F3" s="57" t="str">
        <f>IF(C5="","",INDEX(Tb_Liste_Avion[Code OACI],MATCH(TdBNiveau!C5,Tb_Liste_Avion[Avion],0)))</f>
        <v/>
      </c>
      <c r="M3" s="69"/>
    </row>
    <row r="4" spans="1:13" ht="27" customHeight="1">
      <c r="A4" s="6" t="s">
        <v>4</v>
      </c>
      <c r="B4" s="7" t="s">
        <v>7</v>
      </c>
      <c r="C4" s="8"/>
      <c r="E4" s="7" t="s">
        <v>9</v>
      </c>
      <c r="F4" s="2" t="str">
        <f>IF(C5="","",INDEX(Tb_Liste_Avion[Code IATA],MATCH(TdBNiveau!C5,Tb_Liste_Avion[Avion],0)))</f>
        <v/>
      </c>
    </row>
    <row r="5" spans="1:13" ht="27" customHeight="1">
      <c r="A5" s="6" t="s">
        <v>4</v>
      </c>
      <c r="B5" s="7" t="s">
        <v>8</v>
      </c>
      <c r="C5" s="8"/>
      <c r="D5" s="11"/>
      <c r="E5" s="56" t="s">
        <v>11</v>
      </c>
      <c r="F5" s="72" t="str">
        <f>IF(C5="","",INDEX(Tb_Liste_Avion[Longueur (m)],MATCH(TdBNiveau!C5,Tb_Liste_Avion[Avion],0)))</f>
        <v/>
      </c>
    </row>
    <row r="6" spans="1:13" ht="27" customHeight="1">
      <c r="A6" s="6" t="s">
        <v>4</v>
      </c>
      <c r="B6" s="7" t="s">
        <v>499</v>
      </c>
      <c r="C6" s="9"/>
      <c r="D6" s="12"/>
      <c r="E6" s="7" t="s">
        <v>502</v>
      </c>
      <c r="F6" s="59" t="str">
        <f>IF(C5="","",INDEX(Tb_Liste_Avion[Fusalege (m)],MATCH(TdBNiveau!C5,Tb_Liste_Avion[Avion],0)))</f>
        <v/>
      </c>
    </row>
    <row r="7" spans="1:13" ht="27" customHeight="1">
      <c r="A7" s="6" t="s">
        <v>4</v>
      </c>
      <c r="B7" s="7" t="s">
        <v>504</v>
      </c>
      <c r="C7" s="68"/>
      <c r="D7" s="12"/>
      <c r="E7" s="7" t="s">
        <v>503</v>
      </c>
      <c r="F7" s="58" t="str">
        <f>IF(C5="","",INDEX(Tb_Liste_Avion[Classe SSLIA],MATCH(TdBNiveau!C5,Tb_Liste_Avion[Avion],0)))</f>
        <v/>
      </c>
    </row>
    <row r="8" spans="1:13" ht="27" customHeight="1">
      <c r="B8" s="64" t="s">
        <v>511</v>
      </c>
      <c r="E8" s="65" t="s">
        <v>513</v>
      </c>
    </row>
    <row r="9" spans="1:13" ht="27" customHeight="1">
      <c r="B9" s="7" t="s">
        <v>505</v>
      </c>
      <c r="C9" s="59" t="str">
        <f>IF(C5="","",INDEX(Tb_Liste_Avion[Fret ou essai  Long / 3],MATCH(TdBNiveau!C5,Tb_Liste_Avion[Avion],0)))</f>
        <v/>
      </c>
      <c r="E9" s="7" t="s">
        <v>512</v>
      </c>
      <c r="F9" s="66" t="str">
        <f>IF(C5="","",INDEX(Tb_Liste_Avion[P.O.B],MATCH(TdBNiveau!C5,Tb_Liste_Avion[Avion],0)))</f>
        <v/>
      </c>
    </row>
    <row r="10" spans="1:13" ht="27" customHeight="1">
      <c r="B10" s="7" t="s">
        <v>503</v>
      </c>
      <c r="C10" s="58" t="str">
        <f>IF(C5="","",INDEX(Tb_Liste_Avion[Classe SSLIA Réf à la Long],MATCH(TdBNiveau!C5,Tb_Liste_Avion[Avion],0)))</f>
        <v/>
      </c>
      <c r="F10" s="10"/>
    </row>
    <row r="11" spans="1:13" ht="12.75" customHeight="1">
      <c r="F11" s="10"/>
    </row>
    <row r="12" spans="1:13" ht="12.75" customHeight="1"/>
    <row r="13" spans="1:13" ht="12.75" customHeight="1"/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6626" r:id="rId4" name="CommandButton1">
          <controlPr locked="0" defaultSize="0" autoLine="0" r:id="rId5">
            <anchor moveWithCells="1">
              <from>
                <xdr:col>4</xdr:col>
                <xdr:colOff>9525</xdr:colOff>
                <xdr:row>12</xdr:row>
                <xdr:rowOff>47625</xdr:rowOff>
              </from>
              <to>
                <xdr:col>5</xdr:col>
                <xdr:colOff>438150</xdr:colOff>
                <xdr:row>14</xdr:row>
                <xdr:rowOff>66675</xdr:rowOff>
              </to>
            </anchor>
          </controlPr>
        </control>
      </mc:Choice>
      <mc:Fallback>
        <control shapeId="26626" r:id="rId4" name="CommandButton1"/>
      </mc:Fallback>
    </mc:AlternateContent>
    <mc:AlternateContent xmlns:mc="http://schemas.openxmlformats.org/markup-compatibility/2006">
      <mc:Choice Requires="x14">
        <control shapeId="26627" r:id="rId6" name="CommandButton2">
          <controlPr locked="0" defaultSize="0" autoLine="0" r:id="rId7">
            <anchor moveWithCells="1">
              <from>
                <xdr:col>5</xdr:col>
                <xdr:colOff>542925</xdr:colOff>
                <xdr:row>12</xdr:row>
                <xdr:rowOff>38100</xdr:rowOff>
              </from>
              <to>
                <xdr:col>6</xdr:col>
                <xdr:colOff>9525</xdr:colOff>
                <xdr:row>14</xdr:row>
                <xdr:rowOff>57150</xdr:rowOff>
              </to>
            </anchor>
          </controlPr>
        </control>
      </mc:Choice>
      <mc:Fallback>
        <control shapeId="26627" r:id="rId6" name="CommandButton2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BD_Niveau!$B$3:$B$195</xm:f>
          </x14:formula1>
          <xm:sqref>C5</xm:sqref>
        </x14:dataValidation>
        <x14:dataValidation type="list" allowBlank="1" showInputMessage="1" showErrorMessage="1">
          <x14:formula1>
            <xm:f>BD_Niveau!$T$3:$T$5</xm:f>
          </x14:formula1>
          <xm:sqref>C6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N99"/>
  <sheetViews>
    <sheetView workbookViewId="0">
      <selection activeCell="E13" sqref="E13"/>
    </sheetView>
  </sheetViews>
  <sheetFormatPr baseColWidth="10" defaultRowHeight="12.75"/>
  <cols>
    <col min="1" max="1" width="12.83203125" style="4" customWidth="1"/>
    <col min="2" max="2" width="25.83203125" customWidth="1"/>
    <col min="3" max="3" width="20.83203125" customWidth="1"/>
    <col min="4" max="4" width="10.83203125" style="1" customWidth="1"/>
    <col min="5" max="5" width="10.1640625" style="41" bestFit="1" customWidth="1"/>
    <col min="6" max="6" width="9.33203125" style="41" bestFit="1" customWidth="1"/>
    <col min="7" max="7" width="10.5" style="1" bestFit="1" customWidth="1"/>
    <col min="8" max="8" width="11.1640625" style="1" bestFit="1" customWidth="1"/>
    <col min="9" max="9" width="12.1640625" style="1" bestFit="1" customWidth="1"/>
    <col min="10" max="10" width="13.1640625" style="1" bestFit="1" customWidth="1"/>
    <col min="11" max="11" width="12.1640625" style="1" bestFit="1" customWidth="1"/>
    <col min="12" max="12" width="9.33203125" bestFit="1" customWidth="1"/>
    <col min="13" max="13" width="15.6640625" customWidth="1"/>
    <col min="14" max="14" width="11.5" bestFit="1" customWidth="1"/>
  </cols>
  <sheetData>
    <row r="1" spans="1:14" ht="30" customHeight="1"/>
    <row r="2" spans="1:14" ht="25.5">
      <c r="A2" s="70" t="s">
        <v>0</v>
      </c>
      <c r="B2" s="71" t="s">
        <v>7</v>
      </c>
      <c r="C2" s="71" t="s">
        <v>8</v>
      </c>
      <c r="D2" s="71" t="s">
        <v>10</v>
      </c>
      <c r="E2" s="73" t="s">
        <v>514</v>
      </c>
      <c r="F2" s="73" t="s">
        <v>515</v>
      </c>
      <c r="G2" s="71" t="s">
        <v>516</v>
      </c>
      <c r="H2" s="71" t="s">
        <v>9</v>
      </c>
      <c r="I2" s="71" t="s">
        <v>517</v>
      </c>
      <c r="J2" s="71" t="s">
        <v>504</v>
      </c>
      <c r="K2" s="71" t="s">
        <v>503</v>
      </c>
      <c r="L2" s="1" t="s">
        <v>500</v>
      </c>
      <c r="M2" s="1" t="s">
        <v>501</v>
      </c>
      <c r="N2" s="1" t="s">
        <v>518</v>
      </c>
    </row>
    <row r="3" spans="1:14">
      <c r="A3" s="4">
        <v>43101</v>
      </c>
      <c r="B3" t="s">
        <v>37</v>
      </c>
      <c r="C3" t="s">
        <v>53</v>
      </c>
      <c r="D3" s="1" t="s">
        <v>54</v>
      </c>
      <c r="E3" s="41">
        <v>33.799999999999997</v>
      </c>
      <c r="F3" s="41">
        <v>3.95</v>
      </c>
      <c r="G3" s="1">
        <v>145</v>
      </c>
      <c r="H3" s="1">
        <v>319</v>
      </c>
      <c r="I3" s="1" t="s">
        <v>501</v>
      </c>
      <c r="J3" s="1">
        <v>5</v>
      </c>
      <c r="K3" s="1">
        <v>6</v>
      </c>
      <c r="L3" t="str">
        <f>IF(Tb_Mvts_Niveau[[#This Row],[Type vol]]=Tb_Mvts_Niveau[[#Headers],[Régulier]],Tb_Mvts_Niveau[[#Headers],[Régulier]],"")</f>
        <v/>
      </c>
      <c r="M3">
        <f>IF(Tb_Mvts_Niveau[[#This Row],[Type vol]]=Tb_Mvts_Niveau[[#Headers],[Non régulier]],1,0)</f>
        <v>1</v>
      </c>
      <c r="N3" t="str">
        <f>IF(Tb_Mvts_Niveau[[#This Row],[Type vol]]=Tb_Mvts_Niveau[[#Headers],[Frêt / Essai]],Tb_Mvts_Niveau[[#Headers],[Frêt / Essai]],"")</f>
        <v/>
      </c>
    </row>
    <row r="4" spans="1:14">
      <c r="A4" s="4">
        <v>43101</v>
      </c>
      <c r="B4" t="s">
        <v>89</v>
      </c>
      <c r="C4" t="s">
        <v>90</v>
      </c>
      <c r="D4" s="1" t="s">
        <v>92</v>
      </c>
      <c r="E4" s="41">
        <v>23.033333333333331</v>
      </c>
      <c r="G4" s="1" t="s">
        <v>507</v>
      </c>
      <c r="H4" s="1" t="s">
        <v>91</v>
      </c>
      <c r="I4" s="1" t="s">
        <v>518</v>
      </c>
      <c r="J4" s="1">
        <v>0</v>
      </c>
      <c r="K4" s="1">
        <v>5</v>
      </c>
      <c r="L4" t="str">
        <f>IF(Tb_Mvts_Niveau[[#This Row],[Type vol]]=Tb_Mvts_Niveau[[#Headers],[Régulier]],Tb_Mvts_Niveau[[#Headers],[Régulier]],"")</f>
        <v/>
      </c>
      <c r="M4">
        <f>IF(Tb_Mvts_Niveau[[#This Row],[Type vol]]=Tb_Mvts_Niveau[[#Headers],[Non régulier]],1,0)</f>
        <v>0</v>
      </c>
      <c r="N4" t="str">
        <f>IF(Tb_Mvts_Niveau[[#This Row],[Type vol]]=Tb_Mvts_Niveau[[#Headers],[Frêt / Essai]],Tb_Mvts_Niveau[[#Headers],[Frêt / Essai]],"")</f>
        <v>Frêt / Essai</v>
      </c>
    </row>
    <row r="5" spans="1:14">
      <c r="A5" s="4">
        <v>43101</v>
      </c>
      <c r="B5" t="s">
        <v>103</v>
      </c>
      <c r="C5" t="s">
        <v>111</v>
      </c>
      <c r="D5" s="1" t="s">
        <v>113</v>
      </c>
      <c r="E5" s="41">
        <v>26.2</v>
      </c>
      <c r="F5" s="41">
        <v>3.56</v>
      </c>
      <c r="G5" s="1">
        <v>0</v>
      </c>
      <c r="H5" s="1" t="s">
        <v>112</v>
      </c>
      <c r="I5" s="1" t="s">
        <v>501</v>
      </c>
      <c r="J5" s="1">
        <v>10</v>
      </c>
      <c r="K5" s="1">
        <v>5</v>
      </c>
      <c r="L5" t="str">
        <f>IF(Tb_Mvts_Niveau[[#This Row],[Type vol]]=Tb_Mvts_Niveau[[#Headers],[Régulier]],Tb_Mvts_Niveau[[#Headers],[Régulier]],"")</f>
        <v/>
      </c>
      <c r="M5">
        <f>IF(Tb_Mvts_Niveau[[#This Row],[Type vol]]=Tb_Mvts_Niveau[[#Headers],[Non régulier]],1,0)</f>
        <v>1</v>
      </c>
      <c r="N5" t="str">
        <f>IF(Tb_Mvts_Niveau[[#This Row],[Type vol]]=Tb_Mvts_Niveau[[#Headers],[Frêt / Essai]],Tb_Mvts_Niveau[[#Headers],[Frêt / Essai]],"")</f>
        <v/>
      </c>
    </row>
    <row r="6" spans="1:14">
      <c r="A6" s="4">
        <v>43102</v>
      </c>
      <c r="B6" t="s">
        <v>198</v>
      </c>
      <c r="C6" t="s">
        <v>205</v>
      </c>
      <c r="D6" s="1" t="s">
        <v>207</v>
      </c>
      <c r="E6" s="41">
        <v>26.77</v>
      </c>
      <c r="F6" s="41">
        <v>2.5299999999999998</v>
      </c>
      <c r="G6" s="1">
        <v>0</v>
      </c>
      <c r="H6" s="1" t="s">
        <v>206</v>
      </c>
      <c r="I6" s="1" t="s">
        <v>500</v>
      </c>
      <c r="J6" s="1">
        <v>25</v>
      </c>
      <c r="K6" s="1">
        <v>5</v>
      </c>
      <c r="L6" t="str">
        <f>IF(Tb_Mvts_Niveau[[#This Row],[Type vol]]=Tb_Mvts_Niveau[[#Headers],[Régulier]],Tb_Mvts_Niveau[[#Headers],[Régulier]],"")</f>
        <v>Régulier</v>
      </c>
      <c r="M6">
        <f>IF(Tb_Mvts_Niveau[[#This Row],[Type vol]]=Tb_Mvts_Niveau[[#Headers],[Non régulier]],1,0)</f>
        <v>0</v>
      </c>
      <c r="N6" t="str">
        <f>IF(Tb_Mvts_Niveau[[#This Row],[Type vol]]=Tb_Mvts_Niveau[[#Headers],[Frêt / Essai]],Tb_Mvts_Niveau[[#Headers],[Frêt / Essai]],"")</f>
        <v/>
      </c>
    </row>
    <row r="7" spans="1:14">
      <c r="A7" s="4">
        <v>43102</v>
      </c>
      <c r="B7" t="s">
        <v>289</v>
      </c>
      <c r="C7" t="s">
        <v>299</v>
      </c>
      <c r="D7" s="1" t="s">
        <v>301</v>
      </c>
      <c r="E7" s="41">
        <v>18.52</v>
      </c>
      <c r="F7" s="41">
        <v>1.85</v>
      </c>
      <c r="G7" s="1">
        <v>10</v>
      </c>
      <c r="H7" s="1" t="s">
        <v>300</v>
      </c>
      <c r="I7" s="1" t="s">
        <v>500</v>
      </c>
      <c r="J7" s="1">
        <v>8</v>
      </c>
      <c r="K7" s="1">
        <v>4</v>
      </c>
      <c r="L7" t="str">
        <f>IF(Tb_Mvts_Niveau[[#This Row],[Type vol]]=Tb_Mvts_Niveau[[#Headers],[Régulier]],Tb_Mvts_Niveau[[#Headers],[Régulier]],"")</f>
        <v>Régulier</v>
      </c>
      <c r="M7">
        <f>IF(Tb_Mvts_Niveau[[#This Row],[Type vol]]=Tb_Mvts_Niveau[[#Headers],[Non régulier]],1,0)</f>
        <v>0</v>
      </c>
      <c r="N7" t="str">
        <f>IF(Tb_Mvts_Niveau[[#This Row],[Type vol]]=Tb_Mvts_Niveau[[#Headers],[Frêt / Essai]],Tb_Mvts_Niveau[[#Headers],[Frêt / Essai]],"")</f>
        <v/>
      </c>
    </row>
    <row r="8" spans="1:14">
      <c r="A8" s="4">
        <v>43103</v>
      </c>
      <c r="B8" t="s">
        <v>37</v>
      </c>
      <c r="C8" t="s">
        <v>38</v>
      </c>
      <c r="D8" s="1" t="s">
        <v>40</v>
      </c>
      <c r="E8" s="41">
        <v>18.716666666666665</v>
      </c>
      <c r="G8" s="1" t="s">
        <v>507</v>
      </c>
      <c r="H8" s="1" t="s">
        <v>39</v>
      </c>
      <c r="I8" s="1" t="s">
        <v>518</v>
      </c>
      <c r="J8" s="1">
        <v>0</v>
      </c>
      <c r="K8" s="1">
        <v>5</v>
      </c>
      <c r="L8" t="str">
        <f>IF(Tb_Mvts_Niveau[[#This Row],[Type vol]]=Tb_Mvts_Niveau[[#Headers],[Régulier]],Tb_Mvts_Niveau[[#Headers],[Régulier]],"")</f>
        <v/>
      </c>
      <c r="M8">
        <f>IF(Tb_Mvts_Niveau[[#This Row],[Type vol]]=Tb_Mvts_Niveau[[#Headers],[Non régulier]],1,0)</f>
        <v>0</v>
      </c>
      <c r="N8" t="str">
        <f>IF(Tb_Mvts_Niveau[[#This Row],[Type vol]]=Tb_Mvts_Niveau[[#Headers],[Frêt / Essai]],Tb_Mvts_Niveau[[#Headers],[Frêt / Essai]],"")</f>
        <v>Frêt / Essai</v>
      </c>
    </row>
    <row r="9" spans="1:14">
      <c r="A9" s="4">
        <v>43103</v>
      </c>
      <c r="B9" t="s">
        <v>368</v>
      </c>
      <c r="C9" t="s">
        <v>371</v>
      </c>
      <c r="D9" s="1" t="s">
        <v>372</v>
      </c>
      <c r="E9" s="41">
        <v>25.2</v>
      </c>
      <c r="F9" s="41">
        <v>2.5</v>
      </c>
      <c r="G9" s="1">
        <v>50</v>
      </c>
      <c r="H9" s="1" t="s">
        <v>372</v>
      </c>
      <c r="I9" s="1" t="s">
        <v>500</v>
      </c>
      <c r="J9" s="1">
        <v>48</v>
      </c>
      <c r="K9" s="1">
        <v>5</v>
      </c>
      <c r="L9" t="str">
        <f>IF(Tb_Mvts_Niveau[[#This Row],[Type vol]]=Tb_Mvts_Niveau[[#Headers],[Régulier]],Tb_Mvts_Niveau[[#Headers],[Régulier]],"")</f>
        <v>Régulier</v>
      </c>
      <c r="M9">
        <f>IF(Tb_Mvts_Niveau[[#This Row],[Type vol]]=Tb_Mvts_Niveau[[#Headers],[Non régulier]],1,0)</f>
        <v>0</v>
      </c>
      <c r="N9" t="str">
        <f>IF(Tb_Mvts_Niveau[[#This Row],[Type vol]]=Tb_Mvts_Niveau[[#Headers],[Frêt / Essai]],Tb_Mvts_Niveau[[#Headers],[Frêt / Essai]],"")</f>
        <v/>
      </c>
    </row>
    <row r="10" spans="1:14">
      <c r="A10" s="4">
        <v>43104</v>
      </c>
      <c r="B10" t="s">
        <v>89</v>
      </c>
      <c r="C10" t="s">
        <v>98</v>
      </c>
      <c r="D10" s="1" t="s">
        <v>100</v>
      </c>
      <c r="E10" s="41">
        <v>28</v>
      </c>
      <c r="G10" s="1" t="s">
        <v>507</v>
      </c>
      <c r="H10" s="1" t="s">
        <v>99</v>
      </c>
      <c r="I10" s="1" t="s">
        <v>518</v>
      </c>
      <c r="J10" s="1">
        <v>0</v>
      </c>
      <c r="K10" s="1">
        <v>7</v>
      </c>
      <c r="L10" t="str">
        <f>IF(Tb_Mvts_Niveau[[#This Row],[Type vol]]=Tb_Mvts_Niveau[[#Headers],[Régulier]],Tb_Mvts_Niveau[[#Headers],[Régulier]],"")</f>
        <v/>
      </c>
      <c r="M10">
        <f>IF(Tb_Mvts_Niveau[[#This Row],[Type vol]]=Tb_Mvts_Niveau[[#Headers],[Non régulier]],1,0)</f>
        <v>0</v>
      </c>
      <c r="N10" t="str">
        <f>IF(Tb_Mvts_Niveau[[#This Row],[Type vol]]=Tb_Mvts_Niveau[[#Headers],[Frêt / Essai]],Tb_Mvts_Niveau[[#Headers],[Frêt / Essai]],"")</f>
        <v>Frêt / Essai</v>
      </c>
    </row>
    <row r="11" spans="1:14">
      <c r="A11" s="4">
        <v>43105</v>
      </c>
      <c r="B11" t="s">
        <v>89</v>
      </c>
      <c r="C11" t="s">
        <v>98</v>
      </c>
      <c r="D11" s="1" t="s">
        <v>100</v>
      </c>
      <c r="E11" s="41">
        <v>28</v>
      </c>
      <c r="G11" s="1" t="s">
        <v>507</v>
      </c>
      <c r="H11" s="1" t="s">
        <v>99</v>
      </c>
      <c r="I11" s="1" t="s">
        <v>518</v>
      </c>
      <c r="J11" s="1">
        <v>0</v>
      </c>
      <c r="K11" s="1">
        <v>7</v>
      </c>
      <c r="L11" t="str">
        <f>IF(Tb_Mvts_Niveau[[#This Row],[Type vol]]=Tb_Mvts_Niveau[[#Headers],[Régulier]],Tb_Mvts_Niveau[[#Headers],[Régulier]],"")</f>
        <v/>
      </c>
      <c r="M11">
        <f>IF(Tb_Mvts_Niveau[[#This Row],[Type vol]]=Tb_Mvts_Niveau[[#Headers],[Non régulier]],1,0)</f>
        <v>0</v>
      </c>
      <c r="N11" t="str">
        <f>IF(Tb_Mvts_Niveau[[#This Row],[Type vol]]=Tb_Mvts_Niveau[[#Headers],[Frêt / Essai]],Tb_Mvts_Niveau[[#Headers],[Frêt / Essai]],"")</f>
        <v>Frêt / Essai</v>
      </c>
    </row>
    <row r="12" spans="1:14">
      <c r="A12" s="4">
        <v>42737</v>
      </c>
      <c r="B12" t="s">
        <v>16</v>
      </c>
      <c r="C12" t="s">
        <v>17</v>
      </c>
      <c r="D12" s="1" t="s">
        <v>19</v>
      </c>
      <c r="E12" s="41">
        <v>22.67</v>
      </c>
      <c r="F12" s="41">
        <v>2.87</v>
      </c>
      <c r="G12" s="1">
        <v>50</v>
      </c>
      <c r="H12" s="1" t="s">
        <v>18</v>
      </c>
      <c r="I12" s="1" t="s">
        <v>500</v>
      </c>
      <c r="J12" s="1">
        <v>49</v>
      </c>
      <c r="K12" s="1">
        <v>4</v>
      </c>
      <c r="L12" t="str">
        <f>IF(Tb_Mvts_Niveau[[#This Row],[Type vol]]=Tb_Mvts_Niveau[[#Headers],[Régulier]],Tb_Mvts_Niveau[[#Headers],[Régulier]],"")</f>
        <v>Régulier</v>
      </c>
      <c r="M12">
        <f>IF(Tb_Mvts_Niveau[[#This Row],[Type vol]]=Tb_Mvts_Niveau[[#Headers],[Non régulier]],1,0)</f>
        <v>0</v>
      </c>
      <c r="N12" t="str">
        <f>IF(Tb_Mvts_Niveau[[#This Row],[Type vol]]=Tb_Mvts_Niveau[[#Headers],[Frêt / Essai]],Tb_Mvts_Niveau[[#Headers],[Frêt / Essai]],"")</f>
        <v/>
      </c>
    </row>
    <row r="13" spans="1:14">
      <c r="A13" s="4">
        <v>42737</v>
      </c>
      <c r="B13" t="s">
        <v>16</v>
      </c>
      <c r="C13" t="s">
        <v>21</v>
      </c>
      <c r="D13" s="1" t="s">
        <v>23</v>
      </c>
      <c r="E13" s="41">
        <v>27.76</v>
      </c>
      <c r="F13" s="41">
        <v>2.87</v>
      </c>
      <c r="G13" s="1">
        <v>70</v>
      </c>
      <c r="H13" s="1" t="s">
        <v>22</v>
      </c>
      <c r="I13" s="1" t="s">
        <v>501</v>
      </c>
      <c r="J13" s="1">
        <v>68</v>
      </c>
      <c r="K13" s="1">
        <v>5</v>
      </c>
      <c r="L13" t="str">
        <f>IF(Tb_Mvts_Niveau[[#This Row],[Type vol]]=Tb_Mvts_Niveau[[#Headers],[Régulier]],Tb_Mvts_Niveau[[#Headers],[Régulier]],"")</f>
        <v/>
      </c>
      <c r="M13">
        <f>IF(Tb_Mvts_Niveau[[#This Row],[Type vol]]=Tb_Mvts_Niveau[[#Headers],[Non régulier]],1,0)</f>
        <v>1</v>
      </c>
      <c r="N13" t="str">
        <f>IF(Tb_Mvts_Niveau[[#This Row],[Type vol]]=Tb_Mvts_Niveau[[#Headers],[Frêt / Essai]],Tb_Mvts_Niveau[[#Headers],[Frêt / Essai]],"")</f>
        <v/>
      </c>
    </row>
    <row r="14" spans="1:14">
      <c r="A14" s="4">
        <v>42796</v>
      </c>
      <c r="B14" t="s">
        <v>16</v>
      </c>
      <c r="C14" t="s">
        <v>25</v>
      </c>
      <c r="D14" s="1" t="s">
        <v>27</v>
      </c>
      <c r="E14" s="41">
        <v>4.29</v>
      </c>
      <c r="G14" s="1">
        <v>0</v>
      </c>
      <c r="H14" s="1" t="s">
        <v>26</v>
      </c>
      <c r="I14" s="1" t="s">
        <v>518</v>
      </c>
      <c r="J14" s="1">
        <v>2</v>
      </c>
      <c r="K14" s="1">
        <v>1</v>
      </c>
      <c r="L14" t="str">
        <f>IF(Tb_Mvts_Niveau[[#This Row],[Type vol]]=Tb_Mvts_Niveau[[#Headers],[Régulier]],Tb_Mvts_Niveau[[#Headers],[Régulier]],"")</f>
        <v/>
      </c>
      <c r="M14">
        <f>IF(Tb_Mvts_Niveau[[#This Row],[Type vol]]=Tb_Mvts_Niveau[[#Headers],[Non régulier]],1,0)</f>
        <v>0</v>
      </c>
      <c r="N14" t="str">
        <f>IF(Tb_Mvts_Niveau[[#This Row],[Type vol]]=Tb_Mvts_Niveau[[#Headers],[Frêt / Essai]],Tb_Mvts_Niveau[[#Headers],[Frêt / Essai]],"")</f>
        <v>Frêt / Essai</v>
      </c>
    </row>
    <row r="15" spans="1:14">
      <c r="A15" s="4">
        <v>42796</v>
      </c>
      <c r="B15" t="s">
        <v>16</v>
      </c>
      <c r="C15" t="s">
        <v>31</v>
      </c>
      <c r="D15" s="1" t="s">
        <v>33</v>
      </c>
      <c r="E15" s="41">
        <v>32.4</v>
      </c>
      <c r="F15" s="41">
        <v>4.3</v>
      </c>
      <c r="G15" s="1">
        <v>100</v>
      </c>
      <c r="H15" s="1" t="s">
        <v>32</v>
      </c>
      <c r="I15" s="1" t="s">
        <v>501</v>
      </c>
      <c r="J15" s="1">
        <v>98</v>
      </c>
      <c r="K15" s="1">
        <v>6</v>
      </c>
      <c r="L15" t="str">
        <f>IF(Tb_Mvts_Niveau[[#This Row],[Type vol]]=Tb_Mvts_Niveau[[#Headers],[Régulier]],Tb_Mvts_Niveau[[#Headers],[Régulier]],"")</f>
        <v/>
      </c>
      <c r="M15">
        <f>IF(Tb_Mvts_Niveau[[#This Row],[Type vol]]=Tb_Mvts_Niveau[[#Headers],[Non régulier]],1,0)</f>
        <v>1</v>
      </c>
      <c r="N15" t="str">
        <f>IF(Tb_Mvts_Niveau[[#This Row],[Type vol]]=Tb_Mvts_Niveau[[#Headers],[Frêt / Essai]],Tb_Mvts_Niveau[[#Headers],[Frêt / Essai]],"")</f>
        <v/>
      </c>
    </row>
    <row r="16" spans="1:14">
      <c r="A16" s="4">
        <v>42827</v>
      </c>
      <c r="B16" t="s">
        <v>37</v>
      </c>
      <c r="C16" t="s">
        <v>38</v>
      </c>
      <c r="D16" s="1" t="s">
        <v>40</v>
      </c>
      <c r="E16" s="41">
        <v>18.716666666666665</v>
      </c>
      <c r="G16" s="1" t="s">
        <v>507</v>
      </c>
      <c r="H16" s="1" t="s">
        <v>39</v>
      </c>
      <c r="I16" s="1" t="s">
        <v>518</v>
      </c>
      <c r="J16" s="1">
        <v>0</v>
      </c>
      <c r="K16" s="1">
        <v>5</v>
      </c>
      <c r="L16" t="str">
        <f>IF(Tb_Mvts_Niveau[[#This Row],[Type vol]]=Tb_Mvts_Niveau[[#Headers],[Régulier]],Tb_Mvts_Niveau[[#Headers],[Régulier]],"")</f>
        <v/>
      </c>
      <c r="M16">
        <f>IF(Tb_Mvts_Niveau[[#This Row],[Type vol]]=Tb_Mvts_Niveau[[#Headers],[Non régulier]],1,0)</f>
        <v>0</v>
      </c>
      <c r="N16" t="str">
        <f>IF(Tb_Mvts_Niveau[[#This Row],[Type vol]]=Tb_Mvts_Niveau[[#Headers],[Frêt / Essai]],Tb_Mvts_Niveau[[#Headers],[Frêt / Essai]],"")</f>
        <v>Frêt / Essai</v>
      </c>
    </row>
    <row r="17" spans="1:14">
      <c r="A17" s="4">
        <v>42827</v>
      </c>
      <c r="B17" t="s">
        <v>37</v>
      </c>
      <c r="C17" t="s">
        <v>41</v>
      </c>
      <c r="D17" s="1" t="s">
        <v>43</v>
      </c>
      <c r="E17" s="41">
        <v>54.1</v>
      </c>
      <c r="F17" s="41">
        <v>5.64</v>
      </c>
      <c r="G17" s="1">
        <v>266</v>
      </c>
      <c r="H17" s="1" t="s">
        <v>42</v>
      </c>
      <c r="I17" s="1" t="s">
        <v>500</v>
      </c>
      <c r="J17" s="1">
        <v>252</v>
      </c>
      <c r="K17" s="1">
        <v>8</v>
      </c>
      <c r="L17" t="str">
        <f>IF(Tb_Mvts_Niveau[[#This Row],[Type vol]]=Tb_Mvts_Niveau[[#Headers],[Régulier]],Tb_Mvts_Niveau[[#Headers],[Régulier]],"")</f>
        <v>Régulier</v>
      </c>
      <c r="M17">
        <f>IF(Tb_Mvts_Niveau[[#This Row],[Type vol]]=Tb_Mvts_Niveau[[#Headers],[Non régulier]],1,0)</f>
        <v>0</v>
      </c>
      <c r="N17" t="str">
        <f>IF(Tb_Mvts_Niveau[[#This Row],[Type vol]]=Tb_Mvts_Niveau[[#Headers],[Frêt / Essai]],Tb_Mvts_Niveau[[#Headers],[Frêt / Essai]],"")</f>
        <v/>
      </c>
    </row>
    <row r="18" spans="1:14">
      <c r="A18" s="4">
        <v>42857</v>
      </c>
      <c r="B18" t="s">
        <v>37</v>
      </c>
      <c r="C18" t="s">
        <v>47</v>
      </c>
      <c r="D18" s="1" t="s">
        <v>48</v>
      </c>
      <c r="E18" s="41">
        <v>46.66</v>
      </c>
      <c r="F18" s="41">
        <v>5.64</v>
      </c>
      <c r="G18" s="1">
        <v>220</v>
      </c>
      <c r="H18" s="1">
        <v>312</v>
      </c>
      <c r="I18" s="1" t="s">
        <v>500</v>
      </c>
      <c r="J18" s="1">
        <v>218</v>
      </c>
      <c r="K18" s="1">
        <v>7</v>
      </c>
      <c r="L18" t="str">
        <f>IF(Tb_Mvts_Niveau[[#This Row],[Type vol]]=Tb_Mvts_Niveau[[#Headers],[Régulier]],Tb_Mvts_Niveau[[#Headers],[Régulier]],"")</f>
        <v>Régulier</v>
      </c>
      <c r="M18">
        <f>IF(Tb_Mvts_Niveau[[#This Row],[Type vol]]=Tb_Mvts_Niveau[[#Headers],[Non régulier]],1,0)</f>
        <v>0</v>
      </c>
      <c r="N18" t="str">
        <f>IF(Tb_Mvts_Niveau[[#This Row],[Type vol]]=Tb_Mvts_Niveau[[#Headers],[Frêt / Essai]],Tb_Mvts_Niveau[[#Headers],[Frêt / Essai]],"")</f>
        <v/>
      </c>
    </row>
    <row r="19" spans="1:14">
      <c r="A19" s="4">
        <v>42857</v>
      </c>
      <c r="B19" t="s">
        <v>37</v>
      </c>
      <c r="C19" t="s">
        <v>51</v>
      </c>
      <c r="D19" s="1" t="s">
        <v>52</v>
      </c>
      <c r="E19" s="41">
        <v>31.44</v>
      </c>
      <c r="F19" s="41">
        <v>3.95</v>
      </c>
      <c r="G19" s="1">
        <v>107</v>
      </c>
      <c r="H19" s="1">
        <v>318</v>
      </c>
      <c r="I19" s="1" t="s">
        <v>500</v>
      </c>
      <c r="J19" s="1">
        <v>107</v>
      </c>
      <c r="K19" s="1">
        <v>6</v>
      </c>
      <c r="L19" t="str">
        <f>IF(Tb_Mvts_Niveau[[#This Row],[Type vol]]=Tb_Mvts_Niveau[[#Headers],[Régulier]],Tb_Mvts_Niveau[[#Headers],[Régulier]],"")</f>
        <v>Régulier</v>
      </c>
      <c r="M19">
        <f>IF(Tb_Mvts_Niveau[[#This Row],[Type vol]]=Tb_Mvts_Niveau[[#Headers],[Non régulier]],1,0)</f>
        <v>0</v>
      </c>
      <c r="N19" t="str">
        <f>IF(Tb_Mvts_Niveau[[#This Row],[Type vol]]=Tb_Mvts_Niveau[[#Headers],[Frêt / Essai]],Tb_Mvts_Niveau[[#Headers],[Frêt / Essai]],"")</f>
        <v/>
      </c>
    </row>
    <row r="20" spans="1:14">
      <c r="A20" s="4">
        <v>42888</v>
      </c>
      <c r="B20" t="s">
        <v>37</v>
      </c>
      <c r="C20" t="s">
        <v>57</v>
      </c>
      <c r="D20" s="1" t="s">
        <v>58</v>
      </c>
      <c r="E20" s="41">
        <v>44.5</v>
      </c>
      <c r="F20" s="41">
        <v>3.95</v>
      </c>
      <c r="G20" s="1">
        <v>185</v>
      </c>
      <c r="H20" s="1">
        <v>321</v>
      </c>
      <c r="I20" s="1" t="s">
        <v>500</v>
      </c>
      <c r="J20" s="1">
        <v>184</v>
      </c>
      <c r="K20" s="1">
        <v>7</v>
      </c>
      <c r="L20" t="str">
        <f>IF(Tb_Mvts_Niveau[[#This Row],[Type vol]]=Tb_Mvts_Niveau[[#Headers],[Régulier]],Tb_Mvts_Niveau[[#Headers],[Régulier]],"")</f>
        <v>Régulier</v>
      </c>
      <c r="M20">
        <f>IF(Tb_Mvts_Niveau[[#This Row],[Type vol]]=Tb_Mvts_Niveau[[#Headers],[Non régulier]],1,0)</f>
        <v>0</v>
      </c>
      <c r="N20" t="str">
        <f>IF(Tb_Mvts_Niveau[[#This Row],[Type vol]]=Tb_Mvts_Niveau[[#Headers],[Frêt / Essai]],Tb_Mvts_Niveau[[#Headers],[Frêt / Essai]],"")</f>
        <v/>
      </c>
    </row>
    <row r="21" spans="1:14">
      <c r="A21" s="4">
        <v>42888</v>
      </c>
      <c r="B21" t="s">
        <v>89</v>
      </c>
      <c r="C21" t="s">
        <v>93</v>
      </c>
      <c r="D21" s="1" t="s">
        <v>95</v>
      </c>
      <c r="E21" s="41">
        <v>10.276666666666666</v>
      </c>
      <c r="G21" s="1">
        <v>0</v>
      </c>
      <c r="H21" s="1" t="s">
        <v>94</v>
      </c>
      <c r="I21" s="1" t="s">
        <v>518</v>
      </c>
      <c r="J21" s="1">
        <v>0</v>
      </c>
      <c r="K21" s="1">
        <v>3</v>
      </c>
      <c r="L21" t="str">
        <f>IF(Tb_Mvts_Niveau[[#This Row],[Type vol]]=Tb_Mvts_Niveau[[#Headers],[Régulier]],Tb_Mvts_Niveau[[#Headers],[Régulier]],"")</f>
        <v/>
      </c>
      <c r="M21">
        <f>IF(Tb_Mvts_Niveau[[#This Row],[Type vol]]=Tb_Mvts_Niveau[[#Headers],[Non régulier]],1,0)</f>
        <v>0</v>
      </c>
      <c r="N21" t="str">
        <f>IF(Tb_Mvts_Niveau[[#This Row],[Type vol]]=Tb_Mvts_Niveau[[#Headers],[Frêt / Essai]],Tb_Mvts_Niveau[[#Headers],[Frêt / Essai]],"")</f>
        <v>Frêt / Essai</v>
      </c>
    </row>
    <row r="22" spans="1:14">
      <c r="A22" s="4">
        <v>42918</v>
      </c>
      <c r="B22" t="s">
        <v>103</v>
      </c>
      <c r="C22" t="s">
        <v>119</v>
      </c>
      <c r="D22" s="1" t="s">
        <v>120</v>
      </c>
      <c r="E22" s="41">
        <v>5.13</v>
      </c>
      <c r="G22" s="1">
        <v>0</v>
      </c>
      <c r="H22" s="1">
        <v>0</v>
      </c>
      <c r="I22" s="1" t="s">
        <v>518</v>
      </c>
      <c r="J22" s="1">
        <v>0</v>
      </c>
      <c r="K22" s="1">
        <v>1</v>
      </c>
      <c r="L22" t="str">
        <f>IF(Tb_Mvts_Niveau[[#This Row],[Type vol]]=Tb_Mvts_Niveau[[#Headers],[Régulier]],Tb_Mvts_Niveau[[#Headers],[Régulier]],"")</f>
        <v/>
      </c>
      <c r="M22">
        <f>IF(Tb_Mvts_Niveau[[#This Row],[Type vol]]=Tb_Mvts_Niveau[[#Headers],[Non régulier]],1,0)</f>
        <v>0</v>
      </c>
      <c r="N22" t="str">
        <f>IF(Tb_Mvts_Niveau[[#This Row],[Type vol]]=Tb_Mvts_Niveau[[#Headers],[Frêt / Essai]],Tb_Mvts_Niveau[[#Headers],[Frêt / Essai]],"")</f>
        <v>Frêt / Essai</v>
      </c>
    </row>
    <row r="23" spans="1:14">
      <c r="A23" s="4">
        <v>42918</v>
      </c>
      <c r="B23" t="s">
        <v>135</v>
      </c>
      <c r="C23" t="s">
        <v>141</v>
      </c>
      <c r="D23" s="1" t="s">
        <v>142</v>
      </c>
      <c r="E23" s="41">
        <v>46.68</v>
      </c>
      <c r="F23" s="41">
        <v>3.76</v>
      </c>
      <c r="G23" s="1">
        <v>192</v>
      </c>
      <c r="H23" s="1">
        <v>722</v>
      </c>
      <c r="I23" s="1" t="s">
        <v>501</v>
      </c>
      <c r="J23" s="1">
        <v>184</v>
      </c>
      <c r="K23" s="1">
        <v>7</v>
      </c>
      <c r="L23" t="str">
        <f>IF(Tb_Mvts_Niveau[[#This Row],[Type vol]]=Tb_Mvts_Niveau[[#Headers],[Régulier]],Tb_Mvts_Niveau[[#Headers],[Régulier]],"")</f>
        <v/>
      </c>
      <c r="M23">
        <f>IF(Tb_Mvts_Niveau[[#This Row],[Type vol]]=Tb_Mvts_Niveau[[#Headers],[Non régulier]],1,0)</f>
        <v>1</v>
      </c>
      <c r="N23" t="str">
        <f>IF(Tb_Mvts_Niveau[[#This Row],[Type vol]]=Tb_Mvts_Niveau[[#Headers],[Frêt / Essai]],Tb_Mvts_Niveau[[#Headers],[Frêt / Essai]],"")</f>
        <v/>
      </c>
    </row>
    <row r="24" spans="1:14">
      <c r="A24" s="4">
        <v>42918</v>
      </c>
      <c r="B24" t="s">
        <v>135</v>
      </c>
      <c r="C24" t="s">
        <v>159</v>
      </c>
      <c r="D24" s="1" t="s">
        <v>161</v>
      </c>
      <c r="E24" s="41">
        <v>39.47</v>
      </c>
      <c r="F24" s="41">
        <v>3.76</v>
      </c>
      <c r="G24" s="1">
        <v>189</v>
      </c>
      <c r="H24" s="1" t="s">
        <v>160</v>
      </c>
      <c r="I24" s="1" t="s">
        <v>500</v>
      </c>
      <c r="J24" s="1">
        <v>188</v>
      </c>
      <c r="K24" s="1">
        <v>7</v>
      </c>
      <c r="L24" t="str">
        <f>IF(Tb_Mvts_Niveau[[#This Row],[Type vol]]=Tb_Mvts_Niveau[[#Headers],[Régulier]],Tb_Mvts_Niveau[[#Headers],[Régulier]],"")</f>
        <v>Régulier</v>
      </c>
      <c r="M24">
        <f>IF(Tb_Mvts_Niveau[[#This Row],[Type vol]]=Tb_Mvts_Niveau[[#Headers],[Non régulier]],1,0)</f>
        <v>0</v>
      </c>
      <c r="N24" t="str">
        <f>IF(Tb_Mvts_Niveau[[#This Row],[Type vol]]=Tb_Mvts_Niveau[[#Headers],[Frêt / Essai]],Tb_Mvts_Niveau[[#Headers],[Frêt / Essai]],"")</f>
        <v/>
      </c>
    </row>
    <row r="25" spans="1:14">
      <c r="A25" s="4">
        <v>42949</v>
      </c>
      <c r="B25" t="s">
        <v>198</v>
      </c>
      <c r="C25" t="s">
        <v>220</v>
      </c>
      <c r="D25" s="1" t="s">
        <v>221</v>
      </c>
      <c r="E25" s="41">
        <v>10.933333333333332</v>
      </c>
      <c r="G25" s="1">
        <v>0</v>
      </c>
      <c r="H25" s="1">
        <v>0</v>
      </c>
      <c r="I25" s="1" t="s">
        <v>518</v>
      </c>
      <c r="J25" s="1">
        <v>0</v>
      </c>
      <c r="K25" s="1">
        <v>3</v>
      </c>
      <c r="L25" t="str">
        <f>IF(Tb_Mvts_Niveau[[#This Row],[Type vol]]=Tb_Mvts_Niveau[[#Headers],[Régulier]],Tb_Mvts_Niveau[[#Headers],[Régulier]],"")</f>
        <v/>
      </c>
      <c r="M25">
        <f>IF(Tb_Mvts_Niveau[[#This Row],[Type vol]]=Tb_Mvts_Niveau[[#Headers],[Non régulier]],1,0)</f>
        <v>0</v>
      </c>
      <c r="N25" t="str">
        <f>IF(Tb_Mvts_Niveau[[#This Row],[Type vol]]=Tb_Mvts_Niveau[[#Headers],[Frêt / Essai]],Tb_Mvts_Niveau[[#Headers],[Frêt / Essai]],"")</f>
        <v>Frêt / Essai</v>
      </c>
    </row>
    <row r="26" spans="1:14">
      <c r="A26" s="4">
        <v>42949</v>
      </c>
      <c r="B26" t="s">
        <v>198</v>
      </c>
      <c r="C26" t="s">
        <v>205</v>
      </c>
      <c r="D26" s="1" t="s">
        <v>207</v>
      </c>
      <c r="E26" s="41">
        <v>26.77</v>
      </c>
      <c r="F26" s="41">
        <v>2.5299999999999998</v>
      </c>
      <c r="G26" s="1">
        <v>0</v>
      </c>
      <c r="H26" s="1" t="s">
        <v>206</v>
      </c>
      <c r="I26" s="1" t="s">
        <v>500</v>
      </c>
      <c r="J26" s="1">
        <v>85</v>
      </c>
      <c r="K26" s="1">
        <v>5</v>
      </c>
      <c r="L26" t="str">
        <f>IF(Tb_Mvts_Niveau[[#This Row],[Type vol]]=Tb_Mvts_Niveau[[#Headers],[Régulier]],Tb_Mvts_Niveau[[#Headers],[Régulier]],"")</f>
        <v>Régulier</v>
      </c>
      <c r="M26">
        <f>IF(Tb_Mvts_Niveau[[#This Row],[Type vol]]=Tb_Mvts_Niveau[[#Headers],[Non régulier]],1,0)</f>
        <v>0</v>
      </c>
      <c r="N26" t="str">
        <f>IF(Tb_Mvts_Niveau[[#This Row],[Type vol]]=Tb_Mvts_Niveau[[#Headers],[Frêt / Essai]],Tb_Mvts_Niveau[[#Headers],[Frêt / Essai]],"")</f>
        <v/>
      </c>
    </row>
    <row r="27" spans="1:14">
      <c r="A27" s="4">
        <v>42980</v>
      </c>
      <c r="B27" t="s">
        <v>235</v>
      </c>
      <c r="C27" t="s">
        <v>274</v>
      </c>
      <c r="D27" s="1" t="s">
        <v>276</v>
      </c>
      <c r="E27" s="41">
        <v>14.4</v>
      </c>
      <c r="F27" s="41">
        <v>1.48</v>
      </c>
      <c r="G27" s="1">
        <v>10</v>
      </c>
      <c r="H27" s="1" t="s">
        <v>275</v>
      </c>
      <c r="I27" s="1" t="s">
        <v>500</v>
      </c>
      <c r="J27" s="1">
        <v>8</v>
      </c>
      <c r="K27" s="1">
        <v>3</v>
      </c>
      <c r="L27" t="str">
        <f>IF(Tb_Mvts_Niveau[[#This Row],[Type vol]]=Tb_Mvts_Niveau[[#Headers],[Régulier]],Tb_Mvts_Niveau[[#Headers],[Régulier]],"")</f>
        <v>Régulier</v>
      </c>
      <c r="M27">
        <f>IF(Tb_Mvts_Niveau[[#This Row],[Type vol]]=Tb_Mvts_Niveau[[#Headers],[Non régulier]],1,0)</f>
        <v>0</v>
      </c>
      <c r="N27" t="str">
        <f>IF(Tb_Mvts_Niveau[[#This Row],[Type vol]]=Tb_Mvts_Niveau[[#Headers],[Frêt / Essai]],Tb_Mvts_Niveau[[#Headers],[Frêt / Essai]],"")</f>
        <v/>
      </c>
    </row>
    <row r="28" spans="1:14">
      <c r="A28" s="4">
        <v>42980</v>
      </c>
      <c r="B28" t="s">
        <v>135</v>
      </c>
      <c r="C28" t="s">
        <v>159</v>
      </c>
      <c r="D28" s="1" t="s">
        <v>161</v>
      </c>
      <c r="E28" s="41">
        <v>39.47</v>
      </c>
      <c r="F28" s="41">
        <v>3.76</v>
      </c>
      <c r="G28" s="1">
        <v>189</v>
      </c>
      <c r="H28" s="1" t="s">
        <v>160</v>
      </c>
      <c r="I28" s="1" t="s">
        <v>500</v>
      </c>
      <c r="J28" s="1">
        <v>183</v>
      </c>
      <c r="K28" s="1">
        <v>7</v>
      </c>
      <c r="L28" t="str">
        <f>IF(Tb_Mvts_Niveau[[#This Row],[Type vol]]=Tb_Mvts_Niveau[[#Headers],[Régulier]],Tb_Mvts_Niveau[[#Headers],[Régulier]],"")</f>
        <v>Régulier</v>
      </c>
      <c r="M28">
        <f>IF(Tb_Mvts_Niveau[[#This Row],[Type vol]]=Tb_Mvts_Niveau[[#Headers],[Non régulier]],1,0)</f>
        <v>0</v>
      </c>
      <c r="N28" t="str">
        <f>IF(Tb_Mvts_Niveau[[#This Row],[Type vol]]=Tb_Mvts_Niveau[[#Headers],[Frêt / Essai]],Tb_Mvts_Niveau[[#Headers],[Frêt / Essai]],"")</f>
        <v/>
      </c>
    </row>
    <row r="29" spans="1:14">
      <c r="A29" s="4">
        <v>43010</v>
      </c>
      <c r="B29" t="s">
        <v>135</v>
      </c>
      <c r="C29" t="s">
        <v>159</v>
      </c>
      <c r="D29" s="1" t="s">
        <v>161</v>
      </c>
      <c r="E29" s="41">
        <v>39.47</v>
      </c>
      <c r="F29" s="41">
        <v>3.76</v>
      </c>
      <c r="G29" s="1">
        <v>189</v>
      </c>
      <c r="H29" s="1" t="s">
        <v>160</v>
      </c>
      <c r="I29" s="1" t="s">
        <v>500</v>
      </c>
      <c r="J29" s="1">
        <v>186</v>
      </c>
      <c r="K29" s="1">
        <v>7</v>
      </c>
      <c r="L29" t="str">
        <f>IF(Tb_Mvts_Niveau[[#This Row],[Type vol]]=Tb_Mvts_Niveau[[#Headers],[Régulier]],Tb_Mvts_Niveau[[#Headers],[Régulier]],"")</f>
        <v>Régulier</v>
      </c>
      <c r="M29">
        <f>IF(Tb_Mvts_Niveau[[#This Row],[Type vol]]=Tb_Mvts_Niveau[[#Headers],[Non régulier]],1,0)</f>
        <v>0</v>
      </c>
      <c r="N29" t="str">
        <f>IF(Tb_Mvts_Niveau[[#This Row],[Type vol]]=Tb_Mvts_Niveau[[#Headers],[Frêt / Essai]],Tb_Mvts_Niveau[[#Headers],[Frêt / Essai]],"")</f>
        <v/>
      </c>
    </row>
    <row r="30" spans="1:14">
      <c r="A30" s="4">
        <v>43010</v>
      </c>
      <c r="B30" t="s">
        <v>135</v>
      </c>
      <c r="C30" t="s">
        <v>159</v>
      </c>
      <c r="D30" s="1" t="s">
        <v>161</v>
      </c>
      <c r="E30" s="41">
        <v>39.47</v>
      </c>
      <c r="F30" s="41">
        <v>3.76</v>
      </c>
      <c r="G30" s="1">
        <v>189</v>
      </c>
      <c r="H30" s="1" t="s">
        <v>160</v>
      </c>
      <c r="I30" s="1" t="s">
        <v>500</v>
      </c>
      <c r="J30" s="1">
        <v>187</v>
      </c>
      <c r="K30" s="1">
        <v>7</v>
      </c>
      <c r="L30" t="str">
        <f>IF(Tb_Mvts_Niveau[[#This Row],[Type vol]]=Tb_Mvts_Niveau[[#Headers],[Régulier]],Tb_Mvts_Niveau[[#Headers],[Régulier]],"")</f>
        <v>Régulier</v>
      </c>
      <c r="M30">
        <f>IF(Tb_Mvts_Niveau[[#This Row],[Type vol]]=Tb_Mvts_Niveau[[#Headers],[Non régulier]],1,0)</f>
        <v>0</v>
      </c>
      <c r="N30" t="str">
        <f>IF(Tb_Mvts_Niveau[[#This Row],[Type vol]]=Tb_Mvts_Niveau[[#Headers],[Frêt / Essai]],Tb_Mvts_Niveau[[#Headers],[Frêt / Essai]],"")</f>
        <v/>
      </c>
    </row>
    <row r="31" spans="1:14">
      <c r="A31" s="4">
        <v>43041</v>
      </c>
      <c r="B31" t="s">
        <v>37</v>
      </c>
      <c r="C31" t="s">
        <v>55</v>
      </c>
      <c r="D31" s="1" t="s">
        <v>56</v>
      </c>
      <c r="E31" s="41">
        <v>37.6</v>
      </c>
      <c r="F31" s="41">
        <v>3.95</v>
      </c>
      <c r="G31" s="1">
        <v>150</v>
      </c>
      <c r="H31" s="1">
        <v>320</v>
      </c>
      <c r="I31" s="1" t="s">
        <v>500</v>
      </c>
      <c r="J31" s="1">
        <v>146</v>
      </c>
      <c r="K31" s="1">
        <v>6</v>
      </c>
      <c r="L31" t="str">
        <f>IF(Tb_Mvts_Niveau[[#This Row],[Type vol]]=Tb_Mvts_Niveau[[#Headers],[Régulier]],Tb_Mvts_Niveau[[#Headers],[Régulier]],"")</f>
        <v>Régulier</v>
      </c>
      <c r="M31">
        <f>IF(Tb_Mvts_Niveau[[#This Row],[Type vol]]=Tb_Mvts_Niveau[[#Headers],[Non régulier]],1,0)</f>
        <v>0</v>
      </c>
      <c r="N31" t="str">
        <f>IF(Tb_Mvts_Niveau[[#This Row],[Type vol]]=Tb_Mvts_Niveau[[#Headers],[Frêt / Essai]],Tb_Mvts_Niveau[[#Headers],[Frêt / Essai]],"")</f>
        <v/>
      </c>
    </row>
    <row r="32" spans="1:14">
      <c r="A32" s="4">
        <v>43041</v>
      </c>
      <c r="B32" t="s">
        <v>135</v>
      </c>
      <c r="C32" t="s">
        <v>159</v>
      </c>
      <c r="D32" s="1" t="s">
        <v>161</v>
      </c>
      <c r="E32" s="41">
        <v>39.47</v>
      </c>
      <c r="F32" s="41">
        <v>3.76</v>
      </c>
      <c r="G32" s="1">
        <v>189</v>
      </c>
      <c r="H32" s="1" t="s">
        <v>160</v>
      </c>
      <c r="I32" s="1" t="s">
        <v>500</v>
      </c>
      <c r="J32" s="1">
        <v>188</v>
      </c>
      <c r="K32" s="1">
        <v>7</v>
      </c>
      <c r="L32" t="str">
        <f>IF(Tb_Mvts_Niveau[[#This Row],[Type vol]]=Tb_Mvts_Niveau[[#Headers],[Régulier]],Tb_Mvts_Niveau[[#Headers],[Régulier]],"")</f>
        <v>Régulier</v>
      </c>
      <c r="M32">
        <f>IF(Tb_Mvts_Niveau[[#This Row],[Type vol]]=Tb_Mvts_Niveau[[#Headers],[Non régulier]],1,0)</f>
        <v>0</v>
      </c>
      <c r="N32" t="str">
        <f>IF(Tb_Mvts_Niveau[[#This Row],[Type vol]]=Tb_Mvts_Niveau[[#Headers],[Frêt / Essai]],Tb_Mvts_Niveau[[#Headers],[Frêt / Essai]],"")</f>
        <v/>
      </c>
    </row>
    <row r="33" spans="1:14">
      <c r="A33" s="4">
        <v>43071</v>
      </c>
      <c r="B33" t="s">
        <v>135</v>
      </c>
      <c r="C33" t="s">
        <v>159</v>
      </c>
      <c r="D33" s="1" t="s">
        <v>161</v>
      </c>
      <c r="E33" s="41">
        <v>39.47</v>
      </c>
      <c r="F33" s="41">
        <v>3.76</v>
      </c>
      <c r="G33" s="1">
        <v>189</v>
      </c>
      <c r="H33" s="1" t="s">
        <v>160</v>
      </c>
      <c r="I33" s="1" t="s">
        <v>500</v>
      </c>
      <c r="J33" s="1">
        <v>178</v>
      </c>
      <c r="K33" s="1">
        <v>7</v>
      </c>
      <c r="L33" t="str">
        <f>IF(Tb_Mvts_Niveau[[#This Row],[Type vol]]=Tb_Mvts_Niveau[[#Headers],[Régulier]],Tb_Mvts_Niveau[[#Headers],[Régulier]],"")</f>
        <v>Régulier</v>
      </c>
      <c r="M33">
        <f>IF(Tb_Mvts_Niveau[[#This Row],[Type vol]]=Tb_Mvts_Niveau[[#Headers],[Non régulier]],1,0)</f>
        <v>0</v>
      </c>
      <c r="N33" t="str">
        <f>IF(Tb_Mvts_Niveau[[#This Row],[Type vol]]=Tb_Mvts_Niveau[[#Headers],[Frêt / Essai]],Tb_Mvts_Niveau[[#Headers],[Frêt / Essai]],"")</f>
        <v/>
      </c>
    </row>
    <row r="34" spans="1:14">
      <c r="A34" s="4">
        <v>43071</v>
      </c>
      <c r="B34" t="s">
        <v>135</v>
      </c>
      <c r="C34" t="s">
        <v>159</v>
      </c>
      <c r="D34" s="1" t="s">
        <v>161</v>
      </c>
      <c r="E34" s="41">
        <v>39.47</v>
      </c>
      <c r="F34" s="41">
        <v>3.76</v>
      </c>
      <c r="G34" s="1">
        <v>189</v>
      </c>
      <c r="H34" s="1" t="s">
        <v>160</v>
      </c>
      <c r="I34" s="1" t="s">
        <v>500</v>
      </c>
      <c r="J34" s="1">
        <v>169</v>
      </c>
      <c r="K34" s="1">
        <v>7</v>
      </c>
      <c r="L34" t="str">
        <f>IF(Tb_Mvts_Niveau[[#This Row],[Type vol]]=Tb_Mvts_Niveau[[#Headers],[Régulier]],Tb_Mvts_Niveau[[#Headers],[Régulier]],"")</f>
        <v>Régulier</v>
      </c>
      <c r="M34">
        <f>IF(Tb_Mvts_Niveau[[#This Row],[Type vol]]=Tb_Mvts_Niveau[[#Headers],[Non régulier]],1,0)</f>
        <v>0</v>
      </c>
      <c r="N34" t="str">
        <f>IF(Tb_Mvts_Niveau[[#This Row],[Type vol]]=Tb_Mvts_Niveau[[#Headers],[Frêt / Essai]],Tb_Mvts_Niveau[[#Headers],[Frêt / Essai]],"")</f>
        <v/>
      </c>
    </row>
    <row r="35" spans="1:14">
      <c r="A35" s="4">
        <v>43072</v>
      </c>
      <c r="B35" t="s">
        <v>37</v>
      </c>
      <c r="C35" t="s">
        <v>55</v>
      </c>
      <c r="D35" s="1" t="s">
        <v>56</v>
      </c>
      <c r="E35" s="41">
        <v>37.6</v>
      </c>
      <c r="F35" s="41">
        <v>3.95</v>
      </c>
      <c r="G35" s="1">
        <v>150</v>
      </c>
      <c r="H35" s="1">
        <v>320</v>
      </c>
      <c r="I35" s="1" t="s">
        <v>500</v>
      </c>
      <c r="J35" s="1">
        <v>149</v>
      </c>
      <c r="K35" s="1">
        <v>6</v>
      </c>
      <c r="L35" t="str">
        <f>IF(Tb_Mvts_Niveau[[#This Row],[Type vol]]=Tb_Mvts_Niveau[[#Headers],[Régulier]],Tb_Mvts_Niveau[[#Headers],[Régulier]],"")</f>
        <v>Régulier</v>
      </c>
      <c r="M35">
        <f>IF(Tb_Mvts_Niveau[[#This Row],[Type vol]]=Tb_Mvts_Niveau[[#Headers],[Non régulier]],1,0)</f>
        <v>0</v>
      </c>
      <c r="N35" t="str">
        <f>IF(Tb_Mvts_Niveau[[#This Row],[Type vol]]=Tb_Mvts_Niveau[[#Headers],[Frêt / Essai]],Tb_Mvts_Niveau[[#Headers],[Frêt / Essai]],"")</f>
        <v/>
      </c>
    </row>
    <row r="36" spans="1:14">
      <c r="A36" s="4">
        <v>43073</v>
      </c>
      <c r="B36" t="s">
        <v>135</v>
      </c>
      <c r="C36" t="s">
        <v>159</v>
      </c>
      <c r="D36" s="1" t="s">
        <v>161</v>
      </c>
      <c r="E36" s="41">
        <v>39.47</v>
      </c>
      <c r="F36" s="41">
        <v>3.76</v>
      </c>
      <c r="G36" s="1">
        <v>189</v>
      </c>
      <c r="H36" s="1" t="s">
        <v>160</v>
      </c>
      <c r="I36" s="1" t="s">
        <v>500</v>
      </c>
      <c r="J36" s="1">
        <v>188</v>
      </c>
      <c r="K36" s="1">
        <v>7</v>
      </c>
      <c r="L36" t="str">
        <f>IF(Tb_Mvts_Niveau[[#This Row],[Type vol]]=Tb_Mvts_Niveau[[#Headers],[Régulier]],Tb_Mvts_Niveau[[#Headers],[Régulier]],"")</f>
        <v>Régulier</v>
      </c>
      <c r="M36">
        <f>IF(Tb_Mvts_Niveau[[#This Row],[Type vol]]=Tb_Mvts_Niveau[[#Headers],[Non régulier]],1,0)</f>
        <v>0</v>
      </c>
      <c r="N36" t="str">
        <f>IF(Tb_Mvts_Niveau[[#This Row],[Type vol]]=Tb_Mvts_Niveau[[#Headers],[Frêt / Essai]],Tb_Mvts_Niveau[[#Headers],[Frêt / Essai]],"")</f>
        <v/>
      </c>
    </row>
    <row r="37" spans="1:14">
      <c r="A37" s="4">
        <v>42768</v>
      </c>
      <c r="B37" t="s">
        <v>135</v>
      </c>
      <c r="C37" t="s">
        <v>159</v>
      </c>
      <c r="D37" s="1" t="s">
        <v>161</v>
      </c>
      <c r="E37" s="41">
        <v>39.47</v>
      </c>
      <c r="F37" s="41">
        <v>3.76</v>
      </c>
      <c r="G37" s="1">
        <v>189</v>
      </c>
      <c r="H37" s="1" t="s">
        <v>160</v>
      </c>
      <c r="I37" s="1" t="s">
        <v>500</v>
      </c>
      <c r="J37" s="1">
        <v>172</v>
      </c>
      <c r="K37" s="1">
        <v>7</v>
      </c>
      <c r="L37" t="str">
        <f>IF(Tb_Mvts_Niveau[[#This Row],[Type vol]]=Tb_Mvts_Niveau[[#Headers],[Régulier]],Tb_Mvts_Niveau[[#Headers],[Régulier]],"")</f>
        <v>Régulier</v>
      </c>
      <c r="M37">
        <f>IF(Tb_Mvts_Niveau[[#This Row],[Type vol]]=Tb_Mvts_Niveau[[#Headers],[Non régulier]],1,0)</f>
        <v>0</v>
      </c>
      <c r="N37" t="str">
        <f>IF(Tb_Mvts_Niveau[[#This Row],[Type vol]]=Tb_Mvts_Niveau[[#Headers],[Frêt / Essai]],Tb_Mvts_Niveau[[#Headers],[Frêt / Essai]],"")</f>
        <v/>
      </c>
    </row>
    <row r="38" spans="1:14">
      <c r="A38" s="4">
        <v>42769</v>
      </c>
      <c r="B38" t="s">
        <v>135</v>
      </c>
      <c r="C38" t="s">
        <v>159</v>
      </c>
      <c r="D38" s="1" t="s">
        <v>161</v>
      </c>
      <c r="E38" s="41">
        <v>39.47</v>
      </c>
      <c r="F38" s="41">
        <v>3.76</v>
      </c>
      <c r="G38" s="1">
        <v>189</v>
      </c>
      <c r="H38" s="1" t="s">
        <v>160</v>
      </c>
      <c r="I38" s="1" t="s">
        <v>500</v>
      </c>
      <c r="J38" s="1">
        <v>179</v>
      </c>
      <c r="K38" s="1">
        <v>7</v>
      </c>
      <c r="L38" t="str">
        <f>IF(Tb_Mvts_Niveau[[#This Row],[Type vol]]=Tb_Mvts_Niveau[[#Headers],[Régulier]],Tb_Mvts_Niveau[[#Headers],[Régulier]],"")</f>
        <v>Régulier</v>
      </c>
      <c r="M38">
        <f>IF(Tb_Mvts_Niveau[[#This Row],[Type vol]]=Tb_Mvts_Niveau[[#Headers],[Non régulier]],1,0)</f>
        <v>0</v>
      </c>
      <c r="N38" t="str">
        <f>IF(Tb_Mvts_Niveau[[#This Row],[Type vol]]=Tb_Mvts_Niveau[[#Headers],[Frêt / Essai]],Tb_Mvts_Niveau[[#Headers],[Frêt / Essai]],"")</f>
        <v/>
      </c>
    </row>
    <row r="39" spans="1:14">
      <c r="A39" s="4">
        <v>43134</v>
      </c>
      <c r="B39" t="s">
        <v>135</v>
      </c>
      <c r="C39" t="s">
        <v>159</v>
      </c>
      <c r="D39" s="1" t="s">
        <v>161</v>
      </c>
      <c r="E39" s="41">
        <v>39.47</v>
      </c>
      <c r="F39" s="41">
        <v>3.76</v>
      </c>
      <c r="G39" s="1">
        <v>189</v>
      </c>
      <c r="H39" s="1" t="s">
        <v>160</v>
      </c>
      <c r="I39" s="1" t="s">
        <v>500</v>
      </c>
      <c r="J39" s="1">
        <v>187</v>
      </c>
      <c r="K39" s="1">
        <v>7</v>
      </c>
      <c r="L39" t="str">
        <f>IF(Tb_Mvts_Niveau[[#This Row],[Type vol]]=Tb_Mvts_Niveau[[#Headers],[Régulier]],Tb_Mvts_Niveau[[#Headers],[Régulier]],"")</f>
        <v>Régulier</v>
      </c>
      <c r="M39">
        <f>IF(Tb_Mvts_Niveau[[#This Row],[Type vol]]=Tb_Mvts_Niveau[[#Headers],[Non régulier]],1,0)</f>
        <v>0</v>
      </c>
      <c r="N39" t="str">
        <f>IF(Tb_Mvts_Niveau[[#This Row],[Type vol]]=Tb_Mvts_Niveau[[#Headers],[Frêt / Essai]],Tb_Mvts_Niveau[[#Headers],[Frêt / Essai]],"")</f>
        <v/>
      </c>
    </row>
    <row r="40" spans="1:14">
      <c r="A40" s="4">
        <v>43467</v>
      </c>
      <c r="B40" t="s">
        <v>135</v>
      </c>
      <c r="C40" t="s">
        <v>159</v>
      </c>
      <c r="D40" s="1" t="s">
        <v>163</v>
      </c>
      <c r="E40" s="41">
        <v>39.47</v>
      </c>
      <c r="F40" s="41">
        <v>3.76</v>
      </c>
      <c r="G40" s="1">
        <v>189</v>
      </c>
      <c r="H40" s="1" t="s">
        <v>160</v>
      </c>
      <c r="I40" s="1" t="s">
        <v>501</v>
      </c>
      <c r="J40" s="1">
        <v>187</v>
      </c>
      <c r="K40" s="1">
        <v>7</v>
      </c>
      <c r="L40" t="str">
        <f>IF(Tb_Mvts_Niveau[[#This Row],[Type vol]]=Tb_Mvts_Niveau[[#Headers],[Régulier]],Tb_Mvts_Niveau[[#Headers],[Régulier]],"")</f>
        <v/>
      </c>
      <c r="M40">
        <f>IF(Tb_Mvts_Niveau[[#This Row],[Type vol]]=Tb_Mvts_Niveau[[#Headers],[Non régulier]],1,0)</f>
        <v>1</v>
      </c>
      <c r="N40" t="str">
        <f>IF(Tb_Mvts_Niveau[[#This Row],[Type vol]]=Tb_Mvts_Niveau[[#Headers],[Frêt / Essai]],Tb_Mvts_Niveau[[#Headers],[Frêt / Essai]],"")</f>
        <v/>
      </c>
    </row>
    <row r="41" spans="1:14">
      <c r="A41" s="4">
        <v>43498</v>
      </c>
      <c r="B41" t="s">
        <v>135</v>
      </c>
      <c r="C41" t="s">
        <v>159</v>
      </c>
      <c r="D41" s="1" t="s">
        <v>538</v>
      </c>
      <c r="E41" s="41">
        <v>39.47</v>
      </c>
      <c r="F41" s="41">
        <v>3.76</v>
      </c>
      <c r="G41" s="1">
        <v>189</v>
      </c>
      <c r="H41" s="1" t="s">
        <v>160</v>
      </c>
      <c r="I41" s="1" t="s">
        <v>501</v>
      </c>
      <c r="J41" s="1">
        <v>187</v>
      </c>
      <c r="K41" s="1">
        <v>7</v>
      </c>
      <c r="L41" t="str">
        <f>IF(Tb_Mvts_Niveau[[#This Row],[Type vol]]=Tb_Mvts_Niveau[[#Headers],[Régulier]],Tb_Mvts_Niveau[[#Headers],[Régulier]],"")</f>
        <v/>
      </c>
      <c r="M41">
        <f>IF(Tb_Mvts_Niveau[[#This Row],[Type vol]]=Tb_Mvts_Niveau[[#Headers],[Non régulier]],1,0)</f>
        <v>1</v>
      </c>
      <c r="N41" t="str">
        <f>IF(Tb_Mvts_Niveau[[#This Row],[Type vol]]=Tb_Mvts_Niveau[[#Headers],[Frêt / Essai]],Tb_Mvts_Niveau[[#Headers],[Frêt / Essai]],"")</f>
        <v/>
      </c>
    </row>
    <row r="42" spans="1:14">
      <c r="A42" s="4">
        <v>43526</v>
      </c>
      <c r="B42" t="s">
        <v>135</v>
      </c>
      <c r="C42" t="s">
        <v>159</v>
      </c>
      <c r="D42" s="1" t="s">
        <v>165</v>
      </c>
      <c r="E42" s="41">
        <v>39.47</v>
      </c>
      <c r="F42" s="41">
        <v>3.76</v>
      </c>
      <c r="G42" s="1">
        <v>189</v>
      </c>
      <c r="H42" s="1" t="s">
        <v>160</v>
      </c>
      <c r="I42" s="1" t="s">
        <v>501</v>
      </c>
      <c r="J42" s="1">
        <v>187</v>
      </c>
      <c r="K42" s="1">
        <v>7</v>
      </c>
      <c r="L42" t="str">
        <f>IF(Tb_Mvts_Niveau[[#This Row],[Type vol]]=Tb_Mvts_Niveau[[#Headers],[Régulier]],Tb_Mvts_Niveau[[#Headers],[Régulier]],"")</f>
        <v/>
      </c>
      <c r="M42">
        <f>IF(Tb_Mvts_Niveau[[#This Row],[Type vol]]=Tb_Mvts_Niveau[[#Headers],[Non régulier]],1,0)</f>
        <v>1</v>
      </c>
      <c r="N42" t="str">
        <f>IF(Tb_Mvts_Niveau[[#This Row],[Type vol]]=Tb_Mvts_Niveau[[#Headers],[Frêt / Essai]],Tb_Mvts_Niveau[[#Headers],[Frêt / Essai]],"")</f>
        <v/>
      </c>
    </row>
    <row r="43" spans="1:14">
      <c r="A43" s="4">
        <v>43923</v>
      </c>
      <c r="B43" t="s">
        <v>135</v>
      </c>
      <c r="C43" t="s">
        <v>159</v>
      </c>
      <c r="D43" s="1" t="s">
        <v>167</v>
      </c>
      <c r="E43" s="41">
        <v>39.47</v>
      </c>
      <c r="F43" s="41">
        <v>3.76</v>
      </c>
      <c r="G43" s="1">
        <v>189</v>
      </c>
      <c r="H43" s="1" t="s">
        <v>160</v>
      </c>
      <c r="I43" s="1" t="s">
        <v>501</v>
      </c>
      <c r="J43" s="1">
        <v>187</v>
      </c>
      <c r="K43" s="1">
        <v>7</v>
      </c>
      <c r="L43" t="str">
        <f>IF(Tb_Mvts_Niveau[[#This Row],[Type vol]]=Tb_Mvts_Niveau[[#Headers],[Régulier]],Tb_Mvts_Niveau[[#Headers],[Régulier]],"")</f>
        <v/>
      </c>
      <c r="M43">
        <f>IF(Tb_Mvts_Niveau[[#This Row],[Type vol]]=Tb_Mvts_Niveau[[#Headers],[Non régulier]],1,0)</f>
        <v>1</v>
      </c>
      <c r="N43" t="str">
        <f>IF(Tb_Mvts_Niveau[[#This Row],[Type vol]]=Tb_Mvts_Niveau[[#Headers],[Frêt / Essai]],Tb_Mvts_Niveau[[#Headers],[Frêt / Essai]],"")</f>
        <v/>
      </c>
    </row>
    <row r="44" spans="1:14">
      <c r="A44" s="4">
        <v>43923</v>
      </c>
      <c r="B44" t="s">
        <v>135</v>
      </c>
      <c r="C44" t="s">
        <v>159</v>
      </c>
      <c r="D44" s="1" t="s">
        <v>169</v>
      </c>
      <c r="E44" s="41">
        <v>39.47</v>
      </c>
      <c r="F44" s="41">
        <v>3.76</v>
      </c>
      <c r="G44" s="1">
        <v>189</v>
      </c>
      <c r="H44" s="1" t="s">
        <v>160</v>
      </c>
      <c r="I44" s="1" t="s">
        <v>501</v>
      </c>
      <c r="J44" s="1">
        <v>187</v>
      </c>
      <c r="K44" s="1">
        <v>7</v>
      </c>
      <c r="L44" t="str">
        <f>IF(Tb_Mvts_Niveau[[#This Row],[Type vol]]=Tb_Mvts_Niveau[[#Headers],[Régulier]],Tb_Mvts_Niveau[[#Headers],[Régulier]],"")</f>
        <v/>
      </c>
      <c r="M44">
        <f>IF(Tb_Mvts_Niveau[[#This Row],[Type vol]]=Tb_Mvts_Niveau[[#Headers],[Non régulier]],1,0)</f>
        <v>1</v>
      </c>
      <c r="N44" t="str">
        <f>IF(Tb_Mvts_Niveau[[#This Row],[Type vol]]=Tb_Mvts_Niveau[[#Headers],[Frêt / Essai]],Tb_Mvts_Niveau[[#Headers],[Frêt / Essai]],"")</f>
        <v/>
      </c>
    </row>
    <row r="45" spans="1:14">
      <c r="A45" s="4">
        <v>43953</v>
      </c>
      <c r="B45" t="s">
        <v>135</v>
      </c>
      <c r="C45" t="s">
        <v>159</v>
      </c>
      <c r="D45" s="1" t="s">
        <v>171</v>
      </c>
      <c r="E45" s="41">
        <v>39.47</v>
      </c>
      <c r="F45" s="41">
        <v>3.76</v>
      </c>
      <c r="G45" s="1">
        <v>189</v>
      </c>
      <c r="H45" s="1" t="s">
        <v>160</v>
      </c>
      <c r="I45" s="1" t="s">
        <v>501</v>
      </c>
      <c r="J45" s="1">
        <v>187</v>
      </c>
      <c r="K45" s="1">
        <v>7</v>
      </c>
      <c r="L45" t="str">
        <f>IF(Tb_Mvts_Niveau[[#This Row],[Type vol]]=Tb_Mvts_Niveau[[#Headers],[Régulier]],Tb_Mvts_Niveau[[#Headers],[Régulier]],"")</f>
        <v/>
      </c>
      <c r="M45">
        <f>IF(Tb_Mvts_Niveau[[#This Row],[Type vol]]=Tb_Mvts_Niveau[[#Headers],[Non régulier]],1,0)</f>
        <v>1</v>
      </c>
      <c r="N45" t="str">
        <f>IF(Tb_Mvts_Niveau[[#This Row],[Type vol]]=Tb_Mvts_Niveau[[#Headers],[Frêt / Essai]],Tb_Mvts_Niveau[[#Headers],[Frêt / Essai]],"")</f>
        <v/>
      </c>
    </row>
    <row r="46" spans="1:14">
      <c r="A46" s="4">
        <v>43953</v>
      </c>
      <c r="B46" t="s">
        <v>135</v>
      </c>
      <c r="C46" t="s">
        <v>159</v>
      </c>
      <c r="D46" s="1" t="s">
        <v>539</v>
      </c>
      <c r="E46" s="41">
        <v>39.47</v>
      </c>
      <c r="F46" s="41">
        <v>3.76</v>
      </c>
      <c r="G46" s="1">
        <v>189</v>
      </c>
      <c r="H46" s="1" t="s">
        <v>160</v>
      </c>
      <c r="I46" s="1" t="s">
        <v>501</v>
      </c>
      <c r="J46" s="1">
        <v>187</v>
      </c>
      <c r="K46" s="1">
        <v>7</v>
      </c>
      <c r="L46" t="str">
        <f>IF(Tb_Mvts_Niveau[[#This Row],[Type vol]]=Tb_Mvts_Niveau[[#Headers],[Régulier]],Tb_Mvts_Niveau[[#Headers],[Régulier]],"")</f>
        <v/>
      </c>
      <c r="M46">
        <f>IF(Tb_Mvts_Niveau[[#This Row],[Type vol]]=Tb_Mvts_Niveau[[#Headers],[Non régulier]],1,0)</f>
        <v>1</v>
      </c>
      <c r="N46" t="str">
        <f>IF(Tb_Mvts_Niveau[[#This Row],[Type vol]]=Tb_Mvts_Niveau[[#Headers],[Frêt / Essai]],Tb_Mvts_Niveau[[#Headers],[Frêt / Essai]],"")</f>
        <v/>
      </c>
    </row>
    <row r="47" spans="1:14">
      <c r="A47" s="4">
        <v>44350</v>
      </c>
      <c r="B47" t="s">
        <v>135</v>
      </c>
      <c r="C47" t="s">
        <v>159</v>
      </c>
      <c r="D47" s="1" t="s">
        <v>540</v>
      </c>
      <c r="E47" s="41">
        <v>39.47</v>
      </c>
      <c r="F47" s="41">
        <v>3.76</v>
      </c>
      <c r="G47" s="1">
        <v>189</v>
      </c>
      <c r="H47" s="1" t="s">
        <v>160</v>
      </c>
      <c r="I47" s="1" t="s">
        <v>501</v>
      </c>
      <c r="J47" s="1">
        <v>187</v>
      </c>
      <c r="K47" s="1">
        <v>7</v>
      </c>
      <c r="L47" t="str">
        <f>IF(Tb_Mvts_Niveau[[#This Row],[Type vol]]=Tb_Mvts_Niveau[[#Headers],[Régulier]],Tb_Mvts_Niveau[[#Headers],[Régulier]],"")</f>
        <v/>
      </c>
      <c r="M47">
        <f>IF(Tb_Mvts_Niveau[[#This Row],[Type vol]]=Tb_Mvts_Niveau[[#Headers],[Non régulier]],1,0)</f>
        <v>1</v>
      </c>
      <c r="N47" t="str">
        <f>IF(Tb_Mvts_Niveau[[#This Row],[Type vol]]=Tb_Mvts_Niveau[[#Headers],[Frêt / Essai]],Tb_Mvts_Niveau[[#Headers],[Frêt / Essai]],"")</f>
        <v/>
      </c>
    </row>
    <row r="99" spans="2:8">
      <c r="B99" t="s">
        <v>3</v>
      </c>
      <c r="C99" t="s">
        <v>1</v>
      </c>
      <c r="D99" s="1" t="s">
        <v>5</v>
      </c>
      <c r="E99" s="41" t="s">
        <v>2</v>
      </c>
      <c r="F99" s="41">
        <v>25623</v>
      </c>
      <c r="G99" s="1">
        <v>1125</v>
      </c>
      <c r="H99" s="1">
        <v>159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462"/>
  <sheetViews>
    <sheetView workbookViewId="0">
      <selection activeCell="B43" sqref="B43"/>
    </sheetView>
  </sheetViews>
  <sheetFormatPr baseColWidth="10" defaultColWidth="19.1640625" defaultRowHeight="12.75"/>
  <cols>
    <col min="1" max="1" width="25" style="1" customWidth="1"/>
    <col min="2" max="2" width="30.1640625" style="13" customWidth="1"/>
    <col min="3" max="9" width="15.83203125" style="1" customWidth="1"/>
    <col min="10" max="10" width="13" style="63" bestFit="1" customWidth="1"/>
    <col min="11" max="11" width="3.5" style="1" bestFit="1" customWidth="1"/>
    <col min="12" max="12" width="2.33203125" style="1" bestFit="1" customWidth="1"/>
    <col min="13" max="13" width="3.83203125" style="1" customWidth="1"/>
    <col min="14" max="14" width="2.33203125" style="1" customWidth="1"/>
    <col min="15" max="15" width="3.83203125" style="1" customWidth="1"/>
    <col min="16" max="16" width="10.83203125" style="1" customWidth="1"/>
    <col min="17" max="17" width="9.83203125" style="1" customWidth="1"/>
    <col min="18" max="18" width="5.1640625" style="1" bestFit="1" customWidth="1"/>
    <col min="19" max="256" width="19.1640625" style="1"/>
    <col min="257" max="257" width="25" style="1" customWidth="1"/>
    <col min="258" max="258" width="30.1640625" style="1" customWidth="1"/>
    <col min="259" max="260" width="12.1640625" style="1" bestFit="1" customWidth="1"/>
    <col min="261" max="261" width="15" style="1" bestFit="1" customWidth="1"/>
    <col min="262" max="262" width="7.5" style="1" bestFit="1" customWidth="1"/>
    <col min="263" max="263" width="13.6640625" style="1" bestFit="1" customWidth="1"/>
    <col min="264" max="264" width="15.5" style="1" customWidth="1"/>
    <col min="265" max="265" width="16.6640625" style="1" customWidth="1"/>
    <col min="266" max="266" width="19.1640625" style="1"/>
    <col min="267" max="267" width="3.5" style="1" bestFit="1" customWidth="1"/>
    <col min="268" max="268" width="2.33203125" style="1" bestFit="1" customWidth="1"/>
    <col min="269" max="269" width="3.5" style="1" bestFit="1" customWidth="1"/>
    <col min="270" max="270" width="10.6640625" style="1" customWidth="1"/>
    <col min="271" max="271" width="9.6640625" style="1" customWidth="1"/>
    <col min="272" max="272" width="5.1640625" style="1" bestFit="1" customWidth="1"/>
    <col min="273" max="273" width="2.33203125" style="1" bestFit="1" customWidth="1"/>
    <col min="274" max="274" width="5.1640625" style="1" bestFit="1" customWidth="1"/>
    <col min="275" max="512" width="19.1640625" style="1"/>
    <col min="513" max="513" width="25" style="1" customWidth="1"/>
    <col min="514" max="514" width="30.1640625" style="1" customWidth="1"/>
    <col min="515" max="516" width="12.1640625" style="1" bestFit="1" customWidth="1"/>
    <col min="517" max="517" width="15" style="1" bestFit="1" customWidth="1"/>
    <col min="518" max="518" width="7.5" style="1" bestFit="1" customWidth="1"/>
    <col min="519" max="519" width="13.6640625" style="1" bestFit="1" customWidth="1"/>
    <col min="520" max="520" width="15.5" style="1" customWidth="1"/>
    <col min="521" max="521" width="16.6640625" style="1" customWidth="1"/>
    <col min="522" max="522" width="19.1640625" style="1"/>
    <col min="523" max="523" width="3.5" style="1" bestFit="1" customWidth="1"/>
    <col min="524" max="524" width="2.33203125" style="1" bestFit="1" customWidth="1"/>
    <col min="525" max="525" width="3.5" style="1" bestFit="1" customWidth="1"/>
    <col min="526" max="526" width="10.6640625" style="1" customWidth="1"/>
    <col min="527" max="527" width="9.6640625" style="1" customWidth="1"/>
    <col min="528" max="528" width="5.1640625" style="1" bestFit="1" customWidth="1"/>
    <col min="529" max="529" width="2.33203125" style="1" bestFit="1" customWidth="1"/>
    <col min="530" max="530" width="5.1640625" style="1" bestFit="1" customWidth="1"/>
    <col min="531" max="768" width="19.1640625" style="1"/>
    <col min="769" max="769" width="25" style="1" customWidth="1"/>
    <col min="770" max="770" width="30.1640625" style="1" customWidth="1"/>
    <col min="771" max="772" width="12.1640625" style="1" bestFit="1" customWidth="1"/>
    <col min="773" max="773" width="15" style="1" bestFit="1" customWidth="1"/>
    <col min="774" max="774" width="7.5" style="1" bestFit="1" customWidth="1"/>
    <col min="775" max="775" width="13.6640625" style="1" bestFit="1" customWidth="1"/>
    <col min="776" max="776" width="15.5" style="1" customWidth="1"/>
    <col min="777" max="777" width="16.6640625" style="1" customWidth="1"/>
    <col min="778" max="778" width="19.1640625" style="1"/>
    <col min="779" max="779" width="3.5" style="1" bestFit="1" customWidth="1"/>
    <col min="780" max="780" width="2.33203125" style="1" bestFit="1" customWidth="1"/>
    <col min="781" max="781" width="3.5" style="1" bestFit="1" customWidth="1"/>
    <col min="782" max="782" width="10.6640625" style="1" customWidth="1"/>
    <col min="783" max="783" width="9.6640625" style="1" customWidth="1"/>
    <col min="784" max="784" width="5.1640625" style="1" bestFit="1" customWidth="1"/>
    <col min="785" max="785" width="2.33203125" style="1" bestFit="1" customWidth="1"/>
    <col min="786" max="786" width="5.1640625" style="1" bestFit="1" customWidth="1"/>
    <col min="787" max="1024" width="19.1640625" style="1"/>
    <col min="1025" max="1025" width="25" style="1" customWidth="1"/>
    <col min="1026" max="1026" width="30.1640625" style="1" customWidth="1"/>
    <col min="1027" max="1028" width="12.1640625" style="1" bestFit="1" customWidth="1"/>
    <col min="1029" max="1029" width="15" style="1" bestFit="1" customWidth="1"/>
    <col min="1030" max="1030" width="7.5" style="1" bestFit="1" customWidth="1"/>
    <col min="1031" max="1031" width="13.6640625" style="1" bestFit="1" customWidth="1"/>
    <col min="1032" max="1032" width="15.5" style="1" customWidth="1"/>
    <col min="1033" max="1033" width="16.6640625" style="1" customWidth="1"/>
    <col min="1034" max="1034" width="19.1640625" style="1"/>
    <col min="1035" max="1035" width="3.5" style="1" bestFit="1" customWidth="1"/>
    <col min="1036" max="1036" width="2.33203125" style="1" bestFit="1" customWidth="1"/>
    <col min="1037" max="1037" width="3.5" style="1" bestFit="1" customWidth="1"/>
    <col min="1038" max="1038" width="10.6640625" style="1" customWidth="1"/>
    <col min="1039" max="1039" width="9.6640625" style="1" customWidth="1"/>
    <col min="1040" max="1040" width="5.1640625" style="1" bestFit="1" customWidth="1"/>
    <col min="1041" max="1041" width="2.33203125" style="1" bestFit="1" customWidth="1"/>
    <col min="1042" max="1042" width="5.1640625" style="1" bestFit="1" customWidth="1"/>
    <col min="1043" max="1280" width="19.1640625" style="1"/>
    <col min="1281" max="1281" width="25" style="1" customWidth="1"/>
    <col min="1282" max="1282" width="30.1640625" style="1" customWidth="1"/>
    <col min="1283" max="1284" width="12.1640625" style="1" bestFit="1" customWidth="1"/>
    <col min="1285" max="1285" width="15" style="1" bestFit="1" customWidth="1"/>
    <col min="1286" max="1286" width="7.5" style="1" bestFit="1" customWidth="1"/>
    <col min="1287" max="1287" width="13.6640625" style="1" bestFit="1" customWidth="1"/>
    <col min="1288" max="1288" width="15.5" style="1" customWidth="1"/>
    <col min="1289" max="1289" width="16.6640625" style="1" customWidth="1"/>
    <col min="1290" max="1290" width="19.1640625" style="1"/>
    <col min="1291" max="1291" width="3.5" style="1" bestFit="1" customWidth="1"/>
    <col min="1292" max="1292" width="2.33203125" style="1" bestFit="1" customWidth="1"/>
    <col min="1293" max="1293" width="3.5" style="1" bestFit="1" customWidth="1"/>
    <col min="1294" max="1294" width="10.6640625" style="1" customWidth="1"/>
    <col min="1295" max="1295" width="9.6640625" style="1" customWidth="1"/>
    <col min="1296" max="1296" width="5.1640625" style="1" bestFit="1" customWidth="1"/>
    <col min="1297" max="1297" width="2.33203125" style="1" bestFit="1" customWidth="1"/>
    <col min="1298" max="1298" width="5.1640625" style="1" bestFit="1" customWidth="1"/>
    <col min="1299" max="1536" width="19.1640625" style="1"/>
    <col min="1537" max="1537" width="25" style="1" customWidth="1"/>
    <col min="1538" max="1538" width="30.1640625" style="1" customWidth="1"/>
    <col min="1539" max="1540" width="12.1640625" style="1" bestFit="1" customWidth="1"/>
    <col min="1541" max="1541" width="15" style="1" bestFit="1" customWidth="1"/>
    <col min="1542" max="1542" width="7.5" style="1" bestFit="1" customWidth="1"/>
    <col min="1543" max="1543" width="13.6640625" style="1" bestFit="1" customWidth="1"/>
    <col min="1544" max="1544" width="15.5" style="1" customWidth="1"/>
    <col min="1545" max="1545" width="16.6640625" style="1" customWidth="1"/>
    <col min="1546" max="1546" width="19.1640625" style="1"/>
    <col min="1547" max="1547" width="3.5" style="1" bestFit="1" customWidth="1"/>
    <col min="1548" max="1548" width="2.33203125" style="1" bestFit="1" customWidth="1"/>
    <col min="1549" max="1549" width="3.5" style="1" bestFit="1" customWidth="1"/>
    <col min="1550" max="1550" width="10.6640625" style="1" customWidth="1"/>
    <col min="1551" max="1551" width="9.6640625" style="1" customWidth="1"/>
    <col min="1552" max="1552" width="5.1640625" style="1" bestFit="1" customWidth="1"/>
    <col min="1553" max="1553" width="2.33203125" style="1" bestFit="1" customWidth="1"/>
    <col min="1554" max="1554" width="5.1640625" style="1" bestFit="1" customWidth="1"/>
    <col min="1555" max="1792" width="19.1640625" style="1"/>
    <col min="1793" max="1793" width="25" style="1" customWidth="1"/>
    <col min="1794" max="1794" width="30.1640625" style="1" customWidth="1"/>
    <col min="1795" max="1796" width="12.1640625" style="1" bestFit="1" customWidth="1"/>
    <col min="1797" max="1797" width="15" style="1" bestFit="1" customWidth="1"/>
    <col min="1798" max="1798" width="7.5" style="1" bestFit="1" customWidth="1"/>
    <col min="1799" max="1799" width="13.6640625" style="1" bestFit="1" customWidth="1"/>
    <col min="1800" max="1800" width="15.5" style="1" customWidth="1"/>
    <col min="1801" max="1801" width="16.6640625" style="1" customWidth="1"/>
    <col min="1802" max="1802" width="19.1640625" style="1"/>
    <col min="1803" max="1803" width="3.5" style="1" bestFit="1" customWidth="1"/>
    <col min="1804" max="1804" width="2.33203125" style="1" bestFit="1" customWidth="1"/>
    <col min="1805" max="1805" width="3.5" style="1" bestFit="1" customWidth="1"/>
    <col min="1806" max="1806" width="10.6640625" style="1" customWidth="1"/>
    <col min="1807" max="1807" width="9.6640625" style="1" customWidth="1"/>
    <col min="1808" max="1808" width="5.1640625" style="1" bestFit="1" customWidth="1"/>
    <col min="1809" max="1809" width="2.33203125" style="1" bestFit="1" customWidth="1"/>
    <col min="1810" max="1810" width="5.1640625" style="1" bestFit="1" customWidth="1"/>
    <col min="1811" max="2048" width="19.1640625" style="1"/>
    <col min="2049" max="2049" width="25" style="1" customWidth="1"/>
    <col min="2050" max="2050" width="30.1640625" style="1" customWidth="1"/>
    <col min="2051" max="2052" width="12.1640625" style="1" bestFit="1" customWidth="1"/>
    <col min="2053" max="2053" width="15" style="1" bestFit="1" customWidth="1"/>
    <col min="2054" max="2054" width="7.5" style="1" bestFit="1" customWidth="1"/>
    <col min="2055" max="2055" width="13.6640625" style="1" bestFit="1" customWidth="1"/>
    <col min="2056" max="2056" width="15.5" style="1" customWidth="1"/>
    <col min="2057" max="2057" width="16.6640625" style="1" customWidth="1"/>
    <col min="2058" max="2058" width="19.1640625" style="1"/>
    <col min="2059" max="2059" width="3.5" style="1" bestFit="1" customWidth="1"/>
    <col min="2060" max="2060" width="2.33203125" style="1" bestFit="1" customWidth="1"/>
    <col min="2061" max="2061" width="3.5" style="1" bestFit="1" customWidth="1"/>
    <col min="2062" max="2062" width="10.6640625" style="1" customWidth="1"/>
    <col min="2063" max="2063" width="9.6640625" style="1" customWidth="1"/>
    <col min="2064" max="2064" width="5.1640625" style="1" bestFit="1" customWidth="1"/>
    <col min="2065" max="2065" width="2.33203125" style="1" bestFit="1" customWidth="1"/>
    <col min="2066" max="2066" width="5.1640625" style="1" bestFit="1" customWidth="1"/>
    <col min="2067" max="2304" width="19.1640625" style="1"/>
    <col min="2305" max="2305" width="25" style="1" customWidth="1"/>
    <col min="2306" max="2306" width="30.1640625" style="1" customWidth="1"/>
    <col min="2307" max="2308" width="12.1640625" style="1" bestFit="1" customWidth="1"/>
    <col min="2309" max="2309" width="15" style="1" bestFit="1" customWidth="1"/>
    <col min="2310" max="2310" width="7.5" style="1" bestFit="1" customWidth="1"/>
    <col min="2311" max="2311" width="13.6640625" style="1" bestFit="1" customWidth="1"/>
    <col min="2312" max="2312" width="15.5" style="1" customWidth="1"/>
    <col min="2313" max="2313" width="16.6640625" style="1" customWidth="1"/>
    <col min="2314" max="2314" width="19.1640625" style="1"/>
    <col min="2315" max="2315" width="3.5" style="1" bestFit="1" customWidth="1"/>
    <col min="2316" max="2316" width="2.33203125" style="1" bestFit="1" customWidth="1"/>
    <col min="2317" max="2317" width="3.5" style="1" bestFit="1" customWidth="1"/>
    <col min="2318" max="2318" width="10.6640625" style="1" customWidth="1"/>
    <col min="2319" max="2319" width="9.6640625" style="1" customWidth="1"/>
    <col min="2320" max="2320" width="5.1640625" style="1" bestFit="1" customWidth="1"/>
    <col min="2321" max="2321" width="2.33203125" style="1" bestFit="1" customWidth="1"/>
    <col min="2322" max="2322" width="5.1640625" style="1" bestFit="1" customWidth="1"/>
    <col min="2323" max="2560" width="19.1640625" style="1"/>
    <col min="2561" max="2561" width="25" style="1" customWidth="1"/>
    <col min="2562" max="2562" width="30.1640625" style="1" customWidth="1"/>
    <col min="2563" max="2564" width="12.1640625" style="1" bestFit="1" customWidth="1"/>
    <col min="2565" max="2565" width="15" style="1" bestFit="1" customWidth="1"/>
    <col min="2566" max="2566" width="7.5" style="1" bestFit="1" customWidth="1"/>
    <col min="2567" max="2567" width="13.6640625" style="1" bestFit="1" customWidth="1"/>
    <col min="2568" max="2568" width="15.5" style="1" customWidth="1"/>
    <col min="2569" max="2569" width="16.6640625" style="1" customWidth="1"/>
    <col min="2570" max="2570" width="19.1640625" style="1"/>
    <col min="2571" max="2571" width="3.5" style="1" bestFit="1" customWidth="1"/>
    <col min="2572" max="2572" width="2.33203125" style="1" bestFit="1" customWidth="1"/>
    <col min="2573" max="2573" width="3.5" style="1" bestFit="1" customWidth="1"/>
    <col min="2574" max="2574" width="10.6640625" style="1" customWidth="1"/>
    <col min="2575" max="2575" width="9.6640625" style="1" customWidth="1"/>
    <col min="2576" max="2576" width="5.1640625" style="1" bestFit="1" customWidth="1"/>
    <col min="2577" max="2577" width="2.33203125" style="1" bestFit="1" customWidth="1"/>
    <col min="2578" max="2578" width="5.1640625" style="1" bestFit="1" customWidth="1"/>
    <col min="2579" max="2816" width="19.1640625" style="1"/>
    <col min="2817" max="2817" width="25" style="1" customWidth="1"/>
    <col min="2818" max="2818" width="30.1640625" style="1" customWidth="1"/>
    <col min="2819" max="2820" width="12.1640625" style="1" bestFit="1" customWidth="1"/>
    <col min="2821" max="2821" width="15" style="1" bestFit="1" customWidth="1"/>
    <col min="2822" max="2822" width="7.5" style="1" bestFit="1" customWidth="1"/>
    <col min="2823" max="2823" width="13.6640625" style="1" bestFit="1" customWidth="1"/>
    <col min="2824" max="2824" width="15.5" style="1" customWidth="1"/>
    <col min="2825" max="2825" width="16.6640625" style="1" customWidth="1"/>
    <col min="2826" max="2826" width="19.1640625" style="1"/>
    <col min="2827" max="2827" width="3.5" style="1" bestFit="1" customWidth="1"/>
    <col min="2828" max="2828" width="2.33203125" style="1" bestFit="1" customWidth="1"/>
    <col min="2829" max="2829" width="3.5" style="1" bestFit="1" customWidth="1"/>
    <col min="2830" max="2830" width="10.6640625" style="1" customWidth="1"/>
    <col min="2831" max="2831" width="9.6640625" style="1" customWidth="1"/>
    <col min="2832" max="2832" width="5.1640625" style="1" bestFit="1" customWidth="1"/>
    <col min="2833" max="2833" width="2.33203125" style="1" bestFit="1" customWidth="1"/>
    <col min="2834" max="2834" width="5.1640625" style="1" bestFit="1" customWidth="1"/>
    <col min="2835" max="3072" width="19.1640625" style="1"/>
    <col min="3073" max="3073" width="25" style="1" customWidth="1"/>
    <col min="3074" max="3074" width="30.1640625" style="1" customWidth="1"/>
    <col min="3075" max="3076" width="12.1640625" style="1" bestFit="1" customWidth="1"/>
    <col min="3077" max="3077" width="15" style="1" bestFit="1" customWidth="1"/>
    <col min="3078" max="3078" width="7.5" style="1" bestFit="1" customWidth="1"/>
    <col min="3079" max="3079" width="13.6640625" style="1" bestFit="1" customWidth="1"/>
    <col min="3080" max="3080" width="15.5" style="1" customWidth="1"/>
    <col min="3081" max="3081" width="16.6640625" style="1" customWidth="1"/>
    <col min="3082" max="3082" width="19.1640625" style="1"/>
    <col min="3083" max="3083" width="3.5" style="1" bestFit="1" customWidth="1"/>
    <col min="3084" max="3084" width="2.33203125" style="1" bestFit="1" customWidth="1"/>
    <col min="3085" max="3085" width="3.5" style="1" bestFit="1" customWidth="1"/>
    <col min="3086" max="3086" width="10.6640625" style="1" customWidth="1"/>
    <col min="3087" max="3087" width="9.6640625" style="1" customWidth="1"/>
    <col min="3088" max="3088" width="5.1640625" style="1" bestFit="1" customWidth="1"/>
    <col min="3089" max="3089" width="2.33203125" style="1" bestFit="1" customWidth="1"/>
    <col min="3090" max="3090" width="5.1640625" style="1" bestFit="1" customWidth="1"/>
    <col min="3091" max="3328" width="19.1640625" style="1"/>
    <col min="3329" max="3329" width="25" style="1" customWidth="1"/>
    <col min="3330" max="3330" width="30.1640625" style="1" customWidth="1"/>
    <col min="3331" max="3332" width="12.1640625" style="1" bestFit="1" customWidth="1"/>
    <col min="3333" max="3333" width="15" style="1" bestFit="1" customWidth="1"/>
    <col min="3334" max="3334" width="7.5" style="1" bestFit="1" customWidth="1"/>
    <col min="3335" max="3335" width="13.6640625" style="1" bestFit="1" customWidth="1"/>
    <col min="3336" max="3336" width="15.5" style="1" customWidth="1"/>
    <col min="3337" max="3337" width="16.6640625" style="1" customWidth="1"/>
    <col min="3338" max="3338" width="19.1640625" style="1"/>
    <col min="3339" max="3339" width="3.5" style="1" bestFit="1" customWidth="1"/>
    <col min="3340" max="3340" width="2.33203125" style="1" bestFit="1" customWidth="1"/>
    <col min="3341" max="3341" width="3.5" style="1" bestFit="1" customWidth="1"/>
    <col min="3342" max="3342" width="10.6640625" style="1" customWidth="1"/>
    <col min="3343" max="3343" width="9.6640625" style="1" customWidth="1"/>
    <col min="3344" max="3344" width="5.1640625" style="1" bestFit="1" customWidth="1"/>
    <col min="3345" max="3345" width="2.33203125" style="1" bestFit="1" customWidth="1"/>
    <col min="3346" max="3346" width="5.1640625" style="1" bestFit="1" customWidth="1"/>
    <col min="3347" max="3584" width="19.1640625" style="1"/>
    <col min="3585" max="3585" width="25" style="1" customWidth="1"/>
    <col min="3586" max="3586" width="30.1640625" style="1" customWidth="1"/>
    <col min="3587" max="3588" width="12.1640625" style="1" bestFit="1" customWidth="1"/>
    <col min="3589" max="3589" width="15" style="1" bestFit="1" customWidth="1"/>
    <col min="3590" max="3590" width="7.5" style="1" bestFit="1" customWidth="1"/>
    <col min="3591" max="3591" width="13.6640625" style="1" bestFit="1" customWidth="1"/>
    <col min="3592" max="3592" width="15.5" style="1" customWidth="1"/>
    <col min="3593" max="3593" width="16.6640625" style="1" customWidth="1"/>
    <col min="3594" max="3594" width="19.1640625" style="1"/>
    <col min="3595" max="3595" width="3.5" style="1" bestFit="1" customWidth="1"/>
    <col min="3596" max="3596" width="2.33203125" style="1" bestFit="1" customWidth="1"/>
    <col min="3597" max="3597" width="3.5" style="1" bestFit="1" customWidth="1"/>
    <col min="3598" max="3598" width="10.6640625" style="1" customWidth="1"/>
    <col min="3599" max="3599" width="9.6640625" style="1" customWidth="1"/>
    <col min="3600" max="3600" width="5.1640625" style="1" bestFit="1" customWidth="1"/>
    <col min="3601" max="3601" width="2.33203125" style="1" bestFit="1" customWidth="1"/>
    <col min="3602" max="3602" width="5.1640625" style="1" bestFit="1" customWidth="1"/>
    <col min="3603" max="3840" width="19.1640625" style="1"/>
    <col min="3841" max="3841" width="25" style="1" customWidth="1"/>
    <col min="3842" max="3842" width="30.1640625" style="1" customWidth="1"/>
    <col min="3843" max="3844" width="12.1640625" style="1" bestFit="1" customWidth="1"/>
    <col min="3845" max="3845" width="15" style="1" bestFit="1" customWidth="1"/>
    <col min="3846" max="3846" width="7.5" style="1" bestFit="1" customWidth="1"/>
    <col min="3847" max="3847" width="13.6640625" style="1" bestFit="1" customWidth="1"/>
    <col min="3848" max="3848" width="15.5" style="1" customWidth="1"/>
    <col min="3849" max="3849" width="16.6640625" style="1" customWidth="1"/>
    <col min="3850" max="3850" width="19.1640625" style="1"/>
    <col min="3851" max="3851" width="3.5" style="1" bestFit="1" customWidth="1"/>
    <col min="3852" max="3852" width="2.33203125" style="1" bestFit="1" customWidth="1"/>
    <col min="3853" max="3853" width="3.5" style="1" bestFit="1" customWidth="1"/>
    <col min="3854" max="3854" width="10.6640625" style="1" customWidth="1"/>
    <col min="3855" max="3855" width="9.6640625" style="1" customWidth="1"/>
    <col min="3856" max="3856" width="5.1640625" style="1" bestFit="1" customWidth="1"/>
    <col min="3857" max="3857" width="2.33203125" style="1" bestFit="1" customWidth="1"/>
    <col min="3858" max="3858" width="5.1640625" style="1" bestFit="1" customWidth="1"/>
    <col min="3859" max="4096" width="19.1640625" style="1"/>
    <col min="4097" max="4097" width="25" style="1" customWidth="1"/>
    <col min="4098" max="4098" width="30.1640625" style="1" customWidth="1"/>
    <col min="4099" max="4100" width="12.1640625" style="1" bestFit="1" customWidth="1"/>
    <col min="4101" max="4101" width="15" style="1" bestFit="1" customWidth="1"/>
    <col min="4102" max="4102" width="7.5" style="1" bestFit="1" customWidth="1"/>
    <col min="4103" max="4103" width="13.6640625" style="1" bestFit="1" customWidth="1"/>
    <col min="4104" max="4104" width="15.5" style="1" customWidth="1"/>
    <col min="4105" max="4105" width="16.6640625" style="1" customWidth="1"/>
    <col min="4106" max="4106" width="19.1640625" style="1"/>
    <col min="4107" max="4107" width="3.5" style="1" bestFit="1" customWidth="1"/>
    <col min="4108" max="4108" width="2.33203125" style="1" bestFit="1" customWidth="1"/>
    <col min="4109" max="4109" width="3.5" style="1" bestFit="1" customWidth="1"/>
    <col min="4110" max="4110" width="10.6640625" style="1" customWidth="1"/>
    <col min="4111" max="4111" width="9.6640625" style="1" customWidth="1"/>
    <col min="4112" max="4112" width="5.1640625" style="1" bestFit="1" customWidth="1"/>
    <col min="4113" max="4113" width="2.33203125" style="1" bestFit="1" customWidth="1"/>
    <col min="4114" max="4114" width="5.1640625" style="1" bestFit="1" customWidth="1"/>
    <col min="4115" max="4352" width="19.1640625" style="1"/>
    <col min="4353" max="4353" width="25" style="1" customWidth="1"/>
    <col min="4354" max="4354" width="30.1640625" style="1" customWidth="1"/>
    <col min="4355" max="4356" width="12.1640625" style="1" bestFit="1" customWidth="1"/>
    <col min="4357" max="4357" width="15" style="1" bestFit="1" customWidth="1"/>
    <col min="4358" max="4358" width="7.5" style="1" bestFit="1" customWidth="1"/>
    <col min="4359" max="4359" width="13.6640625" style="1" bestFit="1" customWidth="1"/>
    <col min="4360" max="4360" width="15.5" style="1" customWidth="1"/>
    <col min="4361" max="4361" width="16.6640625" style="1" customWidth="1"/>
    <col min="4362" max="4362" width="19.1640625" style="1"/>
    <col min="4363" max="4363" width="3.5" style="1" bestFit="1" customWidth="1"/>
    <col min="4364" max="4364" width="2.33203125" style="1" bestFit="1" customWidth="1"/>
    <col min="4365" max="4365" width="3.5" style="1" bestFit="1" customWidth="1"/>
    <col min="4366" max="4366" width="10.6640625" style="1" customWidth="1"/>
    <col min="4367" max="4367" width="9.6640625" style="1" customWidth="1"/>
    <col min="4368" max="4368" width="5.1640625" style="1" bestFit="1" customWidth="1"/>
    <col min="4369" max="4369" width="2.33203125" style="1" bestFit="1" customWidth="1"/>
    <col min="4370" max="4370" width="5.1640625" style="1" bestFit="1" customWidth="1"/>
    <col min="4371" max="4608" width="19.1640625" style="1"/>
    <col min="4609" max="4609" width="25" style="1" customWidth="1"/>
    <col min="4610" max="4610" width="30.1640625" style="1" customWidth="1"/>
    <col min="4611" max="4612" width="12.1640625" style="1" bestFit="1" customWidth="1"/>
    <col min="4613" max="4613" width="15" style="1" bestFit="1" customWidth="1"/>
    <col min="4614" max="4614" width="7.5" style="1" bestFit="1" customWidth="1"/>
    <col min="4615" max="4615" width="13.6640625" style="1" bestFit="1" customWidth="1"/>
    <col min="4616" max="4616" width="15.5" style="1" customWidth="1"/>
    <col min="4617" max="4617" width="16.6640625" style="1" customWidth="1"/>
    <col min="4618" max="4618" width="19.1640625" style="1"/>
    <col min="4619" max="4619" width="3.5" style="1" bestFit="1" customWidth="1"/>
    <col min="4620" max="4620" width="2.33203125" style="1" bestFit="1" customWidth="1"/>
    <col min="4621" max="4621" width="3.5" style="1" bestFit="1" customWidth="1"/>
    <col min="4622" max="4622" width="10.6640625" style="1" customWidth="1"/>
    <col min="4623" max="4623" width="9.6640625" style="1" customWidth="1"/>
    <col min="4624" max="4624" width="5.1640625" style="1" bestFit="1" customWidth="1"/>
    <col min="4625" max="4625" width="2.33203125" style="1" bestFit="1" customWidth="1"/>
    <col min="4626" max="4626" width="5.1640625" style="1" bestFit="1" customWidth="1"/>
    <col min="4627" max="4864" width="19.1640625" style="1"/>
    <col min="4865" max="4865" width="25" style="1" customWidth="1"/>
    <col min="4866" max="4866" width="30.1640625" style="1" customWidth="1"/>
    <col min="4867" max="4868" width="12.1640625" style="1" bestFit="1" customWidth="1"/>
    <col min="4869" max="4869" width="15" style="1" bestFit="1" customWidth="1"/>
    <col min="4870" max="4870" width="7.5" style="1" bestFit="1" customWidth="1"/>
    <col min="4871" max="4871" width="13.6640625" style="1" bestFit="1" customWidth="1"/>
    <col min="4872" max="4872" width="15.5" style="1" customWidth="1"/>
    <col min="4873" max="4873" width="16.6640625" style="1" customWidth="1"/>
    <col min="4874" max="4874" width="19.1640625" style="1"/>
    <col min="4875" max="4875" width="3.5" style="1" bestFit="1" customWidth="1"/>
    <col min="4876" max="4876" width="2.33203125" style="1" bestFit="1" customWidth="1"/>
    <col min="4877" max="4877" width="3.5" style="1" bestFit="1" customWidth="1"/>
    <col min="4878" max="4878" width="10.6640625" style="1" customWidth="1"/>
    <col min="4879" max="4879" width="9.6640625" style="1" customWidth="1"/>
    <col min="4880" max="4880" width="5.1640625" style="1" bestFit="1" customWidth="1"/>
    <col min="4881" max="4881" width="2.33203125" style="1" bestFit="1" customWidth="1"/>
    <col min="4882" max="4882" width="5.1640625" style="1" bestFit="1" customWidth="1"/>
    <col min="4883" max="5120" width="19.1640625" style="1"/>
    <col min="5121" max="5121" width="25" style="1" customWidth="1"/>
    <col min="5122" max="5122" width="30.1640625" style="1" customWidth="1"/>
    <col min="5123" max="5124" width="12.1640625" style="1" bestFit="1" customWidth="1"/>
    <col min="5125" max="5125" width="15" style="1" bestFit="1" customWidth="1"/>
    <col min="5126" max="5126" width="7.5" style="1" bestFit="1" customWidth="1"/>
    <col min="5127" max="5127" width="13.6640625" style="1" bestFit="1" customWidth="1"/>
    <col min="5128" max="5128" width="15.5" style="1" customWidth="1"/>
    <col min="5129" max="5129" width="16.6640625" style="1" customWidth="1"/>
    <col min="5130" max="5130" width="19.1640625" style="1"/>
    <col min="5131" max="5131" width="3.5" style="1" bestFit="1" customWidth="1"/>
    <col min="5132" max="5132" width="2.33203125" style="1" bestFit="1" customWidth="1"/>
    <col min="5133" max="5133" width="3.5" style="1" bestFit="1" customWidth="1"/>
    <col min="5134" max="5134" width="10.6640625" style="1" customWidth="1"/>
    <col min="5135" max="5135" width="9.6640625" style="1" customWidth="1"/>
    <col min="5136" max="5136" width="5.1640625" style="1" bestFit="1" customWidth="1"/>
    <col min="5137" max="5137" width="2.33203125" style="1" bestFit="1" customWidth="1"/>
    <col min="5138" max="5138" width="5.1640625" style="1" bestFit="1" customWidth="1"/>
    <col min="5139" max="5376" width="19.1640625" style="1"/>
    <col min="5377" max="5377" width="25" style="1" customWidth="1"/>
    <col min="5378" max="5378" width="30.1640625" style="1" customWidth="1"/>
    <col min="5379" max="5380" width="12.1640625" style="1" bestFit="1" customWidth="1"/>
    <col min="5381" max="5381" width="15" style="1" bestFit="1" customWidth="1"/>
    <col min="5382" max="5382" width="7.5" style="1" bestFit="1" customWidth="1"/>
    <col min="5383" max="5383" width="13.6640625" style="1" bestFit="1" customWidth="1"/>
    <col min="5384" max="5384" width="15.5" style="1" customWidth="1"/>
    <col min="5385" max="5385" width="16.6640625" style="1" customWidth="1"/>
    <col min="5386" max="5386" width="19.1640625" style="1"/>
    <col min="5387" max="5387" width="3.5" style="1" bestFit="1" customWidth="1"/>
    <col min="5388" max="5388" width="2.33203125" style="1" bestFit="1" customWidth="1"/>
    <col min="5389" max="5389" width="3.5" style="1" bestFit="1" customWidth="1"/>
    <col min="5390" max="5390" width="10.6640625" style="1" customWidth="1"/>
    <col min="5391" max="5391" width="9.6640625" style="1" customWidth="1"/>
    <col min="5392" max="5392" width="5.1640625" style="1" bestFit="1" customWidth="1"/>
    <col min="5393" max="5393" width="2.33203125" style="1" bestFit="1" customWidth="1"/>
    <col min="5394" max="5394" width="5.1640625" style="1" bestFit="1" customWidth="1"/>
    <col min="5395" max="5632" width="19.1640625" style="1"/>
    <col min="5633" max="5633" width="25" style="1" customWidth="1"/>
    <col min="5634" max="5634" width="30.1640625" style="1" customWidth="1"/>
    <col min="5635" max="5636" width="12.1640625" style="1" bestFit="1" customWidth="1"/>
    <col min="5637" max="5637" width="15" style="1" bestFit="1" customWidth="1"/>
    <col min="5638" max="5638" width="7.5" style="1" bestFit="1" customWidth="1"/>
    <col min="5639" max="5639" width="13.6640625" style="1" bestFit="1" customWidth="1"/>
    <col min="5640" max="5640" width="15.5" style="1" customWidth="1"/>
    <col min="5641" max="5641" width="16.6640625" style="1" customWidth="1"/>
    <col min="5642" max="5642" width="19.1640625" style="1"/>
    <col min="5643" max="5643" width="3.5" style="1" bestFit="1" customWidth="1"/>
    <col min="5644" max="5644" width="2.33203125" style="1" bestFit="1" customWidth="1"/>
    <col min="5645" max="5645" width="3.5" style="1" bestFit="1" customWidth="1"/>
    <col min="5646" max="5646" width="10.6640625" style="1" customWidth="1"/>
    <col min="5647" max="5647" width="9.6640625" style="1" customWidth="1"/>
    <col min="5648" max="5648" width="5.1640625" style="1" bestFit="1" customWidth="1"/>
    <col min="5649" max="5649" width="2.33203125" style="1" bestFit="1" customWidth="1"/>
    <col min="5650" max="5650" width="5.1640625" style="1" bestFit="1" customWidth="1"/>
    <col min="5651" max="5888" width="19.1640625" style="1"/>
    <col min="5889" max="5889" width="25" style="1" customWidth="1"/>
    <col min="5890" max="5890" width="30.1640625" style="1" customWidth="1"/>
    <col min="5891" max="5892" width="12.1640625" style="1" bestFit="1" customWidth="1"/>
    <col min="5893" max="5893" width="15" style="1" bestFit="1" customWidth="1"/>
    <col min="5894" max="5894" width="7.5" style="1" bestFit="1" customWidth="1"/>
    <col min="5895" max="5895" width="13.6640625" style="1" bestFit="1" customWidth="1"/>
    <col min="5896" max="5896" width="15.5" style="1" customWidth="1"/>
    <col min="5897" max="5897" width="16.6640625" style="1" customWidth="1"/>
    <col min="5898" max="5898" width="19.1640625" style="1"/>
    <col min="5899" max="5899" width="3.5" style="1" bestFit="1" customWidth="1"/>
    <col min="5900" max="5900" width="2.33203125" style="1" bestFit="1" customWidth="1"/>
    <col min="5901" max="5901" width="3.5" style="1" bestFit="1" customWidth="1"/>
    <col min="5902" max="5902" width="10.6640625" style="1" customWidth="1"/>
    <col min="5903" max="5903" width="9.6640625" style="1" customWidth="1"/>
    <col min="5904" max="5904" width="5.1640625" style="1" bestFit="1" customWidth="1"/>
    <col min="5905" max="5905" width="2.33203125" style="1" bestFit="1" customWidth="1"/>
    <col min="5906" max="5906" width="5.1640625" style="1" bestFit="1" customWidth="1"/>
    <col min="5907" max="6144" width="19.1640625" style="1"/>
    <col min="6145" max="6145" width="25" style="1" customWidth="1"/>
    <col min="6146" max="6146" width="30.1640625" style="1" customWidth="1"/>
    <col min="6147" max="6148" width="12.1640625" style="1" bestFit="1" customWidth="1"/>
    <col min="6149" max="6149" width="15" style="1" bestFit="1" customWidth="1"/>
    <col min="6150" max="6150" width="7.5" style="1" bestFit="1" customWidth="1"/>
    <col min="6151" max="6151" width="13.6640625" style="1" bestFit="1" customWidth="1"/>
    <col min="6152" max="6152" width="15.5" style="1" customWidth="1"/>
    <col min="6153" max="6153" width="16.6640625" style="1" customWidth="1"/>
    <col min="6154" max="6154" width="19.1640625" style="1"/>
    <col min="6155" max="6155" width="3.5" style="1" bestFit="1" customWidth="1"/>
    <col min="6156" max="6156" width="2.33203125" style="1" bestFit="1" customWidth="1"/>
    <col min="6157" max="6157" width="3.5" style="1" bestFit="1" customWidth="1"/>
    <col min="6158" max="6158" width="10.6640625" style="1" customWidth="1"/>
    <col min="6159" max="6159" width="9.6640625" style="1" customWidth="1"/>
    <col min="6160" max="6160" width="5.1640625" style="1" bestFit="1" customWidth="1"/>
    <col min="6161" max="6161" width="2.33203125" style="1" bestFit="1" customWidth="1"/>
    <col min="6162" max="6162" width="5.1640625" style="1" bestFit="1" customWidth="1"/>
    <col min="6163" max="6400" width="19.1640625" style="1"/>
    <col min="6401" max="6401" width="25" style="1" customWidth="1"/>
    <col min="6402" max="6402" width="30.1640625" style="1" customWidth="1"/>
    <col min="6403" max="6404" width="12.1640625" style="1" bestFit="1" customWidth="1"/>
    <col min="6405" max="6405" width="15" style="1" bestFit="1" customWidth="1"/>
    <col min="6406" max="6406" width="7.5" style="1" bestFit="1" customWidth="1"/>
    <col min="6407" max="6407" width="13.6640625" style="1" bestFit="1" customWidth="1"/>
    <col min="6408" max="6408" width="15.5" style="1" customWidth="1"/>
    <col min="6409" max="6409" width="16.6640625" style="1" customWidth="1"/>
    <col min="6410" max="6410" width="19.1640625" style="1"/>
    <col min="6411" max="6411" width="3.5" style="1" bestFit="1" customWidth="1"/>
    <col min="6412" max="6412" width="2.33203125" style="1" bestFit="1" customWidth="1"/>
    <col min="6413" max="6413" width="3.5" style="1" bestFit="1" customWidth="1"/>
    <col min="6414" max="6414" width="10.6640625" style="1" customWidth="1"/>
    <col min="6415" max="6415" width="9.6640625" style="1" customWidth="1"/>
    <col min="6416" max="6416" width="5.1640625" style="1" bestFit="1" customWidth="1"/>
    <col min="6417" max="6417" width="2.33203125" style="1" bestFit="1" customWidth="1"/>
    <col min="6418" max="6418" width="5.1640625" style="1" bestFit="1" customWidth="1"/>
    <col min="6419" max="6656" width="19.1640625" style="1"/>
    <col min="6657" max="6657" width="25" style="1" customWidth="1"/>
    <col min="6658" max="6658" width="30.1640625" style="1" customWidth="1"/>
    <col min="6659" max="6660" width="12.1640625" style="1" bestFit="1" customWidth="1"/>
    <col min="6661" max="6661" width="15" style="1" bestFit="1" customWidth="1"/>
    <col min="6662" max="6662" width="7.5" style="1" bestFit="1" customWidth="1"/>
    <col min="6663" max="6663" width="13.6640625" style="1" bestFit="1" customWidth="1"/>
    <col min="6664" max="6664" width="15.5" style="1" customWidth="1"/>
    <col min="6665" max="6665" width="16.6640625" style="1" customWidth="1"/>
    <col min="6666" max="6666" width="19.1640625" style="1"/>
    <col min="6667" max="6667" width="3.5" style="1" bestFit="1" customWidth="1"/>
    <col min="6668" max="6668" width="2.33203125" style="1" bestFit="1" customWidth="1"/>
    <col min="6669" max="6669" width="3.5" style="1" bestFit="1" customWidth="1"/>
    <col min="6670" max="6670" width="10.6640625" style="1" customWidth="1"/>
    <col min="6671" max="6671" width="9.6640625" style="1" customWidth="1"/>
    <col min="6672" max="6672" width="5.1640625" style="1" bestFit="1" customWidth="1"/>
    <col min="6673" max="6673" width="2.33203125" style="1" bestFit="1" customWidth="1"/>
    <col min="6674" max="6674" width="5.1640625" style="1" bestFit="1" customWidth="1"/>
    <col min="6675" max="6912" width="19.1640625" style="1"/>
    <col min="6913" max="6913" width="25" style="1" customWidth="1"/>
    <col min="6914" max="6914" width="30.1640625" style="1" customWidth="1"/>
    <col min="6915" max="6916" width="12.1640625" style="1" bestFit="1" customWidth="1"/>
    <col min="6917" max="6917" width="15" style="1" bestFit="1" customWidth="1"/>
    <col min="6918" max="6918" width="7.5" style="1" bestFit="1" customWidth="1"/>
    <col min="6919" max="6919" width="13.6640625" style="1" bestFit="1" customWidth="1"/>
    <col min="6920" max="6920" width="15.5" style="1" customWidth="1"/>
    <col min="6921" max="6921" width="16.6640625" style="1" customWidth="1"/>
    <col min="6922" max="6922" width="19.1640625" style="1"/>
    <col min="6923" max="6923" width="3.5" style="1" bestFit="1" customWidth="1"/>
    <col min="6924" max="6924" width="2.33203125" style="1" bestFit="1" customWidth="1"/>
    <col min="6925" max="6925" width="3.5" style="1" bestFit="1" customWidth="1"/>
    <col min="6926" max="6926" width="10.6640625" style="1" customWidth="1"/>
    <col min="6927" max="6927" width="9.6640625" style="1" customWidth="1"/>
    <col min="6928" max="6928" width="5.1640625" style="1" bestFit="1" customWidth="1"/>
    <col min="6929" max="6929" width="2.33203125" style="1" bestFit="1" customWidth="1"/>
    <col min="6930" max="6930" width="5.1640625" style="1" bestFit="1" customWidth="1"/>
    <col min="6931" max="7168" width="19.1640625" style="1"/>
    <col min="7169" max="7169" width="25" style="1" customWidth="1"/>
    <col min="7170" max="7170" width="30.1640625" style="1" customWidth="1"/>
    <col min="7171" max="7172" width="12.1640625" style="1" bestFit="1" customWidth="1"/>
    <col min="7173" max="7173" width="15" style="1" bestFit="1" customWidth="1"/>
    <col min="7174" max="7174" width="7.5" style="1" bestFit="1" customWidth="1"/>
    <col min="7175" max="7175" width="13.6640625" style="1" bestFit="1" customWidth="1"/>
    <col min="7176" max="7176" width="15.5" style="1" customWidth="1"/>
    <col min="7177" max="7177" width="16.6640625" style="1" customWidth="1"/>
    <col min="7178" max="7178" width="19.1640625" style="1"/>
    <col min="7179" max="7179" width="3.5" style="1" bestFit="1" customWidth="1"/>
    <col min="7180" max="7180" width="2.33203125" style="1" bestFit="1" customWidth="1"/>
    <col min="7181" max="7181" width="3.5" style="1" bestFit="1" customWidth="1"/>
    <col min="7182" max="7182" width="10.6640625" style="1" customWidth="1"/>
    <col min="7183" max="7183" width="9.6640625" style="1" customWidth="1"/>
    <col min="7184" max="7184" width="5.1640625" style="1" bestFit="1" customWidth="1"/>
    <col min="7185" max="7185" width="2.33203125" style="1" bestFit="1" customWidth="1"/>
    <col min="7186" max="7186" width="5.1640625" style="1" bestFit="1" customWidth="1"/>
    <col min="7187" max="7424" width="19.1640625" style="1"/>
    <col min="7425" max="7425" width="25" style="1" customWidth="1"/>
    <col min="7426" max="7426" width="30.1640625" style="1" customWidth="1"/>
    <col min="7427" max="7428" width="12.1640625" style="1" bestFit="1" customWidth="1"/>
    <col min="7429" max="7429" width="15" style="1" bestFit="1" customWidth="1"/>
    <col min="7430" max="7430" width="7.5" style="1" bestFit="1" customWidth="1"/>
    <col min="7431" max="7431" width="13.6640625" style="1" bestFit="1" customWidth="1"/>
    <col min="7432" max="7432" width="15.5" style="1" customWidth="1"/>
    <col min="7433" max="7433" width="16.6640625" style="1" customWidth="1"/>
    <col min="7434" max="7434" width="19.1640625" style="1"/>
    <col min="7435" max="7435" width="3.5" style="1" bestFit="1" customWidth="1"/>
    <col min="7436" max="7436" width="2.33203125" style="1" bestFit="1" customWidth="1"/>
    <col min="7437" max="7437" width="3.5" style="1" bestFit="1" customWidth="1"/>
    <col min="7438" max="7438" width="10.6640625" style="1" customWidth="1"/>
    <col min="7439" max="7439" width="9.6640625" style="1" customWidth="1"/>
    <col min="7440" max="7440" width="5.1640625" style="1" bestFit="1" customWidth="1"/>
    <col min="7441" max="7441" width="2.33203125" style="1" bestFit="1" customWidth="1"/>
    <col min="7442" max="7442" width="5.1640625" style="1" bestFit="1" customWidth="1"/>
    <col min="7443" max="7680" width="19.1640625" style="1"/>
    <col min="7681" max="7681" width="25" style="1" customWidth="1"/>
    <col min="7682" max="7682" width="30.1640625" style="1" customWidth="1"/>
    <col min="7683" max="7684" width="12.1640625" style="1" bestFit="1" customWidth="1"/>
    <col min="7685" max="7685" width="15" style="1" bestFit="1" customWidth="1"/>
    <col min="7686" max="7686" width="7.5" style="1" bestFit="1" customWidth="1"/>
    <col min="7687" max="7687" width="13.6640625" style="1" bestFit="1" customWidth="1"/>
    <col min="7688" max="7688" width="15.5" style="1" customWidth="1"/>
    <col min="7689" max="7689" width="16.6640625" style="1" customWidth="1"/>
    <col min="7690" max="7690" width="19.1640625" style="1"/>
    <col min="7691" max="7691" width="3.5" style="1" bestFit="1" customWidth="1"/>
    <col min="7692" max="7692" width="2.33203125" style="1" bestFit="1" customWidth="1"/>
    <col min="7693" max="7693" width="3.5" style="1" bestFit="1" customWidth="1"/>
    <col min="7694" max="7694" width="10.6640625" style="1" customWidth="1"/>
    <col min="7695" max="7695" width="9.6640625" style="1" customWidth="1"/>
    <col min="7696" max="7696" width="5.1640625" style="1" bestFit="1" customWidth="1"/>
    <col min="7697" max="7697" width="2.33203125" style="1" bestFit="1" customWidth="1"/>
    <col min="7698" max="7698" width="5.1640625" style="1" bestFit="1" customWidth="1"/>
    <col min="7699" max="7936" width="19.1640625" style="1"/>
    <col min="7937" max="7937" width="25" style="1" customWidth="1"/>
    <col min="7938" max="7938" width="30.1640625" style="1" customWidth="1"/>
    <col min="7939" max="7940" width="12.1640625" style="1" bestFit="1" customWidth="1"/>
    <col min="7941" max="7941" width="15" style="1" bestFit="1" customWidth="1"/>
    <col min="7942" max="7942" width="7.5" style="1" bestFit="1" customWidth="1"/>
    <col min="7943" max="7943" width="13.6640625" style="1" bestFit="1" customWidth="1"/>
    <col min="7944" max="7944" width="15.5" style="1" customWidth="1"/>
    <col min="7945" max="7945" width="16.6640625" style="1" customWidth="1"/>
    <col min="7946" max="7946" width="19.1640625" style="1"/>
    <col min="7947" max="7947" width="3.5" style="1" bestFit="1" customWidth="1"/>
    <col min="7948" max="7948" width="2.33203125" style="1" bestFit="1" customWidth="1"/>
    <col min="7949" max="7949" width="3.5" style="1" bestFit="1" customWidth="1"/>
    <col min="7950" max="7950" width="10.6640625" style="1" customWidth="1"/>
    <col min="7951" max="7951" width="9.6640625" style="1" customWidth="1"/>
    <col min="7952" max="7952" width="5.1640625" style="1" bestFit="1" customWidth="1"/>
    <col min="7953" max="7953" width="2.33203125" style="1" bestFit="1" customWidth="1"/>
    <col min="7954" max="7954" width="5.1640625" style="1" bestFit="1" customWidth="1"/>
    <col min="7955" max="8192" width="19.1640625" style="1"/>
    <col min="8193" max="8193" width="25" style="1" customWidth="1"/>
    <col min="8194" max="8194" width="30.1640625" style="1" customWidth="1"/>
    <col min="8195" max="8196" width="12.1640625" style="1" bestFit="1" customWidth="1"/>
    <col min="8197" max="8197" width="15" style="1" bestFit="1" customWidth="1"/>
    <col min="8198" max="8198" width="7.5" style="1" bestFit="1" customWidth="1"/>
    <col min="8199" max="8199" width="13.6640625" style="1" bestFit="1" customWidth="1"/>
    <col min="8200" max="8200" width="15.5" style="1" customWidth="1"/>
    <col min="8201" max="8201" width="16.6640625" style="1" customWidth="1"/>
    <col min="8202" max="8202" width="19.1640625" style="1"/>
    <col min="8203" max="8203" width="3.5" style="1" bestFit="1" customWidth="1"/>
    <col min="8204" max="8204" width="2.33203125" style="1" bestFit="1" customWidth="1"/>
    <col min="8205" max="8205" width="3.5" style="1" bestFit="1" customWidth="1"/>
    <col min="8206" max="8206" width="10.6640625" style="1" customWidth="1"/>
    <col min="8207" max="8207" width="9.6640625" style="1" customWidth="1"/>
    <col min="8208" max="8208" width="5.1640625" style="1" bestFit="1" customWidth="1"/>
    <col min="8209" max="8209" width="2.33203125" style="1" bestFit="1" customWidth="1"/>
    <col min="8210" max="8210" width="5.1640625" style="1" bestFit="1" customWidth="1"/>
    <col min="8211" max="8448" width="19.1640625" style="1"/>
    <col min="8449" max="8449" width="25" style="1" customWidth="1"/>
    <col min="8450" max="8450" width="30.1640625" style="1" customWidth="1"/>
    <col min="8451" max="8452" width="12.1640625" style="1" bestFit="1" customWidth="1"/>
    <col min="8453" max="8453" width="15" style="1" bestFit="1" customWidth="1"/>
    <col min="8454" max="8454" width="7.5" style="1" bestFit="1" customWidth="1"/>
    <col min="8455" max="8455" width="13.6640625" style="1" bestFit="1" customWidth="1"/>
    <col min="8456" max="8456" width="15.5" style="1" customWidth="1"/>
    <col min="8457" max="8457" width="16.6640625" style="1" customWidth="1"/>
    <col min="8458" max="8458" width="19.1640625" style="1"/>
    <col min="8459" max="8459" width="3.5" style="1" bestFit="1" customWidth="1"/>
    <col min="8460" max="8460" width="2.33203125" style="1" bestFit="1" customWidth="1"/>
    <col min="8461" max="8461" width="3.5" style="1" bestFit="1" customWidth="1"/>
    <col min="8462" max="8462" width="10.6640625" style="1" customWidth="1"/>
    <col min="8463" max="8463" width="9.6640625" style="1" customWidth="1"/>
    <col min="8464" max="8464" width="5.1640625" style="1" bestFit="1" customWidth="1"/>
    <col min="8465" max="8465" width="2.33203125" style="1" bestFit="1" customWidth="1"/>
    <col min="8466" max="8466" width="5.1640625" style="1" bestFit="1" customWidth="1"/>
    <col min="8467" max="8704" width="19.1640625" style="1"/>
    <col min="8705" max="8705" width="25" style="1" customWidth="1"/>
    <col min="8706" max="8706" width="30.1640625" style="1" customWidth="1"/>
    <col min="8707" max="8708" width="12.1640625" style="1" bestFit="1" customWidth="1"/>
    <col min="8709" max="8709" width="15" style="1" bestFit="1" customWidth="1"/>
    <col min="8710" max="8710" width="7.5" style="1" bestFit="1" customWidth="1"/>
    <col min="8711" max="8711" width="13.6640625" style="1" bestFit="1" customWidth="1"/>
    <col min="8712" max="8712" width="15.5" style="1" customWidth="1"/>
    <col min="8713" max="8713" width="16.6640625" style="1" customWidth="1"/>
    <col min="8714" max="8714" width="19.1640625" style="1"/>
    <col min="8715" max="8715" width="3.5" style="1" bestFit="1" customWidth="1"/>
    <col min="8716" max="8716" width="2.33203125" style="1" bestFit="1" customWidth="1"/>
    <col min="8717" max="8717" width="3.5" style="1" bestFit="1" customWidth="1"/>
    <col min="8718" max="8718" width="10.6640625" style="1" customWidth="1"/>
    <col min="8719" max="8719" width="9.6640625" style="1" customWidth="1"/>
    <col min="8720" max="8720" width="5.1640625" style="1" bestFit="1" customWidth="1"/>
    <col min="8721" max="8721" width="2.33203125" style="1" bestFit="1" customWidth="1"/>
    <col min="8722" max="8722" width="5.1640625" style="1" bestFit="1" customWidth="1"/>
    <col min="8723" max="8960" width="19.1640625" style="1"/>
    <col min="8961" max="8961" width="25" style="1" customWidth="1"/>
    <col min="8962" max="8962" width="30.1640625" style="1" customWidth="1"/>
    <col min="8963" max="8964" width="12.1640625" style="1" bestFit="1" customWidth="1"/>
    <col min="8965" max="8965" width="15" style="1" bestFit="1" customWidth="1"/>
    <col min="8966" max="8966" width="7.5" style="1" bestFit="1" customWidth="1"/>
    <col min="8967" max="8967" width="13.6640625" style="1" bestFit="1" customWidth="1"/>
    <col min="8968" max="8968" width="15.5" style="1" customWidth="1"/>
    <col min="8969" max="8969" width="16.6640625" style="1" customWidth="1"/>
    <col min="8970" max="8970" width="19.1640625" style="1"/>
    <col min="8971" max="8971" width="3.5" style="1" bestFit="1" customWidth="1"/>
    <col min="8972" max="8972" width="2.33203125" style="1" bestFit="1" customWidth="1"/>
    <col min="8973" max="8973" width="3.5" style="1" bestFit="1" customWidth="1"/>
    <col min="8974" max="8974" width="10.6640625" style="1" customWidth="1"/>
    <col min="8975" max="8975" width="9.6640625" style="1" customWidth="1"/>
    <col min="8976" max="8976" width="5.1640625" style="1" bestFit="1" customWidth="1"/>
    <col min="8977" max="8977" width="2.33203125" style="1" bestFit="1" customWidth="1"/>
    <col min="8978" max="8978" width="5.1640625" style="1" bestFit="1" customWidth="1"/>
    <col min="8979" max="9216" width="19.1640625" style="1"/>
    <col min="9217" max="9217" width="25" style="1" customWidth="1"/>
    <col min="9218" max="9218" width="30.1640625" style="1" customWidth="1"/>
    <col min="9219" max="9220" width="12.1640625" style="1" bestFit="1" customWidth="1"/>
    <col min="9221" max="9221" width="15" style="1" bestFit="1" customWidth="1"/>
    <col min="9222" max="9222" width="7.5" style="1" bestFit="1" customWidth="1"/>
    <col min="9223" max="9223" width="13.6640625" style="1" bestFit="1" customWidth="1"/>
    <col min="9224" max="9224" width="15.5" style="1" customWidth="1"/>
    <col min="9225" max="9225" width="16.6640625" style="1" customWidth="1"/>
    <col min="9226" max="9226" width="19.1640625" style="1"/>
    <col min="9227" max="9227" width="3.5" style="1" bestFit="1" customWidth="1"/>
    <col min="9228" max="9228" width="2.33203125" style="1" bestFit="1" customWidth="1"/>
    <col min="9229" max="9229" width="3.5" style="1" bestFit="1" customWidth="1"/>
    <col min="9230" max="9230" width="10.6640625" style="1" customWidth="1"/>
    <col min="9231" max="9231" width="9.6640625" style="1" customWidth="1"/>
    <col min="9232" max="9232" width="5.1640625" style="1" bestFit="1" customWidth="1"/>
    <col min="9233" max="9233" width="2.33203125" style="1" bestFit="1" customWidth="1"/>
    <col min="9234" max="9234" width="5.1640625" style="1" bestFit="1" customWidth="1"/>
    <col min="9235" max="9472" width="19.1640625" style="1"/>
    <col min="9473" max="9473" width="25" style="1" customWidth="1"/>
    <col min="9474" max="9474" width="30.1640625" style="1" customWidth="1"/>
    <col min="9475" max="9476" width="12.1640625" style="1" bestFit="1" customWidth="1"/>
    <col min="9477" max="9477" width="15" style="1" bestFit="1" customWidth="1"/>
    <col min="9478" max="9478" width="7.5" style="1" bestFit="1" customWidth="1"/>
    <col min="9479" max="9479" width="13.6640625" style="1" bestFit="1" customWidth="1"/>
    <col min="9480" max="9480" width="15.5" style="1" customWidth="1"/>
    <col min="9481" max="9481" width="16.6640625" style="1" customWidth="1"/>
    <col min="9482" max="9482" width="19.1640625" style="1"/>
    <col min="9483" max="9483" width="3.5" style="1" bestFit="1" customWidth="1"/>
    <col min="9484" max="9484" width="2.33203125" style="1" bestFit="1" customWidth="1"/>
    <col min="9485" max="9485" width="3.5" style="1" bestFit="1" customWidth="1"/>
    <col min="9486" max="9486" width="10.6640625" style="1" customWidth="1"/>
    <col min="9487" max="9487" width="9.6640625" style="1" customWidth="1"/>
    <col min="9488" max="9488" width="5.1640625" style="1" bestFit="1" customWidth="1"/>
    <col min="9489" max="9489" width="2.33203125" style="1" bestFit="1" customWidth="1"/>
    <col min="9490" max="9490" width="5.1640625" style="1" bestFit="1" customWidth="1"/>
    <col min="9491" max="9728" width="19.1640625" style="1"/>
    <col min="9729" max="9729" width="25" style="1" customWidth="1"/>
    <col min="9730" max="9730" width="30.1640625" style="1" customWidth="1"/>
    <col min="9731" max="9732" width="12.1640625" style="1" bestFit="1" customWidth="1"/>
    <col min="9733" max="9733" width="15" style="1" bestFit="1" customWidth="1"/>
    <col min="9734" max="9734" width="7.5" style="1" bestFit="1" customWidth="1"/>
    <col min="9735" max="9735" width="13.6640625" style="1" bestFit="1" customWidth="1"/>
    <col min="9736" max="9736" width="15.5" style="1" customWidth="1"/>
    <col min="9737" max="9737" width="16.6640625" style="1" customWidth="1"/>
    <col min="9738" max="9738" width="19.1640625" style="1"/>
    <col min="9739" max="9739" width="3.5" style="1" bestFit="1" customWidth="1"/>
    <col min="9740" max="9740" width="2.33203125" style="1" bestFit="1" customWidth="1"/>
    <col min="9741" max="9741" width="3.5" style="1" bestFit="1" customWidth="1"/>
    <col min="9742" max="9742" width="10.6640625" style="1" customWidth="1"/>
    <col min="9743" max="9743" width="9.6640625" style="1" customWidth="1"/>
    <col min="9744" max="9744" width="5.1640625" style="1" bestFit="1" customWidth="1"/>
    <col min="9745" max="9745" width="2.33203125" style="1" bestFit="1" customWidth="1"/>
    <col min="9746" max="9746" width="5.1640625" style="1" bestFit="1" customWidth="1"/>
    <col min="9747" max="9984" width="19.1640625" style="1"/>
    <col min="9985" max="9985" width="25" style="1" customWidth="1"/>
    <col min="9986" max="9986" width="30.1640625" style="1" customWidth="1"/>
    <col min="9987" max="9988" width="12.1640625" style="1" bestFit="1" customWidth="1"/>
    <col min="9989" max="9989" width="15" style="1" bestFit="1" customWidth="1"/>
    <col min="9990" max="9990" width="7.5" style="1" bestFit="1" customWidth="1"/>
    <col min="9991" max="9991" width="13.6640625" style="1" bestFit="1" customWidth="1"/>
    <col min="9992" max="9992" width="15.5" style="1" customWidth="1"/>
    <col min="9993" max="9993" width="16.6640625" style="1" customWidth="1"/>
    <col min="9994" max="9994" width="19.1640625" style="1"/>
    <col min="9995" max="9995" width="3.5" style="1" bestFit="1" customWidth="1"/>
    <col min="9996" max="9996" width="2.33203125" style="1" bestFit="1" customWidth="1"/>
    <col min="9997" max="9997" width="3.5" style="1" bestFit="1" customWidth="1"/>
    <col min="9998" max="9998" width="10.6640625" style="1" customWidth="1"/>
    <col min="9999" max="9999" width="9.6640625" style="1" customWidth="1"/>
    <col min="10000" max="10000" width="5.1640625" style="1" bestFit="1" customWidth="1"/>
    <col min="10001" max="10001" width="2.33203125" style="1" bestFit="1" customWidth="1"/>
    <col min="10002" max="10002" width="5.1640625" style="1" bestFit="1" customWidth="1"/>
    <col min="10003" max="10240" width="19.1640625" style="1"/>
    <col min="10241" max="10241" width="25" style="1" customWidth="1"/>
    <col min="10242" max="10242" width="30.1640625" style="1" customWidth="1"/>
    <col min="10243" max="10244" width="12.1640625" style="1" bestFit="1" customWidth="1"/>
    <col min="10245" max="10245" width="15" style="1" bestFit="1" customWidth="1"/>
    <col min="10246" max="10246" width="7.5" style="1" bestFit="1" customWidth="1"/>
    <col min="10247" max="10247" width="13.6640625" style="1" bestFit="1" customWidth="1"/>
    <col min="10248" max="10248" width="15.5" style="1" customWidth="1"/>
    <col min="10249" max="10249" width="16.6640625" style="1" customWidth="1"/>
    <col min="10250" max="10250" width="19.1640625" style="1"/>
    <col min="10251" max="10251" width="3.5" style="1" bestFit="1" customWidth="1"/>
    <col min="10252" max="10252" width="2.33203125" style="1" bestFit="1" customWidth="1"/>
    <col min="10253" max="10253" width="3.5" style="1" bestFit="1" customWidth="1"/>
    <col min="10254" max="10254" width="10.6640625" style="1" customWidth="1"/>
    <col min="10255" max="10255" width="9.6640625" style="1" customWidth="1"/>
    <col min="10256" max="10256" width="5.1640625" style="1" bestFit="1" customWidth="1"/>
    <col min="10257" max="10257" width="2.33203125" style="1" bestFit="1" customWidth="1"/>
    <col min="10258" max="10258" width="5.1640625" style="1" bestFit="1" customWidth="1"/>
    <col min="10259" max="10496" width="19.1640625" style="1"/>
    <col min="10497" max="10497" width="25" style="1" customWidth="1"/>
    <col min="10498" max="10498" width="30.1640625" style="1" customWidth="1"/>
    <col min="10499" max="10500" width="12.1640625" style="1" bestFit="1" customWidth="1"/>
    <col min="10501" max="10501" width="15" style="1" bestFit="1" customWidth="1"/>
    <col min="10502" max="10502" width="7.5" style="1" bestFit="1" customWidth="1"/>
    <col min="10503" max="10503" width="13.6640625" style="1" bestFit="1" customWidth="1"/>
    <col min="10504" max="10504" width="15.5" style="1" customWidth="1"/>
    <col min="10505" max="10505" width="16.6640625" style="1" customWidth="1"/>
    <col min="10506" max="10506" width="19.1640625" style="1"/>
    <col min="10507" max="10507" width="3.5" style="1" bestFit="1" customWidth="1"/>
    <col min="10508" max="10508" width="2.33203125" style="1" bestFit="1" customWidth="1"/>
    <col min="10509" max="10509" width="3.5" style="1" bestFit="1" customWidth="1"/>
    <col min="10510" max="10510" width="10.6640625" style="1" customWidth="1"/>
    <col min="10511" max="10511" width="9.6640625" style="1" customWidth="1"/>
    <col min="10512" max="10512" width="5.1640625" style="1" bestFit="1" customWidth="1"/>
    <col min="10513" max="10513" width="2.33203125" style="1" bestFit="1" customWidth="1"/>
    <col min="10514" max="10514" width="5.1640625" style="1" bestFit="1" customWidth="1"/>
    <col min="10515" max="10752" width="19.1640625" style="1"/>
    <col min="10753" max="10753" width="25" style="1" customWidth="1"/>
    <col min="10754" max="10754" width="30.1640625" style="1" customWidth="1"/>
    <col min="10755" max="10756" width="12.1640625" style="1" bestFit="1" customWidth="1"/>
    <col min="10757" max="10757" width="15" style="1" bestFit="1" customWidth="1"/>
    <col min="10758" max="10758" width="7.5" style="1" bestFit="1" customWidth="1"/>
    <col min="10759" max="10759" width="13.6640625" style="1" bestFit="1" customWidth="1"/>
    <col min="10760" max="10760" width="15.5" style="1" customWidth="1"/>
    <col min="10761" max="10761" width="16.6640625" style="1" customWidth="1"/>
    <col min="10762" max="10762" width="19.1640625" style="1"/>
    <col min="10763" max="10763" width="3.5" style="1" bestFit="1" customWidth="1"/>
    <col min="10764" max="10764" width="2.33203125" style="1" bestFit="1" customWidth="1"/>
    <col min="10765" max="10765" width="3.5" style="1" bestFit="1" customWidth="1"/>
    <col min="10766" max="10766" width="10.6640625" style="1" customWidth="1"/>
    <col min="10767" max="10767" width="9.6640625" style="1" customWidth="1"/>
    <col min="10768" max="10768" width="5.1640625" style="1" bestFit="1" customWidth="1"/>
    <col min="10769" max="10769" width="2.33203125" style="1" bestFit="1" customWidth="1"/>
    <col min="10770" max="10770" width="5.1640625" style="1" bestFit="1" customWidth="1"/>
    <col min="10771" max="11008" width="19.1640625" style="1"/>
    <col min="11009" max="11009" width="25" style="1" customWidth="1"/>
    <col min="11010" max="11010" width="30.1640625" style="1" customWidth="1"/>
    <col min="11011" max="11012" width="12.1640625" style="1" bestFit="1" customWidth="1"/>
    <col min="11013" max="11013" width="15" style="1" bestFit="1" customWidth="1"/>
    <col min="11014" max="11014" width="7.5" style="1" bestFit="1" customWidth="1"/>
    <col min="11015" max="11015" width="13.6640625" style="1" bestFit="1" customWidth="1"/>
    <col min="11016" max="11016" width="15.5" style="1" customWidth="1"/>
    <col min="11017" max="11017" width="16.6640625" style="1" customWidth="1"/>
    <col min="11018" max="11018" width="19.1640625" style="1"/>
    <col min="11019" max="11019" width="3.5" style="1" bestFit="1" customWidth="1"/>
    <col min="11020" max="11020" width="2.33203125" style="1" bestFit="1" customWidth="1"/>
    <col min="11021" max="11021" width="3.5" style="1" bestFit="1" customWidth="1"/>
    <col min="11022" max="11022" width="10.6640625" style="1" customWidth="1"/>
    <col min="11023" max="11023" width="9.6640625" style="1" customWidth="1"/>
    <col min="11024" max="11024" width="5.1640625" style="1" bestFit="1" customWidth="1"/>
    <col min="11025" max="11025" width="2.33203125" style="1" bestFit="1" customWidth="1"/>
    <col min="11026" max="11026" width="5.1640625" style="1" bestFit="1" customWidth="1"/>
    <col min="11027" max="11264" width="19.1640625" style="1"/>
    <col min="11265" max="11265" width="25" style="1" customWidth="1"/>
    <col min="11266" max="11266" width="30.1640625" style="1" customWidth="1"/>
    <col min="11267" max="11268" width="12.1640625" style="1" bestFit="1" customWidth="1"/>
    <col min="11269" max="11269" width="15" style="1" bestFit="1" customWidth="1"/>
    <col min="11270" max="11270" width="7.5" style="1" bestFit="1" customWidth="1"/>
    <col min="11271" max="11271" width="13.6640625" style="1" bestFit="1" customWidth="1"/>
    <col min="11272" max="11272" width="15.5" style="1" customWidth="1"/>
    <col min="11273" max="11273" width="16.6640625" style="1" customWidth="1"/>
    <col min="11274" max="11274" width="19.1640625" style="1"/>
    <col min="11275" max="11275" width="3.5" style="1" bestFit="1" customWidth="1"/>
    <col min="11276" max="11276" width="2.33203125" style="1" bestFit="1" customWidth="1"/>
    <col min="11277" max="11277" width="3.5" style="1" bestFit="1" customWidth="1"/>
    <col min="11278" max="11278" width="10.6640625" style="1" customWidth="1"/>
    <col min="11279" max="11279" width="9.6640625" style="1" customWidth="1"/>
    <col min="11280" max="11280" width="5.1640625" style="1" bestFit="1" customWidth="1"/>
    <col min="11281" max="11281" width="2.33203125" style="1" bestFit="1" customWidth="1"/>
    <col min="11282" max="11282" width="5.1640625" style="1" bestFit="1" customWidth="1"/>
    <col min="11283" max="11520" width="19.1640625" style="1"/>
    <col min="11521" max="11521" width="25" style="1" customWidth="1"/>
    <col min="11522" max="11522" width="30.1640625" style="1" customWidth="1"/>
    <col min="11523" max="11524" width="12.1640625" style="1" bestFit="1" customWidth="1"/>
    <col min="11525" max="11525" width="15" style="1" bestFit="1" customWidth="1"/>
    <col min="11526" max="11526" width="7.5" style="1" bestFit="1" customWidth="1"/>
    <col min="11527" max="11527" width="13.6640625" style="1" bestFit="1" customWidth="1"/>
    <col min="11528" max="11528" width="15.5" style="1" customWidth="1"/>
    <col min="11529" max="11529" width="16.6640625" style="1" customWidth="1"/>
    <col min="11530" max="11530" width="19.1640625" style="1"/>
    <col min="11531" max="11531" width="3.5" style="1" bestFit="1" customWidth="1"/>
    <col min="11532" max="11532" width="2.33203125" style="1" bestFit="1" customWidth="1"/>
    <col min="11533" max="11533" width="3.5" style="1" bestFit="1" customWidth="1"/>
    <col min="11534" max="11534" width="10.6640625" style="1" customWidth="1"/>
    <col min="11535" max="11535" width="9.6640625" style="1" customWidth="1"/>
    <col min="11536" max="11536" width="5.1640625" style="1" bestFit="1" customWidth="1"/>
    <col min="11537" max="11537" width="2.33203125" style="1" bestFit="1" customWidth="1"/>
    <col min="11538" max="11538" width="5.1640625" style="1" bestFit="1" customWidth="1"/>
    <col min="11539" max="11776" width="19.1640625" style="1"/>
    <col min="11777" max="11777" width="25" style="1" customWidth="1"/>
    <col min="11778" max="11778" width="30.1640625" style="1" customWidth="1"/>
    <col min="11779" max="11780" width="12.1640625" style="1" bestFit="1" customWidth="1"/>
    <col min="11781" max="11781" width="15" style="1" bestFit="1" customWidth="1"/>
    <col min="11782" max="11782" width="7.5" style="1" bestFit="1" customWidth="1"/>
    <col min="11783" max="11783" width="13.6640625" style="1" bestFit="1" customWidth="1"/>
    <col min="11784" max="11784" width="15.5" style="1" customWidth="1"/>
    <col min="11785" max="11785" width="16.6640625" style="1" customWidth="1"/>
    <col min="11786" max="11786" width="19.1640625" style="1"/>
    <col min="11787" max="11787" width="3.5" style="1" bestFit="1" customWidth="1"/>
    <col min="11788" max="11788" width="2.33203125" style="1" bestFit="1" customWidth="1"/>
    <col min="11789" max="11789" width="3.5" style="1" bestFit="1" customWidth="1"/>
    <col min="11790" max="11790" width="10.6640625" style="1" customWidth="1"/>
    <col min="11791" max="11791" width="9.6640625" style="1" customWidth="1"/>
    <col min="11792" max="11792" width="5.1640625" style="1" bestFit="1" customWidth="1"/>
    <col min="11793" max="11793" width="2.33203125" style="1" bestFit="1" customWidth="1"/>
    <col min="11794" max="11794" width="5.1640625" style="1" bestFit="1" customWidth="1"/>
    <col min="11795" max="12032" width="19.1640625" style="1"/>
    <col min="12033" max="12033" width="25" style="1" customWidth="1"/>
    <col min="12034" max="12034" width="30.1640625" style="1" customWidth="1"/>
    <col min="12035" max="12036" width="12.1640625" style="1" bestFit="1" customWidth="1"/>
    <col min="12037" max="12037" width="15" style="1" bestFit="1" customWidth="1"/>
    <col min="12038" max="12038" width="7.5" style="1" bestFit="1" customWidth="1"/>
    <col min="12039" max="12039" width="13.6640625" style="1" bestFit="1" customWidth="1"/>
    <col min="12040" max="12040" width="15.5" style="1" customWidth="1"/>
    <col min="12041" max="12041" width="16.6640625" style="1" customWidth="1"/>
    <col min="12042" max="12042" width="19.1640625" style="1"/>
    <col min="12043" max="12043" width="3.5" style="1" bestFit="1" customWidth="1"/>
    <col min="12044" max="12044" width="2.33203125" style="1" bestFit="1" customWidth="1"/>
    <col min="12045" max="12045" width="3.5" style="1" bestFit="1" customWidth="1"/>
    <col min="12046" max="12046" width="10.6640625" style="1" customWidth="1"/>
    <col min="12047" max="12047" width="9.6640625" style="1" customWidth="1"/>
    <col min="12048" max="12048" width="5.1640625" style="1" bestFit="1" customWidth="1"/>
    <col min="12049" max="12049" width="2.33203125" style="1" bestFit="1" customWidth="1"/>
    <col min="12050" max="12050" width="5.1640625" style="1" bestFit="1" customWidth="1"/>
    <col min="12051" max="12288" width="19.1640625" style="1"/>
    <col min="12289" max="12289" width="25" style="1" customWidth="1"/>
    <col min="12290" max="12290" width="30.1640625" style="1" customWidth="1"/>
    <col min="12291" max="12292" width="12.1640625" style="1" bestFit="1" customWidth="1"/>
    <col min="12293" max="12293" width="15" style="1" bestFit="1" customWidth="1"/>
    <col min="12294" max="12294" width="7.5" style="1" bestFit="1" customWidth="1"/>
    <col min="12295" max="12295" width="13.6640625" style="1" bestFit="1" customWidth="1"/>
    <col min="12296" max="12296" width="15.5" style="1" customWidth="1"/>
    <col min="12297" max="12297" width="16.6640625" style="1" customWidth="1"/>
    <col min="12298" max="12298" width="19.1640625" style="1"/>
    <col min="12299" max="12299" width="3.5" style="1" bestFit="1" customWidth="1"/>
    <col min="12300" max="12300" width="2.33203125" style="1" bestFit="1" customWidth="1"/>
    <col min="12301" max="12301" width="3.5" style="1" bestFit="1" customWidth="1"/>
    <col min="12302" max="12302" width="10.6640625" style="1" customWidth="1"/>
    <col min="12303" max="12303" width="9.6640625" style="1" customWidth="1"/>
    <col min="12304" max="12304" width="5.1640625" style="1" bestFit="1" customWidth="1"/>
    <col min="12305" max="12305" width="2.33203125" style="1" bestFit="1" customWidth="1"/>
    <col min="12306" max="12306" width="5.1640625" style="1" bestFit="1" customWidth="1"/>
    <col min="12307" max="12544" width="19.1640625" style="1"/>
    <col min="12545" max="12545" width="25" style="1" customWidth="1"/>
    <col min="12546" max="12546" width="30.1640625" style="1" customWidth="1"/>
    <col min="12547" max="12548" width="12.1640625" style="1" bestFit="1" customWidth="1"/>
    <col min="12549" max="12549" width="15" style="1" bestFit="1" customWidth="1"/>
    <col min="12550" max="12550" width="7.5" style="1" bestFit="1" customWidth="1"/>
    <col min="12551" max="12551" width="13.6640625" style="1" bestFit="1" customWidth="1"/>
    <col min="12552" max="12552" width="15.5" style="1" customWidth="1"/>
    <col min="12553" max="12553" width="16.6640625" style="1" customWidth="1"/>
    <col min="12554" max="12554" width="19.1640625" style="1"/>
    <col min="12555" max="12555" width="3.5" style="1" bestFit="1" customWidth="1"/>
    <col min="12556" max="12556" width="2.33203125" style="1" bestFit="1" customWidth="1"/>
    <col min="12557" max="12557" width="3.5" style="1" bestFit="1" customWidth="1"/>
    <col min="12558" max="12558" width="10.6640625" style="1" customWidth="1"/>
    <col min="12559" max="12559" width="9.6640625" style="1" customWidth="1"/>
    <col min="12560" max="12560" width="5.1640625" style="1" bestFit="1" customWidth="1"/>
    <col min="12561" max="12561" width="2.33203125" style="1" bestFit="1" customWidth="1"/>
    <col min="12562" max="12562" width="5.1640625" style="1" bestFit="1" customWidth="1"/>
    <col min="12563" max="12800" width="19.1640625" style="1"/>
    <col min="12801" max="12801" width="25" style="1" customWidth="1"/>
    <col min="12802" max="12802" width="30.1640625" style="1" customWidth="1"/>
    <col min="12803" max="12804" width="12.1640625" style="1" bestFit="1" customWidth="1"/>
    <col min="12805" max="12805" width="15" style="1" bestFit="1" customWidth="1"/>
    <col min="12806" max="12806" width="7.5" style="1" bestFit="1" customWidth="1"/>
    <col min="12807" max="12807" width="13.6640625" style="1" bestFit="1" customWidth="1"/>
    <col min="12808" max="12808" width="15.5" style="1" customWidth="1"/>
    <col min="12809" max="12809" width="16.6640625" style="1" customWidth="1"/>
    <col min="12810" max="12810" width="19.1640625" style="1"/>
    <col min="12811" max="12811" width="3.5" style="1" bestFit="1" customWidth="1"/>
    <col min="12812" max="12812" width="2.33203125" style="1" bestFit="1" customWidth="1"/>
    <col min="12813" max="12813" width="3.5" style="1" bestFit="1" customWidth="1"/>
    <col min="12814" max="12814" width="10.6640625" style="1" customWidth="1"/>
    <col min="12815" max="12815" width="9.6640625" style="1" customWidth="1"/>
    <col min="12816" max="12816" width="5.1640625" style="1" bestFit="1" customWidth="1"/>
    <col min="12817" max="12817" width="2.33203125" style="1" bestFit="1" customWidth="1"/>
    <col min="12818" max="12818" width="5.1640625" style="1" bestFit="1" customWidth="1"/>
    <col min="12819" max="13056" width="19.1640625" style="1"/>
    <col min="13057" max="13057" width="25" style="1" customWidth="1"/>
    <col min="13058" max="13058" width="30.1640625" style="1" customWidth="1"/>
    <col min="13059" max="13060" width="12.1640625" style="1" bestFit="1" customWidth="1"/>
    <col min="13061" max="13061" width="15" style="1" bestFit="1" customWidth="1"/>
    <col min="13062" max="13062" width="7.5" style="1" bestFit="1" customWidth="1"/>
    <col min="13063" max="13063" width="13.6640625" style="1" bestFit="1" customWidth="1"/>
    <col min="13064" max="13064" width="15.5" style="1" customWidth="1"/>
    <col min="13065" max="13065" width="16.6640625" style="1" customWidth="1"/>
    <col min="13066" max="13066" width="19.1640625" style="1"/>
    <col min="13067" max="13067" width="3.5" style="1" bestFit="1" customWidth="1"/>
    <col min="13068" max="13068" width="2.33203125" style="1" bestFit="1" customWidth="1"/>
    <col min="13069" max="13069" width="3.5" style="1" bestFit="1" customWidth="1"/>
    <col min="13070" max="13070" width="10.6640625" style="1" customWidth="1"/>
    <col min="13071" max="13071" width="9.6640625" style="1" customWidth="1"/>
    <col min="13072" max="13072" width="5.1640625" style="1" bestFit="1" customWidth="1"/>
    <col min="13073" max="13073" width="2.33203125" style="1" bestFit="1" customWidth="1"/>
    <col min="13074" max="13074" width="5.1640625" style="1" bestFit="1" customWidth="1"/>
    <col min="13075" max="13312" width="19.1640625" style="1"/>
    <col min="13313" max="13313" width="25" style="1" customWidth="1"/>
    <col min="13314" max="13314" width="30.1640625" style="1" customWidth="1"/>
    <col min="13315" max="13316" width="12.1640625" style="1" bestFit="1" customWidth="1"/>
    <col min="13317" max="13317" width="15" style="1" bestFit="1" customWidth="1"/>
    <col min="13318" max="13318" width="7.5" style="1" bestFit="1" customWidth="1"/>
    <col min="13319" max="13319" width="13.6640625" style="1" bestFit="1" customWidth="1"/>
    <col min="13320" max="13320" width="15.5" style="1" customWidth="1"/>
    <col min="13321" max="13321" width="16.6640625" style="1" customWidth="1"/>
    <col min="13322" max="13322" width="19.1640625" style="1"/>
    <col min="13323" max="13323" width="3.5" style="1" bestFit="1" customWidth="1"/>
    <col min="13324" max="13324" width="2.33203125" style="1" bestFit="1" customWidth="1"/>
    <col min="13325" max="13325" width="3.5" style="1" bestFit="1" customWidth="1"/>
    <col min="13326" max="13326" width="10.6640625" style="1" customWidth="1"/>
    <col min="13327" max="13327" width="9.6640625" style="1" customWidth="1"/>
    <col min="13328" max="13328" width="5.1640625" style="1" bestFit="1" customWidth="1"/>
    <col min="13329" max="13329" width="2.33203125" style="1" bestFit="1" customWidth="1"/>
    <col min="13330" max="13330" width="5.1640625" style="1" bestFit="1" customWidth="1"/>
    <col min="13331" max="13568" width="19.1640625" style="1"/>
    <col min="13569" max="13569" width="25" style="1" customWidth="1"/>
    <col min="13570" max="13570" width="30.1640625" style="1" customWidth="1"/>
    <col min="13571" max="13572" width="12.1640625" style="1" bestFit="1" customWidth="1"/>
    <col min="13573" max="13573" width="15" style="1" bestFit="1" customWidth="1"/>
    <col min="13574" max="13574" width="7.5" style="1" bestFit="1" customWidth="1"/>
    <col min="13575" max="13575" width="13.6640625" style="1" bestFit="1" customWidth="1"/>
    <col min="13576" max="13576" width="15.5" style="1" customWidth="1"/>
    <col min="13577" max="13577" width="16.6640625" style="1" customWidth="1"/>
    <col min="13578" max="13578" width="19.1640625" style="1"/>
    <col min="13579" max="13579" width="3.5" style="1" bestFit="1" customWidth="1"/>
    <col min="13580" max="13580" width="2.33203125" style="1" bestFit="1" customWidth="1"/>
    <col min="13581" max="13581" width="3.5" style="1" bestFit="1" customWidth="1"/>
    <col min="13582" max="13582" width="10.6640625" style="1" customWidth="1"/>
    <col min="13583" max="13583" width="9.6640625" style="1" customWidth="1"/>
    <col min="13584" max="13584" width="5.1640625" style="1" bestFit="1" customWidth="1"/>
    <col min="13585" max="13585" width="2.33203125" style="1" bestFit="1" customWidth="1"/>
    <col min="13586" max="13586" width="5.1640625" style="1" bestFit="1" customWidth="1"/>
    <col min="13587" max="13824" width="19.1640625" style="1"/>
    <col min="13825" max="13825" width="25" style="1" customWidth="1"/>
    <col min="13826" max="13826" width="30.1640625" style="1" customWidth="1"/>
    <col min="13827" max="13828" width="12.1640625" style="1" bestFit="1" customWidth="1"/>
    <col min="13829" max="13829" width="15" style="1" bestFit="1" customWidth="1"/>
    <col min="13830" max="13830" width="7.5" style="1" bestFit="1" customWidth="1"/>
    <col min="13831" max="13831" width="13.6640625" style="1" bestFit="1" customWidth="1"/>
    <col min="13832" max="13832" width="15.5" style="1" customWidth="1"/>
    <col min="13833" max="13833" width="16.6640625" style="1" customWidth="1"/>
    <col min="13834" max="13834" width="19.1640625" style="1"/>
    <col min="13835" max="13835" width="3.5" style="1" bestFit="1" customWidth="1"/>
    <col min="13836" max="13836" width="2.33203125" style="1" bestFit="1" customWidth="1"/>
    <col min="13837" max="13837" width="3.5" style="1" bestFit="1" customWidth="1"/>
    <col min="13838" max="13838" width="10.6640625" style="1" customWidth="1"/>
    <col min="13839" max="13839" width="9.6640625" style="1" customWidth="1"/>
    <col min="13840" max="13840" width="5.1640625" style="1" bestFit="1" customWidth="1"/>
    <col min="13841" max="13841" width="2.33203125" style="1" bestFit="1" customWidth="1"/>
    <col min="13842" max="13842" width="5.1640625" style="1" bestFit="1" customWidth="1"/>
    <col min="13843" max="14080" width="19.1640625" style="1"/>
    <col min="14081" max="14081" width="25" style="1" customWidth="1"/>
    <col min="14082" max="14082" width="30.1640625" style="1" customWidth="1"/>
    <col min="14083" max="14084" width="12.1640625" style="1" bestFit="1" customWidth="1"/>
    <col min="14085" max="14085" width="15" style="1" bestFit="1" customWidth="1"/>
    <col min="14086" max="14086" width="7.5" style="1" bestFit="1" customWidth="1"/>
    <col min="14087" max="14087" width="13.6640625" style="1" bestFit="1" customWidth="1"/>
    <col min="14088" max="14088" width="15.5" style="1" customWidth="1"/>
    <col min="14089" max="14089" width="16.6640625" style="1" customWidth="1"/>
    <col min="14090" max="14090" width="19.1640625" style="1"/>
    <col min="14091" max="14091" width="3.5" style="1" bestFit="1" customWidth="1"/>
    <col min="14092" max="14092" width="2.33203125" style="1" bestFit="1" customWidth="1"/>
    <col min="14093" max="14093" width="3.5" style="1" bestFit="1" customWidth="1"/>
    <col min="14094" max="14094" width="10.6640625" style="1" customWidth="1"/>
    <col min="14095" max="14095" width="9.6640625" style="1" customWidth="1"/>
    <col min="14096" max="14096" width="5.1640625" style="1" bestFit="1" customWidth="1"/>
    <col min="14097" max="14097" width="2.33203125" style="1" bestFit="1" customWidth="1"/>
    <col min="14098" max="14098" width="5.1640625" style="1" bestFit="1" customWidth="1"/>
    <col min="14099" max="14336" width="19.1640625" style="1"/>
    <col min="14337" max="14337" width="25" style="1" customWidth="1"/>
    <col min="14338" max="14338" width="30.1640625" style="1" customWidth="1"/>
    <col min="14339" max="14340" width="12.1640625" style="1" bestFit="1" customWidth="1"/>
    <col min="14341" max="14341" width="15" style="1" bestFit="1" customWidth="1"/>
    <col min="14342" max="14342" width="7.5" style="1" bestFit="1" customWidth="1"/>
    <col min="14343" max="14343" width="13.6640625" style="1" bestFit="1" customWidth="1"/>
    <col min="14344" max="14344" width="15.5" style="1" customWidth="1"/>
    <col min="14345" max="14345" width="16.6640625" style="1" customWidth="1"/>
    <col min="14346" max="14346" width="19.1640625" style="1"/>
    <col min="14347" max="14347" width="3.5" style="1" bestFit="1" customWidth="1"/>
    <col min="14348" max="14348" width="2.33203125" style="1" bestFit="1" customWidth="1"/>
    <col min="14349" max="14349" width="3.5" style="1" bestFit="1" customWidth="1"/>
    <col min="14350" max="14350" width="10.6640625" style="1" customWidth="1"/>
    <col min="14351" max="14351" width="9.6640625" style="1" customWidth="1"/>
    <col min="14352" max="14352" width="5.1640625" style="1" bestFit="1" customWidth="1"/>
    <col min="14353" max="14353" width="2.33203125" style="1" bestFit="1" customWidth="1"/>
    <col min="14354" max="14354" width="5.1640625" style="1" bestFit="1" customWidth="1"/>
    <col min="14355" max="14592" width="19.1640625" style="1"/>
    <col min="14593" max="14593" width="25" style="1" customWidth="1"/>
    <col min="14594" max="14594" width="30.1640625" style="1" customWidth="1"/>
    <col min="14595" max="14596" width="12.1640625" style="1" bestFit="1" customWidth="1"/>
    <col min="14597" max="14597" width="15" style="1" bestFit="1" customWidth="1"/>
    <col min="14598" max="14598" width="7.5" style="1" bestFit="1" customWidth="1"/>
    <col min="14599" max="14599" width="13.6640625" style="1" bestFit="1" customWidth="1"/>
    <col min="14600" max="14600" width="15.5" style="1" customWidth="1"/>
    <col min="14601" max="14601" width="16.6640625" style="1" customWidth="1"/>
    <col min="14602" max="14602" width="19.1640625" style="1"/>
    <col min="14603" max="14603" width="3.5" style="1" bestFit="1" customWidth="1"/>
    <col min="14604" max="14604" width="2.33203125" style="1" bestFit="1" customWidth="1"/>
    <col min="14605" max="14605" width="3.5" style="1" bestFit="1" customWidth="1"/>
    <col min="14606" max="14606" width="10.6640625" style="1" customWidth="1"/>
    <col min="14607" max="14607" width="9.6640625" style="1" customWidth="1"/>
    <col min="14608" max="14608" width="5.1640625" style="1" bestFit="1" customWidth="1"/>
    <col min="14609" max="14609" width="2.33203125" style="1" bestFit="1" customWidth="1"/>
    <col min="14610" max="14610" width="5.1640625" style="1" bestFit="1" customWidth="1"/>
    <col min="14611" max="14848" width="19.1640625" style="1"/>
    <col min="14849" max="14849" width="25" style="1" customWidth="1"/>
    <col min="14850" max="14850" width="30.1640625" style="1" customWidth="1"/>
    <col min="14851" max="14852" width="12.1640625" style="1" bestFit="1" customWidth="1"/>
    <col min="14853" max="14853" width="15" style="1" bestFit="1" customWidth="1"/>
    <col min="14854" max="14854" width="7.5" style="1" bestFit="1" customWidth="1"/>
    <col min="14855" max="14855" width="13.6640625" style="1" bestFit="1" customWidth="1"/>
    <col min="14856" max="14856" width="15.5" style="1" customWidth="1"/>
    <col min="14857" max="14857" width="16.6640625" style="1" customWidth="1"/>
    <col min="14858" max="14858" width="19.1640625" style="1"/>
    <col min="14859" max="14859" width="3.5" style="1" bestFit="1" customWidth="1"/>
    <col min="14860" max="14860" width="2.33203125" style="1" bestFit="1" customWidth="1"/>
    <col min="14861" max="14861" width="3.5" style="1" bestFit="1" customWidth="1"/>
    <col min="14862" max="14862" width="10.6640625" style="1" customWidth="1"/>
    <col min="14863" max="14863" width="9.6640625" style="1" customWidth="1"/>
    <col min="14864" max="14864" width="5.1640625" style="1" bestFit="1" customWidth="1"/>
    <col min="14865" max="14865" width="2.33203125" style="1" bestFit="1" customWidth="1"/>
    <col min="14866" max="14866" width="5.1640625" style="1" bestFit="1" customWidth="1"/>
    <col min="14867" max="15104" width="19.1640625" style="1"/>
    <col min="15105" max="15105" width="25" style="1" customWidth="1"/>
    <col min="15106" max="15106" width="30.1640625" style="1" customWidth="1"/>
    <col min="15107" max="15108" width="12.1640625" style="1" bestFit="1" customWidth="1"/>
    <col min="15109" max="15109" width="15" style="1" bestFit="1" customWidth="1"/>
    <col min="15110" max="15110" width="7.5" style="1" bestFit="1" customWidth="1"/>
    <col min="15111" max="15111" width="13.6640625" style="1" bestFit="1" customWidth="1"/>
    <col min="15112" max="15112" width="15.5" style="1" customWidth="1"/>
    <col min="15113" max="15113" width="16.6640625" style="1" customWidth="1"/>
    <col min="15114" max="15114" width="19.1640625" style="1"/>
    <col min="15115" max="15115" width="3.5" style="1" bestFit="1" customWidth="1"/>
    <col min="15116" max="15116" width="2.33203125" style="1" bestFit="1" customWidth="1"/>
    <col min="15117" max="15117" width="3.5" style="1" bestFit="1" customWidth="1"/>
    <col min="15118" max="15118" width="10.6640625" style="1" customWidth="1"/>
    <col min="15119" max="15119" width="9.6640625" style="1" customWidth="1"/>
    <col min="15120" max="15120" width="5.1640625" style="1" bestFit="1" customWidth="1"/>
    <col min="15121" max="15121" width="2.33203125" style="1" bestFit="1" customWidth="1"/>
    <col min="15122" max="15122" width="5.1640625" style="1" bestFit="1" customWidth="1"/>
    <col min="15123" max="15360" width="19.1640625" style="1"/>
    <col min="15361" max="15361" width="25" style="1" customWidth="1"/>
    <col min="15362" max="15362" width="30.1640625" style="1" customWidth="1"/>
    <col min="15363" max="15364" width="12.1640625" style="1" bestFit="1" customWidth="1"/>
    <col min="15365" max="15365" width="15" style="1" bestFit="1" customWidth="1"/>
    <col min="15366" max="15366" width="7.5" style="1" bestFit="1" customWidth="1"/>
    <col min="15367" max="15367" width="13.6640625" style="1" bestFit="1" customWidth="1"/>
    <col min="15368" max="15368" width="15.5" style="1" customWidth="1"/>
    <col min="15369" max="15369" width="16.6640625" style="1" customWidth="1"/>
    <col min="15370" max="15370" width="19.1640625" style="1"/>
    <col min="15371" max="15371" width="3.5" style="1" bestFit="1" customWidth="1"/>
    <col min="15372" max="15372" width="2.33203125" style="1" bestFit="1" customWidth="1"/>
    <col min="15373" max="15373" width="3.5" style="1" bestFit="1" customWidth="1"/>
    <col min="15374" max="15374" width="10.6640625" style="1" customWidth="1"/>
    <col min="15375" max="15375" width="9.6640625" style="1" customWidth="1"/>
    <col min="15376" max="15376" width="5.1640625" style="1" bestFit="1" customWidth="1"/>
    <col min="15377" max="15377" width="2.33203125" style="1" bestFit="1" customWidth="1"/>
    <col min="15378" max="15378" width="5.1640625" style="1" bestFit="1" customWidth="1"/>
    <col min="15379" max="15616" width="19.1640625" style="1"/>
    <col min="15617" max="15617" width="25" style="1" customWidth="1"/>
    <col min="15618" max="15618" width="30.1640625" style="1" customWidth="1"/>
    <col min="15619" max="15620" width="12.1640625" style="1" bestFit="1" customWidth="1"/>
    <col min="15621" max="15621" width="15" style="1" bestFit="1" customWidth="1"/>
    <col min="15622" max="15622" width="7.5" style="1" bestFit="1" customWidth="1"/>
    <col min="15623" max="15623" width="13.6640625" style="1" bestFit="1" customWidth="1"/>
    <col min="15624" max="15624" width="15.5" style="1" customWidth="1"/>
    <col min="15625" max="15625" width="16.6640625" style="1" customWidth="1"/>
    <col min="15626" max="15626" width="19.1640625" style="1"/>
    <col min="15627" max="15627" width="3.5" style="1" bestFit="1" customWidth="1"/>
    <col min="15628" max="15628" width="2.33203125" style="1" bestFit="1" customWidth="1"/>
    <col min="15629" max="15629" width="3.5" style="1" bestFit="1" customWidth="1"/>
    <col min="15630" max="15630" width="10.6640625" style="1" customWidth="1"/>
    <col min="15631" max="15631" width="9.6640625" style="1" customWidth="1"/>
    <col min="15632" max="15632" width="5.1640625" style="1" bestFit="1" customWidth="1"/>
    <col min="15633" max="15633" width="2.33203125" style="1" bestFit="1" customWidth="1"/>
    <col min="15634" max="15634" width="5.1640625" style="1" bestFit="1" customWidth="1"/>
    <col min="15635" max="15872" width="19.1640625" style="1"/>
    <col min="15873" max="15873" width="25" style="1" customWidth="1"/>
    <col min="15874" max="15874" width="30.1640625" style="1" customWidth="1"/>
    <col min="15875" max="15876" width="12.1640625" style="1" bestFit="1" customWidth="1"/>
    <col min="15877" max="15877" width="15" style="1" bestFit="1" customWidth="1"/>
    <col min="15878" max="15878" width="7.5" style="1" bestFit="1" customWidth="1"/>
    <col min="15879" max="15879" width="13.6640625" style="1" bestFit="1" customWidth="1"/>
    <col min="15880" max="15880" width="15.5" style="1" customWidth="1"/>
    <col min="15881" max="15881" width="16.6640625" style="1" customWidth="1"/>
    <col min="15882" max="15882" width="19.1640625" style="1"/>
    <col min="15883" max="15883" width="3.5" style="1" bestFit="1" customWidth="1"/>
    <col min="15884" max="15884" width="2.33203125" style="1" bestFit="1" customWidth="1"/>
    <col min="15885" max="15885" width="3.5" style="1" bestFit="1" customWidth="1"/>
    <col min="15886" max="15886" width="10.6640625" style="1" customWidth="1"/>
    <col min="15887" max="15887" width="9.6640625" style="1" customWidth="1"/>
    <col min="15888" max="15888" width="5.1640625" style="1" bestFit="1" customWidth="1"/>
    <col min="15889" max="15889" width="2.33203125" style="1" bestFit="1" customWidth="1"/>
    <col min="15890" max="15890" width="5.1640625" style="1" bestFit="1" customWidth="1"/>
    <col min="15891" max="16128" width="19.1640625" style="1"/>
    <col min="16129" max="16129" width="25" style="1" customWidth="1"/>
    <col min="16130" max="16130" width="30.1640625" style="1" customWidth="1"/>
    <col min="16131" max="16132" width="12.1640625" style="1" bestFit="1" customWidth="1"/>
    <col min="16133" max="16133" width="15" style="1" bestFit="1" customWidth="1"/>
    <col min="16134" max="16134" width="7.5" style="1" bestFit="1" customWidth="1"/>
    <col min="16135" max="16135" width="13.6640625" style="1" bestFit="1" customWidth="1"/>
    <col min="16136" max="16136" width="15.5" style="1" customWidth="1"/>
    <col min="16137" max="16137" width="16.6640625" style="1" customWidth="1"/>
    <col min="16138" max="16138" width="19.1640625" style="1"/>
    <col min="16139" max="16139" width="3.5" style="1" bestFit="1" customWidth="1"/>
    <col min="16140" max="16140" width="2.33203125" style="1" bestFit="1" customWidth="1"/>
    <col min="16141" max="16141" width="3.5" style="1" bestFit="1" customWidth="1"/>
    <col min="16142" max="16142" width="10.6640625" style="1" customWidth="1"/>
    <col min="16143" max="16143" width="9.6640625" style="1" customWidth="1"/>
    <col min="16144" max="16144" width="5.1640625" style="1" bestFit="1" customWidth="1"/>
    <col min="16145" max="16145" width="2.33203125" style="1" bestFit="1" customWidth="1"/>
    <col min="16146" max="16146" width="5.1640625" style="1" bestFit="1" customWidth="1"/>
    <col min="16147" max="16384" width="19.1640625" style="1"/>
  </cols>
  <sheetData>
    <row r="1" spans="1:20" ht="18" customHeight="1"/>
    <row r="2" spans="1:20" ht="69.75" thickBot="1">
      <c r="A2" s="50" t="s">
        <v>7</v>
      </c>
      <c r="B2" s="51" t="s">
        <v>8</v>
      </c>
      <c r="C2" s="52" t="s">
        <v>9</v>
      </c>
      <c r="D2" s="52" t="s">
        <v>10</v>
      </c>
      <c r="E2" s="52" t="s">
        <v>11</v>
      </c>
      <c r="F2" s="52" t="s">
        <v>12</v>
      </c>
      <c r="G2" s="53" t="s">
        <v>13</v>
      </c>
      <c r="H2" s="55" t="s">
        <v>497</v>
      </c>
      <c r="I2" s="54" t="s">
        <v>498</v>
      </c>
      <c r="J2" s="60" t="s">
        <v>506</v>
      </c>
      <c r="K2" s="42"/>
      <c r="L2" s="42"/>
      <c r="M2" s="42"/>
      <c r="N2" s="42"/>
      <c r="O2" s="42"/>
      <c r="P2" s="16"/>
      <c r="R2" s="16"/>
      <c r="T2" s="1" t="s">
        <v>499</v>
      </c>
    </row>
    <row r="3" spans="1:20">
      <c r="A3" s="43" t="s">
        <v>16</v>
      </c>
      <c r="B3" s="17" t="s">
        <v>17</v>
      </c>
      <c r="C3" s="18" t="s">
        <v>18</v>
      </c>
      <c r="D3" s="18" t="s">
        <v>19</v>
      </c>
      <c r="E3" s="19">
        <v>22.67</v>
      </c>
      <c r="F3" s="19">
        <v>2.87</v>
      </c>
      <c r="G3" s="20">
        <v>4</v>
      </c>
      <c r="H3" s="19">
        <f t="shared" ref="H3:H66" si="0">E3/3</f>
        <v>7.5566666666666675</v>
      </c>
      <c r="I3" s="46">
        <v>2</v>
      </c>
      <c r="J3" s="61">
        <v>50</v>
      </c>
      <c r="M3" s="1">
        <v>0</v>
      </c>
      <c r="N3" s="1" t="s">
        <v>14</v>
      </c>
      <c r="O3" s="1">
        <v>9</v>
      </c>
      <c r="P3" s="14">
        <v>1</v>
      </c>
      <c r="Q3" s="15" t="s">
        <v>15</v>
      </c>
      <c r="R3" s="16"/>
      <c r="T3" s="1" t="s">
        <v>500</v>
      </c>
    </row>
    <row r="4" spans="1:20">
      <c r="A4" s="44" t="s">
        <v>16</v>
      </c>
      <c r="B4" s="21" t="s">
        <v>21</v>
      </c>
      <c r="C4" s="22" t="s">
        <v>22</v>
      </c>
      <c r="D4" s="22" t="s">
        <v>23</v>
      </c>
      <c r="E4" s="23">
        <v>27.76</v>
      </c>
      <c r="F4" s="23">
        <v>2.87</v>
      </c>
      <c r="G4" s="24">
        <v>5</v>
      </c>
      <c r="H4" s="23">
        <f t="shared" si="0"/>
        <v>9.2533333333333339</v>
      </c>
      <c r="I4" s="47">
        <v>3</v>
      </c>
      <c r="J4" s="61">
        <v>70</v>
      </c>
      <c r="M4" s="1">
        <v>9</v>
      </c>
      <c r="N4" s="1" t="s">
        <v>14</v>
      </c>
      <c r="O4" s="1">
        <v>12</v>
      </c>
      <c r="P4" s="14">
        <v>2</v>
      </c>
      <c r="Q4" s="15" t="s">
        <v>15</v>
      </c>
      <c r="R4" s="16"/>
      <c r="T4" s="1" t="s">
        <v>501</v>
      </c>
    </row>
    <row r="5" spans="1:20">
      <c r="A5" s="44" t="s">
        <v>16</v>
      </c>
      <c r="B5" s="21" t="s">
        <v>25</v>
      </c>
      <c r="C5" s="22" t="s">
        <v>26</v>
      </c>
      <c r="D5" s="22" t="s">
        <v>27</v>
      </c>
      <c r="E5" s="23">
        <v>12.87</v>
      </c>
      <c r="F5" s="23">
        <v>1.7</v>
      </c>
      <c r="G5" s="24">
        <v>3</v>
      </c>
      <c r="H5" s="23">
        <f t="shared" si="0"/>
        <v>4.29</v>
      </c>
      <c r="I5" s="47">
        <v>1</v>
      </c>
      <c r="J5" s="61"/>
      <c r="M5" s="1">
        <v>12</v>
      </c>
      <c r="N5" s="1" t="s">
        <v>14</v>
      </c>
      <c r="O5" s="1">
        <v>18</v>
      </c>
      <c r="P5" s="14">
        <v>3</v>
      </c>
      <c r="Q5" s="15" t="s">
        <v>138</v>
      </c>
      <c r="R5" s="16"/>
      <c r="T5" s="1" t="s">
        <v>518</v>
      </c>
    </row>
    <row r="6" spans="1:20">
      <c r="A6" s="44" t="s">
        <v>16</v>
      </c>
      <c r="B6" s="21" t="s">
        <v>29</v>
      </c>
      <c r="C6" s="22" t="s">
        <v>26</v>
      </c>
      <c r="D6" s="22" t="s">
        <v>30</v>
      </c>
      <c r="E6" s="23">
        <v>14.95</v>
      </c>
      <c r="F6" s="23">
        <v>1.7</v>
      </c>
      <c r="G6" s="24">
        <v>3</v>
      </c>
      <c r="H6" s="23">
        <f t="shared" si="0"/>
        <v>4.9833333333333334</v>
      </c>
      <c r="I6" s="47">
        <v>1</v>
      </c>
      <c r="J6" s="61"/>
      <c r="M6" s="1">
        <v>18</v>
      </c>
      <c r="N6" s="1" t="s">
        <v>14</v>
      </c>
      <c r="O6" s="1">
        <v>24</v>
      </c>
      <c r="P6" s="14">
        <v>4</v>
      </c>
      <c r="Q6" s="15" t="s">
        <v>20</v>
      </c>
    </row>
    <row r="7" spans="1:20">
      <c r="A7" s="44" t="s">
        <v>16</v>
      </c>
      <c r="B7" s="21" t="s">
        <v>31</v>
      </c>
      <c r="C7" s="22" t="s">
        <v>32</v>
      </c>
      <c r="D7" s="22" t="s">
        <v>33</v>
      </c>
      <c r="E7" s="23">
        <v>32.4</v>
      </c>
      <c r="F7" s="23">
        <v>4.3</v>
      </c>
      <c r="G7" s="24">
        <v>6</v>
      </c>
      <c r="H7" s="23">
        <f t="shared" si="0"/>
        <v>10.799999999999999</v>
      </c>
      <c r="I7" s="47">
        <v>3</v>
      </c>
      <c r="J7" s="61">
        <v>100</v>
      </c>
      <c r="M7" s="1">
        <v>24</v>
      </c>
      <c r="N7" s="1" t="s">
        <v>14</v>
      </c>
      <c r="O7" s="1">
        <v>28</v>
      </c>
      <c r="P7" s="14">
        <v>5</v>
      </c>
      <c r="Q7" s="15" t="s">
        <v>20</v>
      </c>
    </row>
    <row r="8" spans="1:20">
      <c r="A8" s="44" t="s">
        <v>34</v>
      </c>
      <c r="B8" s="21">
        <v>200</v>
      </c>
      <c r="C8" s="25"/>
      <c r="D8" s="22" t="s">
        <v>35</v>
      </c>
      <c r="E8" s="23">
        <v>7.7</v>
      </c>
      <c r="F8" s="23">
        <v>1.23</v>
      </c>
      <c r="G8" s="24">
        <v>1</v>
      </c>
      <c r="H8" s="23">
        <f t="shared" si="0"/>
        <v>2.5666666666666669</v>
      </c>
      <c r="I8" s="47">
        <v>1</v>
      </c>
      <c r="J8" s="61"/>
      <c r="M8" s="1">
        <v>28</v>
      </c>
      <c r="N8" s="1" t="s">
        <v>14</v>
      </c>
      <c r="O8" s="1">
        <v>39</v>
      </c>
      <c r="P8" s="14">
        <v>6</v>
      </c>
      <c r="Q8" s="15" t="s">
        <v>24</v>
      </c>
    </row>
    <row r="9" spans="1:20">
      <c r="A9" s="44" t="s">
        <v>36</v>
      </c>
      <c r="B9" s="21">
        <v>690</v>
      </c>
      <c r="C9" s="25"/>
      <c r="D9" s="22"/>
      <c r="E9" s="23">
        <v>13.52</v>
      </c>
      <c r="F9" s="23">
        <v>1.88</v>
      </c>
      <c r="G9" s="24">
        <v>3</v>
      </c>
      <c r="H9" s="23">
        <f t="shared" si="0"/>
        <v>4.5066666666666668</v>
      </c>
      <c r="I9" s="47">
        <v>1</v>
      </c>
      <c r="J9" s="61"/>
      <c r="M9" s="1">
        <v>39</v>
      </c>
      <c r="N9" s="1" t="s">
        <v>14</v>
      </c>
      <c r="O9" s="1">
        <v>49</v>
      </c>
      <c r="P9" s="14">
        <v>7</v>
      </c>
      <c r="Q9" s="15" t="s">
        <v>24</v>
      </c>
    </row>
    <row r="10" spans="1:20">
      <c r="A10" s="44" t="s">
        <v>37</v>
      </c>
      <c r="B10" s="21" t="s">
        <v>38</v>
      </c>
      <c r="C10" s="22" t="s">
        <v>39</v>
      </c>
      <c r="D10" s="22" t="s">
        <v>40</v>
      </c>
      <c r="E10" s="23">
        <v>56.15</v>
      </c>
      <c r="F10" s="23">
        <v>7.4</v>
      </c>
      <c r="G10" s="24">
        <v>8</v>
      </c>
      <c r="H10" s="23">
        <f t="shared" si="0"/>
        <v>18.716666666666665</v>
      </c>
      <c r="I10" s="47">
        <v>5</v>
      </c>
      <c r="J10" s="61" t="s">
        <v>507</v>
      </c>
      <c r="M10" s="1">
        <v>49</v>
      </c>
      <c r="N10" s="1" t="s">
        <v>14</v>
      </c>
      <c r="O10" s="1">
        <v>61</v>
      </c>
      <c r="P10" s="14">
        <v>8</v>
      </c>
      <c r="Q10" s="15" t="s">
        <v>149</v>
      </c>
    </row>
    <row r="11" spans="1:20">
      <c r="A11" s="44" t="s">
        <v>37</v>
      </c>
      <c r="B11" s="21" t="s">
        <v>41</v>
      </c>
      <c r="C11" s="22" t="s">
        <v>42</v>
      </c>
      <c r="D11" s="22" t="s">
        <v>43</v>
      </c>
      <c r="E11" s="23">
        <v>54.1</v>
      </c>
      <c r="F11" s="23">
        <v>5.64</v>
      </c>
      <c r="G11" s="24">
        <v>8</v>
      </c>
      <c r="H11" s="23">
        <f t="shared" si="0"/>
        <v>18.033333333333335</v>
      </c>
      <c r="I11" s="47">
        <v>5</v>
      </c>
      <c r="J11" s="61">
        <v>266</v>
      </c>
      <c r="M11" s="1">
        <v>61</v>
      </c>
      <c r="N11" s="1" t="s">
        <v>14</v>
      </c>
      <c r="O11" s="1">
        <v>76</v>
      </c>
      <c r="P11" s="14">
        <v>9</v>
      </c>
      <c r="Q11" s="15" t="s">
        <v>149</v>
      </c>
    </row>
    <row r="12" spans="1:20">
      <c r="A12" s="44" t="s">
        <v>37</v>
      </c>
      <c r="B12" s="21" t="s">
        <v>44</v>
      </c>
      <c r="C12" s="22" t="s">
        <v>45</v>
      </c>
      <c r="D12" s="22" t="s">
        <v>46</v>
      </c>
      <c r="E12" s="23">
        <v>53.61</v>
      </c>
      <c r="F12" s="23">
        <v>5.64</v>
      </c>
      <c r="G12" s="24">
        <v>8</v>
      </c>
      <c r="H12" s="23">
        <f t="shared" si="0"/>
        <v>17.87</v>
      </c>
      <c r="I12" s="47">
        <v>4</v>
      </c>
      <c r="J12" s="61"/>
      <c r="M12" s="1">
        <v>76</v>
      </c>
      <c r="N12" s="1" t="s">
        <v>14</v>
      </c>
      <c r="O12" s="1">
        <v>90</v>
      </c>
      <c r="P12" s="14">
        <v>10</v>
      </c>
      <c r="Q12" s="15" t="s">
        <v>28</v>
      </c>
    </row>
    <row r="13" spans="1:20">
      <c r="A13" s="44" t="s">
        <v>37</v>
      </c>
      <c r="B13" s="21" t="s">
        <v>47</v>
      </c>
      <c r="C13" s="22">
        <v>312</v>
      </c>
      <c r="D13" s="22" t="s">
        <v>48</v>
      </c>
      <c r="E13" s="23">
        <v>46.66</v>
      </c>
      <c r="F13" s="23">
        <v>5.64</v>
      </c>
      <c r="G13" s="24">
        <v>7</v>
      </c>
      <c r="H13" s="23">
        <f t="shared" si="0"/>
        <v>15.553333333333333</v>
      </c>
      <c r="I13" s="47">
        <v>4</v>
      </c>
      <c r="J13" s="61">
        <v>220</v>
      </c>
    </row>
    <row r="14" spans="1:20">
      <c r="A14" s="44" t="s">
        <v>37</v>
      </c>
      <c r="B14" s="21" t="s">
        <v>49</v>
      </c>
      <c r="C14" s="22">
        <v>313</v>
      </c>
      <c r="D14" s="22" t="s">
        <v>50</v>
      </c>
      <c r="E14" s="23">
        <v>46.66</v>
      </c>
      <c r="F14" s="23">
        <v>5.64</v>
      </c>
      <c r="G14" s="24">
        <v>7</v>
      </c>
      <c r="H14" s="23">
        <f t="shared" si="0"/>
        <v>15.553333333333333</v>
      </c>
      <c r="I14" s="47">
        <v>4</v>
      </c>
      <c r="J14" s="61">
        <v>266</v>
      </c>
    </row>
    <row r="15" spans="1:20">
      <c r="A15" s="44" t="s">
        <v>37</v>
      </c>
      <c r="B15" s="21" t="s">
        <v>51</v>
      </c>
      <c r="C15" s="22">
        <v>318</v>
      </c>
      <c r="D15" s="22" t="s">
        <v>52</v>
      </c>
      <c r="E15" s="23">
        <v>31.44</v>
      </c>
      <c r="F15" s="23">
        <v>3.95</v>
      </c>
      <c r="G15" s="24">
        <v>6</v>
      </c>
      <c r="H15" s="23">
        <f t="shared" si="0"/>
        <v>10.48</v>
      </c>
      <c r="I15" s="47">
        <v>3</v>
      </c>
      <c r="J15" s="61">
        <v>107</v>
      </c>
    </row>
    <row r="16" spans="1:20">
      <c r="A16" s="44" t="s">
        <v>37</v>
      </c>
      <c r="B16" s="21" t="s">
        <v>53</v>
      </c>
      <c r="C16" s="22">
        <v>319</v>
      </c>
      <c r="D16" s="22" t="s">
        <v>54</v>
      </c>
      <c r="E16" s="23">
        <v>33.799999999999997</v>
      </c>
      <c r="F16" s="23">
        <v>3.95</v>
      </c>
      <c r="G16" s="24">
        <v>6</v>
      </c>
      <c r="H16" s="23">
        <f t="shared" si="0"/>
        <v>11.266666666666666</v>
      </c>
      <c r="I16" s="47">
        <v>3</v>
      </c>
      <c r="J16" s="61">
        <v>145</v>
      </c>
    </row>
    <row r="17" spans="1:10">
      <c r="A17" s="44" t="s">
        <v>37</v>
      </c>
      <c r="B17" s="21" t="s">
        <v>55</v>
      </c>
      <c r="C17" s="22">
        <v>320</v>
      </c>
      <c r="D17" s="22" t="s">
        <v>56</v>
      </c>
      <c r="E17" s="23">
        <v>37.6</v>
      </c>
      <c r="F17" s="23">
        <v>3.95</v>
      </c>
      <c r="G17" s="24">
        <v>6</v>
      </c>
      <c r="H17" s="23">
        <f t="shared" si="0"/>
        <v>12.533333333333333</v>
      </c>
      <c r="I17" s="47">
        <v>4</v>
      </c>
      <c r="J17" s="61">
        <v>150</v>
      </c>
    </row>
    <row r="18" spans="1:10">
      <c r="A18" s="44" t="s">
        <v>37</v>
      </c>
      <c r="B18" s="21" t="s">
        <v>57</v>
      </c>
      <c r="C18" s="22">
        <v>321</v>
      </c>
      <c r="D18" s="22" t="s">
        <v>58</v>
      </c>
      <c r="E18" s="23">
        <v>44.5</v>
      </c>
      <c r="F18" s="23">
        <v>3.95</v>
      </c>
      <c r="G18" s="24">
        <v>7</v>
      </c>
      <c r="H18" s="23">
        <f t="shared" si="0"/>
        <v>14.833333333333334</v>
      </c>
      <c r="I18" s="47">
        <v>4</v>
      </c>
      <c r="J18" s="61">
        <v>185</v>
      </c>
    </row>
    <row r="19" spans="1:10">
      <c r="A19" s="44" t="s">
        <v>37</v>
      </c>
      <c r="B19" s="21" t="s">
        <v>59</v>
      </c>
      <c r="C19" s="22">
        <v>332</v>
      </c>
      <c r="D19" s="22" t="s">
        <v>60</v>
      </c>
      <c r="E19" s="23">
        <v>58.82</v>
      </c>
      <c r="F19" s="23">
        <v>5.64</v>
      </c>
      <c r="G19" s="24">
        <v>8</v>
      </c>
      <c r="H19" s="23">
        <f t="shared" si="0"/>
        <v>19.606666666666666</v>
      </c>
      <c r="I19" s="47">
        <v>5</v>
      </c>
      <c r="J19" s="61">
        <v>293</v>
      </c>
    </row>
    <row r="20" spans="1:10">
      <c r="A20" s="44" t="s">
        <v>37</v>
      </c>
      <c r="B20" s="21" t="s">
        <v>61</v>
      </c>
      <c r="C20" s="22">
        <v>333</v>
      </c>
      <c r="D20" s="22" t="s">
        <v>62</v>
      </c>
      <c r="E20" s="23">
        <v>63.39</v>
      </c>
      <c r="F20" s="23">
        <v>5.64</v>
      </c>
      <c r="G20" s="24">
        <v>9</v>
      </c>
      <c r="H20" s="23">
        <f t="shared" si="0"/>
        <v>21.13</v>
      </c>
      <c r="I20" s="47">
        <v>5</v>
      </c>
      <c r="J20" s="61">
        <v>335</v>
      </c>
    </row>
    <row r="21" spans="1:10">
      <c r="A21" s="44" t="s">
        <v>37</v>
      </c>
      <c r="B21" s="21" t="s">
        <v>63</v>
      </c>
      <c r="C21" s="22">
        <v>342</v>
      </c>
      <c r="D21" s="22" t="s">
        <v>64</v>
      </c>
      <c r="E21" s="23">
        <v>59.39</v>
      </c>
      <c r="F21" s="23">
        <v>5.64</v>
      </c>
      <c r="G21" s="24">
        <v>8</v>
      </c>
      <c r="H21" s="23">
        <f t="shared" si="0"/>
        <v>19.796666666666667</v>
      </c>
      <c r="I21" s="47">
        <v>5</v>
      </c>
      <c r="J21" s="61">
        <v>239</v>
      </c>
    </row>
    <row r="22" spans="1:10">
      <c r="A22" s="44" t="s">
        <v>37</v>
      </c>
      <c r="B22" s="21" t="s">
        <v>65</v>
      </c>
      <c r="C22" s="22">
        <v>343</v>
      </c>
      <c r="D22" s="22" t="s">
        <v>66</v>
      </c>
      <c r="E22" s="23">
        <v>63.6</v>
      </c>
      <c r="F22" s="23">
        <v>5.64</v>
      </c>
      <c r="G22" s="24">
        <v>9</v>
      </c>
      <c r="H22" s="23">
        <f t="shared" si="0"/>
        <v>21.2</v>
      </c>
      <c r="I22" s="47">
        <v>5</v>
      </c>
      <c r="J22" s="61">
        <v>295</v>
      </c>
    </row>
    <row r="23" spans="1:10">
      <c r="A23" s="44" t="s">
        <v>37</v>
      </c>
      <c r="B23" s="21" t="s">
        <v>67</v>
      </c>
      <c r="C23" s="22">
        <v>345</v>
      </c>
      <c r="D23" s="22" t="s">
        <v>68</v>
      </c>
      <c r="E23" s="23">
        <v>67.900000000000006</v>
      </c>
      <c r="F23" s="23">
        <v>5.64</v>
      </c>
      <c r="G23" s="24">
        <v>9</v>
      </c>
      <c r="H23" s="23">
        <f t="shared" si="0"/>
        <v>22.633333333333336</v>
      </c>
      <c r="I23" s="47">
        <v>5</v>
      </c>
      <c r="J23" s="61">
        <v>313</v>
      </c>
    </row>
    <row r="24" spans="1:10">
      <c r="A24" s="44" t="s">
        <v>37</v>
      </c>
      <c r="B24" s="21" t="s">
        <v>69</v>
      </c>
      <c r="C24" s="22">
        <v>346</v>
      </c>
      <c r="D24" s="22" t="s">
        <v>70</v>
      </c>
      <c r="E24" s="23">
        <v>75.3</v>
      </c>
      <c r="F24" s="23">
        <v>5.64</v>
      </c>
      <c r="G24" s="24">
        <v>9</v>
      </c>
      <c r="H24" s="23">
        <f t="shared" si="0"/>
        <v>25.099999999999998</v>
      </c>
      <c r="I24" s="47">
        <v>6</v>
      </c>
      <c r="J24" s="61">
        <v>380</v>
      </c>
    </row>
    <row r="25" spans="1:10">
      <c r="A25" s="44" t="s">
        <v>37</v>
      </c>
      <c r="B25" s="21" t="s">
        <v>71</v>
      </c>
      <c r="C25" s="22">
        <v>351</v>
      </c>
      <c r="D25" s="22" t="s">
        <v>72</v>
      </c>
      <c r="E25" s="23">
        <v>73.88</v>
      </c>
      <c r="F25" s="23">
        <v>5.96</v>
      </c>
      <c r="G25" s="24">
        <v>9</v>
      </c>
      <c r="H25" s="23">
        <f t="shared" si="0"/>
        <v>24.626666666666665</v>
      </c>
      <c r="I25" s="47">
        <v>6</v>
      </c>
      <c r="J25" s="61">
        <v>350</v>
      </c>
    </row>
    <row r="26" spans="1:10">
      <c r="A26" s="44" t="s">
        <v>37</v>
      </c>
      <c r="B26" s="21" t="s">
        <v>73</v>
      </c>
      <c r="C26" s="22">
        <v>358</v>
      </c>
      <c r="D26" s="22" t="s">
        <v>74</v>
      </c>
      <c r="E26" s="23">
        <v>60.54</v>
      </c>
      <c r="F26" s="23">
        <v>5.96</v>
      </c>
      <c r="G26" s="24">
        <v>8</v>
      </c>
      <c r="H26" s="23">
        <f t="shared" si="0"/>
        <v>20.18</v>
      </c>
      <c r="I26" s="47">
        <v>5</v>
      </c>
      <c r="J26" s="61">
        <v>270</v>
      </c>
    </row>
    <row r="27" spans="1:10">
      <c r="A27" s="44" t="s">
        <v>37</v>
      </c>
      <c r="B27" s="21" t="s">
        <v>75</v>
      </c>
      <c r="C27" s="22">
        <v>359</v>
      </c>
      <c r="D27" s="22" t="s">
        <v>76</v>
      </c>
      <c r="E27" s="23">
        <v>66.89</v>
      </c>
      <c r="F27" s="23">
        <v>5.96</v>
      </c>
      <c r="G27" s="24">
        <v>9</v>
      </c>
      <c r="H27" s="23">
        <f t="shared" si="0"/>
        <v>22.296666666666667</v>
      </c>
      <c r="I27" s="47">
        <v>5</v>
      </c>
      <c r="J27" s="61">
        <v>314</v>
      </c>
    </row>
    <row r="28" spans="1:10">
      <c r="A28" s="44" t="s">
        <v>37</v>
      </c>
      <c r="B28" s="21" t="s">
        <v>77</v>
      </c>
      <c r="C28" s="22">
        <v>388</v>
      </c>
      <c r="D28" s="22" t="s">
        <v>78</v>
      </c>
      <c r="E28" s="23">
        <v>72.72</v>
      </c>
      <c r="F28" s="23">
        <v>7.14</v>
      </c>
      <c r="G28" s="24">
        <v>10</v>
      </c>
      <c r="H28" s="23">
        <f t="shared" si="0"/>
        <v>24.24</v>
      </c>
      <c r="I28" s="47">
        <v>6</v>
      </c>
      <c r="J28" s="61">
        <v>570</v>
      </c>
    </row>
    <row r="29" spans="1:10">
      <c r="A29" s="44" t="s">
        <v>37</v>
      </c>
      <c r="B29" s="21" t="s">
        <v>79</v>
      </c>
      <c r="C29" s="25"/>
      <c r="D29" s="22" t="s">
        <v>80</v>
      </c>
      <c r="E29" s="23">
        <v>45.1</v>
      </c>
      <c r="F29" s="23">
        <v>4.0999999999999996</v>
      </c>
      <c r="G29" s="24">
        <v>7</v>
      </c>
      <c r="H29" s="23">
        <f t="shared" si="0"/>
        <v>15.033333333333333</v>
      </c>
      <c r="I29" s="47">
        <v>4</v>
      </c>
      <c r="J29" s="61" t="s">
        <v>508</v>
      </c>
    </row>
    <row r="30" spans="1:10">
      <c r="A30" s="44" t="s">
        <v>37</v>
      </c>
      <c r="B30" s="21" t="s">
        <v>81</v>
      </c>
      <c r="C30" s="22" t="s">
        <v>82</v>
      </c>
      <c r="D30" s="22" t="s">
        <v>83</v>
      </c>
      <c r="E30" s="23">
        <v>16.149999999999999</v>
      </c>
      <c r="F30" s="23">
        <v>1.9</v>
      </c>
      <c r="G30" s="24">
        <v>3</v>
      </c>
      <c r="H30" s="23">
        <f t="shared" si="0"/>
        <v>5.3833333333333329</v>
      </c>
      <c r="I30" s="47">
        <v>1</v>
      </c>
      <c r="J30" s="61"/>
    </row>
    <row r="31" spans="1:10">
      <c r="A31" s="44" t="s">
        <v>37</v>
      </c>
      <c r="B31" s="21" t="s">
        <v>84</v>
      </c>
      <c r="C31" s="22">
        <v>295</v>
      </c>
      <c r="D31" s="22" t="s">
        <v>85</v>
      </c>
      <c r="E31" s="23">
        <v>24.45</v>
      </c>
      <c r="F31" s="23">
        <v>2.7</v>
      </c>
      <c r="G31" s="24">
        <v>5</v>
      </c>
      <c r="H31" s="23">
        <f t="shared" si="0"/>
        <v>8.15</v>
      </c>
      <c r="I31" s="47">
        <v>2</v>
      </c>
      <c r="J31" s="61"/>
    </row>
    <row r="32" spans="1:10">
      <c r="A32" s="44" t="s">
        <v>37</v>
      </c>
      <c r="B32" s="21" t="s">
        <v>86</v>
      </c>
      <c r="C32" s="22" t="s">
        <v>87</v>
      </c>
      <c r="D32" s="22" t="s">
        <v>88</v>
      </c>
      <c r="E32" s="23">
        <v>21.4</v>
      </c>
      <c r="F32" s="23">
        <v>2.35</v>
      </c>
      <c r="G32" s="24">
        <v>4</v>
      </c>
      <c r="H32" s="23">
        <f t="shared" si="0"/>
        <v>7.1333333333333329</v>
      </c>
      <c r="I32" s="47">
        <v>2</v>
      </c>
      <c r="J32" s="61"/>
    </row>
    <row r="33" spans="1:10">
      <c r="A33" s="44" t="s">
        <v>89</v>
      </c>
      <c r="B33" s="21" t="s">
        <v>90</v>
      </c>
      <c r="C33" s="22" t="s">
        <v>91</v>
      </c>
      <c r="D33" s="22" t="s">
        <v>92</v>
      </c>
      <c r="E33" s="23">
        <v>69.099999999999994</v>
      </c>
      <c r="F33" s="23">
        <v>6.4</v>
      </c>
      <c r="G33" s="24">
        <v>9</v>
      </c>
      <c r="H33" s="23">
        <f t="shared" si="0"/>
        <v>23.033333333333331</v>
      </c>
      <c r="I33" s="47">
        <v>5</v>
      </c>
      <c r="J33" s="61" t="s">
        <v>507</v>
      </c>
    </row>
    <row r="34" spans="1:10">
      <c r="A34" s="44" t="s">
        <v>89</v>
      </c>
      <c r="B34" s="21" t="s">
        <v>93</v>
      </c>
      <c r="C34" s="22" t="s">
        <v>94</v>
      </c>
      <c r="D34" s="22" t="s">
        <v>95</v>
      </c>
      <c r="E34" s="23">
        <v>30.83</v>
      </c>
      <c r="F34" s="23">
        <v>3.15</v>
      </c>
      <c r="G34" s="24">
        <v>6</v>
      </c>
      <c r="H34" s="23">
        <f t="shared" si="0"/>
        <v>10.276666666666666</v>
      </c>
      <c r="I34" s="47">
        <v>3</v>
      </c>
      <c r="J34" s="61"/>
    </row>
    <row r="35" spans="1:10">
      <c r="A35" s="44" t="s">
        <v>89</v>
      </c>
      <c r="B35" s="21" t="s">
        <v>96</v>
      </c>
      <c r="C35" s="25"/>
      <c r="D35" s="22" t="s">
        <v>97</v>
      </c>
      <c r="E35" s="23">
        <v>34.4</v>
      </c>
      <c r="F35" s="23">
        <v>3.15</v>
      </c>
      <c r="G35" s="24">
        <v>6</v>
      </c>
      <c r="H35" s="23">
        <f t="shared" si="0"/>
        <v>11.466666666666667</v>
      </c>
      <c r="I35" s="47">
        <v>3</v>
      </c>
      <c r="J35" s="61"/>
    </row>
    <row r="36" spans="1:10">
      <c r="A36" s="44" t="s">
        <v>89</v>
      </c>
      <c r="B36" s="21" t="s">
        <v>98</v>
      </c>
      <c r="C36" s="22" t="s">
        <v>99</v>
      </c>
      <c r="D36" s="22" t="s">
        <v>100</v>
      </c>
      <c r="E36" s="23">
        <v>84</v>
      </c>
      <c r="F36" s="23">
        <v>6.4</v>
      </c>
      <c r="G36" s="24">
        <v>10</v>
      </c>
      <c r="H36" s="23">
        <f t="shared" si="0"/>
        <v>28</v>
      </c>
      <c r="I36" s="47">
        <v>7</v>
      </c>
      <c r="J36" s="61" t="s">
        <v>507</v>
      </c>
    </row>
    <row r="37" spans="1:10">
      <c r="A37" s="44" t="s">
        <v>89</v>
      </c>
      <c r="B37" s="21" t="s">
        <v>101</v>
      </c>
      <c r="C37" s="22" t="s">
        <v>102</v>
      </c>
      <c r="D37" s="22" t="s">
        <v>101</v>
      </c>
      <c r="E37" s="23">
        <v>40.700000000000003</v>
      </c>
      <c r="F37" s="23">
        <v>4</v>
      </c>
      <c r="G37" s="24">
        <v>7</v>
      </c>
      <c r="H37" s="23">
        <f t="shared" si="0"/>
        <v>13.566666666666668</v>
      </c>
      <c r="I37" s="47">
        <v>4</v>
      </c>
      <c r="J37" s="61"/>
    </row>
    <row r="38" spans="1:10">
      <c r="A38" s="44" t="s">
        <v>103</v>
      </c>
      <c r="B38" s="21" t="s">
        <v>104</v>
      </c>
      <c r="C38" s="25"/>
      <c r="D38" s="22" t="s">
        <v>105</v>
      </c>
      <c r="E38" s="23">
        <v>20.420000000000002</v>
      </c>
      <c r="F38" s="23">
        <v>2.67</v>
      </c>
      <c r="G38" s="24">
        <v>4</v>
      </c>
      <c r="H38" s="23">
        <f t="shared" si="0"/>
        <v>6.8066666666666675</v>
      </c>
      <c r="I38" s="47">
        <v>2</v>
      </c>
      <c r="J38" s="61"/>
    </row>
    <row r="39" spans="1:10">
      <c r="A39" s="44" t="s">
        <v>103</v>
      </c>
      <c r="B39" s="21" t="s">
        <v>106</v>
      </c>
      <c r="C39" s="22" t="s">
        <v>107</v>
      </c>
      <c r="D39" s="22" t="s">
        <v>108</v>
      </c>
      <c r="E39" s="23">
        <v>30.99</v>
      </c>
      <c r="F39" s="23">
        <v>3.56</v>
      </c>
      <c r="G39" s="24">
        <v>6</v>
      </c>
      <c r="H39" s="23">
        <f t="shared" si="0"/>
        <v>10.33</v>
      </c>
      <c r="I39" s="47">
        <v>3</v>
      </c>
      <c r="J39" s="61"/>
    </row>
    <row r="40" spans="1:10">
      <c r="A40" s="44" t="s">
        <v>103</v>
      </c>
      <c r="B40" s="21" t="s">
        <v>109</v>
      </c>
      <c r="C40" s="22" t="s">
        <v>107</v>
      </c>
      <c r="D40" s="22" t="s">
        <v>110</v>
      </c>
      <c r="E40" s="23">
        <v>30.99</v>
      </c>
      <c r="F40" s="23">
        <v>3.56</v>
      </c>
      <c r="G40" s="24">
        <v>6</v>
      </c>
      <c r="H40" s="23">
        <f t="shared" si="0"/>
        <v>10.33</v>
      </c>
      <c r="I40" s="47">
        <v>3</v>
      </c>
      <c r="J40" s="61"/>
    </row>
    <row r="41" spans="1:10">
      <c r="A41" s="44" t="s">
        <v>103</v>
      </c>
      <c r="B41" s="21" t="s">
        <v>111</v>
      </c>
      <c r="C41" s="22" t="s">
        <v>112</v>
      </c>
      <c r="D41" s="22" t="s">
        <v>113</v>
      </c>
      <c r="E41" s="23">
        <v>26.2</v>
      </c>
      <c r="F41" s="23">
        <v>3.56</v>
      </c>
      <c r="G41" s="24">
        <v>5</v>
      </c>
      <c r="H41" s="23">
        <f t="shared" si="0"/>
        <v>8.7333333333333325</v>
      </c>
      <c r="I41" s="47">
        <v>2</v>
      </c>
      <c r="J41" s="61"/>
    </row>
    <row r="42" spans="1:10">
      <c r="A42" s="44" t="s">
        <v>103</v>
      </c>
      <c r="B42" s="21" t="s">
        <v>114</v>
      </c>
      <c r="C42" s="22" t="s">
        <v>115</v>
      </c>
      <c r="D42" s="22" t="s">
        <v>116</v>
      </c>
      <c r="E42" s="23">
        <v>26.2</v>
      </c>
      <c r="F42" s="23">
        <v>3.56</v>
      </c>
      <c r="G42" s="24">
        <v>5</v>
      </c>
      <c r="H42" s="23">
        <f t="shared" si="0"/>
        <v>8.7333333333333325</v>
      </c>
      <c r="I42" s="47">
        <v>2</v>
      </c>
      <c r="J42" s="61"/>
    </row>
    <row r="43" spans="1:10">
      <c r="A43" s="44" t="s">
        <v>103</v>
      </c>
      <c r="B43" s="21" t="s">
        <v>117</v>
      </c>
      <c r="C43" s="22" t="s">
        <v>115</v>
      </c>
      <c r="D43" s="22" t="s">
        <v>118</v>
      </c>
      <c r="E43" s="23">
        <v>28.55</v>
      </c>
      <c r="F43" s="23">
        <v>3.56</v>
      </c>
      <c r="G43" s="24">
        <v>6</v>
      </c>
      <c r="H43" s="23">
        <f t="shared" si="0"/>
        <v>9.5166666666666675</v>
      </c>
      <c r="I43" s="47">
        <v>3</v>
      </c>
      <c r="J43" s="61"/>
    </row>
    <row r="44" spans="1:10">
      <c r="A44" s="44" t="s">
        <v>103</v>
      </c>
      <c r="B44" s="21" t="s">
        <v>119</v>
      </c>
      <c r="C44" s="25"/>
      <c r="D44" s="22" t="s">
        <v>120</v>
      </c>
      <c r="E44" s="23">
        <v>15.39</v>
      </c>
      <c r="F44" s="23">
        <v>1.8</v>
      </c>
      <c r="G44" s="24">
        <v>3</v>
      </c>
      <c r="H44" s="23">
        <f t="shared" si="0"/>
        <v>5.13</v>
      </c>
      <c r="I44" s="47">
        <v>1</v>
      </c>
      <c r="J44" s="61"/>
    </row>
    <row r="45" spans="1:10">
      <c r="A45" s="44" t="s">
        <v>103</v>
      </c>
      <c r="B45" s="21" t="s">
        <v>121</v>
      </c>
      <c r="C45" s="22">
        <v>141</v>
      </c>
      <c r="D45" s="22" t="s">
        <v>122</v>
      </c>
      <c r="E45" s="23">
        <v>26.2</v>
      </c>
      <c r="F45" s="23">
        <v>3.56</v>
      </c>
      <c r="G45" s="24">
        <v>5</v>
      </c>
      <c r="H45" s="23">
        <f t="shared" si="0"/>
        <v>8.7333333333333325</v>
      </c>
      <c r="I45" s="47">
        <v>2</v>
      </c>
      <c r="J45" s="61"/>
    </row>
    <row r="46" spans="1:10">
      <c r="A46" s="44" t="s">
        <v>103</v>
      </c>
      <c r="B46" s="21" t="s">
        <v>123</v>
      </c>
      <c r="C46" s="22">
        <v>142</v>
      </c>
      <c r="D46" s="22" t="s">
        <v>124</v>
      </c>
      <c r="E46" s="23">
        <v>28.55</v>
      </c>
      <c r="F46" s="23">
        <v>3.56</v>
      </c>
      <c r="G46" s="24">
        <v>6</v>
      </c>
      <c r="H46" s="23">
        <f t="shared" si="0"/>
        <v>9.5166666666666675</v>
      </c>
      <c r="I46" s="47">
        <v>3</v>
      </c>
      <c r="J46" s="61"/>
    </row>
    <row r="47" spans="1:10">
      <c r="A47" s="44" t="s">
        <v>103</v>
      </c>
      <c r="B47" s="21" t="s">
        <v>125</v>
      </c>
      <c r="C47" s="22">
        <v>143</v>
      </c>
      <c r="D47" s="22" t="s">
        <v>126</v>
      </c>
      <c r="E47" s="23">
        <v>30.99</v>
      </c>
      <c r="F47" s="23">
        <v>3.56</v>
      </c>
      <c r="G47" s="24">
        <v>6</v>
      </c>
      <c r="H47" s="23">
        <f t="shared" si="0"/>
        <v>10.33</v>
      </c>
      <c r="I47" s="47">
        <v>3</v>
      </c>
      <c r="J47" s="61"/>
    </row>
    <row r="48" spans="1:10">
      <c r="A48" s="44" t="s">
        <v>103</v>
      </c>
      <c r="B48" s="21" t="s">
        <v>127</v>
      </c>
      <c r="C48" s="22" t="s">
        <v>128</v>
      </c>
      <c r="D48" s="22" t="s">
        <v>129</v>
      </c>
      <c r="E48" s="23">
        <v>14.37</v>
      </c>
      <c r="F48" s="23">
        <v>1.98</v>
      </c>
      <c r="G48" s="24">
        <v>3</v>
      </c>
      <c r="H48" s="23">
        <f t="shared" si="0"/>
        <v>4.79</v>
      </c>
      <c r="I48" s="47">
        <v>1</v>
      </c>
      <c r="J48" s="61"/>
    </row>
    <row r="49" spans="1:10">
      <c r="A49" s="44" t="s">
        <v>103</v>
      </c>
      <c r="B49" s="21" t="s">
        <v>130</v>
      </c>
      <c r="C49" s="22" t="s">
        <v>131</v>
      </c>
      <c r="D49" s="22" t="s">
        <v>132</v>
      </c>
      <c r="E49" s="23">
        <v>19.45</v>
      </c>
      <c r="F49" s="23">
        <v>1.98</v>
      </c>
      <c r="G49" s="24">
        <v>4</v>
      </c>
      <c r="H49" s="23">
        <f t="shared" si="0"/>
        <v>6.4833333333333334</v>
      </c>
      <c r="I49" s="47">
        <v>1</v>
      </c>
      <c r="J49" s="61"/>
    </row>
    <row r="50" spans="1:10">
      <c r="A50" s="44" t="s">
        <v>103</v>
      </c>
      <c r="B50" s="21" t="s">
        <v>133</v>
      </c>
      <c r="C50" s="25"/>
      <c r="D50" s="22" t="s">
        <v>134</v>
      </c>
      <c r="E50" s="23">
        <v>26</v>
      </c>
      <c r="F50" s="23">
        <v>2.87</v>
      </c>
      <c r="G50" s="24">
        <v>5</v>
      </c>
      <c r="H50" s="23">
        <f t="shared" si="0"/>
        <v>8.6666666666666661</v>
      </c>
      <c r="I50" s="47">
        <v>2</v>
      </c>
      <c r="J50" s="61"/>
    </row>
    <row r="51" spans="1:10">
      <c r="A51" s="44" t="s">
        <v>135</v>
      </c>
      <c r="B51" s="21" t="s">
        <v>136</v>
      </c>
      <c r="C51" s="22">
        <v>712</v>
      </c>
      <c r="D51" s="22" t="s">
        <v>137</v>
      </c>
      <c r="E51" s="23">
        <v>37.799999999999997</v>
      </c>
      <c r="F51" s="23">
        <v>3.34</v>
      </c>
      <c r="G51" s="24">
        <v>6</v>
      </c>
      <c r="H51" s="23">
        <f t="shared" si="0"/>
        <v>12.6</v>
      </c>
      <c r="I51" s="47">
        <v>4</v>
      </c>
      <c r="J51" s="61">
        <v>110</v>
      </c>
    </row>
    <row r="52" spans="1:10">
      <c r="A52" s="44" t="s">
        <v>135</v>
      </c>
      <c r="B52" s="21" t="s">
        <v>139</v>
      </c>
      <c r="C52" s="22">
        <v>721</v>
      </c>
      <c r="D52" s="22" t="s">
        <v>140</v>
      </c>
      <c r="E52" s="23">
        <v>40.590000000000003</v>
      </c>
      <c r="F52" s="23">
        <v>3.76</v>
      </c>
      <c r="G52" s="24">
        <v>7</v>
      </c>
      <c r="H52" s="23">
        <f t="shared" si="0"/>
        <v>13.530000000000001</v>
      </c>
      <c r="I52" s="47">
        <v>4</v>
      </c>
      <c r="J52" s="61">
        <v>155</v>
      </c>
    </row>
    <row r="53" spans="1:10">
      <c r="A53" s="44" t="s">
        <v>135</v>
      </c>
      <c r="B53" s="21" t="s">
        <v>141</v>
      </c>
      <c r="C53" s="22">
        <v>722</v>
      </c>
      <c r="D53" s="22" t="s">
        <v>142</v>
      </c>
      <c r="E53" s="23">
        <v>46.68</v>
      </c>
      <c r="F53" s="23">
        <v>3.76</v>
      </c>
      <c r="G53" s="24">
        <v>7</v>
      </c>
      <c r="H53" s="23">
        <f t="shared" si="0"/>
        <v>15.56</v>
      </c>
      <c r="I53" s="47">
        <v>4</v>
      </c>
      <c r="J53" s="61">
        <v>192</v>
      </c>
    </row>
    <row r="54" spans="1:10">
      <c r="A54" s="44" t="s">
        <v>135</v>
      </c>
      <c r="B54" s="21" t="s">
        <v>143</v>
      </c>
      <c r="C54" s="22">
        <v>731</v>
      </c>
      <c r="D54" s="22" t="s">
        <v>144</v>
      </c>
      <c r="E54" s="23">
        <v>28.65</v>
      </c>
      <c r="F54" s="23">
        <v>3.76</v>
      </c>
      <c r="G54" s="24">
        <v>6</v>
      </c>
      <c r="H54" s="23">
        <f t="shared" si="0"/>
        <v>9.5499999999999989</v>
      </c>
      <c r="I54" s="47">
        <v>3</v>
      </c>
      <c r="J54" s="61"/>
    </row>
    <row r="55" spans="1:10">
      <c r="A55" s="44" t="s">
        <v>135</v>
      </c>
      <c r="B55" s="21" t="s">
        <v>145</v>
      </c>
      <c r="C55" s="22">
        <v>732</v>
      </c>
      <c r="D55" s="22" t="s">
        <v>146</v>
      </c>
      <c r="E55" s="23">
        <v>30.53</v>
      </c>
      <c r="F55" s="23">
        <v>3.76</v>
      </c>
      <c r="G55" s="24">
        <v>6</v>
      </c>
      <c r="H55" s="23">
        <f t="shared" si="0"/>
        <v>10.176666666666668</v>
      </c>
      <c r="I55" s="47">
        <v>3</v>
      </c>
      <c r="J55" s="61"/>
    </row>
    <row r="56" spans="1:10">
      <c r="A56" s="44" t="s">
        <v>135</v>
      </c>
      <c r="B56" s="21" t="s">
        <v>147</v>
      </c>
      <c r="C56" s="22">
        <v>733</v>
      </c>
      <c r="D56" s="22" t="s">
        <v>148</v>
      </c>
      <c r="E56" s="26">
        <v>33.4</v>
      </c>
      <c r="F56" s="23">
        <v>3.76</v>
      </c>
      <c r="G56" s="24">
        <v>6</v>
      </c>
      <c r="H56" s="23">
        <f t="shared" si="0"/>
        <v>11.133333333333333</v>
      </c>
      <c r="I56" s="47">
        <v>3</v>
      </c>
      <c r="J56" s="61" t="s">
        <v>510</v>
      </c>
    </row>
    <row r="57" spans="1:10">
      <c r="A57" s="44" t="s">
        <v>135</v>
      </c>
      <c r="B57" s="21" t="s">
        <v>150</v>
      </c>
      <c r="C57" s="22">
        <v>734</v>
      </c>
      <c r="D57" s="22" t="s">
        <v>151</v>
      </c>
      <c r="E57" s="26">
        <v>36.4</v>
      </c>
      <c r="F57" s="23">
        <v>3.76</v>
      </c>
      <c r="G57" s="24">
        <v>6</v>
      </c>
      <c r="H57" s="23">
        <f t="shared" si="0"/>
        <v>12.133333333333333</v>
      </c>
      <c r="I57" s="47">
        <v>3</v>
      </c>
      <c r="J57" s="61">
        <v>168</v>
      </c>
    </row>
    <row r="58" spans="1:10">
      <c r="A58" s="44" t="s">
        <v>135</v>
      </c>
      <c r="B58" s="21" t="s">
        <v>152</v>
      </c>
      <c r="C58" s="22">
        <v>735</v>
      </c>
      <c r="D58" s="22" t="s">
        <v>153</v>
      </c>
      <c r="E58" s="26">
        <v>31</v>
      </c>
      <c r="F58" s="23">
        <v>3.76</v>
      </c>
      <c r="G58" s="24">
        <v>6</v>
      </c>
      <c r="H58" s="23">
        <f t="shared" si="0"/>
        <v>10.333333333333334</v>
      </c>
      <c r="I58" s="47">
        <v>3</v>
      </c>
      <c r="J58" s="61">
        <v>138</v>
      </c>
    </row>
    <row r="59" spans="1:10">
      <c r="A59" s="44" t="s">
        <v>135</v>
      </c>
      <c r="B59" s="21" t="s">
        <v>154</v>
      </c>
      <c r="C59" s="22">
        <v>736</v>
      </c>
      <c r="D59" s="22" t="s">
        <v>155</v>
      </c>
      <c r="E59" s="26">
        <v>31.24</v>
      </c>
      <c r="F59" s="23">
        <v>3.76</v>
      </c>
      <c r="G59" s="24">
        <v>6</v>
      </c>
      <c r="H59" s="23">
        <f t="shared" si="0"/>
        <v>10.413333333333332</v>
      </c>
      <c r="I59" s="47">
        <v>3</v>
      </c>
      <c r="J59" s="61">
        <v>126</v>
      </c>
    </row>
    <row r="60" spans="1:10">
      <c r="A60" s="44" t="s">
        <v>135</v>
      </c>
      <c r="B60" s="21" t="s">
        <v>156</v>
      </c>
      <c r="C60" s="22" t="s">
        <v>157</v>
      </c>
      <c r="D60" s="22" t="s">
        <v>158</v>
      </c>
      <c r="E60" s="26">
        <v>33.630000000000003</v>
      </c>
      <c r="F60" s="23">
        <v>3.76</v>
      </c>
      <c r="G60" s="24">
        <v>6</v>
      </c>
      <c r="H60" s="23">
        <f t="shared" si="0"/>
        <v>11.21</v>
      </c>
      <c r="I60" s="47">
        <v>3</v>
      </c>
      <c r="J60" s="61">
        <v>128</v>
      </c>
    </row>
    <row r="61" spans="1:10">
      <c r="A61" s="44" t="s">
        <v>135</v>
      </c>
      <c r="B61" s="21" t="s">
        <v>159</v>
      </c>
      <c r="C61" s="22" t="s">
        <v>160</v>
      </c>
      <c r="D61" s="22" t="s">
        <v>161</v>
      </c>
      <c r="E61" s="26">
        <v>39.47</v>
      </c>
      <c r="F61" s="23">
        <v>3.76</v>
      </c>
      <c r="G61" s="24">
        <v>7</v>
      </c>
      <c r="H61" s="23">
        <f t="shared" si="0"/>
        <v>13.156666666666666</v>
      </c>
      <c r="I61" s="47">
        <v>4</v>
      </c>
      <c r="J61" s="61">
        <v>189</v>
      </c>
    </row>
    <row r="62" spans="1:10">
      <c r="A62" s="44" t="s">
        <v>135</v>
      </c>
      <c r="B62" s="21" t="s">
        <v>162</v>
      </c>
      <c r="C62" s="22">
        <v>739</v>
      </c>
      <c r="D62" s="22" t="s">
        <v>163</v>
      </c>
      <c r="E62" s="26">
        <v>42.1</v>
      </c>
      <c r="F62" s="23">
        <v>3.76</v>
      </c>
      <c r="G62" s="24">
        <v>7</v>
      </c>
      <c r="H62" s="23">
        <f t="shared" si="0"/>
        <v>14.033333333333333</v>
      </c>
      <c r="I62" s="47">
        <v>4</v>
      </c>
      <c r="J62" s="61">
        <v>194</v>
      </c>
    </row>
    <row r="63" spans="1:10">
      <c r="A63" s="44" t="s">
        <v>135</v>
      </c>
      <c r="B63" s="21" t="s">
        <v>164</v>
      </c>
      <c r="C63" s="22">
        <v>741</v>
      </c>
      <c r="D63" s="22" t="s">
        <v>165</v>
      </c>
      <c r="E63" s="23">
        <v>70.66</v>
      </c>
      <c r="F63" s="23">
        <v>6.13</v>
      </c>
      <c r="G63" s="24">
        <v>9</v>
      </c>
      <c r="H63" s="23">
        <f t="shared" si="0"/>
        <v>23.553333333333331</v>
      </c>
      <c r="I63" s="47">
        <v>5</v>
      </c>
      <c r="J63" s="61">
        <v>366</v>
      </c>
    </row>
    <row r="64" spans="1:10">
      <c r="A64" s="44" t="s">
        <v>135</v>
      </c>
      <c r="B64" s="21" t="s">
        <v>166</v>
      </c>
      <c r="C64" s="22">
        <v>742</v>
      </c>
      <c r="D64" s="22" t="s">
        <v>167</v>
      </c>
      <c r="E64" s="23">
        <v>70.66</v>
      </c>
      <c r="F64" s="23">
        <v>6.13</v>
      </c>
      <c r="G64" s="24">
        <v>9</v>
      </c>
      <c r="H64" s="23">
        <f t="shared" si="0"/>
        <v>23.553333333333331</v>
      </c>
      <c r="I64" s="47">
        <v>5</v>
      </c>
      <c r="J64" s="61" t="s">
        <v>509</v>
      </c>
    </row>
    <row r="65" spans="1:10">
      <c r="A65" s="44" t="s">
        <v>135</v>
      </c>
      <c r="B65" s="21" t="s">
        <v>168</v>
      </c>
      <c r="C65" s="22">
        <v>743</v>
      </c>
      <c r="D65" s="22" t="s">
        <v>169</v>
      </c>
      <c r="E65" s="23">
        <v>70.66</v>
      </c>
      <c r="F65" s="23">
        <v>6.13</v>
      </c>
      <c r="G65" s="24">
        <v>9</v>
      </c>
      <c r="H65" s="23">
        <f t="shared" si="0"/>
        <v>23.553333333333331</v>
      </c>
      <c r="I65" s="47">
        <v>5</v>
      </c>
      <c r="J65" s="61">
        <v>662</v>
      </c>
    </row>
    <row r="66" spans="1:10">
      <c r="A66" s="44" t="s">
        <v>135</v>
      </c>
      <c r="B66" s="21" t="s">
        <v>170</v>
      </c>
      <c r="C66" s="22">
        <v>744</v>
      </c>
      <c r="D66" s="22" t="s">
        <v>171</v>
      </c>
      <c r="E66" s="23">
        <v>70.66</v>
      </c>
      <c r="F66" s="23">
        <v>6.13</v>
      </c>
      <c r="G66" s="24">
        <v>9</v>
      </c>
      <c r="H66" s="23">
        <f t="shared" si="0"/>
        <v>23.553333333333331</v>
      </c>
      <c r="I66" s="47">
        <v>5</v>
      </c>
      <c r="J66" s="61">
        <v>662</v>
      </c>
    </row>
    <row r="67" spans="1:10">
      <c r="A67" s="44" t="s">
        <v>135</v>
      </c>
      <c r="B67" s="21" t="s">
        <v>172</v>
      </c>
      <c r="C67" s="22">
        <v>748</v>
      </c>
      <c r="D67" s="22" t="s">
        <v>173</v>
      </c>
      <c r="E67" s="23">
        <v>79.3</v>
      </c>
      <c r="F67" s="23">
        <v>6.13</v>
      </c>
      <c r="G67" s="24">
        <v>10</v>
      </c>
      <c r="H67" s="23">
        <f t="shared" ref="H67:H130" si="1">E67/3</f>
        <v>26.433333333333334</v>
      </c>
      <c r="I67" s="47">
        <v>6</v>
      </c>
      <c r="J67" s="61"/>
    </row>
    <row r="68" spans="1:10">
      <c r="A68" s="44" t="s">
        <v>135</v>
      </c>
      <c r="B68" s="21" t="s">
        <v>174</v>
      </c>
      <c r="C68" s="22" t="s">
        <v>175</v>
      </c>
      <c r="D68" s="22" t="s">
        <v>176</v>
      </c>
      <c r="E68" s="23">
        <v>56.31</v>
      </c>
      <c r="F68" s="23">
        <v>6.13</v>
      </c>
      <c r="G68" s="24">
        <v>8</v>
      </c>
      <c r="H68" s="23">
        <f t="shared" si="1"/>
        <v>18.77</v>
      </c>
      <c r="I68" s="47">
        <v>5</v>
      </c>
      <c r="J68" s="61">
        <v>443</v>
      </c>
    </row>
    <row r="69" spans="1:10">
      <c r="A69" s="44" t="s">
        <v>135</v>
      </c>
      <c r="B69" s="21" t="s">
        <v>177</v>
      </c>
      <c r="C69" s="22">
        <v>752</v>
      </c>
      <c r="D69" s="22" t="s">
        <v>178</v>
      </c>
      <c r="E69" s="23">
        <v>47.32</v>
      </c>
      <c r="F69" s="23">
        <v>3.8</v>
      </c>
      <c r="G69" s="24">
        <v>7</v>
      </c>
      <c r="H69" s="23">
        <f t="shared" si="1"/>
        <v>15.773333333333333</v>
      </c>
      <c r="I69" s="47">
        <v>4</v>
      </c>
      <c r="J69" s="61">
        <v>242</v>
      </c>
    </row>
    <row r="70" spans="1:10">
      <c r="A70" s="44" t="s">
        <v>135</v>
      </c>
      <c r="B70" s="21" t="s">
        <v>179</v>
      </c>
      <c r="C70" s="22">
        <v>753</v>
      </c>
      <c r="D70" s="22" t="s">
        <v>180</v>
      </c>
      <c r="E70" s="23">
        <v>54.43</v>
      </c>
      <c r="F70" s="23">
        <v>3.8</v>
      </c>
      <c r="G70" s="24">
        <v>8</v>
      </c>
      <c r="H70" s="23">
        <f t="shared" si="1"/>
        <v>18.143333333333334</v>
      </c>
      <c r="I70" s="47">
        <v>5</v>
      </c>
      <c r="J70" s="61">
        <v>248</v>
      </c>
    </row>
    <row r="71" spans="1:10">
      <c r="A71" s="44" t="s">
        <v>135</v>
      </c>
      <c r="B71" s="21" t="s">
        <v>181</v>
      </c>
      <c r="C71" s="22">
        <v>762</v>
      </c>
      <c r="D71" s="22" t="s">
        <v>182</v>
      </c>
      <c r="E71" s="23">
        <v>48.51</v>
      </c>
      <c r="F71" s="23">
        <v>5.03</v>
      </c>
      <c r="G71" s="24">
        <v>8</v>
      </c>
      <c r="H71" s="23">
        <f t="shared" si="1"/>
        <v>16.169999999999998</v>
      </c>
      <c r="I71" s="47">
        <v>4</v>
      </c>
      <c r="J71" s="61">
        <v>289</v>
      </c>
    </row>
    <row r="72" spans="1:10">
      <c r="A72" s="44" t="s">
        <v>135</v>
      </c>
      <c r="B72" s="21" t="s">
        <v>183</v>
      </c>
      <c r="C72" s="22">
        <v>763</v>
      </c>
      <c r="D72" s="22" t="s">
        <v>184</v>
      </c>
      <c r="E72" s="23">
        <v>54.94</v>
      </c>
      <c r="F72" s="23">
        <v>5.03</v>
      </c>
      <c r="G72" s="24">
        <v>8</v>
      </c>
      <c r="H72" s="23">
        <f t="shared" si="1"/>
        <v>18.313333333333333</v>
      </c>
      <c r="I72" s="47">
        <v>5</v>
      </c>
      <c r="J72" s="61">
        <v>289</v>
      </c>
    </row>
    <row r="73" spans="1:10">
      <c r="A73" s="44" t="s">
        <v>135</v>
      </c>
      <c r="B73" s="21" t="s">
        <v>185</v>
      </c>
      <c r="C73" s="22" t="s">
        <v>186</v>
      </c>
      <c r="D73" s="22" t="s">
        <v>187</v>
      </c>
      <c r="E73" s="23">
        <v>61.37</v>
      </c>
      <c r="F73" s="23">
        <v>5.03</v>
      </c>
      <c r="G73" s="24">
        <v>9</v>
      </c>
      <c r="H73" s="23">
        <f t="shared" si="1"/>
        <v>20.456666666666667</v>
      </c>
      <c r="I73" s="47">
        <v>5</v>
      </c>
      <c r="J73" s="61"/>
    </row>
    <row r="74" spans="1:10">
      <c r="A74" s="44" t="s">
        <v>135</v>
      </c>
      <c r="B74" s="21" t="s">
        <v>188</v>
      </c>
      <c r="C74" s="22">
        <v>772</v>
      </c>
      <c r="D74" s="22" t="s">
        <v>189</v>
      </c>
      <c r="E74" s="23">
        <v>63.73</v>
      </c>
      <c r="F74" s="23">
        <v>6.2</v>
      </c>
      <c r="G74" s="24">
        <v>9</v>
      </c>
      <c r="H74" s="23">
        <f t="shared" si="1"/>
        <v>21.243333333333332</v>
      </c>
      <c r="I74" s="47">
        <v>5</v>
      </c>
      <c r="J74" s="61">
        <v>442</v>
      </c>
    </row>
    <row r="75" spans="1:10">
      <c r="A75" s="44" t="s">
        <v>135</v>
      </c>
      <c r="B75" s="21" t="s">
        <v>190</v>
      </c>
      <c r="C75" s="22">
        <v>773</v>
      </c>
      <c r="D75" s="22" t="s">
        <v>191</v>
      </c>
      <c r="E75" s="23">
        <v>73.86</v>
      </c>
      <c r="F75" s="23">
        <v>6.2</v>
      </c>
      <c r="G75" s="24">
        <v>9</v>
      </c>
      <c r="H75" s="23">
        <f t="shared" si="1"/>
        <v>24.62</v>
      </c>
      <c r="I75" s="47">
        <v>6</v>
      </c>
      <c r="J75" s="61">
        <v>552</v>
      </c>
    </row>
    <row r="76" spans="1:10">
      <c r="A76" s="44" t="s">
        <v>135</v>
      </c>
      <c r="B76" s="21" t="s">
        <v>192</v>
      </c>
      <c r="C76" s="22">
        <v>789</v>
      </c>
      <c r="D76" s="22" t="s">
        <v>193</v>
      </c>
      <c r="E76" s="23">
        <v>56.7</v>
      </c>
      <c r="F76" s="23">
        <v>5.49</v>
      </c>
      <c r="G76" s="24">
        <v>8</v>
      </c>
      <c r="H76" s="23">
        <f t="shared" si="1"/>
        <v>18.900000000000002</v>
      </c>
      <c r="I76" s="47">
        <v>5</v>
      </c>
      <c r="J76" s="61"/>
    </row>
    <row r="77" spans="1:10">
      <c r="A77" s="44" t="s">
        <v>135</v>
      </c>
      <c r="B77" s="21" t="s">
        <v>194</v>
      </c>
      <c r="C77" s="22" t="s">
        <v>195</v>
      </c>
      <c r="D77" s="22" t="s">
        <v>195</v>
      </c>
      <c r="E77" s="23">
        <v>53.04</v>
      </c>
      <c r="F77" s="23">
        <v>5</v>
      </c>
      <c r="G77" s="24">
        <v>8</v>
      </c>
      <c r="H77" s="23">
        <f t="shared" si="1"/>
        <v>17.68</v>
      </c>
      <c r="I77" s="47">
        <v>4</v>
      </c>
      <c r="J77" s="61"/>
    </row>
    <row r="78" spans="1:10">
      <c r="A78" s="44" t="s">
        <v>135</v>
      </c>
      <c r="B78" s="21" t="s">
        <v>196</v>
      </c>
      <c r="C78" s="22"/>
      <c r="D78" s="22" t="s">
        <v>197</v>
      </c>
      <c r="E78" s="23">
        <v>41.45</v>
      </c>
      <c r="F78" s="23">
        <v>3.66</v>
      </c>
      <c r="G78" s="24">
        <v>7</v>
      </c>
      <c r="H78" s="23">
        <f t="shared" si="1"/>
        <v>13.816666666666668</v>
      </c>
      <c r="I78" s="47">
        <v>4</v>
      </c>
      <c r="J78" s="61"/>
    </row>
    <row r="79" spans="1:10">
      <c r="A79" s="44" t="s">
        <v>198</v>
      </c>
      <c r="B79" s="21" t="s">
        <v>199</v>
      </c>
      <c r="C79" s="22" t="s">
        <v>200</v>
      </c>
      <c r="D79" s="22" t="s">
        <v>201</v>
      </c>
      <c r="E79" s="23">
        <v>20.93</v>
      </c>
      <c r="F79" s="23">
        <v>2.19</v>
      </c>
      <c r="G79" s="24">
        <v>4</v>
      </c>
      <c r="H79" s="23">
        <f t="shared" si="1"/>
        <v>6.9766666666666666</v>
      </c>
      <c r="I79" s="47">
        <v>2</v>
      </c>
      <c r="J79" s="61"/>
    </row>
    <row r="80" spans="1:10">
      <c r="A80" s="44" t="s">
        <v>198</v>
      </c>
      <c r="B80" s="21" t="s">
        <v>202</v>
      </c>
      <c r="C80" s="22" t="s">
        <v>203</v>
      </c>
      <c r="D80" s="22" t="s">
        <v>204</v>
      </c>
      <c r="E80" s="23">
        <v>20.85</v>
      </c>
      <c r="F80" s="23">
        <v>2.5</v>
      </c>
      <c r="G80" s="24">
        <v>4</v>
      </c>
      <c r="H80" s="23">
        <f t="shared" si="1"/>
        <v>6.95</v>
      </c>
      <c r="I80" s="47">
        <v>2</v>
      </c>
      <c r="J80" s="61"/>
    </row>
    <row r="81" spans="1:15">
      <c r="A81" s="44" t="s">
        <v>198</v>
      </c>
      <c r="B81" s="21" t="s">
        <v>205</v>
      </c>
      <c r="C81" s="22" t="s">
        <v>206</v>
      </c>
      <c r="D81" s="22" t="s">
        <v>207</v>
      </c>
      <c r="E81" s="23">
        <v>26.77</v>
      </c>
      <c r="F81" s="23">
        <v>2.5299999999999998</v>
      </c>
      <c r="G81" s="24">
        <v>5</v>
      </c>
      <c r="H81" s="23">
        <f t="shared" si="1"/>
        <v>8.9233333333333338</v>
      </c>
      <c r="I81" s="47">
        <v>2</v>
      </c>
      <c r="J81" s="61"/>
    </row>
    <row r="82" spans="1:15">
      <c r="A82" s="44" t="s">
        <v>198</v>
      </c>
      <c r="B82" s="21" t="s">
        <v>208</v>
      </c>
      <c r="C82" s="22" t="s">
        <v>209</v>
      </c>
      <c r="D82" s="22" t="s">
        <v>210</v>
      </c>
      <c r="E82" s="23">
        <v>39.130000000000003</v>
      </c>
      <c r="F82" s="23">
        <v>2.5499999999999998</v>
      </c>
      <c r="G82" s="24">
        <v>7</v>
      </c>
      <c r="H82" s="23">
        <f t="shared" si="1"/>
        <v>13.043333333333335</v>
      </c>
      <c r="I82" s="47">
        <v>3</v>
      </c>
      <c r="J82" s="61"/>
    </row>
    <row r="83" spans="1:15">
      <c r="A83" s="44" t="s">
        <v>198</v>
      </c>
      <c r="B83" s="21" t="s">
        <v>211</v>
      </c>
      <c r="C83" s="22" t="s">
        <v>212</v>
      </c>
      <c r="D83" s="22" t="s">
        <v>213</v>
      </c>
      <c r="E83" s="23">
        <v>26.77</v>
      </c>
      <c r="F83" s="23">
        <v>2.5299999999999998</v>
      </c>
      <c r="G83" s="24">
        <v>5</v>
      </c>
      <c r="H83" s="23">
        <f t="shared" si="1"/>
        <v>8.9233333333333338</v>
      </c>
      <c r="I83" s="47">
        <v>2</v>
      </c>
      <c r="J83" s="61"/>
    </row>
    <row r="84" spans="1:15">
      <c r="A84" s="44" t="s">
        <v>198</v>
      </c>
      <c r="B84" s="21" t="s">
        <v>214</v>
      </c>
      <c r="C84" s="22" t="s">
        <v>215</v>
      </c>
      <c r="D84" s="22" t="s">
        <v>216</v>
      </c>
      <c r="E84" s="23">
        <v>32.51</v>
      </c>
      <c r="F84" s="23">
        <v>2.57</v>
      </c>
      <c r="G84" s="24">
        <v>6</v>
      </c>
      <c r="H84" s="23">
        <f t="shared" si="1"/>
        <v>10.836666666666666</v>
      </c>
      <c r="I84" s="47">
        <v>3</v>
      </c>
      <c r="J84" s="62"/>
    </row>
    <row r="85" spans="1:15">
      <c r="A85" s="44" t="s">
        <v>198</v>
      </c>
      <c r="B85" s="21" t="s">
        <v>217</v>
      </c>
      <c r="C85" s="22" t="s">
        <v>218</v>
      </c>
      <c r="D85" s="22" t="s">
        <v>219</v>
      </c>
      <c r="E85" s="23">
        <v>36.4</v>
      </c>
      <c r="F85" s="23">
        <v>2.57</v>
      </c>
      <c r="G85" s="24">
        <v>6</v>
      </c>
      <c r="H85" s="23">
        <f t="shared" si="1"/>
        <v>12.133333333333333</v>
      </c>
      <c r="I85" s="47">
        <v>3</v>
      </c>
      <c r="J85" s="62"/>
    </row>
    <row r="86" spans="1:15">
      <c r="A86" s="44" t="s">
        <v>198</v>
      </c>
      <c r="B86" s="21" t="s">
        <v>220</v>
      </c>
      <c r="C86" s="25"/>
      <c r="D86" s="22" t="s">
        <v>221</v>
      </c>
      <c r="E86" s="23">
        <v>32.799999999999997</v>
      </c>
      <c r="F86" s="23">
        <v>2.5099999999999998</v>
      </c>
      <c r="G86" s="24">
        <v>6</v>
      </c>
      <c r="H86" s="23">
        <f t="shared" si="1"/>
        <v>10.933333333333332</v>
      </c>
      <c r="I86" s="47">
        <v>3</v>
      </c>
      <c r="J86" s="61"/>
    </row>
    <row r="87" spans="1:15">
      <c r="A87" s="44" t="s">
        <v>198</v>
      </c>
      <c r="B87" s="21" t="s">
        <v>222</v>
      </c>
      <c r="C87" s="22" t="s">
        <v>223</v>
      </c>
      <c r="D87" s="22" t="s">
        <v>224</v>
      </c>
      <c r="E87" s="23">
        <v>29.5</v>
      </c>
      <c r="F87" s="23">
        <v>2.5</v>
      </c>
      <c r="G87" s="24">
        <v>5</v>
      </c>
      <c r="H87" s="23">
        <f t="shared" si="1"/>
        <v>9.8333333333333339</v>
      </c>
      <c r="I87" s="47">
        <v>3</v>
      </c>
      <c r="J87" s="61"/>
    </row>
    <row r="88" spans="1:15">
      <c r="A88" s="44" t="s">
        <v>198</v>
      </c>
      <c r="B88" s="21" t="s">
        <v>225</v>
      </c>
      <c r="C88" s="22" t="s">
        <v>223</v>
      </c>
      <c r="D88" s="22" t="s">
        <v>226</v>
      </c>
      <c r="E88" s="23">
        <v>30.3</v>
      </c>
      <c r="F88" s="23">
        <v>2.5</v>
      </c>
      <c r="G88" s="24">
        <v>5</v>
      </c>
      <c r="H88" s="23">
        <f t="shared" si="1"/>
        <v>10.1</v>
      </c>
      <c r="I88" s="47">
        <v>3</v>
      </c>
      <c r="J88" s="61"/>
      <c r="K88" s="42"/>
      <c r="L88" s="42"/>
      <c r="M88" s="42"/>
      <c r="N88" s="42"/>
      <c r="O88" s="42"/>
    </row>
    <row r="89" spans="1:15">
      <c r="A89" s="44" t="s">
        <v>198</v>
      </c>
      <c r="B89" s="21" t="s">
        <v>227</v>
      </c>
      <c r="C89" s="25"/>
      <c r="D89" s="22" t="s">
        <v>228</v>
      </c>
      <c r="E89" s="23">
        <v>14.83</v>
      </c>
      <c r="F89" s="23">
        <v>1.56</v>
      </c>
      <c r="G89" s="24">
        <v>3</v>
      </c>
      <c r="H89" s="23">
        <f t="shared" si="1"/>
        <v>4.9433333333333334</v>
      </c>
      <c r="I89" s="47">
        <v>1</v>
      </c>
      <c r="J89" s="61"/>
      <c r="K89" s="42"/>
      <c r="L89" s="42"/>
      <c r="M89" s="42"/>
      <c r="N89" s="42"/>
      <c r="O89" s="42"/>
    </row>
    <row r="90" spans="1:15">
      <c r="A90" s="44" t="s">
        <v>198</v>
      </c>
      <c r="B90" s="21" t="s">
        <v>229</v>
      </c>
      <c r="C90" s="25"/>
      <c r="D90" s="22" t="s">
        <v>230</v>
      </c>
      <c r="E90" s="23">
        <v>17.559999999999999</v>
      </c>
      <c r="F90" s="23">
        <v>1.56</v>
      </c>
      <c r="G90" s="24">
        <v>3</v>
      </c>
      <c r="H90" s="23">
        <f t="shared" si="1"/>
        <v>5.8533333333333326</v>
      </c>
      <c r="I90" s="47">
        <v>1</v>
      </c>
      <c r="J90" s="61"/>
      <c r="K90" s="42"/>
      <c r="L90" s="42"/>
      <c r="M90" s="42"/>
      <c r="N90" s="42"/>
      <c r="O90" s="42"/>
    </row>
    <row r="91" spans="1:15">
      <c r="A91" s="44" t="s">
        <v>198</v>
      </c>
      <c r="B91" s="21" t="s">
        <v>231</v>
      </c>
      <c r="C91" s="25"/>
      <c r="D91" s="22" t="s">
        <v>232</v>
      </c>
      <c r="E91" s="23">
        <v>16.79</v>
      </c>
      <c r="F91" s="23">
        <v>1.56</v>
      </c>
      <c r="G91" s="24">
        <v>3</v>
      </c>
      <c r="H91" s="23">
        <f t="shared" si="1"/>
        <v>5.5966666666666667</v>
      </c>
      <c r="I91" s="47">
        <v>1</v>
      </c>
      <c r="J91" s="62"/>
      <c r="K91" s="42"/>
      <c r="L91" s="42"/>
      <c r="M91" s="42"/>
      <c r="N91" s="42"/>
      <c r="O91" s="42"/>
    </row>
    <row r="92" spans="1:15">
      <c r="A92" s="44" t="s">
        <v>198</v>
      </c>
      <c r="B92" s="21" t="s">
        <v>233</v>
      </c>
      <c r="C92" s="25"/>
      <c r="D92" s="22" t="s">
        <v>234</v>
      </c>
      <c r="E92" s="23">
        <v>17.89</v>
      </c>
      <c r="F92" s="23">
        <v>1.81</v>
      </c>
      <c r="G92" s="24">
        <v>3</v>
      </c>
      <c r="H92" s="23">
        <f t="shared" si="1"/>
        <v>5.9633333333333338</v>
      </c>
      <c r="I92" s="47">
        <v>1</v>
      </c>
      <c r="J92" s="62"/>
      <c r="K92" s="42"/>
      <c r="L92" s="42"/>
      <c r="M92" s="42"/>
      <c r="N92" s="42"/>
      <c r="O92" s="42"/>
    </row>
    <row r="93" spans="1:15">
      <c r="A93" s="44" t="s">
        <v>235</v>
      </c>
      <c r="B93" s="21">
        <v>120</v>
      </c>
      <c r="C93" s="25"/>
      <c r="D93" s="22" t="s">
        <v>236</v>
      </c>
      <c r="E93" s="23">
        <v>6.55</v>
      </c>
      <c r="F93" s="23">
        <v>1.07</v>
      </c>
      <c r="G93" s="24">
        <v>1</v>
      </c>
      <c r="H93" s="23">
        <f t="shared" si="1"/>
        <v>2.1833333333333331</v>
      </c>
      <c r="I93" s="47">
        <v>1</v>
      </c>
      <c r="J93" s="62"/>
      <c r="K93" s="42"/>
      <c r="L93" s="42"/>
      <c r="M93" s="42"/>
      <c r="N93" s="42"/>
      <c r="O93" s="42"/>
    </row>
    <row r="94" spans="1:15">
      <c r="A94" s="44" t="s">
        <v>235</v>
      </c>
      <c r="B94" s="21">
        <v>140</v>
      </c>
      <c r="C94" s="25"/>
      <c r="D94" s="22" t="s">
        <v>237</v>
      </c>
      <c r="E94" s="23">
        <v>6.55</v>
      </c>
      <c r="F94" s="23">
        <v>1.07</v>
      </c>
      <c r="G94" s="24">
        <v>1</v>
      </c>
      <c r="H94" s="23">
        <f t="shared" si="1"/>
        <v>2.1833333333333331</v>
      </c>
      <c r="I94" s="47">
        <v>1</v>
      </c>
      <c r="J94" s="61"/>
      <c r="K94" s="42"/>
      <c r="L94" s="42"/>
      <c r="M94" s="42"/>
      <c r="N94" s="42"/>
      <c r="O94" s="42"/>
    </row>
    <row r="95" spans="1:15">
      <c r="A95" s="44" t="s">
        <v>235</v>
      </c>
      <c r="B95" s="21">
        <v>152</v>
      </c>
      <c r="C95" s="25"/>
      <c r="D95" s="22" t="s">
        <v>238</v>
      </c>
      <c r="E95" s="23">
        <v>7.34</v>
      </c>
      <c r="F95" s="23">
        <v>1.07</v>
      </c>
      <c r="G95" s="24">
        <v>1</v>
      </c>
      <c r="H95" s="23">
        <f t="shared" si="1"/>
        <v>2.4466666666666668</v>
      </c>
      <c r="I95" s="47">
        <v>1</v>
      </c>
      <c r="J95" s="62"/>
      <c r="K95" s="42"/>
      <c r="L95" s="42"/>
      <c r="M95" s="42"/>
      <c r="N95" s="42"/>
      <c r="O95" s="42"/>
    </row>
    <row r="96" spans="1:15">
      <c r="A96" s="44" t="s">
        <v>235</v>
      </c>
      <c r="B96" s="21">
        <v>310</v>
      </c>
      <c r="C96" s="25"/>
      <c r="D96" s="22" t="s">
        <v>239</v>
      </c>
      <c r="E96" s="23">
        <v>8.23</v>
      </c>
      <c r="F96" s="23">
        <v>1.1200000000000001</v>
      </c>
      <c r="G96" s="24">
        <v>1</v>
      </c>
      <c r="H96" s="23">
        <f t="shared" si="1"/>
        <v>2.7433333333333336</v>
      </c>
      <c r="I96" s="47">
        <v>1</v>
      </c>
      <c r="J96" s="62"/>
      <c r="K96" s="42"/>
      <c r="L96" s="42"/>
      <c r="M96" s="42"/>
      <c r="N96" s="42"/>
      <c r="O96" s="42"/>
    </row>
    <row r="97" spans="1:15">
      <c r="A97" s="44" t="s">
        <v>235</v>
      </c>
      <c r="B97" s="21">
        <v>340</v>
      </c>
      <c r="C97" s="25"/>
      <c r="D97" s="22" t="s">
        <v>240</v>
      </c>
      <c r="E97" s="23">
        <v>10.41</v>
      </c>
      <c r="F97" s="23">
        <v>1.18</v>
      </c>
      <c r="G97" s="24">
        <v>2</v>
      </c>
      <c r="H97" s="23">
        <f t="shared" si="1"/>
        <v>3.47</v>
      </c>
      <c r="I97" s="47">
        <v>1</v>
      </c>
      <c r="J97" s="61"/>
      <c r="K97" s="42"/>
      <c r="L97" s="42"/>
      <c r="M97" s="42"/>
      <c r="N97" s="42"/>
      <c r="O97" s="42"/>
    </row>
    <row r="98" spans="1:15">
      <c r="A98" s="44" t="s">
        <v>235</v>
      </c>
      <c r="B98" s="21" t="s">
        <v>241</v>
      </c>
      <c r="C98" s="25"/>
      <c r="D98" s="22" t="s">
        <v>242</v>
      </c>
      <c r="E98" s="23">
        <v>7.24</v>
      </c>
      <c r="F98" s="23">
        <v>1.07</v>
      </c>
      <c r="G98" s="24">
        <v>1</v>
      </c>
      <c r="H98" s="23">
        <f t="shared" si="1"/>
        <v>2.4133333333333336</v>
      </c>
      <c r="I98" s="47">
        <v>1</v>
      </c>
      <c r="J98" s="62"/>
      <c r="K98" s="42"/>
      <c r="L98" s="42"/>
      <c r="M98" s="42"/>
      <c r="N98" s="42"/>
      <c r="O98" s="42"/>
    </row>
    <row r="99" spans="1:15">
      <c r="A99" s="44" t="s">
        <v>235</v>
      </c>
      <c r="B99" s="21" t="s">
        <v>243</v>
      </c>
      <c r="C99" s="25"/>
      <c r="D99" s="25"/>
      <c r="E99" s="23">
        <v>6.73</v>
      </c>
      <c r="F99" s="23">
        <v>1.07</v>
      </c>
      <c r="G99" s="24">
        <v>1</v>
      </c>
      <c r="H99" s="23">
        <f t="shared" si="1"/>
        <v>2.2433333333333336</v>
      </c>
      <c r="I99" s="47">
        <v>1</v>
      </c>
      <c r="J99" s="61"/>
      <c r="K99" s="42"/>
      <c r="L99" s="42"/>
      <c r="M99" s="42"/>
      <c r="N99" s="42"/>
      <c r="O99" s="42"/>
    </row>
    <row r="100" spans="1:15">
      <c r="A100" s="44" t="s">
        <v>235</v>
      </c>
      <c r="B100" s="21" t="s">
        <v>244</v>
      </c>
      <c r="C100" s="25"/>
      <c r="D100" s="22" t="s">
        <v>245</v>
      </c>
      <c r="E100" s="23">
        <v>8.2799999999999994</v>
      </c>
      <c r="F100" s="23">
        <v>1.1200000000000001</v>
      </c>
      <c r="G100" s="24">
        <v>1</v>
      </c>
      <c r="H100" s="23">
        <f t="shared" si="1"/>
        <v>2.76</v>
      </c>
      <c r="I100" s="47">
        <v>1</v>
      </c>
      <c r="J100" s="61"/>
    </row>
    <row r="101" spans="1:15">
      <c r="A101" s="44" t="s">
        <v>235</v>
      </c>
      <c r="B101" s="21" t="s">
        <v>246</v>
      </c>
      <c r="C101" s="25"/>
      <c r="D101" s="22" t="s">
        <v>247</v>
      </c>
      <c r="E101" s="23">
        <v>8.44</v>
      </c>
      <c r="F101" s="23">
        <v>1.1200000000000001</v>
      </c>
      <c r="G101" s="24">
        <v>1</v>
      </c>
      <c r="H101" s="23">
        <f t="shared" si="1"/>
        <v>2.813333333333333</v>
      </c>
      <c r="I101" s="47">
        <v>1</v>
      </c>
      <c r="J101" s="61"/>
    </row>
    <row r="102" spans="1:15">
      <c r="A102" s="44" t="s">
        <v>235</v>
      </c>
      <c r="B102" s="21" t="s">
        <v>248</v>
      </c>
      <c r="C102" s="25"/>
      <c r="D102" s="22" t="s">
        <v>249</v>
      </c>
      <c r="E102" s="23">
        <v>8.83</v>
      </c>
      <c r="F102" s="23">
        <v>1.07</v>
      </c>
      <c r="G102" s="24">
        <v>1</v>
      </c>
      <c r="H102" s="23">
        <f t="shared" si="1"/>
        <v>2.9433333333333334</v>
      </c>
      <c r="I102" s="47">
        <v>1</v>
      </c>
      <c r="J102" s="62"/>
    </row>
    <row r="103" spans="1:15">
      <c r="A103" s="44" t="s">
        <v>235</v>
      </c>
      <c r="B103" s="21" t="s">
        <v>250</v>
      </c>
      <c r="C103" s="25"/>
      <c r="D103" s="22" t="s">
        <v>251</v>
      </c>
      <c r="E103" s="23">
        <v>8.61</v>
      </c>
      <c r="F103" s="23">
        <v>1.1200000000000001</v>
      </c>
      <c r="G103" s="24">
        <v>1</v>
      </c>
      <c r="H103" s="23">
        <f t="shared" si="1"/>
        <v>2.8699999999999997</v>
      </c>
      <c r="I103" s="47">
        <v>1</v>
      </c>
      <c r="J103" s="62"/>
    </row>
    <row r="104" spans="1:15">
      <c r="A104" s="44" t="s">
        <v>235</v>
      </c>
      <c r="B104" s="21" t="s">
        <v>252</v>
      </c>
      <c r="C104" s="25"/>
      <c r="D104" s="22" t="s">
        <v>253</v>
      </c>
      <c r="E104" s="23">
        <v>12.7</v>
      </c>
      <c r="F104" s="23">
        <v>1.57</v>
      </c>
      <c r="G104" s="24">
        <v>3</v>
      </c>
      <c r="H104" s="23">
        <f t="shared" si="1"/>
        <v>4.2333333333333334</v>
      </c>
      <c r="I104" s="47">
        <v>1</v>
      </c>
      <c r="J104" s="62"/>
    </row>
    <row r="105" spans="1:15">
      <c r="A105" s="44" t="s">
        <v>235</v>
      </c>
      <c r="B105" s="21" t="s">
        <v>254</v>
      </c>
      <c r="C105" s="25"/>
      <c r="D105" s="22" t="s">
        <v>255</v>
      </c>
      <c r="E105" s="23">
        <v>8.99</v>
      </c>
      <c r="F105" s="23">
        <v>1.06</v>
      </c>
      <c r="G105" s="24">
        <v>1</v>
      </c>
      <c r="H105" s="23">
        <f t="shared" si="1"/>
        <v>2.9966666666666666</v>
      </c>
      <c r="I105" s="47">
        <v>1</v>
      </c>
      <c r="J105" s="62"/>
    </row>
    <row r="106" spans="1:15">
      <c r="A106" s="44" t="s">
        <v>235</v>
      </c>
      <c r="B106" s="21" t="s">
        <v>256</v>
      </c>
      <c r="C106" s="25"/>
      <c r="D106" s="22" t="s">
        <v>257</v>
      </c>
      <c r="E106" s="23">
        <v>9.27</v>
      </c>
      <c r="F106" s="23">
        <v>1.21</v>
      </c>
      <c r="G106" s="24">
        <v>2</v>
      </c>
      <c r="H106" s="23">
        <f t="shared" si="1"/>
        <v>3.09</v>
      </c>
      <c r="I106" s="47">
        <v>1</v>
      </c>
      <c r="J106" s="61"/>
    </row>
    <row r="107" spans="1:15">
      <c r="A107" s="44" t="s">
        <v>235</v>
      </c>
      <c r="B107" s="21" t="s">
        <v>258</v>
      </c>
      <c r="C107" s="25"/>
      <c r="D107" s="22" t="s">
        <v>259</v>
      </c>
      <c r="E107" s="23">
        <v>8.23</v>
      </c>
      <c r="F107" s="23">
        <v>1.1200000000000001</v>
      </c>
      <c r="G107" s="24">
        <v>1</v>
      </c>
      <c r="H107" s="23">
        <f t="shared" si="1"/>
        <v>2.7433333333333336</v>
      </c>
      <c r="I107" s="47">
        <v>1</v>
      </c>
      <c r="J107" s="62"/>
    </row>
    <row r="108" spans="1:15">
      <c r="A108" s="44" t="s">
        <v>235</v>
      </c>
      <c r="B108" s="21" t="s">
        <v>260</v>
      </c>
      <c r="C108" s="25"/>
      <c r="D108" s="22" t="s">
        <v>261</v>
      </c>
      <c r="E108" s="23">
        <v>9.09</v>
      </c>
      <c r="F108" s="23">
        <v>1.1299999999999999</v>
      </c>
      <c r="G108" s="24">
        <v>2</v>
      </c>
      <c r="H108" s="23">
        <f t="shared" si="1"/>
        <v>3.03</v>
      </c>
      <c r="I108" s="47">
        <v>1</v>
      </c>
      <c r="J108" s="62"/>
    </row>
    <row r="109" spans="1:15">
      <c r="A109" s="44" t="s">
        <v>235</v>
      </c>
      <c r="B109" s="21" t="s">
        <v>262</v>
      </c>
      <c r="C109" s="25"/>
      <c r="D109" s="22" t="s">
        <v>263</v>
      </c>
      <c r="E109" s="23">
        <v>11.89</v>
      </c>
      <c r="F109" s="23">
        <v>1.42</v>
      </c>
      <c r="G109" s="24">
        <v>2</v>
      </c>
      <c r="H109" s="23">
        <f t="shared" si="1"/>
        <v>3.9633333333333334</v>
      </c>
      <c r="I109" s="47">
        <v>1</v>
      </c>
      <c r="J109" s="62">
        <v>14</v>
      </c>
    </row>
    <row r="110" spans="1:15">
      <c r="A110" s="44" t="s">
        <v>235</v>
      </c>
      <c r="B110" s="21" t="s">
        <v>264</v>
      </c>
      <c r="C110" s="25"/>
      <c r="D110" s="22" t="s">
        <v>265</v>
      </c>
      <c r="E110" s="23">
        <v>11.08</v>
      </c>
      <c r="F110" s="23">
        <v>1.42</v>
      </c>
      <c r="G110" s="24">
        <v>2</v>
      </c>
      <c r="H110" s="23">
        <f t="shared" si="1"/>
        <v>3.6933333333333334</v>
      </c>
      <c r="I110" s="47">
        <v>1</v>
      </c>
      <c r="J110" s="62"/>
    </row>
    <row r="111" spans="1:15">
      <c r="A111" s="44" t="s">
        <v>235</v>
      </c>
      <c r="B111" s="21" t="s">
        <v>266</v>
      </c>
      <c r="C111" s="25"/>
      <c r="D111" s="22" t="s">
        <v>267</v>
      </c>
      <c r="E111" s="23">
        <v>11.09</v>
      </c>
      <c r="F111" s="23">
        <v>1.42</v>
      </c>
      <c r="G111" s="24">
        <v>2</v>
      </c>
      <c r="H111" s="23">
        <f>E111/3</f>
        <v>3.6966666666666668</v>
      </c>
      <c r="I111" s="47">
        <v>1</v>
      </c>
      <c r="J111" s="62"/>
    </row>
    <row r="112" spans="1:15">
      <c r="A112" s="44" t="s">
        <v>235</v>
      </c>
      <c r="B112" s="21" t="s">
        <v>268</v>
      </c>
      <c r="C112" s="22" t="s">
        <v>269</v>
      </c>
      <c r="D112" s="22" t="s">
        <v>270</v>
      </c>
      <c r="E112" s="23">
        <v>12.37</v>
      </c>
      <c r="F112" s="23">
        <v>1.37</v>
      </c>
      <c r="G112" s="24">
        <v>3</v>
      </c>
      <c r="H112" s="23">
        <f t="shared" si="1"/>
        <v>4.1233333333333331</v>
      </c>
      <c r="I112" s="47">
        <v>1</v>
      </c>
      <c r="J112" s="61">
        <v>5</v>
      </c>
    </row>
    <row r="113" spans="1:10">
      <c r="A113" s="44" t="s">
        <v>235</v>
      </c>
      <c r="B113" s="21" t="s">
        <v>271</v>
      </c>
      <c r="C113" s="22" t="s">
        <v>272</v>
      </c>
      <c r="D113" s="22" t="s">
        <v>273</v>
      </c>
      <c r="E113" s="23">
        <v>14.53</v>
      </c>
      <c r="F113" s="23">
        <v>1.47</v>
      </c>
      <c r="G113" s="24">
        <v>3</v>
      </c>
      <c r="H113" s="23">
        <f t="shared" si="1"/>
        <v>4.8433333333333328</v>
      </c>
      <c r="I113" s="47">
        <v>1</v>
      </c>
      <c r="J113" s="61"/>
    </row>
    <row r="114" spans="1:10">
      <c r="A114" s="44" t="s">
        <v>235</v>
      </c>
      <c r="B114" s="21" t="s">
        <v>274</v>
      </c>
      <c r="C114" s="22" t="s">
        <v>275</v>
      </c>
      <c r="D114" s="22" t="s">
        <v>276</v>
      </c>
      <c r="E114" s="23">
        <v>14.4</v>
      </c>
      <c r="F114" s="23">
        <v>1.48</v>
      </c>
      <c r="G114" s="24">
        <v>3</v>
      </c>
      <c r="H114" s="23">
        <f t="shared" si="1"/>
        <v>4.8</v>
      </c>
      <c r="I114" s="47">
        <v>1</v>
      </c>
      <c r="J114" s="61">
        <v>10</v>
      </c>
    </row>
    <row r="115" spans="1:10">
      <c r="A115" s="44" t="s">
        <v>235</v>
      </c>
      <c r="B115" s="21" t="s">
        <v>277</v>
      </c>
      <c r="C115" s="22" t="s">
        <v>275</v>
      </c>
      <c r="D115" s="22" t="s">
        <v>278</v>
      </c>
      <c r="E115" s="23">
        <v>14.9</v>
      </c>
      <c r="F115" s="23">
        <v>1.48</v>
      </c>
      <c r="G115" s="24">
        <v>3</v>
      </c>
      <c r="H115" s="23">
        <f t="shared" si="1"/>
        <v>4.9666666666666668</v>
      </c>
      <c r="I115" s="47">
        <v>1</v>
      </c>
      <c r="J115" s="61">
        <v>10</v>
      </c>
    </row>
    <row r="116" spans="1:10">
      <c r="A116" s="44" t="s">
        <v>235</v>
      </c>
      <c r="B116" s="21" t="s">
        <v>279</v>
      </c>
      <c r="C116" s="22" t="s">
        <v>280</v>
      </c>
      <c r="D116" s="22" t="s">
        <v>281</v>
      </c>
      <c r="E116" s="23">
        <v>19.350000000000001</v>
      </c>
      <c r="F116" s="23">
        <v>1.68</v>
      </c>
      <c r="G116" s="24">
        <v>4</v>
      </c>
      <c r="H116" s="23">
        <f t="shared" si="1"/>
        <v>6.45</v>
      </c>
      <c r="I116" s="47">
        <v>1</v>
      </c>
      <c r="J116" s="61"/>
    </row>
    <row r="117" spans="1:10">
      <c r="A117" s="44" t="s">
        <v>235</v>
      </c>
      <c r="B117" s="21" t="s">
        <v>282</v>
      </c>
      <c r="C117" s="22" t="s">
        <v>283</v>
      </c>
      <c r="D117" s="22" t="s">
        <v>284</v>
      </c>
      <c r="E117" s="23">
        <v>22.05</v>
      </c>
      <c r="F117" s="23">
        <v>1.7</v>
      </c>
      <c r="G117" s="24">
        <v>4</v>
      </c>
      <c r="H117" s="23">
        <f t="shared" si="1"/>
        <v>7.3500000000000005</v>
      </c>
      <c r="I117" s="47">
        <v>1</v>
      </c>
      <c r="J117" s="61"/>
    </row>
    <row r="118" spans="1:10">
      <c r="A118" s="44" t="s">
        <v>235</v>
      </c>
      <c r="B118" s="21" t="s">
        <v>285</v>
      </c>
      <c r="C118" s="25"/>
      <c r="D118" s="22" t="s">
        <v>286</v>
      </c>
      <c r="E118" s="23">
        <v>16</v>
      </c>
      <c r="F118" s="23">
        <v>1.74</v>
      </c>
      <c r="G118" s="24">
        <v>3</v>
      </c>
      <c r="H118" s="23">
        <f t="shared" si="1"/>
        <v>5.333333333333333</v>
      </c>
      <c r="I118" s="47">
        <v>1</v>
      </c>
      <c r="J118" s="61"/>
    </row>
    <row r="119" spans="1:10">
      <c r="A119" s="44" t="s">
        <v>287</v>
      </c>
      <c r="B119" s="21" t="s">
        <v>288</v>
      </c>
      <c r="C119" s="25"/>
      <c r="D119" s="22" t="s">
        <v>288</v>
      </c>
      <c r="E119" s="23">
        <v>7.92</v>
      </c>
      <c r="F119" s="23">
        <v>1.25</v>
      </c>
      <c r="G119" s="24">
        <v>1</v>
      </c>
      <c r="H119" s="23">
        <f t="shared" si="1"/>
        <v>2.64</v>
      </c>
      <c r="I119" s="47">
        <v>1</v>
      </c>
      <c r="J119" s="61"/>
    </row>
    <row r="120" spans="1:10">
      <c r="A120" s="44" t="s">
        <v>289</v>
      </c>
      <c r="B120" s="21" t="s">
        <v>290</v>
      </c>
      <c r="C120" s="22" t="s">
        <v>291</v>
      </c>
      <c r="D120" s="22" t="s">
        <v>292</v>
      </c>
      <c r="E120" s="23">
        <v>13.86</v>
      </c>
      <c r="F120" s="23">
        <v>1.52</v>
      </c>
      <c r="G120" s="24">
        <v>4</v>
      </c>
      <c r="H120" s="23">
        <f t="shared" si="1"/>
        <v>4.62</v>
      </c>
      <c r="I120" s="47">
        <v>1</v>
      </c>
      <c r="J120" s="61">
        <v>9</v>
      </c>
    </row>
    <row r="121" spans="1:10">
      <c r="A121" s="44" t="s">
        <v>289</v>
      </c>
      <c r="B121" s="21" t="s">
        <v>293</v>
      </c>
      <c r="C121" s="22" t="s">
        <v>294</v>
      </c>
      <c r="D121" s="22" t="s">
        <v>295</v>
      </c>
      <c r="E121" s="23">
        <v>20.23</v>
      </c>
      <c r="F121" s="23">
        <v>2.34</v>
      </c>
      <c r="G121" s="24">
        <v>4</v>
      </c>
      <c r="H121" s="23">
        <f t="shared" si="1"/>
        <v>6.7433333333333332</v>
      </c>
      <c r="I121" s="47">
        <v>2</v>
      </c>
      <c r="J121" s="61">
        <v>8</v>
      </c>
    </row>
    <row r="122" spans="1:10">
      <c r="A122" s="44" t="s">
        <v>289</v>
      </c>
      <c r="B122" s="21" t="s">
        <v>296</v>
      </c>
      <c r="C122" s="22" t="s">
        <v>297</v>
      </c>
      <c r="D122" s="22" t="s">
        <v>298</v>
      </c>
      <c r="E122" s="23">
        <v>17.149999999999999</v>
      </c>
      <c r="F122" s="23">
        <v>1.52</v>
      </c>
      <c r="G122" s="24">
        <v>4</v>
      </c>
      <c r="H122" s="23">
        <f t="shared" si="1"/>
        <v>5.7166666666666659</v>
      </c>
      <c r="I122" s="47">
        <v>1</v>
      </c>
      <c r="J122" s="61">
        <v>9</v>
      </c>
    </row>
    <row r="123" spans="1:10">
      <c r="A123" s="44" t="s">
        <v>289</v>
      </c>
      <c r="B123" s="21" t="s">
        <v>299</v>
      </c>
      <c r="C123" s="22" t="s">
        <v>300</v>
      </c>
      <c r="D123" s="22" t="s">
        <v>301</v>
      </c>
      <c r="E123" s="23">
        <v>18.52</v>
      </c>
      <c r="F123" s="23">
        <v>1.85</v>
      </c>
      <c r="G123" s="24">
        <v>4</v>
      </c>
      <c r="H123" s="23">
        <f t="shared" si="1"/>
        <v>6.1733333333333329</v>
      </c>
      <c r="I123" s="47">
        <v>1</v>
      </c>
      <c r="J123" s="61">
        <v>10</v>
      </c>
    </row>
    <row r="124" spans="1:10">
      <c r="A124" s="44" t="s">
        <v>289</v>
      </c>
      <c r="B124" s="21" t="s">
        <v>302</v>
      </c>
      <c r="C124" s="22" t="s">
        <v>303</v>
      </c>
      <c r="D124" s="22" t="s">
        <v>304</v>
      </c>
      <c r="E124" s="23">
        <v>25.2</v>
      </c>
      <c r="F124" s="23">
        <v>2.58</v>
      </c>
      <c r="G124" s="24">
        <v>5</v>
      </c>
      <c r="H124" s="23">
        <f t="shared" si="1"/>
        <v>8.4</v>
      </c>
      <c r="I124" s="47">
        <v>2</v>
      </c>
      <c r="J124" s="61">
        <v>17</v>
      </c>
    </row>
    <row r="125" spans="1:10">
      <c r="A125" s="44" t="s">
        <v>289</v>
      </c>
      <c r="B125" s="21" t="s">
        <v>305</v>
      </c>
      <c r="C125" s="22" t="s">
        <v>306</v>
      </c>
      <c r="D125" s="22" t="s">
        <v>307</v>
      </c>
      <c r="E125" s="23">
        <v>23.19</v>
      </c>
      <c r="F125" s="23">
        <v>2.34</v>
      </c>
      <c r="G125" s="24">
        <v>4</v>
      </c>
      <c r="H125" s="23">
        <f t="shared" si="1"/>
        <v>7.73</v>
      </c>
      <c r="I125" s="47">
        <v>2</v>
      </c>
      <c r="J125" s="61">
        <v>19</v>
      </c>
    </row>
    <row r="126" spans="1:10">
      <c r="A126" s="44" t="s">
        <v>289</v>
      </c>
      <c r="B126" s="21" t="s">
        <v>308</v>
      </c>
      <c r="C126" s="22" t="s">
        <v>309</v>
      </c>
      <c r="D126" s="22" t="s">
        <v>310</v>
      </c>
      <c r="E126" s="23">
        <v>20.21</v>
      </c>
      <c r="F126" s="23">
        <v>2.34</v>
      </c>
      <c r="G126" s="24">
        <v>4</v>
      </c>
      <c r="H126" s="23">
        <f t="shared" si="1"/>
        <v>6.7366666666666672</v>
      </c>
      <c r="I126" s="47">
        <v>2</v>
      </c>
      <c r="J126" s="61">
        <v>18</v>
      </c>
    </row>
    <row r="127" spans="1:10">
      <c r="A127" s="44" t="s">
        <v>311</v>
      </c>
      <c r="B127" s="21" t="s">
        <v>312</v>
      </c>
      <c r="C127" s="25"/>
      <c r="D127" s="22" t="s">
        <v>313</v>
      </c>
      <c r="E127" s="23">
        <v>8.5299999999999994</v>
      </c>
      <c r="F127" s="23">
        <v>1.24</v>
      </c>
      <c r="G127" s="24">
        <v>1</v>
      </c>
      <c r="H127" s="23">
        <f t="shared" si="1"/>
        <v>2.8433333333333333</v>
      </c>
      <c r="I127" s="47">
        <v>1</v>
      </c>
      <c r="J127" s="61"/>
    </row>
    <row r="128" spans="1:10">
      <c r="A128" s="44" t="s">
        <v>314</v>
      </c>
      <c r="B128" s="21" t="s">
        <v>315</v>
      </c>
      <c r="C128" s="25"/>
      <c r="D128" s="22"/>
      <c r="E128" s="23">
        <v>9.1999999999999993</v>
      </c>
      <c r="F128" s="23">
        <v>1.2</v>
      </c>
      <c r="G128" s="24">
        <v>2</v>
      </c>
      <c r="H128" s="23">
        <f t="shared" si="1"/>
        <v>3.0666666666666664</v>
      </c>
      <c r="I128" s="47">
        <v>1</v>
      </c>
      <c r="J128" s="61"/>
    </row>
    <row r="129" spans="1:15">
      <c r="A129" s="44" t="s">
        <v>316</v>
      </c>
      <c r="B129" s="21" t="s">
        <v>317</v>
      </c>
      <c r="C129" s="25"/>
      <c r="D129" s="22"/>
      <c r="E129" s="23">
        <v>10.199999999999999</v>
      </c>
      <c r="F129" s="23">
        <v>1.37</v>
      </c>
      <c r="G129" s="24">
        <v>2</v>
      </c>
      <c r="H129" s="23">
        <f t="shared" si="1"/>
        <v>3.4</v>
      </c>
      <c r="I129" s="47">
        <v>1</v>
      </c>
      <c r="J129" s="61"/>
    </row>
    <row r="130" spans="1:15">
      <c r="A130" s="44" t="s">
        <v>318</v>
      </c>
      <c r="B130" s="21" t="s">
        <v>319</v>
      </c>
      <c r="C130" s="22" t="s">
        <v>320</v>
      </c>
      <c r="D130" s="22" t="s">
        <v>321</v>
      </c>
      <c r="E130" s="23">
        <v>15.1</v>
      </c>
      <c r="F130" s="23">
        <v>1.6</v>
      </c>
      <c r="G130" s="24">
        <v>3</v>
      </c>
      <c r="H130" s="23">
        <f t="shared" si="1"/>
        <v>5.0333333333333332</v>
      </c>
      <c r="I130" s="47">
        <v>1</v>
      </c>
      <c r="J130" s="61"/>
    </row>
    <row r="131" spans="1:15">
      <c r="A131" s="44" t="s">
        <v>318</v>
      </c>
      <c r="B131" s="21" t="s">
        <v>322</v>
      </c>
      <c r="C131" s="22" t="s">
        <v>323</v>
      </c>
      <c r="D131" s="22" t="s">
        <v>324</v>
      </c>
      <c r="E131" s="23">
        <v>20</v>
      </c>
      <c r="F131" s="23">
        <v>2.11</v>
      </c>
      <c r="G131" s="24">
        <v>4</v>
      </c>
      <c r="H131" s="23">
        <f t="shared" ref="H131:H192" si="2">E131/3</f>
        <v>6.666666666666667</v>
      </c>
      <c r="I131" s="47">
        <v>2</v>
      </c>
      <c r="J131" s="61">
        <v>33</v>
      </c>
    </row>
    <row r="132" spans="1:15">
      <c r="A132" s="44" t="s">
        <v>318</v>
      </c>
      <c r="B132" s="21" t="s">
        <v>325</v>
      </c>
      <c r="C132" s="22">
        <v>121</v>
      </c>
      <c r="D132" s="22" t="s">
        <v>326</v>
      </c>
      <c r="E132" s="23">
        <v>12.25</v>
      </c>
      <c r="F132" s="23">
        <v>2.11</v>
      </c>
      <c r="G132" s="24">
        <v>3</v>
      </c>
      <c r="H132" s="23">
        <f t="shared" si="2"/>
        <v>4.083333333333333</v>
      </c>
      <c r="I132" s="47">
        <v>1</v>
      </c>
      <c r="J132" s="61"/>
      <c r="K132" s="42"/>
      <c r="L132" s="42"/>
      <c r="M132" s="42"/>
      <c r="N132" s="42"/>
      <c r="O132" s="42"/>
    </row>
    <row r="133" spans="1:15">
      <c r="A133" s="44" t="s">
        <v>318</v>
      </c>
      <c r="B133" s="21" t="s">
        <v>327</v>
      </c>
      <c r="C133" s="22" t="s">
        <v>328</v>
      </c>
      <c r="D133" s="22" t="s">
        <v>329</v>
      </c>
      <c r="E133" s="23">
        <v>26.33</v>
      </c>
      <c r="F133" s="23">
        <v>2.2799999999999998</v>
      </c>
      <c r="G133" s="24">
        <v>5</v>
      </c>
      <c r="H133" s="23">
        <f t="shared" si="2"/>
        <v>8.7766666666666655</v>
      </c>
      <c r="I133" s="47">
        <v>2</v>
      </c>
      <c r="J133" s="61">
        <v>37</v>
      </c>
      <c r="K133" s="42"/>
      <c r="L133" s="42"/>
      <c r="M133" s="42"/>
      <c r="N133" s="42"/>
      <c r="O133" s="42"/>
    </row>
    <row r="134" spans="1:15">
      <c r="A134" s="44" t="s">
        <v>318</v>
      </c>
      <c r="B134" s="21" t="s">
        <v>330</v>
      </c>
      <c r="C134" s="22" t="s">
        <v>331</v>
      </c>
      <c r="D134" s="22" t="s">
        <v>332</v>
      </c>
      <c r="E134" s="23">
        <v>28.45</v>
      </c>
      <c r="F134" s="23">
        <v>2.2799999999999998</v>
      </c>
      <c r="G134" s="24">
        <v>6</v>
      </c>
      <c r="H134" s="23">
        <f t="shared" si="2"/>
        <v>9.4833333333333325</v>
      </c>
      <c r="I134" s="47">
        <v>3</v>
      </c>
      <c r="J134" s="61"/>
      <c r="K134" s="42"/>
      <c r="L134" s="42"/>
      <c r="M134" s="42"/>
      <c r="N134" s="42"/>
      <c r="O134" s="42"/>
    </row>
    <row r="135" spans="1:15">
      <c r="A135" s="44" t="s">
        <v>318</v>
      </c>
      <c r="B135" s="21" t="s">
        <v>333</v>
      </c>
      <c r="C135" s="22" t="s">
        <v>334</v>
      </c>
      <c r="D135" s="22" t="s">
        <v>335</v>
      </c>
      <c r="E135" s="23">
        <v>29.87</v>
      </c>
      <c r="F135" s="23">
        <v>2.2799999999999998</v>
      </c>
      <c r="G135" s="24">
        <v>6</v>
      </c>
      <c r="H135" s="23">
        <f t="shared" si="2"/>
        <v>9.956666666666667</v>
      </c>
      <c r="I135" s="47">
        <v>3</v>
      </c>
      <c r="J135" s="61">
        <v>50</v>
      </c>
      <c r="K135" s="42"/>
      <c r="L135" s="42"/>
      <c r="M135" s="42"/>
      <c r="N135" s="42"/>
      <c r="O135" s="42"/>
    </row>
    <row r="136" spans="1:15">
      <c r="A136" s="44" t="s">
        <v>318</v>
      </c>
      <c r="B136" s="21" t="s">
        <v>336</v>
      </c>
      <c r="C136" s="22" t="s">
        <v>337</v>
      </c>
      <c r="D136" s="22" t="s">
        <v>338</v>
      </c>
      <c r="E136" s="23">
        <v>29.9</v>
      </c>
      <c r="F136" s="23">
        <v>3.01</v>
      </c>
      <c r="G136" s="24">
        <v>6</v>
      </c>
      <c r="H136" s="23">
        <f t="shared" si="2"/>
        <v>9.9666666666666668</v>
      </c>
      <c r="I136" s="47">
        <v>3</v>
      </c>
      <c r="J136" s="61"/>
      <c r="K136" s="42"/>
      <c r="L136" s="42"/>
      <c r="M136" s="42"/>
      <c r="N136" s="42"/>
      <c r="O136" s="42"/>
    </row>
    <row r="137" spans="1:15">
      <c r="A137" s="44" t="s">
        <v>318</v>
      </c>
      <c r="B137" s="21" t="s">
        <v>339</v>
      </c>
      <c r="C137" s="22" t="s">
        <v>340</v>
      </c>
      <c r="D137" s="22" t="s">
        <v>341</v>
      </c>
      <c r="E137" s="23">
        <v>31.68</v>
      </c>
      <c r="F137" s="23">
        <v>3.01</v>
      </c>
      <c r="G137" s="24">
        <v>6</v>
      </c>
      <c r="H137" s="23">
        <f t="shared" si="2"/>
        <v>10.56</v>
      </c>
      <c r="I137" s="47">
        <v>3</v>
      </c>
      <c r="J137" s="61"/>
      <c r="K137" s="42"/>
      <c r="L137" s="42"/>
      <c r="M137" s="42"/>
      <c r="N137" s="42"/>
      <c r="O137" s="42"/>
    </row>
    <row r="138" spans="1:15">
      <c r="A138" s="44" t="s">
        <v>318</v>
      </c>
      <c r="B138" s="21" t="s">
        <v>342</v>
      </c>
      <c r="C138" s="22" t="s">
        <v>343</v>
      </c>
      <c r="D138" s="22" t="s">
        <v>344</v>
      </c>
      <c r="E138" s="23">
        <v>36.24</v>
      </c>
      <c r="F138" s="23">
        <v>3.01</v>
      </c>
      <c r="G138" s="24">
        <v>6</v>
      </c>
      <c r="H138" s="23">
        <f t="shared" si="2"/>
        <v>12.08</v>
      </c>
      <c r="I138" s="47">
        <v>3</v>
      </c>
      <c r="J138" s="61"/>
      <c r="K138" s="42"/>
      <c r="L138" s="42"/>
      <c r="M138" s="42"/>
      <c r="N138" s="42"/>
      <c r="O138" s="42"/>
    </row>
    <row r="139" spans="1:15">
      <c r="A139" s="44" t="s">
        <v>318</v>
      </c>
      <c r="B139" s="21" t="s">
        <v>345</v>
      </c>
      <c r="C139" s="22" t="s">
        <v>346</v>
      </c>
      <c r="D139" s="22" t="s">
        <v>347</v>
      </c>
      <c r="E139" s="23">
        <v>38.65</v>
      </c>
      <c r="F139" s="23">
        <v>3.01</v>
      </c>
      <c r="G139" s="24">
        <v>6</v>
      </c>
      <c r="H139" s="23">
        <f t="shared" si="2"/>
        <v>12.883333333333333</v>
      </c>
      <c r="I139" s="47">
        <v>3</v>
      </c>
      <c r="J139" s="61">
        <v>113</v>
      </c>
      <c r="K139" s="42"/>
      <c r="L139" s="42"/>
      <c r="M139" s="42"/>
      <c r="N139" s="42"/>
      <c r="O139" s="42"/>
    </row>
    <row r="140" spans="1:15">
      <c r="A140" s="44" t="s">
        <v>318</v>
      </c>
      <c r="B140" s="21" t="s">
        <v>348</v>
      </c>
      <c r="C140" s="22" t="s">
        <v>349</v>
      </c>
      <c r="D140" s="22" t="s">
        <v>350</v>
      </c>
      <c r="E140" s="23">
        <v>12.8</v>
      </c>
      <c r="F140" s="23">
        <v>1.55</v>
      </c>
      <c r="G140" s="24">
        <v>3</v>
      </c>
      <c r="H140" s="23">
        <f t="shared" si="2"/>
        <v>4.2666666666666666</v>
      </c>
      <c r="I140" s="47">
        <v>1</v>
      </c>
      <c r="J140" s="61"/>
      <c r="K140" s="42"/>
      <c r="L140" s="42"/>
      <c r="M140" s="42"/>
      <c r="N140" s="42"/>
      <c r="O140" s="42"/>
    </row>
    <row r="141" spans="1:15">
      <c r="A141" s="44" t="s">
        <v>318</v>
      </c>
      <c r="B141" s="21" t="s">
        <v>351</v>
      </c>
      <c r="C141" s="22" t="s">
        <v>352</v>
      </c>
      <c r="D141" s="22" t="s">
        <v>353</v>
      </c>
      <c r="E141" s="23">
        <v>15.59</v>
      </c>
      <c r="F141" s="23">
        <v>1.55</v>
      </c>
      <c r="G141" s="24">
        <v>3</v>
      </c>
      <c r="H141" s="23">
        <f t="shared" si="2"/>
        <v>5.1966666666666663</v>
      </c>
      <c r="I141" s="47">
        <v>1</v>
      </c>
      <c r="J141" s="61"/>
      <c r="K141" s="42"/>
      <c r="L141" s="42"/>
      <c r="M141" s="42"/>
      <c r="N141" s="42"/>
      <c r="O141" s="42"/>
    </row>
    <row r="142" spans="1:15">
      <c r="A142" s="44" t="s">
        <v>354</v>
      </c>
      <c r="B142" s="21" t="s">
        <v>355</v>
      </c>
      <c r="C142" s="22" t="s">
        <v>356</v>
      </c>
      <c r="D142" s="22" t="s">
        <v>357</v>
      </c>
      <c r="E142" s="23">
        <v>10.19</v>
      </c>
      <c r="F142" s="23">
        <v>1.28</v>
      </c>
      <c r="G142" s="24">
        <v>2</v>
      </c>
      <c r="H142" s="23">
        <f t="shared" si="2"/>
        <v>3.3966666666666665</v>
      </c>
      <c r="I142" s="47">
        <v>1</v>
      </c>
      <c r="J142" s="61"/>
      <c r="K142" s="42"/>
      <c r="L142" s="42"/>
      <c r="M142" s="42"/>
      <c r="N142" s="42"/>
      <c r="O142" s="42"/>
    </row>
    <row r="143" spans="1:15">
      <c r="A143" s="44" t="s">
        <v>358</v>
      </c>
      <c r="B143" s="21" t="s">
        <v>359</v>
      </c>
      <c r="C143" s="25"/>
      <c r="D143" s="25"/>
      <c r="E143" s="23">
        <v>15.96</v>
      </c>
      <c r="F143" s="23">
        <v>1.1000000000000001</v>
      </c>
      <c r="G143" s="24">
        <v>3</v>
      </c>
      <c r="H143" s="23">
        <f t="shared" si="2"/>
        <v>5.32</v>
      </c>
      <c r="I143" s="47">
        <v>1</v>
      </c>
      <c r="J143" s="61"/>
      <c r="K143" s="42"/>
      <c r="L143" s="42"/>
      <c r="M143" s="42"/>
      <c r="N143" s="42"/>
      <c r="O143" s="42"/>
    </row>
    <row r="144" spans="1:15">
      <c r="A144" s="44" t="s">
        <v>360</v>
      </c>
      <c r="B144" s="21" t="s">
        <v>361</v>
      </c>
      <c r="C144" s="25"/>
      <c r="D144" s="25"/>
      <c r="E144" s="23">
        <v>11.4</v>
      </c>
      <c r="F144" s="23">
        <v>1.3</v>
      </c>
      <c r="G144" s="24">
        <v>2</v>
      </c>
      <c r="H144" s="23">
        <f t="shared" si="2"/>
        <v>3.8000000000000003</v>
      </c>
      <c r="I144" s="47">
        <v>1</v>
      </c>
      <c r="J144" s="61"/>
      <c r="K144" s="42"/>
      <c r="L144" s="42"/>
      <c r="M144" s="42"/>
      <c r="N144" s="42"/>
      <c r="O144" s="42"/>
    </row>
    <row r="145" spans="1:10">
      <c r="A145" s="44" t="s">
        <v>360</v>
      </c>
      <c r="B145" s="21" t="s">
        <v>362</v>
      </c>
      <c r="C145" s="22" t="s">
        <v>363</v>
      </c>
      <c r="D145" s="22" t="s">
        <v>364</v>
      </c>
      <c r="E145" s="23">
        <v>16.600000000000001</v>
      </c>
      <c r="F145" s="23">
        <v>1.35</v>
      </c>
      <c r="G145" s="24">
        <v>3</v>
      </c>
      <c r="H145" s="23">
        <f t="shared" si="2"/>
        <v>5.5333333333333341</v>
      </c>
      <c r="I145" s="47">
        <v>1</v>
      </c>
      <c r="J145" s="61" t="s">
        <v>507</v>
      </c>
    </row>
    <row r="146" spans="1:10">
      <c r="A146" s="44" t="s">
        <v>360</v>
      </c>
      <c r="B146" s="21" t="s">
        <v>365</v>
      </c>
      <c r="C146" s="22" t="s">
        <v>366</v>
      </c>
      <c r="D146" s="22" t="s">
        <v>367</v>
      </c>
      <c r="E146" s="23">
        <v>21.11</v>
      </c>
      <c r="F146" s="23">
        <v>2.2000000000000002</v>
      </c>
      <c r="G146" s="24">
        <v>4</v>
      </c>
      <c r="H146" s="23">
        <f t="shared" si="2"/>
        <v>7.0366666666666662</v>
      </c>
      <c r="I146" s="47">
        <v>2</v>
      </c>
      <c r="J146" s="61">
        <v>35</v>
      </c>
    </row>
    <row r="147" spans="1:10">
      <c r="A147" s="44" t="s">
        <v>368</v>
      </c>
      <c r="B147" s="21" t="s">
        <v>369</v>
      </c>
      <c r="C147" s="22">
        <v>100</v>
      </c>
      <c r="D147" s="22" t="s">
        <v>370</v>
      </c>
      <c r="E147" s="23">
        <v>35.53</v>
      </c>
      <c r="F147" s="23">
        <v>3.1</v>
      </c>
      <c r="G147" s="24">
        <v>6</v>
      </c>
      <c r="H147" s="23">
        <f t="shared" si="2"/>
        <v>11.843333333333334</v>
      </c>
      <c r="I147" s="47">
        <v>3</v>
      </c>
      <c r="J147" s="61">
        <v>109</v>
      </c>
    </row>
    <row r="148" spans="1:10">
      <c r="A148" s="44" t="s">
        <v>368</v>
      </c>
      <c r="B148" s="21" t="s">
        <v>371</v>
      </c>
      <c r="C148" s="22" t="s">
        <v>372</v>
      </c>
      <c r="D148" s="22" t="s">
        <v>372</v>
      </c>
      <c r="E148" s="23">
        <v>25.2</v>
      </c>
      <c r="F148" s="23">
        <v>2.5</v>
      </c>
      <c r="G148" s="24">
        <v>5</v>
      </c>
      <c r="H148" s="23">
        <f t="shared" si="2"/>
        <v>8.4</v>
      </c>
      <c r="I148" s="47">
        <v>2</v>
      </c>
      <c r="J148" s="61">
        <v>50</v>
      </c>
    </row>
    <row r="149" spans="1:10">
      <c r="A149" s="44" t="s">
        <v>368</v>
      </c>
      <c r="B149" s="21" t="s">
        <v>373</v>
      </c>
      <c r="C149" s="22" t="s">
        <v>374</v>
      </c>
      <c r="D149" s="22" t="s">
        <v>374</v>
      </c>
      <c r="E149" s="23">
        <v>30.9</v>
      </c>
      <c r="F149" s="23">
        <v>3.1</v>
      </c>
      <c r="G149" s="24">
        <v>6</v>
      </c>
      <c r="H149" s="23">
        <f t="shared" si="2"/>
        <v>10.299999999999999</v>
      </c>
      <c r="I149" s="47">
        <v>3</v>
      </c>
      <c r="J149" s="61">
        <v>81</v>
      </c>
    </row>
    <row r="150" spans="1:10">
      <c r="A150" s="44" t="s">
        <v>375</v>
      </c>
      <c r="B150" s="21" t="s">
        <v>376</v>
      </c>
      <c r="C150" s="25"/>
      <c r="D150" s="22" t="s">
        <v>377</v>
      </c>
      <c r="E150" s="23">
        <v>8.1</v>
      </c>
      <c r="F150" s="23">
        <v>1.25</v>
      </c>
      <c r="G150" s="24">
        <v>1</v>
      </c>
      <c r="H150" s="23">
        <f t="shared" si="2"/>
        <v>2.6999999999999997</v>
      </c>
      <c r="I150" s="47">
        <v>1</v>
      </c>
      <c r="J150" s="61"/>
    </row>
    <row r="151" spans="1:10">
      <c r="A151" s="44" t="s">
        <v>378</v>
      </c>
      <c r="B151" s="21" t="s">
        <v>379</v>
      </c>
      <c r="C151" s="27" t="s">
        <v>380</v>
      </c>
      <c r="D151" s="22" t="s">
        <v>381</v>
      </c>
      <c r="E151" s="23">
        <v>17.3</v>
      </c>
      <c r="F151" s="23">
        <v>1.75</v>
      </c>
      <c r="G151" s="24">
        <v>3</v>
      </c>
      <c r="H151" s="23">
        <f t="shared" si="2"/>
        <v>5.7666666666666666</v>
      </c>
      <c r="I151" s="47">
        <v>1</v>
      </c>
      <c r="J151" s="61"/>
    </row>
    <row r="152" spans="1:10">
      <c r="A152" s="44" t="s">
        <v>378</v>
      </c>
      <c r="B152" s="21" t="s">
        <v>382</v>
      </c>
      <c r="C152" s="22" t="s">
        <v>383</v>
      </c>
      <c r="D152" s="22" t="s">
        <v>384</v>
      </c>
      <c r="E152" s="23">
        <v>29.4</v>
      </c>
      <c r="F152" s="23">
        <v>2.23</v>
      </c>
      <c r="G152" s="24">
        <v>6</v>
      </c>
      <c r="H152" s="23">
        <f t="shared" si="2"/>
        <v>9.7999999999999989</v>
      </c>
      <c r="I152" s="47">
        <v>3</v>
      </c>
      <c r="J152" s="61">
        <v>21</v>
      </c>
    </row>
    <row r="153" spans="1:10">
      <c r="A153" s="44" t="s">
        <v>378</v>
      </c>
      <c r="B153" s="21" t="s">
        <v>385</v>
      </c>
      <c r="C153" s="22" t="s">
        <v>386</v>
      </c>
      <c r="D153" s="22" t="s">
        <v>387</v>
      </c>
      <c r="E153" s="23">
        <v>30.41</v>
      </c>
      <c r="F153" s="23">
        <v>2.23</v>
      </c>
      <c r="G153" s="24">
        <v>6</v>
      </c>
      <c r="H153" s="23">
        <f t="shared" si="2"/>
        <v>10.136666666666667</v>
      </c>
      <c r="I153" s="47">
        <v>3</v>
      </c>
      <c r="J153" s="61"/>
    </row>
    <row r="154" spans="1:10">
      <c r="A154" s="44" t="s">
        <v>378</v>
      </c>
      <c r="B154" s="21" t="s">
        <v>388</v>
      </c>
      <c r="C154" s="22" t="s">
        <v>389</v>
      </c>
      <c r="D154" s="22" t="s">
        <v>390</v>
      </c>
      <c r="E154" s="23">
        <v>26.92</v>
      </c>
      <c r="F154" s="23">
        <v>2.23</v>
      </c>
      <c r="G154" s="24">
        <v>5</v>
      </c>
      <c r="H154" s="23">
        <f t="shared" si="2"/>
        <v>8.9733333333333345</v>
      </c>
      <c r="I154" s="47">
        <v>2</v>
      </c>
      <c r="J154" s="61"/>
    </row>
    <row r="155" spans="1:10">
      <c r="A155" s="44" t="s">
        <v>391</v>
      </c>
      <c r="B155" s="21" t="s">
        <v>392</v>
      </c>
      <c r="C155" s="22" t="s">
        <v>393</v>
      </c>
      <c r="D155" s="22" t="s">
        <v>394</v>
      </c>
      <c r="E155" s="23">
        <v>17.7</v>
      </c>
      <c r="F155" s="23">
        <v>1.37</v>
      </c>
      <c r="G155" s="24">
        <v>3</v>
      </c>
      <c r="H155" s="23">
        <f t="shared" si="2"/>
        <v>5.8999999999999995</v>
      </c>
      <c r="I155" s="47">
        <v>1</v>
      </c>
      <c r="J155" s="61">
        <v>21</v>
      </c>
    </row>
    <row r="156" spans="1:10">
      <c r="A156" s="44" t="s">
        <v>391</v>
      </c>
      <c r="B156" s="21" t="s">
        <v>395</v>
      </c>
      <c r="C156" s="22"/>
      <c r="D156" s="22" t="s">
        <v>396</v>
      </c>
      <c r="E156" s="23">
        <v>13.81</v>
      </c>
      <c r="F156" s="23">
        <v>1.68</v>
      </c>
      <c r="G156" s="24">
        <v>3</v>
      </c>
      <c r="H156" s="23">
        <f t="shared" si="2"/>
        <v>4.6033333333333335</v>
      </c>
      <c r="I156" s="47">
        <v>1</v>
      </c>
      <c r="J156" s="61"/>
    </row>
    <row r="157" spans="1:10">
      <c r="A157" s="44" t="s">
        <v>391</v>
      </c>
      <c r="B157" s="21" t="s">
        <v>397</v>
      </c>
      <c r="C157" s="25"/>
      <c r="D157" s="22" t="s">
        <v>398</v>
      </c>
      <c r="E157" s="23">
        <v>8.5540000000000003</v>
      </c>
      <c r="F157" s="23">
        <v>1.07</v>
      </c>
      <c r="G157" s="24">
        <v>1</v>
      </c>
      <c r="H157" s="23">
        <f t="shared" si="2"/>
        <v>2.8513333333333333</v>
      </c>
      <c r="I157" s="47">
        <v>1</v>
      </c>
      <c r="J157" s="61"/>
    </row>
    <row r="158" spans="1:10">
      <c r="A158" s="44" t="s">
        <v>391</v>
      </c>
      <c r="B158" s="21" t="s">
        <v>399</v>
      </c>
      <c r="C158" s="25"/>
      <c r="D158" s="22" t="s">
        <v>400</v>
      </c>
      <c r="E158" s="23">
        <v>8.5500000000000007</v>
      </c>
      <c r="F158" s="23">
        <v>1.07</v>
      </c>
      <c r="G158" s="24">
        <v>1</v>
      </c>
      <c r="H158" s="23">
        <f t="shared" si="2"/>
        <v>2.85</v>
      </c>
      <c r="I158" s="47">
        <v>1</v>
      </c>
      <c r="J158" s="61"/>
    </row>
    <row r="159" spans="1:10">
      <c r="A159" s="44" t="s">
        <v>391</v>
      </c>
      <c r="B159" s="21" t="s">
        <v>401</v>
      </c>
      <c r="C159" s="25"/>
      <c r="D159" s="22" t="s">
        <v>402</v>
      </c>
      <c r="E159" s="23">
        <v>9.09</v>
      </c>
      <c r="F159" s="23">
        <v>1.07</v>
      </c>
      <c r="G159" s="24">
        <v>2</v>
      </c>
      <c r="H159" s="23">
        <f t="shared" si="2"/>
        <v>3.03</v>
      </c>
      <c r="I159" s="47">
        <v>1</v>
      </c>
      <c r="J159" s="61">
        <v>5</v>
      </c>
    </row>
    <row r="160" spans="1:10">
      <c r="A160" s="44" t="s">
        <v>391</v>
      </c>
      <c r="B160" s="21" t="s">
        <v>403</v>
      </c>
      <c r="C160" s="22" t="s">
        <v>404</v>
      </c>
      <c r="D160" s="22" t="s">
        <v>405</v>
      </c>
      <c r="E160" s="23">
        <v>14.75</v>
      </c>
      <c r="F160" s="23">
        <v>1.5</v>
      </c>
      <c r="G160" s="24">
        <v>3</v>
      </c>
      <c r="H160" s="23">
        <f t="shared" si="2"/>
        <v>4.916666666666667</v>
      </c>
      <c r="I160" s="47">
        <v>1</v>
      </c>
      <c r="J160" s="61">
        <v>9</v>
      </c>
    </row>
    <row r="161" spans="1:10">
      <c r="A161" s="44" t="s">
        <v>391</v>
      </c>
      <c r="B161" s="21" t="s">
        <v>406</v>
      </c>
      <c r="C161" s="22" t="s">
        <v>407</v>
      </c>
      <c r="D161" s="22" t="s">
        <v>408</v>
      </c>
      <c r="E161" s="23">
        <v>15.39</v>
      </c>
      <c r="F161" s="23">
        <v>1.8</v>
      </c>
      <c r="G161" s="24">
        <v>3</v>
      </c>
      <c r="H161" s="23">
        <f t="shared" si="2"/>
        <v>5.13</v>
      </c>
      <c r="I161" s="47">
        <v>1</v>
      </c>
      <c r="J161" s="61"/>
    </row>
    <row r="162" spans="1:10">
      <c r="A162" s="44" t="s">
        <v>391</v>
      </c>
      <c r="B162" s="21" t="s">
        <v>409</v>
      </c>
      <c r="C162" s="22" t="s">
        <v>410</v>
      </c>
      <c r="D162" s="22" t="s">
        <v>408</v>
      </c>
      <c r="E162" s="23">
        <v>15.39</v>
      </c>
      <c r="F162" s="23">
        <v>1.8</v>
      </c>
      <c r="G162" s="24">
        <v>3</v>
      </c>
      <c r="H162" s="23">
        <f t="shared" si="2"/>
        <v>5.13</v>
      </c>
      <c r="I162" s="47">
        <v>1</v>
      </c>
      <c r="J162" s="61"/>
    </row>
    <row r="163" spans="1:10">
      <c r="A163" s="44" t="s">
        <v>391</v>
      </c>
      <c r="B163" s="21" t="s">
        <v>411</v>
      </c>
      <c r="C163" s="22" t="s">
        <v>412</v>
      </c>
      <c r="D163" s="22" t="s">
        <v>413</v>
      </c>
      <c r="E163" s="23">
        <v>10.82</v>
      </c>
      <c r="F163" s="23">
        <v>1.37</v>
      </c>
      <c r="G163" s="24">
        <v>2</v>
      </c>
      <c r="H163" s="23">
        <f t="shared" si="2"/>
        <v>3.6066666666666669</v>
      </c>
      <c r="I163" s="47">
        <v>1</v>
      </c>
      <c r="J163" s="61">
        <v>10</v>
      </c>
    </row>
    <row r="164" spans="1:10">
      <c r="A164" s="44" t="s">
        <v>391</v>
      </c>
      <c r="B164" s="21" t="s">
        <v>414</v>
      </c>
      <c r="C164" s="22" t="s">
        <v>415</v>
      </c>
      <c r="D164" s="22" t="s">
        <v>416</v>
      </c>
      <c r="E164" s="23">
        <v>13.35</v>
      </c>
      <c r="F164" s="23">
        <v>1.37</v>
      </c>
      <c r="G164" s="24">
        <v>3</v>
      </c>
      <c r="H164" s="23">
        <f t="shared" si="2"/>
        <v>4.45</v>
      </c>
      <c r="I164" s="47">
        <v>1</v>
      </c>
      <c r="J164" s="61">
        <v>12</v>
      </c>
    </row>
    <row r="165" spans="1:10">
      <c r="A165" s="44" t="s">
        <v>391</v>
      </c>
      <c r="B165" s="21" t="s">
        <v>417</v>
      </c>
      <c r="C165" s="22" t="s">
        <v>415</v>
      </c>
      <c r="D165" s="22" t="s">
        <v>418</v>
      </c>
      <c r="E165" s="23">
        <v>14.22</v>
      </c>
      <c r="F165" s="23">
        <v>1.37</v>
      </c>
      <c r="G165" s="24">
        <v>3</v>
      </c>
      <c r="H165" s="23">
        <f t="shared" si="2"/>
        <v>4.74</v>
      </c>
      <c r="I165" s="47">
        <v>1</v>
      </c>
      <c r="J165" s="61">
        <v>15</v>
      </c>
    </row>
    <row r="166" spans="1:10">
      <c r="A166" s="44" t="s">
        <v>419</v>
      </c>
      <c r="B166" s="21" t="s">
        <v>420</v>
      </c>
      <c r="C166" s="22" t="s">
        <v>421</v>
      </c>
      <c r="D166" s="22" t="s">
        <v>422</v>
      </c>
      <c r="E166" s="23">
        <v>26.9</v>
      </c>
      <c r="F166" s="23">
        <v>2.2799999999999998</v>
      </c>
      <c r="G166" s="24">
        <v>5</v>
      </c>
      <c r="H166" s="23">
        <f t="shared" si="2"/>
        <v>8.9666666666666668</v>
      </c>
      <c r="I166" s="47">
        <v>2</v>
      </c>
      <c r="J166" s="61"/>
    </row>
    <row r="167" spans="1:10">
      <c r="A167" s="44" t="s">
        <v>419</v>
      </c>
      <c r="B167" s="21" t="s">
        <v>423</v>
      </c>
      <c r="C167" s="22" t="s">
        <v>424</v>
      </c>
      <c r="D167" s="22" t="s">
        <v>425</v>
      </c>
      <c r="E167" s="23">
        <v>46.59</v>
      </c>
      <c r="F167" s="23">
        <v>3.35</v>
      </c>
      <c r="G167" s="24">
        <v>7</v>
      </c>
      <c r="H167" s="23">
        <f t="shared" si="2"/>
        <v>15.530000000000001</v>
      </c>
      <c r="I167" s="47">
        <v>4</v>
      </c>
      <c r="J167" s="61"/>
    </row>
    <row r="168" spans="1:10">
      <c r="A168" s="44" t="s">
        <v>419</v>
      </c>
      <c r="B168" s="21" t="s">
        <v>426</v>
      </c>
      <c r="C168" s="22" t="s">
        <v>427</v>
      </c>
      <c r="D168" s="22" t="s">
        <v>428</v>
      </c>
      <c r="E168" s="23">
        <v>55.3</v>
      </c>
      <c r="F168" s="23">
        <v>5.7</v>
      </c>
      <c r="G168" s="24">
        <v>8</v>
      </c>
      <c r="H168" s="23">
        <f t="shared" si="2"/>
        <v>18.433333333333334</v>
      </c>
      <c r="I168" s="47">
        <v>5</v>
      </c>
      <c r="J168" s="61"/>
    </row>
    <row r="169" spans="1:10">
      <c r="A169" s="44" t="s">
        <v>419</v>
      </c>
      <c r="B169" s="21" t="s">
        <v>429</v>
      </c>
      <c r="C169" s="22" t="s">
        <v>430</v>
      </c>
      <c r="D169" s="22" t="s">
        <v>428</v>
      </c>
      <c r="E169" s="23">
        <v>63.9</v>
      </c>
      <c r="F169" s="23">
        <v>5.7</v>
      </c>
      <c r="G169" s="24">
        <v>9</v>
      </c>
      <c r="H169" s="23">
        <f t="shared" si="2"/>
        <v>21.3</v>
      </c>
      <c r="I169" s="47">
        <v>5</v>
      </c>
      <c r="J169" s="61"/>
    </row>
    <row r="170" spans="1:10">
      <c r="A170" s="44" t="s">
        <v>431</v>
      </c>
      <c r="B170" s="21" t="s">
        <v>432</v>
      </c>
      <c r="C170" s="25"/>
      <c r="D170" s="25"/>
      <c r="E170" s="23">
        <v>7.62</v>
      </c>
      <c r="F170" s="23">
        <v>1.1200000000000001</v>
      </c>
      <c r="G170" s="24">
        <v>1</v>
      </c>
      <c r="H170" s="23">
        <f t="shared" si="2"/>
        <v>2.54</v>
      </c>
      <c r="I170" s="47">
        <v>1</v>
      </c>
      <c r="J170" s="61"/>
    </row>
    <row r="171" spans="1:10">
      <c r="A171" s="44" t="s">
        <v>433</v>
      </c>
      <c r="B171" s="21" t="s">
        <v>434</v>
      </c>
      <c r="C171" s="22" t="s">
        <v>435</v>
      </c>
      <c r="D171" s="22" t="s">
        <v>436</v>
      </c>
      <c r="E171" s="23">
        <v>29.79</v>
      </c>
      <c r="F171" s="23">
        <v>3.12</v>
      </c>
      <c r="G171" s="24">
        <v>6</v>
      </c>
      <c r="H171" s="23">
        <f t="shared" si="2"/>
        <v>9.93</v>
      </c>
      <c r="I171" s="47">
        <v>3</v>
      </c>
      <c r="J171" s="61"/>
    </row>
    <row r="172" spans="1:10">
      <c r="A172" s="44" t="s">
        <v>433</v>
      </c>
      <c r="B172" s="28" t="s">
        <v>437</v>
      </c>
      <c r="C172" s="29" t="s">
        <v>438</v>
      </c>
      <c r="D172" s="29" t="s">
        <v>439</v>
      </c>
      <c r="E172" s="30">
        <v>18.420000000000002</v>
      </c>
      <c r="F172" s="30">
        <v>1.89</v>
      </c>
      <c r="G172" s="31">
        <v>3</v>
      </c>
      <c r="H172" s="30">
        <f t="shared" si="2"/>
        <v>6.1400000000000006</v>
      </c>
      <c r="I172" s="48">
        <v>1</v>
      </c>
      <c r="J172" s="61"/>
    </row>
    <row r="173" spans="1:10">
      <c r="A173" s="44" t="s">
        <v>440</v>
      </c>
      <c r="B173" s="21" t="s">
        <v>441</v>
      </c>
      <c r="C173" s="27"/>
      <c r="D173" s="22" t="s">
        <v>442</v>
      </c>
      <c r="E173" s="23">
        <v>45.06</v>
      </c>
      <c r="F173" s="23">
        <v>3.61</v>
      </c>
      <c r="G173" s="24">
        <v>7</v>
      </c>
      <c r="H173" s="23">
        <f t="shared" si="2"/>
        <v>15.020000000000001</v>
      </c>
      <c r="I173" s="47">
        <v>4</v>
      </c>
      <c r="J173" s="61">
        <v>174</v>
      </c>
    </row>
    <row r="174" spans="1:10">
      <c r="A174" s="44" t="s">
        <v>443</v>
      </c>
      <c r="B174" s="21" t="s">
        <v>444</v>
      </c>
      <c r="C174" s="22"/>
      <c r="D174" s="22" t="s">
        <v>445</v>
      </c>
      <c r="E174" s="23">
        <v>14.41</v>
      </c>
      <c r="F174" s="23">
        <v>1.86</v>
      </c>
      <c r="G174" s="24">
        <v>3</v>
      </c>
      <c r="H174" s="23">
        <f t="shared" si="2"/>
        <v>4.8033333333333337</v>
      </c>
      <c r="I174" s="47">
        <v>1</v>
      </c>
      <c r="J174" s="61">
        <v>11</v>
      </c>
    </row>
    <row r="175" spans="1:10">
      <c r="A175" s="44" t="s">
        <v>446</v>
      </c>
      <c r="B175" s="21" t="s">
        <v>447</v>
      </c>
      <c r="C175" s="22" t="s">
        <v>448</v>
      </c>
      <c r="D175" s="22" t="s">
        <v>449</v>
      </c>
      <c r="E175" s="23">
        <v>14.4</v>
      </c>
      <c r="F175" s="23">
        <v>1.52</v>
      </c>
      <c r="G175" s="24">
        <v>3</v>
      </c>
      <c r="H175" s="23">
        <f t="shared" si="2"/>
        <v>4.8</v>
      </c>
      <c r="I175" s="47">
        <v>1</v>
      </c>
      <c r="J175" s="61">
        <v>10</v>
      </c>
    </row>
    <row r="176" spans="1:10">
      <c r="A176" s="44" t="s">
        <v>446</v>
      </c>
      <c r="B176" s="21" t="s">
        <v>450</v>
      </c>
      <c r="C176" s="22" t="s">
        <v>451</v>
      </c>
      <c r="D176" s="22" t="s">
        <v>452</v>
      </c>
      <c r="E176" s="23">
        <v>10.9</v>
      </c>
      <c r="F176" s="23">
        <v>1.1599999999999999</v>
      </c>
      <c r="G176" s="24">
        <v>2</v>
      </c>
      <c r="H176" s="23">
        <f t="shared" si="2"/>
        <v>3.6333333333333333</v>
      </c>
      <c r="I176" s="47">
        <v>1</v>
      </c>
      <c r="J176" s="61"/>
    </row>
    <row r="177" spans="1:10">
      <c r="A177" s="44" t="s">
        <v>453</v>
      </c>
      <c r="B177" s="21" t="s">
        <v>454</v>
      </c>
      <c r="C177" s="25"/>
      <c r="D177" s="22" t="s">
        <v>455</v>
      </c>
      <c r="E177" s="23">
        <v>7.08</v>
      </c>
      <c r="F177" s="23">
        <v>1.25</v>
      </c>
      <c r="G177" s="24">
        <v>1</v>
      </c>
      <c r="H177" s="23">
        <f t="shared" si="2"/>
        <v>2.36</v>
      </c>
      <c r="I177" s="47">
        <v>1</v>
      </c>
      <c r="J177" s="61"/>
    </row>
    <row r="178" spans="1:10">
      <c r="A178" s="44" t="s">
        <v>453</v>
      </c>
      <c r="B178" s="21" t="s">
        <v>456</v>
      </c>
      <c r="C178" s="25"/>
      <c r="D178" s="22" t="s">
        <v>457</v>
      </c>
      <c r="E178" s="23">
        <v>8.7200000000000006</v>
      </c>
      <c r="F178" s="23">
        <v>1.25</v>
      </c>
      <c r="G178" s="24">
        <v>1</v>
      </c>
      <c r="H178" s="23">
        <f t="shared" si="2"/>
        <v>2.9066666666666667</v>
      </c>
      <c r="I178" s="47">
        <v>1</v>
      </c>
      <c r="J178" s="61"/>
    </row>
    <row r="179" spans="1:10">
      <c r="A179" s="44" t="s">
        <v>453</v>
      </c>
      <c r="B179" s="21" t="s">
        <v>458</v>
      </c>
      <c r="C179" s="25"/>
      <c r="D179" s="22" t="s">
        <v>459</v>
      </c>
      <c r="E179" s="23">
        <v>13.23</v>
      </c>
      <c r="F179" s="23">
        <v>1.25</v>
      </c>
      <c r="G179" s="24">
        <v>3</v>
      </c>
      <c r="H179" s="23">
        <f t="shared" si="2"/>
        <v>4.41</v>
      </c>
      <c r="I179" s="47">
        <v>1</v>
      </c>
      <c r="J179" s="61">
        <v>10</v>
      </c>
    </row>
    <row r="180" spans="1:10">
      <c r="A180" s="44" t="s">
        <v>453</v>
      </c>
      <c r="B180" s="21" t="s">
        <v>460</v>
      </c>
      <c r="C180" s="25"/>
      <c r="D180" s="22" t="s">
        <v>461</v>
      </c>
      <c r="E180" s="23">
        <v>8.65</v>
      </c>
      <c r="F180" s="23">
        <v>1.25</v>
      </c>
      <c r="G180" s="24">
        <v>1</v>
      </c>
      <c r="H180" s="23">
        <f t="shared" si="2"/>
        <v>2.8833333333333333</v>
      </c>
      <c r="I180" s="47">
        <v>1</v>
      </c>
      <c r="J180" s="61"/>
    </row>
    <row r="181" spans="1:10">
      <c r="A181" s="44" t="s">
        <v>462</v>
      </c>
      <c r="B181" s="21" t="s">
        <v>463</v>
      </c>
      <c r="C181" s="22"/>
      <c r="D181" s="22" t="s">
        <v>464</v>
      </c>
      <c r="E181" s="23">
        <v>6.96</v>
      </c>
      <c r="F181" s="23">
        <v>1.23</v>
      </c>
      <c r="G181" s="24">
        <v>1</v>
      </c>
      <c r="H181" s="23">
        <f t="shared" si="2"/>
        <v>2.3199999999999998</v>
      </c>
      <c r="I181" s="47">
        <v>1</v>
      </c>
      <c r="J181" s="61">
        <v>4</v>
      </c>
    </row>
    <row r="182" spans="1:10">
      <c r="A182" s="44" t="s">
        <v>462</v>
      </c>
      <c r="B182" s="21" t="s">
        <v>465</v>
      </c>
      <c r="C182" s="22"/>
      <c r="D182" s="22" t="s">
        <v>464</v>
      </c>
      <c r="E182" s="23">
        <v>6.96</v>
      </c>
      <c r="F182" s="23">
        <v>1.23</v>
      </c>
      <c r="G182" s="24">
        <v>1</v>
      </c>
      <c r="H182" s="23">
        <f t="shared" si="2"/>
        <v>2.3199999999999998</v>
      </c>
      <c r="I182" s="47">
        <v>1</v>
      </c>
      <c r="J182" s="61"/>
    </row>
    <row r="183" spans="1:10">
      <c r="A183" s="44" t="s">
        <v>462</v>
      </c>
      <c r="B183" s="21" t="s">
        <v>466</v>
      </c>
      <c r="C183" s="22"/>
      <c r="D183" s="22" t="s">
        <v>464</v>
      </c>
      <c r="E183" s="23">
        <v>7.22</v>
      </c>
      <c r="F183" s="23">
        <v>1.23</v>
      </c>
      <c r="G183" s="24">
        <v>1</v>
      </c>
      <c r="H183" s="23">
        <f t="shared" si="2"/>
        <v>2.4066666666666667</v>
      </c>
      <c r="I183" s="47">
        <v>1</v>
      </c>
      <c r="J183" s="61"/>
    </row>
    <row r="184" spans="1:10">
      <c r="A184" s="44" t="s">
        <v>467</v>
      </c>
      <c r="B184" s="21" t="s">
        <v>468</v>
      </c>
      <c r="C184" s="22" t="s">
        <v>469</v>
      </c>
      <c r="D184" s="22" t="s">
        <v>470</v>
      </c>
      <c r="E184" s="23">
        <v>27.28</v>
      </c>
      <c r="F184" s="23">
        <v>2.31</v>
      </c>
      <c r="G184" s="24">
        <v>5</v>
      </c>
      <c r="H184" s="23">
        <f t="shared" si="2"/>
        <v>9.0933333333333337</v>
      </c>
      <c r="I184" s="47">
        <v>3</v>
      </c>
      <c r="J184" s="61">
        <v>60</v>
      </c>
    </row>
    <row r="185" spans="1:10">
      <c r="A185" s="44" t="s">
        <v>467</v>
      </c>
      <c r="B185" s="21" t="s">
        <v>471</v>
      </c>
      <c r="C185" s="22" t="s">
        <v>472</v>
      </c>
      <c r="D185" s="22" t="s">
        <v>473</v>
      </c>
      <c r="E185" s="23">
        <v>19.73</v>
      </c>
      <c r="F185" s="23">
        <v>2.31</v>
      </c>
      <c r="G185" s="24">
        <v>4</v>
      </c>
      <c r="H185" s="23">
        <f t="shared" si="2"/>
        <v>6.5766666666666671</v>
      </c>
      <c r="I185" s="47">
        <v>1</v>
      </c>
      <c r="J185" s="61">
        <v>38</v>
      </c>
    </row>
    <row r="186" spans="1:10">
      <c r="A186" s="44" t="s">
        <v>474</v>
      </c>
      <c r="B186" s="21" t="s">
        <v>475</v>
      </c>
      <c r="C186" s="22"/>
      <c r="D186" s="22" t="s">
        <v>476</v>
      </c>
      <c r="E186" s="23">
        <v>7.63</v>
      </c>
      <c r="F186" s="23">
        <v>1.28</v>
      </c>
      <c r="G186" s="24">
        <v>1</v>
      </c>
      <c r="H186" s="23">
        <f t="shared" si="2"/>
        <v>2.5433333333333334</v>
      </c>
      <c r="I186" s="47">
        <v>1</v>
      </c>
      <c r="J186" s="61"/>
    </row>
    <row r="187" spans="1:10">
      <c r="A187" s="44" t="s">
        <v>474</v>
      </c>
      <c r="B187" s="21" t="s">
        <v>477</v>
      </c>
      <c r="C187" s="22"/>
      <c r="D187" s="22" t="s">
        <v>478</v>
      </c>
      <c r="E187" s="23">
        <v>7.75</v>
      </c>
      <c r="F187" s="23">
        <v>1.28</v>
      </c>
      <c r="G187" s="24">
        <v>1</v>
      </c>
      <c r="H187" s="23">
        <f t="shared" si="2"/>
        <v>2.5833333333333335</v>
      </c>
      <c r="I187" s="47">
        <v>1</v>
      </c>
      <c r="J187" s="61"/>
    </row>
    <row r="188" spans="1:10">
      <c r="A188" s="44" t="s">
        <v>474</v>
      </c>
      <c r="B188" s="21" t="s">
        <v>479</v>
      </c>
      <c r="C188" s="22"/>
      <c r="D188" s="22" t="s">
        <v>480</v>
      </c>
      <c r="E188" s="23">
        <v>7.59</v>
      </c>
      <c r="F188" s="23">
        <v>1.28</v>
      </c>
      <c r="G188" s="24">
        <v>1</v>
      </c>
      <c r="H188" s="23">
        <f t="shared" si="2"/>
        <v>2.5299999999999998</v>
      </c>
      <c r="I188" s="47">
        <v>1</v>
      </c>
      <c r="J188" s="61">
        <v>2</v>
      </c>
    </row>
    <row r="189" spans="1:10">
      <c r="A189" s="44" t="s">
        <v>474</v>
      </c>
      <c r="B189" s="21" t="s">
        <v>481</v>
      </c>
      <c r="C189" s="25"/>
      <c r="D189" s="22" t="s">
        <v>482</v>
      </c>
      <c r="E189" s="23">
        <v>10.65</v>
      </c>
      <c r="F189" s="23">
        <v>1.28</v>
      </c>
      <c r="G189" s="24">
        <v>2</v>
      </c>
      <c r="H189" s="23">
        <f t="shared" si="2"/>
        <v>3.5500000000000003</v>
      </c>
      <c r="I189" s="47">
        <v>1</v>
      </c>
      <c r="J189" s="61">
        <v>7</v>
      </c>
    </row>
    <row r="190" spans="1:10">
      <c r="A190" s="44" t="s">
        <v>474</v>
      </c>
      <c r="B190" s="21" t="s">
        <v>483</v>
      </c>
      <c r="C190" s="25"/>
      <c r="D190" s="22" t="s">
        <v>484</v>
      </c>
      <c r="E190" s="23">
        <v>10.65</v>
      </c>
      <c r="F190" s="23">
        <v>1.28</v>
      </c>
      <c r="G190" s="24">
        <v>2</v>
      </c>
      <c r="H190" s="23">
        <f t="shared" si="2"/>
        <v>3.5500000000000003</v>
      </c>
      <c r="I190" s="47">
        <v>1</v>
      </c>
      <c r="J190" s="61"/>
    </row>
    <row r="191" spans="1:10">
      <c r="A191" s="45" t="s">
        <v>485</v>
      </c>
      <c r="B191" s="32" t="s">
        <v>486</v>
      </c>
      <c r="C191" s="33"/>
      <c r="D191" s="33" t="s">
        <v>487</v>
      </c>
      <c r="E191" s="34">
        <v>29.87</v>
      </c>
      <c r="F191" s="34">
        <v>3</v>
      </c>
      <c r="G191" s="35">
        <v>6</v>
      </c>
      <c r="H191" s="34">
        <f t="shared" si="2"/>
        <v>9.956666666666667</v>
      </c>
      <c r="I191" s="49">
        <v>3</v>
      </c>
      <c r="J191" s="61"/>
    </row>
    <row r="192" spans="1:10">
      <c r="A192" s="45" t="s">
        <v>488</v>
      </c>
      <c r="B192" s="32" t="s">
        <v>489</v>
      </c>
      <c r="C192" s="33" t="s">
        <v>490</v>
      </c>
      <c r="D192" s="33" t="s">
        <v>491</v>
      </c>
      <c r="E192" s="34">
        <v>18.09</v>
      </c>
      <c r="F192" s="34">
        <v>1.52</v>
      </c>
      <c r="G192" s="35">
        <v>3</v>
      </c>
      <c r="H192" s="34">
        <f t="shared" si="2"/>
        <v>6.03</v>
      </c>
      <c r="I192" s="49">
        <v>1</v>
      </c>
      <c r="J192" s="61"/>
    </row>
    <row r="193" spans="1:10">
      <c r="A193" s="45" t="s">
        <v>488</v>
      </c>
      <c r="B193" s="32" t="s">
        <v>492</v>
      </c>
      <c r="C193" s="33" t="s">
        <v>490</v>
      </c>
      <c r="D193" s="33" t="s">
        <v>491</v>
      </c>
      <c r="E193" s="34">
        <v>12.85</v>
      </c>
      <c r="F193" s="34">
        <v>1.52</v>
      </c>
      <c r="G193" s="35">
        <v>3</v>
      </c>
      <c r="H193" s="34">
        <v>4.2833333333333332</v>
      </c>
      <c r="I193" s="49">
        <v>1</v>
      </c>
      <c r="J193" s="61"/>
    </row>
    <row r="194" spans="1:10">
      <c r="A194" s="45" t="s">
        <v>493</v>
      </c>
      <c r="B194" s="32" t="s">
        <v>494</v>
      </c>
      <c r="C194" s="33"/>
      <c r="D194" s="33" t="s">
        <v>494</v>
      </c>
      <c r="E194" s="34">
        <v>6.21</v>
      </c>
      <c r="F194" s="34">
        <v>1.1599999999999999</v>
      </c>
      <c r="G194" s="35">
        <v>1</v>
      </c>
      <c r="H194" s="34">
        <v>4.2833333333333332</v>
      </c>
      <c r="I194" s="49">
        <v>1</v>
      </c>
      <c r="J194" s="61"/>
    </row>
    <row r="195" spans="1:10">
      <c r="A195" s="45" t="s">
        <v>495</v>
      </c>
      <c r="B195" s="32" t="s">
        <v>496</v>
      </c>
      <c r="C195" s="33"/>
      <c r="D195" s="33"/>
      <c r="E195" s="34">
        <v>12.13</v>
      </c>
      <c r="F195" s="34">
        <v>1.1000000000000001</v>
      </c>
      <c r="G195" s="35">
        <v>3</v>
      </c>
      <c r="H195" s="34">
        <f>E195/3</f>
        <v>4.0433333333333339</v>
      </c>
      <c r="I195" s="49">
        <v>1</v>
      </c>
      <c r="J195" s="61"/>
    </row>
    <row r="196" spans="1:10">
      <c r="A196" s="36"/>
      <c r="B196" s="37"/>
      <c r="C196" s="38"/>
      <c r="D196" s="38"/>
      <c r="E196" s="38"/>
      <c r="F196" s="38"/>
      <c r="G196" s="39"/>
      <c r="H196" s="36"/>
      <c r="I196" s="36"/>
    </row>
    <row r="197" spans="1:10">
      <c r="A197" s="36"/>
      <c r="B197" s="37"/>
      <c r="C197" s="38"/>
      <c r="D197" s="38"/>
      <c r="E197" s="38"/>
      <c r="F197" s="38"/>
      <c r="G197" s="39"/>
      <c r="H197" s="36"/>
      <c r="I197" s="36"/>
    </row>
    <row r="198" spans="1:10">
      <c r="A198" s="36"/>
      <c r="B198" s="37"/>
      <c r="C198" s="38"/>
      <c r="D198" s="38"/>
      <c r="E198" s="38"/>
      <c r="F198" s="38"/>
      <c r="G198" s="39"/>
      <c r="H198" s="36"/>
      <c r="I198" s="36"/>
    </row>
    <row r="199" spans="1:10">
      <c r="A199" s="40"/>
      <c r="E199" s="41"/>
      <c r="F199" s="41"/>
      <c r="H199" s="41"/>
    </row>
    <row r="200" spans="1:10">
      <c r="A200" s="40"/>
      <c r="E200" s="41"/>
      <c r="F200" s="41"/>
      <c r="H200" s="41"/>
    </row>
    <row r="201" spans="1:10">
      <c r="A201" s="40"/>
      <c r="E201" s="41"/>
      <c r="F201" s="41"/>
      <c r="H201" s="41"/>
    </row>
    <row r="202" spans="1:10">
      <c r="A202" s="40"/>
      <c r="E202" s="41"/>
      <c r="F202" s="41"/>
      <c r="H202" s="41"/>
    </row>
    <row r="203" spans="1:10">
      <c r="A203" s="40"/>
      <c r="E203" s="41"/>
      <c r="F203" s="41"/>
      <c r="H203" s="41"/>
    </row>
    <row r="204" spans="1:10">
      <c r="A204" s="40"/>
      <c r="E204" s="41"/>
      <c r="F204" s="41"/>
      <c r="H204" s="41"/>
    </row>
    <row r="205" spans="1:10">
      <c r="A205" s="40"/>
      <c r="E205" s="41"/>
      <c r="F205" s="41"/>
      <c r="H205" s="41"/>
    </row>
    <row r="206" spans="1:10">
      <c r="A206" s="40"/>
      <c r="E206" s="41"/>
      <c r="F206" s="41"/>
      <c r="H206" s="41"/>
    </row>
    <row r="207" spans="1:10">
      <c r="A207" s="40"/>
      <c r="E207" s="41"/>
      <c r="F207" s="41"/>
      <c r="H207" s="41"/>
    </row>
    <row r="208" spans="1:10">
      <c r="A208" s="40"/>
      <c r="E208" s="41"/>
      <c r="F208" s="41"/>
      <c r="H208" s="41"/>
    </row>
    <row r="209" spans="1:8">
      <c r="A209" s="40"/>
      <c r="E209" s="41"/>
      <c r="F209" s="41"/>
      <c r="H209" s="41"/>
    </row>
    <row r="210" spans="1:8">
      <c r="A210" s="40"/>
      <c r="E210" s="41"/>
      <c r="F210" s="41"/>
      <c r="H210" s="41"/>
    </row>
    <row r="211" spans="1:8">
      <c r="A211" s="40"/>
      <c r="E211" s="41"/>
      <c r="F211" s="41"/>
      <c r="H211" s="41"/>
    </row>
    <row r="212" spans="1:8">
      <c r="A212" s="40"/>
      <c r="E212" s="41"/>
      <c r="F212" s="41"/>
      <c r="H212" s="41"/>
    </row>
    <row r="213" spans="1:8">
      <c r="A213" s="40"/>
      <c r="E213" s="41"/>
      <c r="F213" s="41"/>
      <c r="H213" s="41"/>
    </row>
    <row r="214" spans="1:8">
      <c r="A214" s="40"/>
      <c r="E214" s="41"/>
      <c r="F214" s="41"/>
      <c r="H214" s="41"/>
    </row>
    <row r="215" spans="1:8">
      <c r="A215" s="40"/>
      <c r="E215" s="41"/>
      <c r="F215" s="41"/>
      <c r="H215" s="41"/>
    </row>
    <row r="216" spans="1:8">
      <c r="A216" s="40"/>
      <c r="E216" s="41"/>
      <c r="F216" s="41"/>
      <c r="H216" s="41"/>
    </row>
    <row r="217" spans="1:8">
      <c r="A217" s="40"/>
      <c r="E217" s="41"/>
      <c r="F217" s="41"/>
      <c r="H217" s="41"/>
    </row>
    <row r="218" spans="1:8">
      <c r="A218" s="40"/>
      <c r="E218" s="41"/>
      <c r="F218" s="41"/>
      <c r="H218" s="41"/>
    </row>
    <row r="219" spans="1:8">
      <c r="A219" s="40"/>
      <c r="E219" s="41"/>
      <c r="F219" s="41"/>
      <c r="H219" s="41"/>
    </row>
    <row r="220" spans="1:8">
      <c r="A220" s="40"/>
      <c r="E220" s="41"/>
      <c r="F220" s="41"/>
      <c r="H220" s="41"/>
    </row>
    <row r="221" spans="1:8">
      <c r="A221" s="40"/>
      <c r="E221" s="41"/>
      <c r="F221" s="41"/>
      <c r="H221" s="41"/>
    </row>
    <row r="222" spans="1:8">
      <c r="A222" s="40"/>
      <c r="E222" s="41"/>
      <c r="F222" s="41"/>
      <c r="H222" s="41"/>
    </row>
    <row r="223" spans="1:8">
      <c r="A223" s="40"/>
      <c r="E223" s="41"/>
      <c r="F223" s="41"/>
      <c r="H223" s="41"/>
    </row>
    <row r="224" spans="1:8">
      <c r="A224" s="40"/>
      <c r="E224" s="41"/>
      <c r="F224" s="41"/>
      <c r="H224" s="41"/>
    </row>
    <row r="225" spans="1:8">
      <c r="A225" s="40"/>
      <c r="E225" s="41"/>
      <c r="F225" s="41"/>
      <c r="H225" s="41"/>
    </row>
    <row r="226" spans="1:8">
      <c r="A226" s="40"/>
      <c r="E226" s="41"/>
      <c r="F226" s="41"/>
      <c r="H226" s="41"/>
    </row>
    <row r="227" spans="1:8">
      <c r="A227" s="40"/>
      <c r="E227" s="41"/>
      <c r="F227" s="41"/>
      <c r="H227" s="41"/>
    </row>
    <row r="228" spans="1:8">
      <c r="A228" s="40"/>
      <c r="E228" s="41"/>
      <c r="F228" s="41"/>
      <c r="H228" s="41"/>
    </row>
    <row r="229" spans="1:8">
      <c r="A229" s="40"/>
      <c r="E229" s="41"/>
      <c r="F229" s="41"/>
      <c r="H229" s="41"/>
    </row>
    <row r="230" spans="1:8">
      <c r="A230" s="40"/>
      <c r="E230" s="41"/>
      <c r="F230" s="41"/>
      <c r="H230" s="41"/>
    </row>
    <row r="231" spans="1:8">
      <c r="A231" s="40"/>
      <c r="E231" s="41"/>
      <c r="F231" s="41"/>
      <c r="H231" s="41"/>
    </row>
    <row r="232" spans="1:8">
      <c r="A232" s="40"/>
      <c r="E232" s="41"/>
      <c r="F232" s="41"/>
      <c r="H232" s="41"/>
    </row>
    <row r="233" spans="1:8">
      <c r="A233" s="40"/>
      <c r="E233" s="41"/>
      <c r="F233" s="41"/>
      <c r="H233" s="41"/>
    </row>
    <row r="234" spans="1:8">
      <c r="A234" s="40"/>
      <c r="E234" s="41"/>
      <c r="F234" s="41"/>
      <c r="H234" s="41"/>
    </row>
    <row r="235" spans="1:8">
      <c r="A235" s="40"/>
      <c r="E235" s="41"/>
      <c r="F235" s="41"/>
      <c r="H235" s="41"/>
    </row>
    <row r="236" spans="1:8">
      <c r="A236" s="40"/>
      <c r="E236" s="41"/>
      <c r="F236" s="41"/>
      <c r="H236" s="41"/>
    </row>
    <row r="237" spans="1:8">
      <c r="A237" s="40"/>
      <c r="E237" s="41"/>
      <c r="F237" s="41"/>
      <c r="H237" s="41"/>
    </row>
    <row r="238" spans="1:8">
      <c r="A238" s="40"/>
      <c r="E238" s="41"/>
      <c r="F238" s="41"/>
      <c r="H238" s="41"/>
    </row>
    <row r="239" spans="1:8">
      <c r="A239" s="40"/>
      <c r="E239" s="41"/>
      <c r="F239" s="41"/>
      <c r="H239" s="41"/>
    </row>
    <row r="240" spans="1:8">
      <c r="A240" s="40"/>
      <c r="E240" s="41"/>
      <c r="F240" s="41"/>
      <c r="H240" s="41"/>
    </row>
    <row r="241" spans="1:8">
      <c r="A241" s="40"/>
      <c r="E241" s="41"/>
      <c r="F241" s="41"/>
      <c r="H241" s="41"/>
    </row>
    <row r="242" spans="1:8">
      <c r="A242" s="40"/>
      <c r="E242" s="41"/>
      <c r="F242" s="41"/>
      <c r="H242" s="41"/>
    </row>
    <row r="243" spans="1:8">
      <c r="A243" s="40"/>
      <c r="E243" s="41"/>
      <c r="F243" s="41"/>
      <c r="H243" s="41"/>
    </row>
    <row r="244" spans="1:8">
      <c r="A244" s="40"/>
      <c r="E244" s="41"/>
      <c r="F244" s="41"/>
      <c r="H244" s="41"/>
    </row>
    <row r="245" spans="1:8">
      <c r="A245" s="40"/>
      <c r="E245" s="41"/>
      <c r="F245" s="41"/>
      <c r="H245" s="41"/>
    </row>
    <row r="246" spans="1:8">
      <c r="A246" s="40"/>
      <c r="E246" s="41"/>
      <c r="F246" s="41"/>
      <c r="H246" s="41"/>
    </row>
    <row r="247" spans="1:8">
      <c r="A247" s="40"/>
      <c r="E247" s="41"/>
      <c r="F247" s="41"/>
      <c r="H247" s="41"/>
    </row>
    <row r="248" spans="1:8">
      <c r="A248" s="40"/>
      <c r="E248" s="41"/>
      <c r="F248" s="41"/>
      <c r="H248" s="41"/>
    </row>
    <row r="249" spans="1:8">
      <c r="A249" s="40"/>
      <c r="E249" s="41"/>
      <c r="F249" s="41"/>
      <c r="H249" s="41"/>
    </row>
    <row r="250" spans="1:8">
      <c r="A250" s="40"/>
      <c r="E250" s="41"/>
      <c r="F250" s="41"/>
      <c r="H250" s="41"/>
    </row>
    <row r="251" spans="1:8">
      <c r="A251" s="40"/>
      <c r="E251" s="41"/>
      <c r="F251" s="41"/>
      <c r="H251" s="41"/>
    </row>
    <row r="252" spans="1:8">
      <c r="A252" s="40"/>
      <c r="E252" s="41"/>
      <c r="F252" s="41"/>
      <c r="H252" s="41"/>
    </row>
    <row r="253" spans="1:8">
      <c r="A253" s="40"/>
      <c r="E253" s="41"/>
      <c r="F253" s="41"/>
      <c r="H253" s="41"/>
    </row>
    <row r="254" spans="1:8">
      <c r="A254" s="40"/>
      <c r="E254" s="41"/>
      <c r="F254" s="41"/>
      <c r="H254" s="41"/>
    </row>
    <row r="255" spans="1:8">
      <c r="A255" s="40"/>
      <c r="E255" s="41"/>
      <c r="F255" s="41"/>
      <c r="H255" s="41"/>
    </row>
    <row r="256" spans="1:8">
      <c r="A256" s="40"/>
      <c r="E256" s="41"/>
      <c r="F256" s="41"/>
      <c r="H256" s="41"/>
    </row>
    <row r="257" spans="1:8">
      <c r="A257" s="40"/>
      <c r="E257" s="41"/>
      <c r="F257" s="41"/>
      <c r="H257" s="41"/>
    </row>
    <row r="258" spans="1:8">
      <c r="A258" s="40"/>
      <c r="E258" s="41"/>
      <c r="F258" s="41"/>
      <c r="H258" s="41"/>
    </row>
    <row r="259" spans="1:8">
      <c r="A259" s="40"/>
      <c r="E259" s="41"/>
      <c r="F259" s="41"/>
      <c r="H259" s="41"/>
    </row>
    <row r="260" spans="1:8">
      <c r="A260" s="40"/>
      <c r="E260" s="41"/>
      <c r="F260" s="41"/>
      <c r="H260" s="41"/>
    </row>
    <row r="261" spans="1:8">
      <c r="A261" s="40"/>
      <c r="E261" s="41"/>
      <c r="F261" s="41"/>
      <c r="H261" s="41"/>
    </row>
    <row r="262" spans="1:8">
      <c r="A262" s="40"/>
      <c r="E262" s="41"/>
      <c r="F262" s="41"/>
      <c r="H262" s="41"/>
    </row>
    <row r="263" spans="1:8">
      <c r="A263" s="40"/>
      <c r="E263" s="41"/>
      <c r="F263" s="41"/>
      <c r="H263" s="41"/>
    </row>
    <row r="264" spans="1:8">
      <c r="A264" s="40"/>
      <c r="E264" s="41"/>
      <c r="F264" s="41"/>
      <c r="H264" s="41"/>
    </row>
    <row r="265" spans="1:8">
      <c r="A265" s="40"/>
      <c r="E265" s="41"/>
      <c r="F265" s="41"/>
      <c r="H265" s="41"/>
    </row>
    <row r="266" spans="1:8">
      <c r="A266" s="40"/>
      <c r="E266" s="41"/>
      <c r="F266" s="41"/>
      <c r="H266" s="41"/>
    </row>
    <row r="267" spans="1:8">
      <c r="A267" s="40"/>
      <c r="E267" s="41"/>
      <c r="F267" s="41"/>
      <c r="H267" s="41"/>
    </row>
    <row r="268" spans="1:8">
      <c r="A268" s="40"/>
      <c r="E268" s="41"/>
      <c r="F268" s="41"/>
      <c r="H268" s="41"/>
    </row>
    <row r="269" spans="1:8">
      <c r="A269" s="40"/>
      <c r="E269" s="41"/>
      <c r="F269" s="41"/>
      <c r="H269" s="41"/>
    </row>
    <row r="270" spans="1:8">
      <c r="A270" s="40"/>
      <c r="E270" s="41"/>
      <c r="F270" s="41"/>
      <c r="H270" s="41"/>
    </row>
    <row r="271" spans="1:8">
      <c r="A271" s="40"/>
      <c r="E271" s="41"/>
      <c r="F271" s="41"/>
      <c r="H271" s="41"/>
    </row>
    <row r="272" spans="1:8">
      <c r="A272" s="40"/>
      <c r="E272" s="41"/>
      <c r="F272" s="41"/>
      <c r="H272" s="41"/>
    </row>
    <row r="273" spans="1:8">
      <c r="A273" s="40"/>
      <c r="E273" s="41"/>
      <c r="F273" s="41"/>
      <c r="H273" s="41"/>
    </row>
    <row r="274" spans="1:8">
      <c r="A274" s="40"/>
      <c r="E274" s="41"/>
      <c r="F274" s="41"/>
      <c r="H274" s="41"/>
    </row>
    <row r="275" spans="1:8">
      <c r="A275" s="40"/>
      <c r="E275" s="41"/>
      <c r="F275" s="41"/>
      <c r="H275" s="41"/>
    </row>
    <row r="276" spans="1:8">
      <c r="A276" s="40"/>
      <c r="E276" s="41"/>
      <c r="F276" s="41"/>
      <c r="H276" s="41"/>
    </row>
    <row r="277" spans="1:8">
      <c r="A277" s="40"/>
      <c r="E277" s="41"/>
      <c r="F277" s="41"/>
      <c r="H277" s="41"/>
    </row>
    <row r="278" spans="1:8">
      <c r="A278" s="40"/>
      <c r="E278" s="41"/>
      <c r="F278" s="41"/>
      <c r="H278" s="41"/>
    </row>
    <row r="279" spans="1:8">
      <c r="A279" s="40"/>
      <c r="E279" s="41"/>
      <c r="F279" s="41"/>
      <c r="H279" s="41"/>
    </row>
    <row r="280" spans="1:8">
      <c r="A280" s="40"/>
      <c r="E280" s="41"/>
      <c r="F280" s="41"/>
      <c r="H280" s="41"/>
    </row>
    <row r="281" spans="1:8">
      <c r="A281" s="40"/>
      <c r="E281" s="41"/>
      <c r="F281" s="41"/>
      <c r="H281" s="41"/>
    </row>
    <row r="282" spans="1:8">
      <c r="A282" s="40"/>
      <c r="E282" s="41"/>
      <c r="F282" s="41"/>
      <c r="H282" s="41"/>
    </row>
    <row r="283" spans="1:8">
      <c r="A283" s="40"/>
      <c r="E283" s="41"/>
      <c r="F283" s="41"/>
      <c r="H283" s="41"/>
    </row>
    <row r="284" spans="1:8">
      <c r="A284" s="40"/>
      <c r="E284" s="41"/>
      <c r="F284" s="41"/>
      <c r="H284" s="41"/>
    </row>
    <row r="285" spans="1:8">
      <c r="A285" s="40"/>
      <c r="E285" s="41"/>
      <c r="F285" s="41"/>
      <c r="H285" s="41"/>
    </row>
    <row r="286" spans="1:8">
      <c r="A286" s="40"/>
      <c r="E286" s="41"/>
      <c r="F286" s="41"/>
      <c r="H286" s="41"/>
    </row>
    <row r="287" spans="1:8">
      <c r="A287" s="40"/>
      <c r="E287" s="41"/>
      <c r="F287" s="41"/>
      <c r="H287" s="41"/>
    </row>
    <row r="288" spans="1:8">
      <c r="A288" s="40"/>
      <c r="E288" s="41"/>
      <c r="F288" s="41"/>
      <c r="H288" s="41"/>
    </row>
    <row r="289" spans="1:8">
      <c r="A289" s="40"/>
      <c r="E289" s="41"/>
      <c r="F289" s="41"/>
      <c r="H289" s="41"/>
    </row>
    <row r="290" spans="1:8">
      <c r="A290" s="40"/>
      <c r="E290" s="41"/>
      <c r="F290" s="41"/>
      <c r="H290" s="41"/>
    </row>
    <row r="291" spans="1:8">
      <c r="A291" s="40"/>
      <c r="E291" s="41"/>
      <c r="F291" s="41"/>
      <c r="H291" s="41"/>
    </row>
    <row r="292" spans="1:8">
      <c r="A292" s="40"/>
      <c r="E292" s="41"/>
      <c r="F292" s="41"/>
      <c r="H292" s="41"/>
    </row>
    <row r="293" spans="1:8">
      <c r="A293" s="40"/>
      <c r="E293" s="41"/>
      <c r="F293" s="41"/>
      <c r="H293" s="41"/>
    </row>
    <row r="294" spans="1:8">
      <c r="A294" s="40"/>
      <c r="E294" s="41"/>
      <c r="F294" s="41"/>
      <c r="H294" s="41"/>
    </row>
    <row r="295" spans="1:8">
      <c r="A295" s="40"/>
      <c r="E295" s="41"/>
      <c r="F295" s="41"/>
      <c r="H295" s="41"/>
    </row>
    <row r="296" spans="1:8">
      <c r="A296" s="40"/>
      <c r="E296" s="41"/>
      <c r="F296" s="41"/>
      <c r="H296" s="41"/>
    </row>
    <row r="297" spans="1:8">
      <c r="A297" s="40"/>
      <c r="E297" s="41"/>
      <c r="F297" s="41"/>
      <c r="H297" s="41"/>
    </row>
    <row r="298" spans="1:8">
      <c r="A298" s="40"/>
      <c r="E298" s="41"/>
      <c r="F298" s="41"/>
      <c r="H298" s="41"/>
    </row>
    <row r="299" spans="1:8">
      <c r="A299" s="40"/>
      <c r="E299" s="41"/>
      <c r="F299" s="41"/>
      <c r="H299" s="41"/>
    </row>
    <row r="300" spans="1:8">
      <c r="A300" s="40"/>
      <c r="E300" s="41"/>
      <c r="F300" s="41"/>
      <c r="H300" s="41"/>
    </row>
    <row r="301" spans="1:8">
      <c r="A301" s="40"/>
      <c r="E301" s="41"/>
      <c r="F301" s="41"/>
      <c r="H301" s="41"/>
    </row>
    <row r="302" spans="1:8">
      <c r="A302" s="40"/>
      <c r="E302" s="41"/>
      <c r="F302" s="41"/>
      <c r="H302" s="41"/>
    </row>
    <row r="303" spans="1:8">
      <c r="A303" s="40"/>
      <c r="E303" s="41"/>
      <c r="F303" s="41"/>
      <c r="H303" s="41"/>
    </row>
    <row r="304" spans="1:8">
      <c r="A304" s="40"/>
      <c r="E304" s="41"/>
      <c r="F304" s="41"/>
      <c r="H304" s="41"/>
    </row>
    <row r="305" spans="1:8">
      <c r="A305" s="40"/>
      <c r="E305" s="41"/>
      <c r="F305" s="41"/>
      <c r="H305" s="41"/>
    </row>
    <row r="306" spans="1:8">
      <c r="A306" s="40"/>
      <c r="E306" s="41"/>
      <c r="F306" s="41"/>
      <c r="H306" s="41"/>
    </row>
    <row r="307" spans="1:8">
      <c r="A307" s="40"/>
      <c r="E307" s="41"/>
      <c r="F307" s="41"/>
      <c r="H307" s="41"/>
    </row>
    <row r="308" spans="1:8">
      <c r="A308" s="40"/>
      <c r="E308" s="41"/>
      <c r="F308" s="41"/>
      <c r="H308" s="41"/>
    </row>
    <row r="309" spans="1:8">
      <c r="A309" s="40"/>
      <c r="E309" s="41"/>
      <c r="F309" s="41"/>
      <c r="H309" s="41"/>
    </row>
    <row r="310" spans="1:8">
      <c r="A310" s="40"/>
      <c r="E310" s="41"/>
      <c r="F310" s="41"/>
      <c r="H310" s="41"/>
    </row>
    <row r="311" spans="1:8">
      <c r="A311" s="40"/>
      <c r="E311" s="41"/>
      <c r="F311" s="41"/>
      <c r="H311" s="41"/>
    </row>
    <row r="312" spans="1:8">
      <c r="A312" s="40"/>
      <c r="E312" s="41"/>
      <c r="F312" s="41"/>
      <c r="H312" s="41"/>
    </row>
    <row r="313" spans="1:8">
      <c r="A313" s="40"/>
      <c r="E313" s="41"/>
      <c r="F313" s="41"/>
      <c r="H313" s="41"/>
    </row>
    <row r="314" spans="1:8">
      <c r="A314" s="40"/>
      <c r="E314" s="41"/>
      <c r="F314" s="41"/>
      <c r="H314" s="41"/>
    </row>
    <row r="315" spans="1:8">
      <c r="A315" s="40"/>
      <c r="E315" s="41"/>
      <c r="F315" s="41"/>
      <c r="H315" s="41"/>
    </row>
    <row r="316" spans="1:8">
      <c r="A316" s="40"/>
      <c r="E316" s="41"/>
      <c r="F316" s="41"/>
      <c r="H316" s="41"/>
    </row>
    <row r="317" spans="1:8">
      <c r="A317" s="40"/>
      <c r="E317" s="41"/>
      <c r="F317" s="41"/>
      <c r="H317" s="41"/>
    </row>
    <row r="318" spans="1:8">
      <c r="A318" s="40"/>
      <c r="E318" s="41"/>
      <c r="F318" s="41"/>
      <c r="H318" s="41"/>
    </row>
    <row r="319" spans="1:8">
      <c r="A319" s="40"/>
      <c r="E319" s="41"/>
      <c r="F319" s="41"/>
      <c r="H319" s="41"/>
    </row>
    <row r="320" spans="1:8">
      <c r="A320" s="40"/>
      <c r="E320" s="41"/>
      <c r="F320" s="41"/>
      <c r="H320" s="41"/>
    </row>
    <row r="321" spans="1:8">
      <c r="A321" s="40"/>
      <c r="E321" s="41"/>
      <c r="F321" s="41"/>
      <c r="H321" s="41"/>
    </row>
    <row r="322" spans="1:8">
      <c r="A322" s="40"/>
      <c r="E322" s="41"/>
      <c r="F322" s="41"/>
      <c r="H322" s="41"/>
    </row>
    <row r="323" spans="1:8">
      <c r="A323" s="40"/>
      <c r="E323" s="41"/>
      <c r="F323" s="41"/>
      <c r="H323" s="41"/>
    </row>
    <row r="324" spans="1:8">
      <c r="A324" s="40"/>
      <c r="E324" s="41"/>
      <c r="F324" s="41"/>
      <c r="H324" s="41"/>
    </row>
    <row r="325" spans="1:8">
      <c r="A325" s="40"/>
      <c r="E325" s="41"/>
      <c r="F325" s="41"/>
      <c r="H325" s="41"/>
    </row>
    <row r="326" spans="1:8">
      <c r="A326" s="40"/>
      <c r="E326" s="41"/>
      <c r="F326" s="41"/>
      <c r="H326" s="41"/>
    </row>
    <row r="327" spans="1:8">
      <c r="A327" s="40"/>
      <c r="E327" s="41"/>
      <c r="F327" s="41"/>
      <c r="H327" s="41"/>
    </row>
    <row r="328" spans="1:8">
      <c r="A328" s="40"/>
      <c r="E328" s="41"/>
      <c r="F328" s="41"/>
      <c r="H328" s="41"/>
    </row>
    <row r="329" spans="1:8">
      <c r="A329" s="40"/>
      <c r="E329" s="41"/>
      <c r="F329" s="41"/>
      <c r="H329" s="41"/>
    </row>
    <row r="330" spans="1:8">
      <c r="A330" s="40"/>
      <c r="E330" s="41"/>
      <c r="F330" s="41"/>
      <c r="H330" s="41"/>
    </row>
    <row r="331" spans="1:8">
      <c r="A331" s="40"/>
      <c r="E331" s="41"/>
      <c r="F331" s="41"/>
      <c r="H331" s="41"/>
    </row>
    <row r="332" spans="1:8">
      <c r="A332" s="40"/>
      <c r="E332" s="41"/>
      <c r="F332" s="41"/>
      <c r="H332" s="41"/>
    </row>
    <row r="333" spans="1:8">
      <c r="A333" s="40"/>
      <c r="E333" s="41"/>
      <c r="F333" s="41"/>
      <c r="H333" s="41"/>
    </row>
    <row r="334" spans="1:8">
      <c r="A334" s="40"/>
      <c r="E334" s="41"/>
      <c r="F334" s="41"/>
      <c r="H334" s="41"/>
    </row>
    <row r="335" spans="1:8">
      <c r="A335" s="40"/>
      <c r="E335" s="41"/>
      <c r="F335" s="41"/>
      <c r="H335" s="41"/>
    </row>
    <row r="336" spans="1:8">
      <c r="A336" s="40"/>
      <c r="E336" s="41"/>
      <c r="F336" s="41"/>
      <c r="H336" s="41"/>
    </row>
    <row r="337" spans="1:8">
      <c r="A337" s="40"/>
      <c r="E337" s="41"/>
      <c r="F337" s="41"/>
      <c r="H337" s="41"/>
    </row>
    <row r="338" spans="1:8">
      <c r="A338" s="40"/>
      <c r="E338" s="41"/>
      <c r="F338" s="41"/>
      <c r="H338" s="41"/>
    </row>
    <row r="339" spans="1:8">
      <c r="A339" s="40"/>
      <c r="E339" s="41"/>
      <c r="F339" s="41"/>
      <c r="H339" s="41"/>
    </row>
    <row r="340" spans="1:8">
      <c r="A340" s="40"/>
      <c r="E340" s="41"/>
      <c r="F340" s="41"/>
      <c r="H340" s="41"/>
    </row>
    <row r="341" spans="1:8">
      <c r="A341" s="40"/>
      <c r="E341" s="41"/>
      <c r="F341" s="41"/>
      <c r="H341" s="41"/>
    </row>
    <row r="342" spans="1:8">
      <c r="A342" s="40"/>
      <c r="E342" s="41"/>
      <c r="F342" s="41"/>
      <c r="H342" s="41"/>
    </row>
    <row r="343" spans="1:8">
      <c r="A343" s="40"/>
      <c r="E343" s="41"/>
      <c r="F343" s="41"/>
      <c r="H343" s="41"/>
    </row>
    <row r="344" spans="1:8">
      <c r="A344" s="40"/>
      <c r="E344" s="41"/>
      <c r="F344" s="41"/>
      <c r="H344" s="41"/>
    </row>
    <row r="345" spans="1:8">
      <c r="A345" s="40"/>
      <c r="E345" s="41"/>
      <c r="F345" s="41"/>
      <c r="H345" s="41"/>
    </row>
    <row r="346" spans="1:8">
      <c r="A346" s="40"/>
      <c r="E346" s="41"/>
      <c r="F346" s="41"/>
      <c r="H346" s="41"/>
    </row>
    <row r="347" spans="1:8">
      <c r="A347" s="40"/>
      <c r="E347" s="41"/>
      <c r="F347" s="41"/>
      <c r="H347" s="41"/>
    </row>
    <row r="348" spans="1:8">
      <c r="A348" s="40"/>
      <c r="E348" s="41"/>
      <c r="F348" s="41"/>
      <c r="H348" s="41"/>
    </row>
    <row r="349" spans="1:8">
      <c r="A349" s="40"/>
      <c r="E349" s="41"/>
      <c r="F349" s="41"/>
      <c r="H349" s="41"/>
    </row>
    <row r="350" spans="1:8">
      <c r="A350" s="40"/>
      <c r="E350" s="41"/>
      <c r="F350" s="41"/>
      <c r="H350" s="41"/>
    </row>
    <row r="351" spans="1:8">
      <c r="A351" s="40"/>
      <c r="E351" s="41"/>
      <c r="F351" s="41"/>
      <c r="H351" s="41"/>
    </row>
    <row r="352" spans="1:8">
      <c r="A352" s="40"/>
      <c r="E352" s="41"/>
      <c r="F352" s="41"/>
      <c r="H352" s="41"/>
    </row>
    <row r="353" spans="1:8">
      <c r="A353" s="40"/>
      <c r="E353" s="41"/>
      <c r="F353" s="41"/>
      <c r="H353" s="41"/>
    </row>
    <row r="354" spans="1:8">
      <c r="A354" s="40"/>
      <c r="E354" s="41"/>
      <c r="F354" s="41"/>
      <c r="H354" s="41"/>
    </row>
    <row r="355" spans="1:8">
      <c r="A355" s="40"/>
      <c r="E355" s="41"/>
      <c r="F355" s="41"/>
      <c r="H355" s="41"/>
    </row>
    <row r="356" spans="1:8">
      <c r="A356" s="40"/>
      <c r="E356" s="41"/>
      <c r="F356" s="41"/>
      <c r="H356" s="41"/>
    </row>
    <row r="357" spans="1:8">
      <c r="A357" s="40"/>
      <c r="E357" s="41"/>
      <c r="F357" s="41"/>
      <c r="H357" s="41"/>
    </row>
    <row r="358" spans="1:8">
      <c r="A358" s="40"/>
      <c r="E358" s="41"/>
      <c r="F358" s="41"/>
      <c r="H358" s="41"/>
    </row>
    <row r="359" spans="1:8">
      <c r="A359" s="40"/>
      <c r="E359" s="41"/>
      <c r="F359" s="41"/>
      <c r="H359" s="41"/>
    </row>
    <row r="360" spans="1:8">
      <c r="A360" s="40"/>
      <c r="E360" s="41"/>
      <c r="F360" s="41"/>
      <c r="H360" s="41"/>
    </row>
    <row r="361" spans="1:8">
      <c r="A361" s="40"/>
      <c r="E361" s="41"/>
      <c r="F361" s="41"/>
      <c r="H361" s="41"/>
    </row>
    <row r="362" spans="1:8">
      <c r="A362" s="40"/>
      <c r="E362" s="41"/>
      <c r="F362" s="41"/>
      <c r="H362" s="41"/>
    </row>
    <row r="363" spans="1:8">
      <c r="A363" s="40"/>
      <c r="E363" s="41"/>
      <c r="F363" s="41"/>
      <c r="H363" s="41"/>
    </row>
    <row r="364" spans="1:8">
      <c r="A364" s="40"/>
      <c r="E364" s="41"/>
      <c r="F364" s="41"/>
      <c r="H364" s="41"/>
    </row>
    <row r="365" spans="1:8">
      <c r="A365" s="40"/>
      <c r="E365" s="41"/>
      <c r="F365" s="41"/>
      <c r="H365" s="41"/>
    </row>
    <row r="366" spans="1:8">
      <c r="A366" s="40"/>
      <c r="E366" s="41"/>
      <c r="F366" s="41"/>
      <c r="H366" s="41"/>
    </row>
    <row r="367" spans="1:8">
      <c r="A367" s="40"/>
      <c r="E367" s="41"/>
      <c r="F367" s="41"/>
      <c r="H367" s="41"/>
    </row>
    <row r="368" spans="1:8">
      <c r="A368" s="40"/>
      <c r="E368" s="41"/>
      <c r="F368" s="41"/>
      <c r="H368" s="41"/>
    </row>
    <row r="369" spans="1:8">
      <c r="A369" s="40"/>
      <c r="E369" s="41"/>
      <c r="F369" s="41"/>
      <c r="H369" s="41"/>
    </row>
    <row r="370" spans="1:8">
      <c r="A370" s="40"/>
      <c r="E370" s="41"/>
      <c r="F370" s="41"/>
      <c r="H370" s="41"/>
    </row>
    <row r="371" spans="1:8">
      <c r="A371" s="40"/>
      <c r="E371" s="41"/>
      <c r="F371" s="41"/>
      <c r="H371" s="41"/>
    </row>
    <row r="372" spans="1:8">
      <c r="A372" s="40"/>
      <c r="E372" s="41"/>
      <c r="F372" s="41"/>
      <c r="H372" s="41"/>
    </row>
    <row r="373" spans="1:8">
      <c r="A373" s="40"/>
      <c r="E373" s="41"/>
      <c r="F373" s="41"/>
      <c r="H373" s="41"/>
    </row>
    <row r="374" spans="1:8">
      <c r="A374" s="40"/>
      <c r="E374" s="41"/>
      <c r="F374" s="41"/>
      <c r="H374" s="41"/>
    </row>
    <row r="375" spans="1:8">
      <c r="A375" s="40"/>
      <c r="E375" s="41"/>
      <c r="F375" s="41"/>
      <c r="H375" s="41"/>
    </row>
    <row r="376" spans="1:8">
      <c r="A376" s="40"/>
      <c r="E376" s="41"/>
      <c r="F376" s="41"/>
      <c r="H376" s="41"/>
    </row>
    <row r="377" spans="1:8">
      <c r="A377" s="40"/>
      <c r="E377" s="41"/>
      <c r="F377" s="41"/>
      <c r="H377" s="41"/>
    </row>
    <row r="378" spans="1:8">
      <c r="A378" s="40"/>
      <c r="E378" s="41"/>
      <c r="F378" s="41"/>
      <c r="H378" s="41"/>
    </row>
    <row r="379" spans="1:8">
      <c r="A379" s="40"/>
      <c r="E379" s="41"/>
      <c r="F379" s="41"/>
      <c r="H379" s="41"/>
    </row>
    <row r="380" spans="1:8">
      <c r="A380" s="40"/>
      <c r="E380" s="41"/>
      <c r="F380" s="41"/>
      <c r="H380" s="41"/>
    </row>
    <row r="381" spans="1:8">
      <c r="A381" s="40"/>
      <c r="E381" s="41"/>
      <c r="F381" s="41"/>
      <c r="H381" s="41"/>
    </row>
    <row r="382" spans="1:8">
      <c r="A382" s="40"/>
      <c r="E382" s="41"/>
      <c r="F382" s="41"/>
      <c r="H382" s="41"/>
    </row>
    <row r="383" spans="1:8">
      <c r="A383" s="40"/>
      <c r="E383" s="41"/>
      <c r="F383" s="41"/>
      <c r="H383" s="41"/>
    </row>
    <row r="384" spans="1:8">
      <c r="A384" s="40"/>
      <c r="E384" s="41"/>
      <c r="F384" s="41"/>
      <c r="H384" s="41"/>
    </row>
    <row r="385" spans="1:8">
      <c r="A385" s="40"/>
      <c r="E385" s="41"/>
      <c r="F385" s="41"/>
      <c r="H385" s="41"/>
    </row>
    <row r="386" spans="1:8">
      <c r="A386" s="40"/>
      <c r="E386" s="41"/>
      <c r="F386" s="41"/>
      <c r="H386" s="41"/>
    </row>
    <row r="387" spans="1:8">
      <c r="A387" s="40"/>
      <c r="E387" s="41"/>
      <c r="F387" s="41"/>
      <c r="H387" s="41"/>
    </row>
    <row r="388" spans="1:8">
      <c r="A388" s="40"/>
      <c r="E388" s="41"/>
      <c r="F388" s="41"/>
      <c r="H388" s="41"/>
    </row>
    <row r="389" spans="1:8">
      <c r="A389" s="40"/>
      <c r="E389" s="41"/>
      <c r="F389" s="41"/>
      <c r="H389" s="41"/>
    </row>
    <row r="390" spans="1:8">
      <c r="A390" s="40"/>
      <c r="E390" s="41"/>
      <c r="F390" s="41"/>
      <c r="H390" s="41"/>
    </row>
    <row r="391" spans="1:8">
      <c r="A391" s="40"/>
      <c r="E391" s="41"/>
      <c r="F391" s="41"/>
      <c r="H391" s="41"/>
    </row>
    <row r="392" spans="1:8">
      <c r="A392" s="40"/>
      <c r="E392" s="41"/>
      <c r="F392" s="41"/>
      <c r="H392" s="41"/>
    </row>
    <row r="393" spans="1:8">
      <c r="A393" s="40"/>
      <c r="E393" s="41"/>
      <c r="F393" s="41"/>
      <c r="H393" s="41"/>
    </row>
    <row r="394" spans="1:8">
      <c r="A394" s="40"/>
      <c r="E394" s="41"/>
      <c r="F394" s="41"/>
      <c r="H394" s="41"/>
    </row>
    <row r="395" spans="1:8">
      <c r="A395" s="40"/>
      <c r="E395" s="41"/>
      <c r="F395" s="41"/>
      <c r="H395" s="41"/>
    </row>
    <row r="396" spans="1:8">
      <c r="A396" s="40"/>
      <c r="E396" s="41"/>
      <c r="F396" s="41"/>
      <c r="H396" s="41"/>
    </row>
    <row r="397" spans="1:8">
      <c r="A397" s="40"/>
      <c r="E397" s="41"/>
      <c r="F397" s="41"/>
      <c r="H397" s="41"/>
    </row>
    <row r="398" spans="1:8">
      <c r="A398" s="40"/>
      <c r="E398" s="41"/>
      <c r="F398" s="41"/>
      <c r="H398" s="41"/>
    </row>
    <row r="399" spans="1:8">
      <c r="A399" s="40"/>
      <c r="E399" s="41"/>
      <c r="F399" s="41"/>
      <c r="H399" s="41"/>
    </row>
    <row r="400" spans="1:8">
      <c r="A400" s="40"/>
      <c r="E400" s="41"/>
      <c r="F400" s="41"/>
      <c r="H400" s="41"/>
    </row>
    <row r="401" spans="1:8">
      <c r="A401" s="40"/>
      <c r="E401" s="41"/>
      <c r="F401" s="41"/>
      <c r="H401" s="41"/>
    </row>
    <row r="402" spans="1:8">
      <c r="A402" s="40"/>
      <c r="E402" s="41"/>
      <c r="F402" s="41"/>
      <c r="H402" s="41"/>
    </row>
    <row r="403" spans="1:8">
      <c r="A403" s="40"/>
      <c r="E403" s="41"/>
      <c r="F403" s="41"/>
      <c r="H403" s="41"/>
    </row>
    <row r="404" spans="1:8">
      <c r="A404" s="40"/>
      <c r="E404" s="41"/>
      <c r="F404" s="41"/>
      <c r="H404" s="41"/>
    </row>
    <row r="405" spans="1:8">
      <c r="A405" s="40"/>
      <c r="E405" s="41"/>
      <c r="F405" s="41"/>
      <c r="H405" s="41"/>
    </row>
    <row r="406" spans="1:8">
      <c r="A406" s="40"/>
      <c r="E406" s="41"/>
      <c r="F406" s="41"/>
      <c r="H406" s="41"/>
    </row>
    <row r="407" spans="1:8">
      <c r="A407" s="40"/>
      <c r="E407" s="41"/>
      <c r="F407" s="41"/>
      <c r="H407" s="41"/>
    </row>
    <row r="408" spans="1:8">
      <c r="A408" s="40"/>
      <c r="E408" s="41"/>
      <c r="F408" s="41"/>
      <c r="H408" s="41"/>
    </row>
    <row r="409" spans="1:8">
      <c r="A409" s="40"/>
      <c r="E409" s="41"/>
      <c r="F409" s="41"/>
      <c r="H409" s="41"/>
    </row>
    <row r="410" spans="1:8">
      <c r="A410" s="40"/>
      <c r="E410" s="41"/>
      <c r="F410" s="41"/>
      <c r="H410" s="41"/>
    </row>
    <row r="411" spans="1:8">
      <c r="A411" s="40"/>
      <c r="E411" s="41"/>
      <c r="F411" s="41"/>
      <c r="H411" s="41"/>
    </row>
    <row r="412" spans="1:8">
      <c r="A412" s="40"/>
      <c r="E412" s="41"/>
      <c r="F412" s="41"/>
      <c r="H412" s="41"/>
    </row>
    <row r="413" spans="1:8">
      <c r="A413" s="40"/>
      <c r="E413" s="41"/>
      <c r="F413" s="41"/>
      <c r="H413" s="41"/>
    </row>
    <row r="414" spans="1:8">
      <c r="A414" s="40"/>
      <c r="E414" s="41"/>
      <c r="F414" s="41"/>
      <c r="H414" s="41"/>
    </row>
    <row r="415" spans="1:8">
      <c r="A415" s="40"/>
      <c r="E415" s="41"/>
      <c r="F415" s="41"/>
      <c r="H415" s="41"/>
    </row>
    <row r="416" spans="1:8">
      <c r="A416" s="40"/>
      <c r="E416" s="41"/>
      <c r="F416" s="41"/>
      <c r="H416" s="41"/>
    </row>
    <row r="417" spans="1:8">
      <c r="A417" s="40"/>
      <c r="E417" s="41"/>
      <c r="F417" s="41"/>
      <c r="H417" s="41"/>
    </row>
    <row r="418" spans="1:8">
      <c r="A418" s="40"/>
      <c r="E418" s="41"/>
      <c r="F418" s="41"/>
      <c r="H418" s="41"/>
    </row>
    <row r="419" spans="1:8">
      <c r="A419" s="40"/>
      <c r="E419" s="41"/>
      <c r="F419" s="41"/>
      <c r="H419" s="41"/>
    </row>
    <row r="420" spans="1:8">
      <c r="A420" s="40"/>
      <c r="E420" s="41"/>
      <c r="F420" s="41"/>
      <c r="H420" s="41"/>
    </row>
    <row r="421" spans="1:8">
      <c r="A421" s="40"/>
      <c r="E421" s="41"/>
      <c r="F421" s="41"/>
      <c r="H421" s="41"/>
    </row>
    <row r="422" spans="1:8">
      <c r="A422" s="40"/>
      <c r="E422" s="41"/>
      <c r="F422" s="41"/>
      <c r="H422" s="41"/>
    </row>
    <row r="423" spans="1:8">
      <c r="A423" s="40"/>
      <c r="E423" s="41"/>
      <c r="F423" s="41"/>
      <c r="H423" s="41"/>
    </row>
    <row r="424" spans="1:8">
      <c r="A424" s="40"/>
      <c r="E424" s="41"/>
      <c r="F424" s="41"/>
      <c r="H424" s="41"/>
    </row>
    <row r="425" spans="1:8">
      <c r="A425" s="40"/>
      <c r="E425" s="41"/>
      <c r="F425" s="41"/>
      <c r="H425" s="41"/>
    </row>
    <row r="426" spans="1:8">
      <c r="A426" s="40"/>
      <c r="E426" s="41"/>
      <c r="F426" s="41"/>
      <c r="H426" s="41"/>
    </row>
    <row r="427" spans="1:8">
      <c r="A427" s="40"/>
      <c r="E427" s="41"/>
      <c r="F427" s="41"/>
      <c r="H427" s="41"/>
    </row>
    <row r="428" spans="1:8">
      <c r="A428" s="40"/>
      <c r="E428" s="41"/>
      <c r="F428" s="41"/>
      <c r="H428" s="41"/>
    </row>
    <row r="429" spans="1:8">
      <c r="A429" s="40"/>
      <c r="E429" s="41"/>
      <c r="F429" s="41"/>
      <c r="H429" s="41"/>
    </row>
    <row r="430" spans="1:8">
      <c r="A430" s="40"/>
      <c r="E430" s="41"/>
      <c r="F430" s="41"/>
      <c r="H430" s="41"/>
    </row>
    <row r="431" spans="1:8">
      <c r="A431" s="40"/>
      <c r="E431" s="41"/>
      <c r="F431" s="41"/>
      <c r="H431" s="41"/>
    </row>
    <row r="432" spans="1:8">
      <c r="A432" s="40"/>
      <c r="E432" s="41"/>
      <c r="F432" s="41"/>
      <c r="H432" s="41"/>
    </row>
    <row r="433" spans="1:8">
      <c r="A433" s="40"/>
      <c r="E433" s="41"/>
      <c r="F433" s="41"/>
      <c r="H433" s="41"/>
    </row>
    <row r="434" spans="1:8">
      <c r="A434" s="40"/>
      <c r="E434" s="41"/>
      <c r="F434" s="41"/>
      <c r="H434" s="41"/>
    </row>
    <row r="435" spans="1:8">
      <c r="A435" s="40"/>
      <c r="E435" s="41"/>
      <c r="F435" s="41"/>
      <c r="H435" s="41"/>
    </row>
    <row r="436" spans="1:8">
      <c r="A436" s="40"/>
      <c r="E436" s="41"/>
      <c r="F436" s="41"/>
      <c r="H436" s="41"/>
    </row>
    <row r="437" spans="1:8">
      <c r="A437" s="40"/>
      <c r="E437" s="41"/>
      <c r="F437" s="41"/>
      <c r="H437" s="41"/>
    </row>
    <row r="438" spans="1:8">
      <c r="A438" s="40"/>
      <c r="E438" s="41"/>
      <c r="F438" s="41"/>
      <c r="H438" s="41"/>
    </row>
    <row r="439" spans="1:8">
      <c r="A439" s="40"/>
      <c r="E439" s="41"/>
      <c r="F439" s="41"/>
      <c r="H439" s="41"/>
    </row>
    <row r="440" spans="1:8">
      <c r="A440" s="40"/>
      <c r="E440" s="41"/>
      <c r="F440" s="41"/>
      <c r="H440" s="41"/>
    </row>
    <row r="441" spans="1:8">
      <c r="A441" s="40"/>
      <c r="E441" s="41"/>
      <c r="F441" s="41"/>
      <c r="H441" s="41"/>
    </row>
    <row r="442" spans="1:8">
      <c r="A442" s="40"/>
      <c r="E442" s="41"/>
      <c r="F442" s="41"/>
      <c r="H442" s="41"/>
    </row>
    <row r="443" spans="1:8">
      <c r="A443" s="40"/>
      <c r="E443" s="41"/>
      <c r="F443" s="41"/>
      <c r="H443" s="41"/>
    </row>
    <row r="444" spans="1:8">
      <c r="A444" s="40"/>
      <c r="E444" s="41"/>
      <c r="F444" s="41"/>
      <c r="H444" s="41"/>
    </row>
    <row r="445" spans="1:8">
      <c r="A445" s="40"/>
      <c r="E445" s="41"/>
      <c r="F445" s="41"/>
      <c r="H445" s="41"/>
    </row>
    <row r="446" spans="1:8">
      <c r="A446" s="40"/>
      <c r="E446" s="41"/>
      <c r="F446" s="41"/>
      <c r="H446" s="41"/>
    </row>
    <row r="447" spans="1:8">
      <c r="A447" s="40"/>
      <c r="E447" s="41"/>
      <c r="F447" s="41"/>
      <c r="H447" s="41"/>
    </row>
    <row r="448" spans="1:8">
      <c r="A448" s="40"/>
      <c r="E448" s="41"/>
      <c r="F448" s="41"/>
      <c r="H448" s="41"/>
    </row>
    <row r="449" spans="1:8">
      <c r="A449" s="40"/>
      <c r="E449" s="41"/>
      <c r="F449" s="41"/>
      <c r="H449" s="41"/>
    </row>
    <row r="450" spans="1:8">
      <c r="A450" s="40"/>
      <c r="E450" s="41"/>
      <c r="F450" s="41"/>
      <c r="H450" s="41"/>
    </row>
    <row r="451" spans="1:8">
      <c r="A451" s="40"/>
      <c r="E451" s="41"/>
      <c r="F451" s="41"/>
      <c r="H451" s="41"/>
    </row>
    <row r="452" spans="1:8">
      <c r="A452" s="40"/>
      <c r="E452" s="41"/>
      <c r="F452" s="41"/>
      <c r="H452" s="41"/>
    </row>
    <row r="453" spans="1:8">
      <c r="A453" s="40"/>
      <c r="E453" s="41"/>
      <c r="F453" s="41"/>
      <c r="H453" s="41"/>
    </row>
    <row r="454" spans="1:8">
      <c r="A454" s="40"/>
      <c r="E454" s="41"/>
      <c r="F454" s="41"/>
      <c r="H454" s="41"/>
    </row>
    <row r="455" spans="1:8">
      <c r="A455" s="40"/>
      <c r="E455" s="41"/>
      <c r="F455" s="41"/>
      <c r="H455" s="41"/>
    </row>
    <row r="456" spans="1:8">
      <c r="A456" s="40"/>
      <c r="E456" s="41"/>
      <c r="F456" s="41"/>
      <c r="H456" s="41"/>
    </row>
    <row r="457" spans="1:8">
      <c r="A457" s="40"/>
      <c r="E457" s="41"/>
      <c r="F457" s="41"/>
      <c r="H457" s="41"/>
    </row>
    <row r="458" spans="1:8">
      <c r="A458" s="40"/>
      <c r="E458" s="41"/>
      <c r="F458" s="41"/>
      <c r="H458" s="41"/>
    </row>
    <row r="459" spans="1:8">
      <c r="F459" s="41"/>
    </row>
    <row r="460" spans="1:8">
      <c r="F460" s="41"/>
    </row>
    <row r="461" spans="1:8">
      <c r="F461" s="41"/>
    </row>
    <row r="462" spans="1:8">
      <c r="F462" s="41"/>
    </row>
  </sheetData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P49"/>
  <sheetViews>
    <sheetView tabSelected="1" workbookViewId="0">
      <selection activeCell="K30" sqref="K30"/>
    </sheetView>
  </sheetViews>
  <sheetFormatPr baseColWidth="10" defaultRowHeight="12.75"/>
  <cols>
    <col min="3" max="3" width="17.83203125" customWidth="1"/>
    <col min="4" max="4" width="10.6640625" bestFit="1" customWidth="1"/>
    <col min="5" max="16" width="8" bestFit="1" customWidth="1"/>
    <col min="17" max="17" width="13.33203125" bestFit="1" customWidth="1"/>
  </cols>
  <sheetData>
    <row r="1" spans="3:16" ht="30" customHeight="1"/>
    <row r="2" spans="3:16" ht="30" customHeight="1"/>
    <row r="3" spans="3:16">
      <c r="C3" s="76" t="s">
        <v>541</v>
      </c>
      <c r="E3" s="76" t="s">
        <v>0</v>
      </c>
    </row>
    <row r="4" spans="3:16">
      <c r="C4" s="76" t="s">
        <v>503</v>
      </c>
      <c r="D4" s="76" t="s">
        <v>537</v>
      </c>
      <c r="E4" s="4" t="s">
        <v>520</v>
      </c>
      <c r="F4" s="4" t="s">
        <v>521</v>
      </c>
      <c r="G4" s="4" t="s">
        <v>522</v>
      </c>
      <c r="H4" s="4" t="s">
        <v>523</v>
      </c>
      <c r="I4" s="4" t="s">
        <v>524</v>
      </c>
      <c r="J4" s="4" t="s">
        <v>525</v>
      </c>
      <c r="K4" s="4" t="s">
        <v>526</v>
      </c>
      <c r="L4" s="4" t="s">
        <v>527</v>
      </c>
      <c r="M4" s="4" t="s">
        <v>528</v>
      </c>
      <c r="N4" s="4" t="s">
        <v>529</v>
      </c>
      <c r="O4" s="4" t="s">
        <v>530</v>
      </c>
      <c r="P4" s="4" t="s">
        <v>531</v>
      </c>
    </row>
    <row r="5" spans="3:16">
      <c r="C5">
        <v>1</v>
      </c>
      <c r="D5" t="s">
        <v>532</v>
      </c>
      <c r="E5" s="77"/>
      <c r="F5" s="77"/>
      <c r="G5" s="77">
        <v>0</v>
      </c>
      <c r="H5" s="77"/>
      <c r="I5" s="77"/>
      <c r="J5" s="77"/>
      <c r="K5" s="77">
        <v>0</v>
      </c>
      <c r="L5" s="77"/>
      <c r="M5" s="77"/>
      <c r="N5" s="77"/>
      <c r="O5" s="77"/>
      <c r="P5" s="77"/>
    </row>
    <row r="6" spans="3:16">
      <c r="C6" t="s">
        <v>542</v>
      </c>
      <c r="E6" s="77"/>
      <c r="F6" s="77"/>
      <c r="G6" s="77">
        <v>0</v>
      </c>
      <c r="H6" s="77"/>
      <c r="I6" s="77"/>
      <c r="J6" s="77"/>
      <c r="K6" s="77">
        <v>0</v>
      </c>
      <c r="L6" s="77"/>
      <c r="M6" s="77"/>
      <c r="N6" s="77"/>
      <c r="O6" s="77"/>
      <c r="P6" s="77"/>
    </row>
    <row r="7" spans="3:16">
      <c r="C7">
        <v>3</v>
      </c>
      <c r="D7" t="s">
        <v>532</v>
      </c>
      <c r="E7" s="77"/>
      <c r="F7" s="77"/>
      <c r="G7" s="77"/>
      <c r="H7" s="77"/>
      <c r="I7" s="77"/>
      <c r="J7" s="77">
        <v>0</v>
      </c>
      <c r="K7" s="77"/>
      <c r="L7" s="77">
        <v>0</v>
      </c>
      <c r="M7" s="77">
        <v>0</v>
      </c>
      <c r="N7" s="77"/>
      <c r="O7" s="77"/>
      <c r="P7" s="77"/>
    </row>
    <row r="8" spans="3:16">
      <c r="C8" t="s">
        <v>543</v>
      </c>
      <c r="E8" s="77"/>
      <c r="F8" s="77"/>
      <c r="G8" s="77"/>
      <c r="H8" s="77"/>
      <c r="I8" s="77"/>
      <c r="J8" s="77">
        <v>0</v>
      </c>
      <c r="K8" s="77"/>
      <c r="L8" s="77">
        <v>0</v>
      </c>
      <c r="M8" s="77">
        <v>0</v>
      </c>
      <c r="N8" s="77"/>
      <c r="O8" s="77"/>
      <c r="P8" s="77"/>
    </row>
    <row r="9" spans="3:16">
      <c r="C9">
        <v>4</v>
      </c>
      <c r="D9" t="s">
        <v>532</v>
      </c>
      <c r="E9" s="77">
        <v>0</v>
      </c>
      <c r="F9" s="77"/>
      <c r="G9" s="77"/>
      <c r="H9" s="77"/>
      <c r="I9" s="77"/>
      <c r="J9" s="77"/>
      <c r="K9" s="77"/>
      <c r="L9" s="77"/>
      <c r="M9" s="77"/>
      <c r="N9" s="77"/>
      <c r="O9" s="77"/>
      <c r="P9" s="77"/>
    </row>
    <row r="10" spans="3:16">
      <c r="D10" t="s">
        <v>533</v>
      </c>
      <c r="E10" s="77">
        <v>0</v>
      </c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77"/>
    </row>
    <row r="11" spans="3:16">
      <c r="C11" t="s">
        <v>544</v>
      </c>
      <c r="E11" s="77">
        <v>0</v>
      </c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77"/>
    </row>
    <row r="12" spans="3:16">
      <c r="C12">
        <v>5</v>
      </c>
      <c r="D12" t="s">
        <v>532</v>
      </c>
      <c r="E12" s="77">
        <v>1</v>
      </c>
      <c r="F12" s="77"/>
      <c r="G12" s="77"/>
      <c r="H12" s="77">
        <v>0</v>
      </c>
      <c r="I12" s="77"/>
      <c r="J12" s="77"/>
      <c r="K12" s="77"/>
      <c r="L12" s="77">
        <v>0</v>
      </c>
      <c r="M12" s="77"/>
      <c r="N12" s="77"/>
      <c r="O12" s="77"/>
      <c r="P12" s="77"/>
    </row>
    <row r="13" spans="3:16">
      <c r="D13" t="s">
        <v>533</v>
      </c>
      <c r="E13" s="77">
        <v>1</v>
      </c>
      <c r="F13" s="77"/>
      <c r="G13" s="77"/>
      <c r="H13" s="77"/>
      <c r="I13" s="77"/>
      <c r="J13" s="77"/>
      <c r="K13" s="77"/>
      <c r="L13" s="77"/>
      <c r="M13" s="77"/>
      <c r="N13" s="77"/>
      <c r="O13" s="77"/>
      <c r="P13" s="77"/>
    </row>
    <row r="14" spans="3:16">
      <c r="C14" t="s">
        <v>545</v>
      </c>
      <c r="E14" s="77">
        <v>0.33333333333333331</v>
      </c>
      <c r="F14" s="77"/>
      <c r="G14" s="77"/>
      <c r="H14" s="77">
        <v>0</v>
      </c>
      <c r="I14" s="77"/>
      <c r="J14" s="77"/>
      <c r="K14" s="77"/>
      <c r="L14" s="77">
        <v>0</v>
      </c>
      <c r="M14" s="77"/>
      <c r="N14" s="77"/>
      <c r="O14" s="77"/>
      <c r="P14" s="77"/>
    </row>
    <row r="15" spans="3:16">
      <c r="C15">
        <v>6</v>
      </c>
      <c r="D15" t="s">
        <v>532</v>
      </c>
      <c r="E15" s="77"/>
      <c r="F15" s="77"/>
      <c r="G15" s="77">
        <v>1</v>
      </c>
      <c r="H15" s="77"/>
      <c r="I15" s="77">
        <v>0</v>
      </c>
      <c r="J15" s="77"/>
      <c r="K15" s="77"/>
      <c r="L15" s="77"/>
      <c r="M15" s="77"/>
      <c r="N15" s="77"/>
      <c r="O15" s="77">
        <v>0</v>
      </c>
      <c r="P15" s="77">
        <v>0</v>
      </c>
    </row>
    <row r="16" spans="3:16">
      <c r="D16" t="s">
        <v>533</v>
      </c>
      <c r="E16" s="77">
        <v>1</v>
      </c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</row>
    <row r="17" spans="3:16">
      <c r="C17" t="s">
        <v>546</v>
      </c>
      <c r="E17" s="77">
        <v>1</v>
      </c>
      <c r="F17" s="77"/>
      <c r="G17" s="77">
        <v>1</v>
      </c>
      <c r="H17" s="77"/>
      <c r="I17" s="77">
        <v>0</v>
      </c>
      <c r="J17" s="77"/>
      <c r="K17" s="77"/>
      <c r="L17" s="77"/>
      <c r="M17" s="77"/>
      <c r="N17" s="77"/>
      <c r="O17" s="77">
        <v>0</v>
      </c>
      <c r="P17" s="77">
        <v>0</v>
      </c>
    </row>
    <row r="18" spans="3:16">
      <c r="C18">
        <v>7</v>
      </c>
      <c r="D18" t="s">
        <v>532</v>
      </c>
      <c r="E18" s="77"/>
      <c r="F18" s="77">
        <v>0</v>
      </c>
      <c r="G18" s="77"/>
      <c r="H18" s="77"/>
      <c r="I18" s="77">
        <v>0</v>
      </c>
      <c r="J18" s="77">
        <v>0</v>
      </c>
      <c r="K18" s="77">
        <v>1</v>
      </c>
      <c r="L18" s="77"/>
      <c r="M18" s="77">
        <v>0</v>
      </c>
      <c r="N18" s="77">
        <v>0</v>
      </c>
      <c r="O18" s="77">
        <v>0</v>
      </c>
      <c r="P18" s="77">
        <v>0</v>
      </c>
    </row>
    <row r="19" spans="3:16">
      <c r="D19" t="s">
        <v>533</v>
      </c>
      <c r="E19" s="77">
        <v>0</v>
      </c>
      <c r="F19" s="77">
        <v>0</v>
      </c>
      <c r="G19" s="77"/>
      <c r="H19" s="77"/>
      <c r="I19" s="77"/>
      <c r="J19" s="77"/>
      <c r="K19" s="77"/>
      <c r="L19" s="77"/>
      <c r="M19" s="77"/>
      <c r="N19" s="77"/>
      <c r="O19" s="77"/>
      <c r="P19" s="77"/>
    </row>
    <row r="20" spans="3:16">
      <c r="D20" t="s">
        <v>534</v>
      </c>
      <c r="E20" s="77">
        <v>1</v>
      </c>
      <c r="F20" s="77">
        <v>1</v>
      </c>
      <c r="G20" s="77">
        <v>1</v>
      </c>
      <c r="H20" s="77"/>
      <c r="I20" s="77"/>
      <c r="J20" s="77"/>
      <c r="K20" s="77"/>
      <c r="L20" s="77"/>
      <c r="M20" s="77"/>
      <c r="N20" s="77"/>
      <c r="O20" s="77"/>
      <c r="P20" s="77"/>
    </row>
    <row r="21" spans="3:16">
      <c r="D21" t="s">
        <v>535</v>
      </c>
      <c r="E21" s="77"/>
      <c r="F21" s="77"/>
      <c r="G21" s="77"/>
      <c r="H21" s="77">
        <v>2</v>
      </c>
      <c r="I21" s="77">
        <v>2</v>
      </c>
      <c r="J21" s="77"/>
      <c r="K21" s="77"/>
      <c r="L21" s="77"/>
      <c r="M21" s="77"/>
      <c r="N21" s="77"/>
      <c r="O21" s="77"/>
      <c r="P21" s="77"/>
    </row>
    <row r="22" spans="3:16">
      <c r="D22" t="s">
        <v>536</v>
      </c>
      <c r="E22" s="77"/>
      <c r="F22" s="77"/>
      <c r="G22" s="77"/>
      <c r="H22" s="77"/>
      <c r="I22" s="77"/>
      <c r="J22" s="77">
        <v>1</v>
      </c>
      <c r="K22" s="77"/>
      <c r="L22" s="77"/>
      <c r="M22" s="77"/>
      <c r="N22" s="77"/>
      <c r="O22" s="77"/>
      <c r="P22" s="77"/>
    </row>
    <row r="23" spans="3:16">
      <c r="C23" t="s">
        <v>547</v>
      </c>
      <c r="E23" s="77">
        <v>0.33333333333333331</v>
      </c>
      <c r="F23" s="77">
        <v>0.25</v>
      </c>
      <c r="G23" s="77">
        <v>1</v>
      </c>
      <c r="H23" s="77">
        <v>1</v>
      </c>
      <c r="I23" s="77">
        <v>0.66666666666666663</v>
      </c>
      <c r="J23" s="77">
        <v>0.5</v>
      </c>
      <c r="K23" s="77">
        <v>0.5</v>
      </c>
      <c r="L23" s="77"/>
      <c r="M23" s="77">
        <v>0</v>
      </c>
      <c r="N23" s="77">
        <v>0</v>
      </c>
      <c r="O23" s="77">
        <v>0</v>
      </c>
      <c r="P23" s="77">
        <v>0</v>
      </c>
    </row>
    <row r="24" spans="3:16">
      <c r="C24">
        <v>8</v>
      </c>
      <c r="D24" t="s">
        <v>532</v>
      </c>
      <c r="E24" s="77"/>
      <c r="F24" s="77"/>
      <c r="G24" s="77"/>
      <c r="H24" s="77">
        <v>0</v>
      </c>
      <c r="I24" s="77"/>
      <c r="J24" s="77"/>
      <c r="K24" s="77"/>
      <c r="L24" s="77"/>
      <c r="M24" s="77"/>
      <c r="N24" s="77"/>
      <c r="O24" s="77"/>
      <c r="P24" s="77"/>
    </row>
    <row r="25" spans="3:16">
      <c r="C25" t="s">
        <v>548</v>
      </c>
      <c r="E25" s="77"/>
      <c r="F25" s="77"/>
      <c r="G25" s="77"/>
      <c r="H25" s="77">
        <v>0</v>
      </c>
      <c r="I25" s="77"/>
      <c r="J25" s="77"/>
      <c r="K25" s="77"/>
      <c r="L25" s="77"/>
      <c r="M25" s="77"/>
      <c r="N25" s="77"/>
      <c r="O25" s="77"/>
      <c r="P25" s="77"/>
    </row>
    <row r="28" spans="3:16"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</row>
    <row r="29" spans="3:16"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</row>
    <row r="30" spans="3:16"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</row>
    <row r="31" spans="3:16"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</row>
    <row r="32" spans="3:16"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</row>
    <row r="33" spans="5:16"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</row>
    <row r="34" spans="5:16"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</row>
    <row r="35" spans="5:16"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</row>
    <row r="36" spans="5:16"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</row>
    <row r="37" spans="5:16"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</row>
    <row r="38" spans="5:16"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</row>
    <row r="39" spans="5:16"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</row>
    <row r="40" spans="5:16"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</row>
    <row r="41" spans="5:16"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</row>
    <row r="42" spans="5:16"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</row>
    <row r="43" spans="5:16"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</row>
    <row r="44" spans="5:16"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</row>
    <row r="45" spans="5:16"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</row>
    <row r="46" spans="5:16"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</row>
    <row r="47" spans="5:16"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</row>
    <row r="48" spans="5:16"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</row>
    <row r="49" spans="5:16">
      <c r="E49" s="63"/>
      <c r="F49" s="63"/>
      <c r="G49" s="63"/>
      <c r="H49" s="63"/>
      <c r="I49" s="63"/>
      <c r="J49" s="63"/>
      <c r="K49" s="63"/>
      <c r="L49" s="63"/>
      <c r="M49" s="63"/>
      <c r="N49" s="63"/>
      <c r="O49" s="63"/>
      <c r="P49" s="63"/>
    </row>
  </sheetData>
  <pageMargins left="0.7" right="0.7" top="0.75" bottom="0.75" header="0.3" footer="0.3"/>
  <pageSetup paperSize="9" orientation="landscape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TdBNiveau</vt:lpstr>
      <vt:lpstr>Mvts Niveau</vt:lpstr>
      <vt:lpstr>BD_Niveau</vt:lpstr>
      <vt:lpstr>TCD Niveau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pompaero</dc:creator>
  <cp:lastModifiedBy>CA</cp:lastModifiedBy>
  <cp:lastPrinted>2018-01-05T18:08:57Z</cp:lastPrinted>
  <dcterms:created xsi:type="dcterms:W3CDTF">2017-11-25T10:40:36Z</dcterms:created>
  <dcterms:modified xsi:type="dcterms:W3CDTF">2018-01-06T21:18:42Z</dcterms:modified>
</cp:coreProperties>
</file>