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3" i="1"/>
  <c r="H4" i="1"/>
  <c r="H5" i="1"/>
  <c r="M4" i="1"/>
  <c r="M6" i="1"/>
  <c r="M7" i="1"/>
  <c r="M8" i="1"/>
  <c r="M9" i="1"/>
  <c r="M10" i="1"/>
  <c r="M11" i="1"/>
  <c r="I4" i="1"/>
  <c r="L4" i="1"/>
  <c r="L5" i="1"/>
  <c r="M5" i="1" s="1"/>
  <c r="F5" i="1" s="1"/>
  <c r="L6" i="1"/>
  <c r="L7" i="1"/>
  <c r="L8" i="1"/>
  <c r="L9" i="1"/>
  <c r="L10" i="1"/>
  <c r="L11" i="1"/>
  <c r="L3" i="1"/>
  <c r="M3" i="1" s="1"/>
  <c r="J7" i="1"/>
  <c r="K7" i="1" s="1"/>
  <c r="J11" i="1"/>
  <c r="K11" i="1" s="1"/>
  <c r="G7" i="1"/>
  <c r="G8" i="1"/>
  <c r="I5" i="1"/>
  <c r="J5" i="1" s="1"/>
  <c r="I6" i="1"/>
  <c r="J6" i="1" s="1"/>
  <c r="K6" i="1" s="1"/>
  <c r="I7" i="1"/>
  <c r="I8" i="1"/>
  <c r="I9" i="1"/>
  <c r="J9" i="1" s="1"/>
  <c r="K9" i="1" s="1"/>
  <c r="I10" i="1"/>
  <c r="J10" i="1" s="1"/>
  <c r="I11" i="1"/>
  <c r="I3" i="1"/>
  <c r="J3" i="1" s="1"/>
  <c r="F4" i="1"/>
  <c r="G4" i="1" s="1"/>
  <c r="F6" i="1"/>
  <c r="G6" i="1" s="1"/>
  <c r="F7" i="1"/>
  <c r="F8" i="1"/>
  <c r="F9" i="1"/>
  <c r="G9" i="1" s="1"/>
  <c r="F10" i="1"/>
  <c r="G10" i="1" s="1"/>
  <c r="F11" i="1"/>
  <c r="G11" i="1" s="1"/>
  <c r="F3" i="1"/>
  <c r="G3" i="1" s="1"/>
  <c r="M1" i="1"/>
  <c r="G5" i="1" l="1"/>
  <c r="J4" i="1"/>
  <c r="K4" i="1" s="1"/>
  <c r="K10" i="1"/>
  <c r="J8" i="1"/>
  <c r="K8" i="1" s="1"/>
  <c r="K5" i="1"/>
  <c r="K3" i="1"/>
</calcChain>
</file>

<file path=xl/sharedStrings.xml><?xml version="1.0" encoding="utf-8"?>
<sst xmlns="http://schemas.openxmlformats.org/spreadsheetml/2006/main" count="22" uniqueCount="17">
  <si>
    <t>Affaire</t>
  </si>
  <si>
    <t>Réalisé</t>
  </si>
  <si>
    <t>Cde</t>
  </si>
  <si>
    <t>Autorisé</t>
  </si>
  <si>
    <t>Affaire 1</t>
  </si>
  <si>
    <t>Affaire 2</t>
  </si>
  <si>
    <t>Affaire 3</t>
  </si>
  <si>
    <t>Affaire 4</t>
  </si>
  <si>
    <t>Affaire 5</t>
  </si>
  <si>
    <t>Affaire 6</t>
  </si>
  <si>
    <t>Affaire 7</t>
  </si>
  <si>
    <t>Affaire 8</t>
  </si>
  <si>
    <t>Affaire 9</t>
  </si>
  <si>
    <t>Reste</t>
  </si>
  <si>
    <t>Seuil</t>
  </si>
  <si>
    <t>Réalisé2</t>
  </si>
  <si>
    <t>Cde2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</si>
</sst>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1" fontId="0" fillId="0" borderId="1" xfId="0" applyNumberFormat="1" applyBorder="1"/>
    <xf numFmtId="3" fontId="0" fillId="0" borderId="1" xfId="0" applyNumberFormat="1" applyBorder="1"/>
    <xf numFmtId="1" fontId="1" fillId="0" borderId="2" xfId="0" applyNumberFormat="1" applyFont="1" applyFill="1" applyBorder="1"/>
    <xf numFmtId="1" fontId="0" fillId="0" borderId="3" xfId="0" applyNumberFormat="1" applyBorder="1"/>
    <xf numFmtId="1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Feuil1!$C$3:$C$11</c:f>
              <c:numCache>
                <c:formatCode>#,##0</c:formatCode>
                <c:ptCount val="9"/>
                <c:pt idx="0">
                  <c:v>1549.7175000000002</c:v>
                </c:pt>
                <c:pt idx="1">
                  <c:v>52.137999999999998</c:v>
                </c:pt>
                <c:pt idx="2">
                  <c:v>795</c:v>
                </c:pt>
                <c:pt idx="3">
                  <c:v>31.555120000000002</c:v>
                </c:pt>
                <c:pt idx="4">
                  <c:v>187.63528000000002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Cde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Feuil1!$D$3:$D$11</c:f>
              <c:numCache>
                <c:formatCode>#,##0</c:formatCode>
                <c:ptCount val="9"/>
                <c:pt idx="0">
                  <c:v>1229.7888500000001</c:v>
                </c:pt>
                <c:pt idx="1">
                  <c:v>247.5</c:v>
                </c:pt>
                <c:pt idx="2">
                  <c:v>563.59559000000002</c:v>
                </c:pt>
                <c:pt idx="3">
                  <c:v>9.1244899999999998</c:v>
                </c:pt>
                <c:pt idx="4">
                  <c:v>533.21720000000005</c:v>
                </c:pt>
                <c:pt idx="5">
                  <c:v>336.67907000000002</c:v>
                </c:pt>
                <c:pt idx="6">
                  <c:v>0</c:v>
                </c:pt>
                <c:pt idx="7">
                  <c:v>0</c:v>
                </c:pt>
                <c:pt idx="8">
                  <c:v>53.261749999999999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41186688"/>
        <c:axId val="542532352"/>
      </c:barChart>
      <c:lineChart>
        <c:grouping val="standard"/>
        <c:varyColors val="0"/>
        <c:ser>
          <c:idx val="2"/>
          <c:order val="2"/>
          <c:tx>
            <c:strRef>
              <c:f>Feuil1!$E$2</c:f>
              <c:strCache>
                <c:ptCount val="1"/>
                <c:pt idx="0">
                  <c:v>Autorisé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Feuil1!$E$3:$E$11</c:f>
              <c:numCache>
                <c:formatCode>#,##0</c:formatCode>
                <c:ptCount val="9"/>
                <c:pt idx="0">
                  <c:v>3045</c:v>
                </c:pt>
                <c:pt idx="1">
                  <c:v>220</c:v>
                </c:pt>
                <c:pt idx="2">
                  <c:v>1693.8</c:v>
                </c:pt>
                <c:pt idx="3">
                  <c:v>101.69999999999999</c:v>
                </c:pt>
                <c:pt idx="4">
                  <c:v>937</c:v>
                </c:pt>
                <c:pt idx="5">
                  <c:v>336.7</c:v>
                </c:pt>
                <c:pt idx="6">
                  <c:v>0</c:v>
                </c:pt>
                <c:pt idx="7">
                  <c:v>80</c:v>
                </c:pt>
                <c:pt idx="8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568448"/>
        <c:axId val="542534272"/>
      </c:lineChart>
      <c:catAx>
        <c:axId val="541186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532352"/>
        <c:crosses val="autoZero"/>
        <c:auto val="1"/>
        <c:lblAlgn val="ctr"/>
        <c:lblOffset val="100"/>
        <c:noMultiLvlLbl val="0"/>
      </c:catAx>
      <c:valAx>
        <c:axId val="542532352"/>
        <c:scaling>
          <c:orientation val="minMax"/>
          <c:max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1186688"/>
        <c:crosses val="autoZero"/>
        <c:crossBetween val="between"/>
      </c:valAx>
      <c:valAx>
        <c:axId val="542534272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568448"/>
        <c:crosses val="max"/>
        <c:crossBetween val="between"/>
      </c:valAx>
      <c:catAx>
        <c:axId val="5425684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25342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Feuil1!$C$3:$C$11</c:f>
              <c:numCache>
                <c:formatCode>#,##0</c:formatCode>
                <c:ptCount val="9"/>
                <c:pt idx="0">
                  <c:v>1549.7175000000002</c:v>
                </c:pt>
                <c:pt idx="1">
                  <c:v>52.137999999999998</c:v>
                </c:pt>
                <c:pt idx="2">
                  <c:v>795</c:v>
                </c:pt>
                <c:pt idx="3">
                  <c:v>31.555120000000002</c:v>
                </c:pt>
                <c:pt idx="4">
                  <c:v>187.63528000000002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Cde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Feuil1!$D$3:$D$11</c:f>
              <c:numCache>
                <c:formatCode>#,##0</c:formatCode>
                <c:ptCount val="9"/>
                <c:pt idx="0">
                  <c:v>1229.7888500000001</c:v>
                </c:pt>
                <c:pt idx="1">
                  <c:v>247.5</c:v>
                </c:pt>
                <c:pt idx="2">
                  <c:v>563.59559000000002</c:v>
                </c:pt>
                <c:pt idx="3">
                  <c:v>9.1244899999999998</c:v>
                </c:pt>
                <c:pt idx="4">
                  <c:v>533.21720000000005</c:v>
                </c:pt>
                <c:pt idx="5">
                  <c:v>336.67907000000002</c:v>
                </c:pt>
                <c:pt idx="6">
                  <c:v>0</c:v>
                </c:pt>
                <c:pt idx="7">
                  <c:v>0</c:v>
                </c:pt>
                <c:pt idx="8">
                  <c:v>53.261749999999999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734784"/>
        <c:axId val="49736704"/>
      </c:barChart>
      <c:lineChart>
        <c:grouping val="standard"/>
        <c:varyColors val="0"/>
        <c:ser>
          <c:idx val="2"/>
          <c:order val="2"/>
          <c:tx>
            <c:strRef>
              <c:f>Feuil1!$E$2</c:f>
              <c:strCache>
                <c:ptCount val="1"/>
                <c:pt idx="0">
                  <c:v>Autorisé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Feuil1!$E$3:$E$11</c:f>
              <c:numCache>
                <c:formatCode>#,##0</c:formatCode>
                <c:ptCount val="9"/>
                <c:pt idx="0">
                  <c:v>3045</c:v>
                </c:pt>
                <c:pt idx="1">
                  <c:v>220</c:v>
                </c:pt>
                <c:pt idx="2">
                  <c:v>1693.8</c:v>
                </c:pt>
                <c:pt idx="3">
                  <c:v>101.69999999999999</c:v>
                </c:pt>
                <c:pt idx="4">
                  <c:v>937</c:v>
                </c:pt>
                <c:pt idx="5">
                  <c:v>336.7</c:v>
                </c:pt>
                <c:pt idx="6">
                  <c:v>0</c:v>
                </c:pt>
                <c:pt idx="7">
                  <c:v>80</c:v>
                </c:pt>
                <c:pt idx="8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090432"/>
        <c:axId val="103088896"/>
      </c:lineChart>
      <c:catAx>
        <c:axId val="49734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736704"/>
        <c:crosses val="autoZero"/>
        <c:auto val="1"/>
        <c:lblAlgn val="ctr"/>
        <c:lblOffset val="100"/>
        <c:noMultiLvlLbl val="0"/>
      </c:catAx>
      <c:valAx>
        <c:axId val="49736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734784"/>
        <c:crosses val="autoZero"/>
        <c:crossBetween val="between"/>
      </c:valAx>
      <c:valAx>
        <c:axId val="103088896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090432"/>
        <c:crosses val="max"/>
        <c:crossBetween val="between"/>
      </c:valAx>
      <c:catAx>
        <c:axId val="103090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3088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Feuil1!$F$2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</c:spPr>
          <c:invertIfNegative val="0"/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Feuil1!$F$3:$F$11</c:f>
              <c:numCache>
                <c:formatCode>0</c:formatCode>
                <c:ptCount val="9"/>
                <c:pt idx="0">
                  <c:v>1549.7175000000002</c:v>
                </c:pt>
                <c:pt idx="1">
                  <c:v>52.137999999999998</c:v>
                </c:pt>
                <c:pt idx="2">
                  <c:v>795</c:v>
                </c:pt>
                <c:pt idx="3">
                  <c:v>31.555120000000002</c:v>
                </c:pt>
                <c:pt idx="4">
                  <c:v>187.63528000000002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Feuil1!$G$2</c:f>
              <c:strCache>
                <c:ptCount val="1"/>
                <c:pt idx="0">
                  <c:v>Seuil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Feuil1!$G$3:$G$11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Feuil1!$H$2</c:f>
              <c:strCache>
                <c:ptCount val="1"/>
                <c:pt idx="0">
                  <c:v>Réalisé2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Feuil1!$H$3:$H$11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3"/>
          <c:order val="3"/>
          <c:tx>
            <c:strRef>
              <c:f>Feuil1!$I$2</c:f>
              <c:strCache>
                <c:ptCount val="1"/>
                <c:pt idx="0">
                  <c:v>Cde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Feuil1!$I$3:$I$11</c:f>
              <c:numCache>
                <c:formatCode>0</c:formatCode>
                <c:ptCount val="9"/>
                <c:pt idx="0">
                  <c:v>1229.7888500000001</c:v>
                </c:pt>
                <c:pt idx="1">
                  <c:v>79.637999999999977</c:v>
                </c:pt>
                <c:pt idx="2">
                  <c:v>563.59559000000002</c:v>
                </c:pt>
                <c:pt idx="3">
                  <c:v>9.1244899999999998</c:v>
                </c:pt>
                <c:pt idx="4">
                  <c:v>533.21720000000005</c:v>
                </c:pt>
                <c:pt idx="5">
                  <c:v>336.67907000000002</c:v>
                </c:pt>
                <c:pt idx="6">
                  <c:v>0</c:v>
                </c:pt>
                <c:pt idx="7">
                  <c:v>0</c:v>
                </c:pt>
                <c:pt idx="8">
                  <c:v>53.261749999999999</c:v>
                </c:pt>
              </c:numCache>
            </c:numRef>
          </c:val>
        </c:ser>
        <c:ser>
          <c:idx val="4"/>
          <c:order val="4"/>
          <c:tx>
            <c:strRef>
              <c:f>Feuil1!$J$2</c:f>
              <c:strCache>
                <c:ptCount val="1"/>
                <c:pt idx="0">
                  <c:v>Seuil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Feuil1!$J$3:$J$11</c:f>
              <c:numCache>
                <c:formatCode>0</c:formatCode>
                <c:ptCount val="9"/>
                <c:pt idx="0">
                  <c:v>0</c:v>
                </c:pt>
                <c:pt idx="1">
                  <c:v>22.837499999999999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5"/>
          <c:order val="5"/>
          <c:tx>
            <c:strRef>
              <c:f>Feuil1!$K$2</c:f>
              <c:strCache>
                <c:ptCount val="1"/>
                <c:pt idx="0">
                  <c:v>Cde2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Feuil1!$K$3:$K$11</c:f>
              <c:numCache>
                <c:formatCode>0</c:formatCode>
                <c:ptCount val="9"/>
                <c:pt idx="0">
                  <c:v>0</c:v>
                </c:pt>
                <c:pt idx="1">
                  <c:v>145.02450000000002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Feuil1!$L$2</c:f>
              <c:strCache>
                <c:ptCount val="1"/>
                <c:pt idx="0">
                  <c:v>Reste</c:v>
                </c:pt>
              </c:strCache>
            </c:strRef>
          </c:tx>
          <c:spPr>
            <a:noFill/>
          </c:spPr>
          <c:invertIfNegative val="0"/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Feuil1!$L$3:$L$11</c:f>
              <c:numCache>
                <c:formatCode>0</c:formatCode>
                <c:ptCount val="9"/>
                <c:pt idx="0">
                  <c:v>242.65614999999943</c:v>
                </c:pt>
                <c:pt idx="1">
                  <c:v>0</c:v>
                </c:pt>
                <c:pt idx="2">
                  <c:v>312.36691000000008</c:v>
                </c:pt>
                <c:pt idx="3">
                  <c:v>38.182889999999986</c:v>
                </c:pt>
                <c:pt idx="4">
                  <c:v>193.31001999999998</c:v>
                </c:pt>
                <c:pt idx="5">
                  <c:v>0</c:v>
                </c:pt>
                <c:pt idx="6">
                  <c:v>0</c:v>
                </c:pt>
                <c:pt idx="7">
                  <c:v>57.162500000000001</c:v>
                </c:pt>
                <c:pt idx="8">
                  <c:v>23.900750000000002</c:v>
                </c:pt>
              </c:numCache>
            </c:numRef>
          </c:val>
        </c:ser>
        <c:ser>
          <c:idx val="7"/>
          <c:order val="7"/>
          <c:tx>
            <c:strRef>
              <c:f>Feuil1!$M$2</c:f>
              <c:strCache>
                <c:ptCount val="1"/>
                <c:pt idx="0">
                  <c:v>Seuil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Feuil1!$M$3:$M$11</c:f>
              <c:numCache>
                <c:formatCode>0</c:formatCode>
                <c:ptCount val="9"/>
                <c:pt idx="0">
                  <c:v>22.837499999999999</c:v>
                </c:pt>
                <c:pt idx="1">
                  <c:v>0</c:v>
                </c:pt>
                <c:pt idx="2">
                  <c:v>22.837499999999999</c:v>
                </c:pt>
                <c:pt idx="3">
                  <c:v>22.837499999999999</c:v>
                </c:pt>
                <c:pt idx="4">
                  <c:v>22.837499999999999</c:v>
                </c:pt>
                <c:pt idx="5">
                  <c:v>0</c:v>
                </c:pt>
                <c:pt idx="6">
                  <c:v>0</c:v>
                </c:pt>
                <c:pt idx="7">
                  <c:v>22.837499999999999</c:v>
                </c:pt>
                <c:pt idx="8">
                  <c:v>22.837499999999999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2835456"/>
        <c:axId val="562836992"/>
      </c:barChart>
      <c:catAx>
        <c:axId val="562835456"/>
        <c:scaling>
          <c:orientation val="maxMin"/>
        </c:scaling>
        <c:delete val="0"/>
        <c:axPos val="l"/>
        <c:majorTickMark val="out"/>
        <c:minorTickMark val="none"/>
        <c:tickLblPos val="nextTo"/>
        <c:crossAx val="562836992"/>
        <c:crosses val="autoZero"/>
        <c:auto val="1"/>
        <c:lblAlgn val="ctr"/>
        <c:lblOffset val="100"/>
        <c:noMultiLvlLbl val="0"/>
      </c:catAx>
      <c:valAx>
        <c:axId val="562836992"/>
        <c:scaling>
          <c:orientation val="minMax"/>
        </c:scaling>
        <c:delete val="0"/>
        <c:axPos val="t"/>
        <c:majorGridlines/>
        <c:numFmt formatCode="0" sourceLinked="1"/>
        <c:majorTickMark val="out"/>
        <c:minorTickMark val="none"/>
        <c:tickLblPos val="nextTo"/>
        <c:crossAx val="562835456"/>
        <c:crosses val="autoZero"/>
        <c:crossBetween val="between"/>
      </c:valAx>
    </c:plotArea>
    <c:legend>
      <c:legendPos val="b"/>
      <c:legendEntry>
        <c:idx val="2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276224</xdr:colOff>
      <xdr:row>4</xdr:row>
      <xdr:rowOff>157162</xdr:rowOff>
    </xdr:from>
    <xdr:to>
      <xdr:col>26</xdr:col>
      <xdr:colOff>409575</xdr:colOff>
      <xdr:row>23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247649</xdr:colOff>
      <xdr:row>24</xdr:row>
      <xdr:rowOff>147637</xdr:rowOff>
    </xdr:from>
    <xdr:to>
      <xdr:col>25</xdr:col>
      <xdr:colOff>180974</xdr:colOff>
      <xdr:row>40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171451</xdr:colOff>
      <xdr:row>0</xdr:row>
      <xdr:rowOff>133350</xdr:rowOff>
    </xdr:from>
    <xdr:to>
      <xdr:col>28</xdr:col>
      <xdr:colOff>409575</xdr:colOff>
      <xdr:row>25</xdr:row>
      <xdr:rowOff>23812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tabSelected="1" workbookViewId="0">
      <selection activeCell="K18" sqref="K18"/>
    </sheetView>
  </sheetViews>
  <sheetFormatPr baseColWidth="10" defaultColWidth="9.140625" defaultRowHeight="15" x14ac:dyDescent="0.25"/>
  <cols>
    <col min="7" max="7" width="5.42578125" bestFit="1" customWidth="1"/>
    <col min="8" max="8" width="8.42578125" bestFit="1" customWidth="1"/>
    <col min="9" max="9" width="5" bestFit="1" customWidth="1"/>
    <col min="10" max="10" width="5.42578125" bestFit="1" customWidth="1"/>
  </cols>
  <sheetData>
    <row r="1" spans="2:13" x14ac:dyDescent="0.25">
      <c r="L1" s="4" t="s">
        <v>14</v>
      </c>
      <c r="M1" s="5">
        <f>MAX($E$3:$E$11)*0.75%</f>
        <v>22.837499999999999</v>
      </c>
    </row>
    <row r="2" spans="2:13" x14ac:dyDescent="0.25">
      <c r="B2" s="1" t="s">
        <v>0</v>
      </c>
      <c r="C2" s="2" t="s">
        <v>1</v>
      </c>
      <c r="D2" s="2" t="s">
        <v>2</v>
      </c>
      <c r="E2" s="2" t="s">
        <v>3</v>
      </c>
      <c r="F2" s="6" t="s">
        <v>1</v>
      </c>
      <c r="G2" s="6" t="s">
        <v>14</v>
      </c>
      <c r="H2" s="6" t="s">
        <v>15</v>
      </c>
      <c r="I2" s="6" t="s">
        <v>2</v>
      </c>
      <c r="J2" s="6" t="s">
        <v>14</v>
      </c>
      <c r="K2" s="6" t="s">
        <v>16</v>
      </c>
      <c r="L2" s="6" t="s">
        <v>13</v>
      </c>
      <c r="M2" s="6" t="s">
        <v>14</v>
      </c>
    </row>
    <row r="3" spans="2:13" x14ac:dyDescent="0.25">
      <c r="B3" s="1" t="s">
        <v>4</v>
      </c>
      <c r="C3" s="3">
        <v>1549.7175000000002</v>
      </c>
      <c r="D3" s="3">
        <v>1229.7888500000001</v>
      </c>
      <c r="E3" s="3">
        <v>3045</v>
      </c>
      <c r="F3" s="6">
        <f>IF(C3&gt;E3,E3-M1,C3)</f>
        <v>1549.7175000000002</v>
      </c>
      <c r="G3" s="6">
        <f>IF(C3&gt;F3,$M$1,0)</f>
        <v>0</v>
      </c>
      <c r="H3" s="6">
        <f t="shared" ref="H3:H4" si="0">IF(C3&gt;E3,C3-E3,0)</f>
        <v>0</v>
      </c>
      <c r="I3" s="6">
        <f>IF(AND(SUM(C3:D3)&gt;E3,C3&lt;E3),SUM(C3:D3)-E3-M1,D3)</f>
        <v>1229.7888500000001</v>
      </c>
      <c r="J3" s="6">
        <f>IF(I3&lt;D3,$M$1,0)</f>
        <v>0</v>
      </c>
      <c r="K3" s="6">
        <f>IF(J3&gt;0,D3-SUM(I3:J3),0)</f>
        <v>0</v>
      </c>
      <c r="L3" s="6">
        <f>MAX(E3-SUM(C3:D3)-$M$1,0)</f>
        <v>242.65614999999943</v>
      </c>
      <c r="M3" s="6">
        <f>IF(L3&lt;&gt;0,$M$1,0)</f>
        <v>22.837499999999999</v>
      </c>
    </row>
    <row r="4" spans="2:13" x14ac:dyDescent="0.25">
      <c r="B4" s="1" t="s">
        <v>5</v>
      </c>
      <c r="C4" s="3">
        <v>52.137999999999998</v>
      </c>
      <c r="D4" s="3">
        <v>247.5</v>
      </c>
      <c r="E4" s="3">
        <v>220</v>
      </c>
      <c r="F4" s="6">
        <f>IF(C4&gt;E4,E4-M4,C4)</f>
        <v>52.137999999999998</v>
      </c>
      <c r="G4" s="6">
        <f t="shared" ref="G4:G11" si="1">IF(C4&gt;F4,$M$1,0)</f>
        <v>0</v>
      </c>
      <c r="H4" s="6">
        <f t="shared" si="0"/>
        <v>0</v>
      </c>
      <c r="I4" s="6">
        <f>IF(AND(SUM(C4:D4)&gt;E4,C4&lt;E4),SUM(C4:D4)-E4-M4,D4)</f>
        <v>79.637999999999977</v>
      </c>
      <c r="J4" s="6">
        <f t="shared" ref="J4:J11" si="2">IF(I4&lt;D4,$M$1,0)</f>
        <v>22.837499999999999</v>
      </c>
      <c r="K4" s="6">
        <f t="shared" ref="K4:K11" si="3">IF(J4&gt;0,D4-SUM(I4:J4),0)</f>
        <v>145.02450000000002</v>
      </c>
      <c r="L4" s="6">
        <f t="shared" ref="L4:L11" si="4">MAX(E4-SUM(C4:D4)-$M$1,0)</f>
        <v>0</v>
      </c>
      <c r="M4" s="6">
        <f t="shared" ref="M4:M11" si="5">IF(L4&lt;&gt;0,$M$1,0)</f>
        <v>0</v>
      </c>
    </row>
    <row r="5" spans="2:13" x14ac:dyDescent="0.25">
      <c r="B5" s="1" t="s">
        <v>6</v>
      </c>
      <c r="C5" s="3">
        <v>795</v>
      </c>
      <c r="D5" s="3">
        <v>563.59559000000002</v>
      </c>
      <c r="E5" s="3">
        <v>1693.8</v>
      </c>
      <c r="F5" s="6">
        <f>IF(C5&gt;E5,E5-M5,C5)</f>
        <v>795</v>
      </c>
      <c r="G5" s="6">
        <f t="shared" si="1"/>
        <v>0</v>
      </c>
      <c r="H5" s="6">
        <f>IF(C5&gt;E5,C5-E5,0)</f>
        <v>0</v>
      </c>
      <c r="I5" s="6">
        <f>IF(AND(SUM(C5:D5)&gt;E5,C5&lt;E5),SUM(C5:D5)-E5-M5,D5)</f>
        <v>563.59559000000002</v>
      </c>
      <c r="J5" s="6">
        <f t="shared" si="2"/>
        <v>0</v>
      </c>
      <c r="K5" s="6">
        <f t="shared" si="3"/>
        <v>0</v>
      </c>
      <c r="L5" s="6">
        <f t="shared" si="4"/>
        <v>312.36691000000008</v>
      </c>
      <c r="M5" s="6">
        <f t="shared" si="5"/>
        <v>22.837499999999999</v>
      </c>
    </row>
    <row r="6" spans="2:13" x14ac:dyDescent="0.25">
      <c r="B6" s="1" t="s">
        <v>7</v>
      </c>
      <c r="C6" s="3">
        <v>31.555120000000002</v>
      </c>
      <c r="D6" s="3">
        <v>9.1244899999999998</v>
      </c>
      <c r="E6" s="3">
        <v>101.69999999999999</v>
      </c>
      <c r="F6" s="6">
        <f>IF(C6&gt;E6,E6-M6,C6)</f>
        <v>31.555120000000002</v>
      </c>
      <c r="G6" s="6">
        <f t="shared" si="1"/>
        <v>0</v>
      </c>
      <c r="H6" s="6">
        <f t="shared" ref="H6:H11" si="6">IF(C6&gt;E6,C6-E6,0)</f>
        <v>0</v>
      </c>
      <c r="I6" s="6">
        <f>IF(AND(SUM(C6:D6)&gt;E6,C6&lt;E6),SUM(C6:D6)-E6-M6,D6)</f>
        <v>9.1244899999999998</v>
      </c>
      <c r="J6" s="6">
        <f t="shared" si="2"/>
        <v>0</v>
      </c>
      <c r="K6" s="6">
        <f t="shared" si="3"/>
        <v>0</v>
      </c>
      <c r="L6" s="6">
        <f t="shared" si="4"/>
        <v>38.182889999999986</v>
      </c>
      <c r="M6" s="6">
        <f t="shared" si="5"/>
        <v>22.837499999999999</v>
      </c>
    </row>
    <row r="7" spans="2:13" x14ac:dyDescent="0.25">
      <c r="B7" s="1" t="s">
        <v>8</v>
      </c>
      <c r="C7" s="3">
        <v>187.63528000000002</v>
      </c>
      <c r="D7" s="3">
        <v>533.21720000000005</v>
      </c>
      <c r="E7" s="3">
        <v>937</v>
      </c>
      <c r="F7" s="6">
        <f>IF(C7&gt;E7,E7-M7,C7)</f>
        <v>187.63528000000002</v>
      </c>
      <c r="G7" s="6">
        <f t="shared" si="1"/>
        <v>0</v>
      </c>
      <c r="H7" s="6">
        <f t="shared" si="6"/>
        <v>0</v>
      </c>
      <c r="I7" s="6">
        <f>IF(AND(SUM(C7:D7)&gt;E7,C7&lt;E7),SUM(C7:D7)-E7-M7,D7)</f>
        <v>533.21720000000005</v>
      </c>
      <c r="J7" s="6">
        <f t="shared" si="2"/>
        <v>0</v>
      </c>
      <c r="K7" s="6">
        <f t="shared" si="3"/>
        <v>0</v>
      </c>
      <c r="L7" s="6">
        <f t="shared" si="4"/>
        <v>193.31001999999998</v>
      </c>
      <c r="M7" s="6">
        <f t="shared" si="5"/>
        <v>22.837499999999999</v>
      </c>
    </row>
    <row r="8" spans="2:13" x14ac:dyDescent="0.25">
      <c r="B8" s="1" t="s">
        <v>9</v>
      </c>
      <c r="C8" s="3">
        <v>0</v>
      </c>
      <c r="D8" s="3">
        <v>336.67907000000002</v>
      </c>
      <c r="E8" s="3">
        <v>336.7</v>
      </c>
      <c r="F8" s="6">
        <f>IF(C8&gt;E8,E8-M8,C8)</f>
        <v>0</v>
      </c>
      <c r="G8" s="6">
        <f t="shared" si="1"/>
        <v>0</v>
      </c>
      <c r="H8" s="6">
        <f t="shared" si="6"/>
        <v>0</v>
      </c>
      <c r="I8" s="6">
        <f>IF(AND(SUM(C8:D8)&gt;E8,C8&lt;E8),SUM(C8:D8)-E8-M8,D8)</f>
        <v>336.67907000000002</v>
      </c>
      <c r="J8" s="6">
        <f t="shared" si="2"/>
        <v>0</v>
      </c>
      <c r="K8" s="6">
        <f t="shared" si="3"/>
        <v>0</v>
      </c>
      <c r="L8" s="6">
        <f t="shared" si="4"/>
        <v>0</v>
      </c>
      <c r="M8" s="6">
        <f t="shared" si="5"/>
        <v>0</v>
      </c>
    </row>
    <row r="9" spans="2:13" x14ac:dyDescent="0.25">
      <c r="B9" s="1" t="s">
        <v>10</v>
      </c>
      <c r="C9" s="3">
        <v>0</v>
      </c>
      <c r="D9" s="3">
        <v>0</v>
      </c>
      <c r="E9" s="3">
        <v>0</v>
      </c>
      <c r="F9" s="6">
        <f>IF(C9&gt;E9,E9-M9,C9)</f>
        <v>0</v>
      </c>
      <c r="G9" s="6">
        <f t="shared" si="1"/>
        <v>0</v>
      </c>
      <c r="H9" s="6">
        <f t="shared" si="6"/>
        <v>0</v>
      </c>
      <c r="I9" s="6">
        <f>IF(AND(SUM(C9:D9)&gt;E9,C9&lt;E9),SUM(C9:D9)-E9-M9,D9)</f>
        <v>0</v>
      </c>
      <c r="J9" s="6">
        <f t="shared" si="2"/>
        <v>0</v>
      </c>
      <c r="K9" s="6">
        <f t="shared" si="3"/>
        <v>0</v>
      </c>
      <c r="L9" s="6">
        <f t="shared" si="4"/>
        <v>0</v>
      </c>
      <c r="M9" s="6">
        <f t="shared" si="5"/>
        <v>0</v>
      </c>
    </row>
    <row r="10" spans="2:13" x14ac:dyDescent="0.25">
      <c r="B10" s="1" t="s">
        <v>11</v>
      </c>
      <c r="C10" s="3">
        <v>0</v>
      </c>
      <c r="D10" s="3">
        <v>0</v>
      </c>
      <c r="E10" s="3">
        <v>80</v>
      </c>
      <c r="F10" s="6">
        <f>IF(C10&gt;E10,E10-M10,C10)</f>
        <v>0</v>
      </c>
      <c r="G10" s="6">
        <f t="shared" si="1"/>
        <v>0</v>
      </c>
      <c r="H10" s="6">
        <f t="shared" si="6"/>
        <v>0</v>
      </c>
      <c r="I10" s="6">
        <f>IF(AND(SUM(C10:D10)&gt;E10,C10&lt;E10),SUM(C10:D10)-E10-M10,D10)</f>
        <v>0</v>
      </c>
      <c r="J10" s="6">
        <f t="shared" si="2"/>
        <v>0</v>
      </c>
      <c r="K10" s="6">
        <f t="shared" si="3"/>
        <v>0</v>
      </c>
      <c r="L10" s="6">
        <f t="shared" si="4"/>
        <v>57.162500000000001</v>
      </c>
      <c r="M10" s="6">
        <f t="shared" si="5"/>
        <v>22.837499999999999</v>
      </c>
    </row>
    <row r="11" spans="2:13" x14ac:dyDescent="0.25">
      <c r="B11" s="1" t="s">
        <v>12</v>
      </c>
      <c r="C11" s="3">
        <v>0</v>
      </c>
      <c r="D11" s="3">
        <v>53.261749999999999</v>
      </c>
      <c r="E11" s="3">
        <v>100</v>
      </c>
      <c r="F11" s="6">
        <f>IF(C11&gt;E11,E11-M11,C11)</f>
        <v>0</v>
      </c>
      <c r="G11" s="6">
        <f t="shared" si="1"/>
        <v>0</v>
      </c>
      <c r="H11" s="6">
        <f t="shared" si="6"/>
        <v>0</v>
      </c>
      <c r="I11" s="6">
        <f>IF(AND(SUM(C11:D11)&gt;E11,C11&lt;E11),SUM(C11:D11)-E11-M11,D11)</f>
        <v>53.261749999999999</v>
      </c>
      <c r="J11" s="6">
        <f t="shared" si="2"/>
        <v>0</v>
      </c>
      <c r="K11" s="6">
        <f t="shared" si="3"/>
        <v>0</v>
      </c>
      <c r="L11" s="6">
        <f t="shared" si="4"/>
        <v>23.900750000000002</v>
      </c>
      <c r="M11" s="6">
        <f t="shared" si="5"/>
        <v>22.837499999999999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2018-09-06T19:42:48Z</dcterms:modified>
</cp:coreProperties>
</file>