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240" windowWidth="28830" windowHeight="6285"/>
  </bookViews>
  <sheets>
    <sheet name="Base Adhérents" sheetId="2" r:id="rId1"/>
    <sheet name="Base Tarifaire" sheetId="11" r:id="rId2"/>
  </sheets>
  <definedNames>
    <definedName name="Code_Client">OFFSET('Base Adhérents'!$A$3,,,COUNTA('Base Adhérents'!$A:$A)-1)</definedName>
    <definedName name="Montant">'Base Tarifaire'!$B$2:$B$11</definedName>
    <definedName name="Montant2">TypeCours[Montant2]</definedName>
    <definedName name="Montant3">'Base Tarifaire'!$N$2:$N$11</definedName>
    <definedName name="Moyen_de_paiement">'Base Tarifaire'!$G$2:$G$11</definedName>
    <definedName name="Niveau_de_Sponsoring">'Base Tarifaire'!$M$2:$M$11</definedName>
    <definedName name="Réduction_Famille">Reductions[Réduction Famille]</definedName>
    <definedName name="Tab_Client">OFFSET('Base Adhérents'!$A$3,,,COUNTA('Base Adhérents'!$A:$A)-1,7)</definedName>
    <definedName name="Type_d_Adhésion">'Base Tarifaire'!$A$2:$A$11</definedName>
    <definedName name="Type_de_Cours">TypeCours[Type de Cours]</definedName>
  </definedNames>
  <calcPr calcId="145621"/>
</workbook>
</file>

<file path=xl/calcChain.xml><?xml version="1.0" encoding="utf-8"?>
<calcChain xmlns="http://schemas.openxmlformats.org/spreadsheetml/2006/main">
  <c r="R4" i="2" l="1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47" i="2"/>
  <c r="R248" i="2"/>
  <c r="R249" i="2"/>
  <c r="R250" i="2"/>
  <c r="R251" i="2"/>
  <c r="R252" i="2"/>
  <c r="R3" i="2"/>
  <c r="S3" i="2" s="1"/>
  <c r="W49" i="2"/>
  <c r="T3" i="2" l="1"/>
  <c r="S4" i="2"/>
  <c r="T4" i="2" s="1"/>
  <c r="S5" i="2"/>
  <c r="T5" i="2" s="1"/>
  <c r="S6" i="2"/>
  <c r="T6" i="2" s="1"/>
  <c r="S7" i="2"/>
  <c r="T7" i="2" s="1"/>
  <c r="S8" i="2"/>
  <c r="T8" i="2" s="1"/>
  <c r="S9" i="2"/>
  <c r="T9" i="2" s="1"/>
  <c r="S10" i="2"/>
  <c r="T10" i="2" s="1"/>
  <c r="S11" i="2"/>
  <c r="T11" i="2" s="1"/>
  <c r="S12" i="2"/>
  <c r="T12" i="2" s="1"/>
  <c r="S13" i="2"/>
  <c r="T13" i="2" s="1"/>
  <c r="S14" i="2"/>
  <c r="T14" i="2" s="1"/>
  <c r="S15" i="2"/>
  <c r="T15" i="2" s="1"/>
  <c r="S16" i="2"/>
  <c r="T16" i="2" s="1"/>
  <c r="S17" i="2"/>
  <c r="T17" i="2" s="1"/>
  <c r="S18" i="2"/>
  <c r="T18" i="2" s="1"/>
  <c r="S19" i="2"/>
  <c r="T19" i="2" s="1"/>
  <c r="S20" i="2"/>
  <c r="T20" i="2" s="1"/>
  <c r="S21" i="2"/>
  <c r="T21" i="2" s="1"/>
  <c r="S22" i="2"/>
  <c r="T22" i="2" s="1"/>
  <c r="S23" i="2"/>
  <c r="T23" i="2" s="1"/>
  <c r="S24" i="2"/>
  <c r="T24" i="2" s="1"/>
  <c r="S25" i="2"/>
  <c r="T25" i="2" s="1"/>
  <c r="S26" i="2"/>
  <c r="T26" i="2" s="1"/>
  <c r="S27" i="2"/>
  <c r="T27" i="2" s="1"/>
  <c r="S28" i="2"/>
  <c r="T28" i="2" s="1"/>
  <c r="S29" i="2"/>
  <c r="T29" i="2" s="1"/>
  <c r="S30" i="2"/>
  <c r="T30" i="2" s="1"/>
  <c r="S31" i="2"/>
  <c r="T31" i="2" s="1"/>
  <c r="S32" i="2"/>
  <c r="T32" i="2" s="1"/>
  <c r="S33" i="2"/>
  <c r="T33" i="2" s="1"/>
  <c r="S34" i="2"/>
  <c r="T34" i="2" s="1"/>
  <c r="S35" i="2"/>
  <c r="T35" i="2" s="1"/>
  <c r="S36" i="2"/>
  <c r="T36" i="2" s="1"/>
  <c r="S37" i="2"/>
  <c r="T37" i="2" s="1"/>
  <c r="S38" i="2"/>
  <c r="T38" i="2" s="1"/>
  <c r="S39" i="2"/>
  <c r="T39" i="2" s="1"/>
  <c r="S40" i="2"/>
  <c r="T40" i="2" s="1"/>
  <c r="S41" i="2"/>
  <c r="T41" i="2" s="1"/>
  <c r="S42" i="2"/>
  <c r="T42" i="2" s="1"/>
  <c r="S43" i="2"/>
  <c r="T43" i="2" s="1"/>
  <c r="S44" i="2"/>
  <c r="T44" i="2" s="1"/>
  <c r="S45" i="2"/>
  <c r="T45" i="2" s="1"/>
  <c r="S46" i="2"/>
  <c r="T46" i="2" s="1"/>
  <c r="S47" i="2"/>
  <c r="T47" i="2" s="1"/>
  <c r="S48" i="2"/>
  <c r="T48" i="2" s="1"/>
  <c r="S49" i="2"/>
  <c r="T49" i="2" s="1"/>
  <c r="S50" i="2"/>
  <c r="T50" i="2" s="1"/>
  <c r="S51" i="2"/>
  <c r="T51" i="2" s="1"/>
  <c r="S52" i="2"/>
  <c r="T52" i="2" s="1"/>
  <c r="S53" i="2"/>
  <c r="T53" i="2" s="1"/>
  <c r="S54" i="2"/>
  <c r="T54" i="2" s="1"/>
  <c r="S55" i="2"/>
  <c r="T55" i="2" s="1"/>
  <c r="S56" i="2"/>
  <c r="T56" i="2" s="1"/>
  <c r="S57" i="2"/>
  <c r="T57" i="2" s="1"/>
  <c r="S58" i="2"/>
  <c r="T58" i="2" s="1"/>
  <c r="S59" i="2"/>
  <c r="T59" i="2" s="1"/>
  <c r="S60" i="2"/>
  <c r="T60" i="2" s="1"/>
  <c r="S61" i="2"/>
  <c r="T61" i="2" s="1"/>
  <c r="S62" i="2"/>
  <c r="T62" i="2" s="1"/>
  <c r="S63" i="2"/>
  <c r="T63" i="2" s="1"/>
  <c r="S64" i="2"/>
  <c r="T64" i="2" s="1"/>
  <c r="S65" i="2"/>
  <c r="T65" i="2" s="1"/>
  <c r="S66" i="2"/>
  <c r="T66" i="2" s="1"/>
  <c r="S67" i="2"/>
  <c r="T67" i="2" s="1"/>
  <c r="S68" i="2"/>
  <c r="T68" i="2" s="1"/>
  <c r="S69" i="2"/>
  <c r="T69" i="2" s="1"/>
  <c r="S70" i="2"/>
  <c r="T70" i="2" s="1"/>
  <c r="S71" i="2"/>
  <c r="T71" i="2" s="1"/>
  <c r="S72" i="2"/>
  <c r="T72" i="2" s="1"/>
  <c r="S73" i="2"/>
  <c r="T73" i="2" s="1"/>
  <c r="S74" i="2"/>
  <c r="T74" i="2" s="1"/>
  <c r="S75" i="2"/>
  <c r="T75" i="2" s="1"/>
  <c r="S76" i="2"/>
  <c r="T76" i="2" s="1"/>
  <c r="S77" i="2"/>
  <c r="T77" i="2" s="1"/>
  <c r="S78" i="2"/>
  <c r="T78" i="2" s="1"/>
  <c r="S79" i="2"/>
  <c r="T79" i="2" s="1"/>
  <c r="S80" i="2"/>
  <c r="T80" i="2" s="1"/>
  <c r="S81" i="2"/>
  <c r="T81" i="2" s="1"/>
  <c r="S82" i="2"/>
  <c r="T82" i="2" s="1"/>
  <c r="S83" i="2"/>
  <c r="T83" i="2" s="1"/>
  <c r="S84" i="2"/>
  <c r="T84" i="2" s="1"/>
  <c r="S85" i="2"/>
  <c r="T85" i="2" s="1"/>
  <c r="S86" i="2"/>
  <c r="T86" i="2" s="1"/>
  <c r="S87" i="2"/>
  <c r="T87" i="2" s="1"/>
  <c r="S88" i="2"/>
  <c r="T88" i="2" s="1"/>
  <c r="S89" i="2"/>
  <c r="T89" i="2" s="1"/>
  <c r="S90" i="2"/>
  <c r="T90" i="2" s="1"/>
  <c r="S91" i="2"/>
  <c r="T91" i="2" s="1"/>
  <c r="S92" i="2"/>
  <c r="T92" i="2" s="1"/>
  <c r="S93" i="2"/>
  <c r="T93" i="2" s="1"/>
  <c r="S94" i="2"/>
  <c r="T94" i="2" s="1"/>
  <c r="S95" i="2"/>
  <c r="T95" i="2" s="1"/>
  <c r="S96" i="2"/>
  <c r="T96" i="2" s="1"/>
  <c r="S97" i="2"/>
  <c r="T97" i="2" s="1"/>
  <c r="S98" i="2"/>
  <c r="T98" i="2" s="1"/>
  <c r="S99" i="2"/>
  <c r="T99" i="2" s="1"/>
  <c r="S100" i="2"/>
  <c r="T100" i="2" s="1"/>
  <c r="S101" i="2"/>
  <c r="T101" i="2" s="1"/>
  <c r="S102" i="2"/>
  <c r="T102" i="2" s="1"/>
  <c r="S103" i="2"/>
  <c r="T103" i="2" s="1"/>
  <c r="S104" i="2"/>
  <c r="T104" i="2" s="1"/>
  <c r="S105" i="2"/>
  <c r="T105" i="2" s="1"/>
  <c r="S106" i="2"/>
  <c r="T106" i="2" s="1"/>
  <c r="S107" i="2"/>
  <c r="T107" i="2" s="1"/>
  <c r="S108" i="2"/>
  <c r="T108" i="2" s="1"/>
  <c r="S109" i="2"/>
  <c r="T109" i="2" s="1"/>
  <c r="S110" i="2"/>
  <c r="T110" i="2" s="1"/>
  <c r="S111" i="2"/>
  <c r="T111" i="2" s="1"/>
  <c r="S112" i="2"/>
  <c r="T112" i="2" s="1"/>
  <c r="S113" i="2"/>
  <c r="T113" i="2" s="1"/>
  <c r="S114" i="2"/>
  <c r="T114" i="2" s="1"/>
  <c r="S115" i="2"/>
  <c r="T115" i="2" s="1"/>
  <c r="S116" i="2"/>
  <c r="T116" i="2" s="1"/>
  <c r="S117" i="2"/>
  <c r="T117" i="2" s="1"/>
  <c r="S118" i="2"/>
  <c r="T118" i="2" s="1"/>
  <c r="S119" i="2"/>
  <c r="T119" i="2" s="1"/>
  <c r="S120" i="2"/>
  <c r="T120" i="2" s="1"/>
  <c r="S121" i="2"/>
  <c r="T121" i="2" s="1"/>
  <c r="S122" i="2"/>
  <c r="T122" i="2" s="1"/>
  <c r="S123" i="2"/>
  <c r="T123" i="2" s="1"/>
  <c r="S124" i="2"/>
  <c r="T124" i="2" s="1"/>
  <c r="S125" i="2"/>
  <c r="T125" i="2" s="1"/>
  <c r="S126" i="2"/>
  <c r="T126" i="2" s="1"/>
  <c r="S127" i="2"/>
  <c r="T127" i="2" s="1"/>
  <c r="S128" i="2"/>
  <c r="T128" i="2" s="1"/>
  <c r="S129" i="2"/>
  <c r="T129" i="2" s="1"/>
  <c r="S130" i="2"/>
  <c r="T130" i="2" s="1"/>
  <c r="S131" i="2"/>
  <c r="T131" i="2" s="1"/>
  <c r="S132" i="2"/>
  <c r="T132" i="2" s="1"/>
  <c r="S133" i="2"/>
  <c r="T133" i="2" s="1"/>
  <c r="S134" i="2"/>
  <c r="T134" i="2" s="1"/>
  <c r="S135" i="2"/>
  <c r="T135" i="2" s="1"/>
  <c r="S136" i="2"/>
  <c r="T136" i="2" s="1"/>
  <c r="S137" i="2"/>
  <c r="T137" i="2" s="1"/>
  <c r="S138" i="2"/>
  <c r="T138" i="2" s="1"/>
  <c r="S139" i="2"/>
  <c r="T139" i="2" s="1"/>
  <c r="S140" i="2"/>
  <c r="T140" i="2" s="1"/>
  <c r="S141" i="2"/>
  <c r="T141" i="2" s="1"/>
  <c r="S142" i="2"/>
  <c r="T142" i="2" s="1"/>
  <c r="S143" i="2"/>
  <c r="T143" i="2" s="1"/>
  <c r="S144" i="2"/>
  <c r="T144" i="2" s="1"/>
  <c r="S145" i="2"/>
  <c r="T145" i="2" s="1"/>
  <c r="S146" i="2"/>
  <c r="T146" i="2" s="1"/>
  <c r="S147" i="2"/>
  <c r="T147" i="2" s="1"/>
  <c r="S148" i="2"/>
  <c r="T148" i="2" s="1"/>
  <c r="S149" i="2"/>
  <c r="T149" i="2" s="1"/>
  <c r="S150" i="2"/>
  <c r="T150" i="2" s="1"/>
  <c r="S151" i="2"/>
  <c r="T151" i="2" s="1"/>
  <c r="S152" i="2"/>
  <c r="T152" i="2" s="1"/>
  <c r="S153" i="2"/>
  <c r="T153" i="2" s="1"/>
  <c r="S154" i="2"/>
  <c r="T154" i="2" s="1"/>
  <c r="S155" i="2"/>
  <c r="T155" i="2" s="1"/>
  <c r="S156" i="2"/>
  <c r="T156" i="2" s="1"/>
  <c r="S157" i="2"/>
  <c r="T157" i="2" s="1"/>
  <c r="S158" i="2"/>
  <c r="T158" i="2" s="1"/>
  <c r="S159" i="2"/>
  <c r="T159" i="2" s="1"/>
  <c r="S160" i="2"/>
  <c r="T160" i="2" s="1"/>
  <c r="S161" i="2"/>
  <c r="T161" i="2" s="1"/>
  <c r="S162" i="2"/>
  <c r="T162" i="2" s="1"/>
  <c r="S163" i="2"/>
  <c r="T163" i="2" s="1"/>
  <c r="S164" i="2"/>
  <c r="T164" i="2" s="1"/>
  <c r="S165" i="2"/>
  <c r="T165" i="2" s="1"/>
  <c r="S166" i="2"/>
  <c r="T166" i="2" s="1"/>
  <c r="S167" i="2"/>
  <c r="T167" i="2" s="1"/>
  <c r="S168" i="2"/>
  <c r="T168" i="2" s="1"/>
  <c r="S169" i="2"/>
  <c r="T169" i="2" s="1"/>
  <c r="S170" i="2"/>
  <c r="T170" i="2" s="1"/>
  <c r="S171" i="2"/>
  <c r="T171" i="2" s="1"/>
  <c r="S172" i="2"/>
  <c r="T172" i="2" s="1"/>
  <c r="S173" i="2"/>
  <c r="T173" i="2" s="1"/>
  <c r="S174" i="2"/>
  <c r="T174" i="2" s="1"/>
  <c r="S175" i="2"/>
  <c r="T175" i="2" s="1"/>
  <c r="S176" i="2"/>
  <c r="T176" i="2" s="1"/>
  <c r="S177" i="2"/>
  <c r="T177" i="2" s="1"/>
  <c r="S178" i="2"/>
  <c r="T178" i="2" s="1"/>
  <c r="S179" i="2"/>
  <c r="T179" i="2" s="1"/>
  <c r="S180" i="2"/>
  <c r="T180" i="2" s="1"/>
  <c r="S181" i="2"/>
  <c r="T181" i="2" s="1"/>
  <c r="S182" i="2"/>
  <c r="T182" i="2" s="1"/>
  <c r="S183" i="2"/>
  <c r="T183" i="2" s="1"/>
  <c r="S184" i="2"/>
  <c r="T184" i="2" s="1"/>
  <c r="S185" i="2"/>
  <c r="T185" i="2" s="1"/>
  <c r="S186" i="2"/>
  <c r="T186" i="2" s="1"/>
  <c r="S187" i="2"/>
  <c r="T187" i="2" s="1"/>
  <c r="S188" i="2"/>
  <c r="T188" i="2" s="1"/>
  <c r="S189" i="2"/>
  <c r="T189" i="2" s="1"/>
  <c r="S190" i="2"/>
  <c r="T190" i="2" s="1"/>
  <c r="S191" i="2"/>
  <c r="T191" i="2" s="1"/>
  <c r="S192" i="2"/>
  <c r="T192" i="2" s="1"/>
  <c r="S193" i="2"/>
  <c r="T193" i="2" s="1"/>
  <c r="S194" i="2"/>
  <c r="T194" i="2" s="1"/>
  <c r="S195" i="2"/>
  <c r="T195" i="2" s="1"/>
  <c r="S196" i="2"/>
  <c r="T196" i="2" s="1"/>
  <c r="S197" i="2"/>
  <c r="T197" i="2" s="1"/>
  <c r="S198" i="2"/>
  <c r="T198" i="2" s="1"/>
  <c r="S199" i="2"/>
  <c r="T199" i="2" s="1"/>
  <c r="S200" i="2"/>
  <c r="T200" i="2" s="1"/>
  <c r="S201" i="2"/>
  <c r="T201" i="2" s="1"/>
  <c r="S202" i="2"/>
  <c r="T202" i="2" s="1"/>
  <c r="S203" i="2"/>
  <c r="T203" i="2" s="1"/>
  <c r="S204" i="2"/>
  <c r="T204" i="2" s="1"/>
  <c r="S205" i="2"/>
  <c r="T205" i="2" s="1"/>
  <c r="S206" i="2"/>
  <c r="T206" i="2" s="1"/>
  <c r="S207" i="2"/>
  <c r="T207" i="2" s="1"/>
  <c r="S208" i="2"/>
  <c r="T208" i="2" s="1"/>
  <c r="S209" i="2"/>
  <c r="T209" i="2" s="1"/>
  <c r="S210" i="2"/>
  <c r="T210" i="2" s="1"/>
  <c r="S211" i="2"/>
  <c r="T211" i="2" s="1"/>
  <c r="S212" i="2"/>
  <c r="T212" i="2" s="1"/>
  <c r="S213" i="2"/>
  <c r="T213" i="2" s="1"/>
  <c r="S214" i="2"/>
  <c r="T214" i="2" s="1"/>
  <c r="S215" i="2"/>
  <c r="T215" i="2" s="1"/>
  <c r="S216" i="2"/>
  <c r="T216" i="2" s="1"/>
  <c r="S217" i="2"/>
  <c r="T217" i="2" s="1"/>
  <c r="S218" i="2"/>
  <c r="T218" i="2" s="1"/>
  <c r="S219" i="2"/>
  <c r="T219" i="2" s="1"/>
  <c r="S220" i="2"/>
  <c r="T220" i="2" s="1"/>
  <c r="S221" i="2"/>
  <c r="T221" i="2" s="1"/>
  <c r="S222" i="2"/>
  <c r="T222" i="2" s="1"/>
  <c r="S223" i="2"/>
  <c r="T223" i="2" s="1"/>
  <c r="S224" i="2"/>
  <c r="T224" i="2" s="1"/>
  <c r="S225" i="2"/>
  <c r="T225" i="2" s="1"/>
  <c r="S226" i="2"/>
  <c r="T226" i="2" s="1"/>
  <c r="S227" i="2"/>
  <c r="T227" i="2" s="1"/>
  <c r="S228" i="2"/>
  <c r="T228" i="2" s="1"/>
  <c r="S229" i="2"/>
  <c r="T229" i="2" s="1"/>
  <c r="S230" i="2"/>
  <c r="T230" i="2" s="1"/>
  <c r="S231" i="2"/>
  <c r="T231" i="2" s="1"/>
  <c r="S232" i="2"/>
  <c r="T232" i="2" s="1"/>
  <c r="S233" i="2"/>
  <c r="T233" i="2" s="1"/>
  <c r="S234" i="2"/>
  <c r="T234" i="2" s="1"/>
  <c r="S235" i="2"/>
  <c r="T235" i="2" s="1"/>
  <c r="S236" i="2"/>
  <c r="T236" i="2" s="1"/>
  <c r="S237" i="2"/>
  <c r="T237" i="2" s="1"/>
  <c r="S238" i="2"/>
  <c r="T238" i="2" s="1"/>
  <c r="S239" i="2"/>
  <c r="T239" i="2" s="1"/>
  <c r="S240" i="2"/>
  <c r="T240" i="2" s="1"/>
  <c r="S241" i="2"/>
  <c r="T241" i="2" s="1"/>
  <c r="S242" i="2"/>
  <c r="T242" i="2" s="1"/>
  <c r="S243" i="2"/>
  <c r="T243" i="2" s="1"/>
  <c r="S244" i="2"/>
  <c r="T244" i="2" s="1"/>
  <c r="S245" i="2"/>
  <c r="T245" i="2" s="1"/>
  <c r="S246" i="2"/>
  <c r="T246" i="2" s="1"/>
  <c r="S247" i="2"/>
  <c r="T247" i="2" s="1"/>
  <c r="S248" i="2"/>
  <c r="T248" i="2" s="1"/>
  <c r="S249" i="2"/>
  <c r="T249" i="2" s="1"/>
  <c r="S250" i="2"/>
  <c r="T250" i="2" s="1"/>
  <c r="S251" i="2"/>
  <c r="T251" i="2" s="1"/>
  <c r="S252" i="2"/>
  <c r="T252" i="2" s="1"/>
  <c r="J3" i="11" l="1"/>
  <c r="N249" i="2" l="1"/>
  <c r="P249" i="2"/>
  <c r="W249" i="2" s="1"/>
  <c r="N250" i="2"/>
  <c r="P250" i="2"/>
  <c r="Q250" i="2" s="1"/>
  <c r="N251" i="2"/>
  <c r="P251" i="2"/>
  <c r="W251" i="2" s="1"/>
  <c r="N252" i="2"/>
  <c r="P252" i="2"/>
  <c r="W252" i="2" s="1"/>
  <c r="N244" i="2"/>
  <c r="P244" i="2"/>
  <c r="N245" i="2"/>
  <c r="P245" i="2"/>
  <c r="N246" i="2"/>
  <c r="P246" i="2"/>
  <c r="W246" i="2" s="1"/>
  <c r="N247" i="2"/>
  <c r="P247" i="2"/>
  <c r="N248" i="2"/>
  <c r="P248" i="2"/>
  <c r="W248" i="2" s="1"/>
  <c r="N53" i="2"/>
  <c r="P53" i="2"/>
  <c r="W53" i="2" s="1"/>
  <c r="N54" i="2"/>
  <c r="P54" i="2"/>
  <c r="W54" i="2" s="1"/>
  <c r="N55" i="2"/>
  <c r="P55" i="2"/>
  <c r="N56" i="2"/>
  <c r="P56" i="2"/>
  <c r="Q56" i="2" s="1"/>
  <c r="N57" i="2"/>
  <c r="P57" i="2"/>
  <c r="Q57" i="2" s="1"/>
  <c r="N58" i="2"/>
  <c r="P58" i="2"/>
  <c r="W58" i="2" s="1"/>
  <c r="N59" i="2"/>
  <c r="P59" i="2"/>
  <c r="N60" i="2"/>
  <c r="P60" i="2"/>
  <c r="N61" i="2"/>
  <c r="P61" i="2"/>
  <c r="W61" i="2" s="1"/>
  <c r="N62" i="2"/>
  <c r="P62" i="2"/>
  <c r="N63" i="2"/>
  <c r="P63" i="2"/>
  <c r="W63" i="2" s="1"/>
  <c r="N64" i="2"/>
  <c r="P64" i="2"/>
  <c r="N65" i="2"/>
  <c r="P65" i="2"/>
  <c r="N66" i="2"/>
  <c r="P66" i="2"/>
  <c r="W66" i="2" s="1"/>
  <c r="N67" i="2"/>
  <c r="P67" i="2"/>
  <c r="N68" i="2"/>
  <c r="P68" i="2"/>
  <c r="W68" i="2" s="1"/>
  <c r="N69" i="2"/>
  <c r="P69" i="2"/>
  <c r="W69" i="2" s="1"/>
  <c r="N70" i="2"/>
  <c r="P70" i="2"/>
  <c r="N71" i="2"/>
  <c r="P71" i="2"/>
  <c r="W71" i="2" s="1"/>
  <c r="N72" i="2"/>
  <c r="P72" i="2"/>
  <c r="N73" i="2"/>
  <c r="P73" i="2"/>
  <c r="W73" i="2" s="1"/>
  <c r="N74" i="2"/>
  <c r="P74" i="2"/>
  <c r="N75" i="2"/>
  <c r="P75" i="2"/>
  <c r="W75" i="2" s="1"/>
  <c r="N76" i="2"/>
  <c r="P76" i="2"/>
  <c r="N77" i="2"/>
  <c r="P77" i="2"/>
  <c r="W77" i="2" s="1"/>
  <c r="N78" i="2"/>
  <c r="P78" i="2"/>
  <c r="N79" i="2"/>
  <c r="P79" i="2"/>
  <c r="W79" i="2" s="1"/>
  <c r="N80" i="2"/>
  <c r="P80" i="2"/>
  <c r="N81" i="2"/>
  <c r="P81" i="2"/>
  <c r="W81" i="2" s="1"/>
  <c r="N82" i="2"/>
  <c r="P82" i="2"/>
  <c r="N83" i="2"/>
  <c r="P83" i="2"/>
  <c r="W83" i="2" s="1"/>
  <c r="N84" i="2"/>
  <c r="P84" i="2"/>
  <c r="N85" i="2"/>
  <c r="P85" i="2"/>
  <c r="W85" i="2" s="1"/>
  <c r="N86" i="2"/>
  <c r="P86" i="2"/>
  <c r="N87" i="2"/>
  <c r="P87" i="2"/>
  <c r="W87" i="2" s="1"/>
  <c r="N88" i="2"/>
  <c r="P88" i="2"/>
  <c r="N89" i="2"/>
  <c r="P89" i="2"/>
  <c r="W89" i="2" s="1"/>
  <c r="N90" i="2"/>
  <c r="P90" i="2"/>
  <c r="N91" i="2"/>
  <c r="P91" i="2"/>
  <c r="W91" i="2" s="1"/>
  <c r="N92" i="2"/>
  <c r="P92" i="2"/>
  <c r="N93" i="2"/>
  <c r="P93" i="2"/>
  <c r="W93" i="2" s="1"/>
  <c r="N94" i="2"/>
  <c r="P94" i="2"/>
  <c r="N95" i="2"/>
  <c r="P95" i="2"/>
  <c r="W95" i="2" s="1"/>
  <c r="N96" i="2"/>
  <c r="P96" i="2"/>
  <c r="N97" i="2"/>
  <c r="P97" i="2"/>
  <c r="W97" i="2" s="1"/>
  <c r="N98" i="2"/>
  <c r="P98" i="2"/>
  <c r="N99" i="2"/>
  <c r="P99" i="2"/>
  <c r="W99" i="2" s="1"/>
  <c r="N100" i="2"/>
  <c r="P100" i="2"/>
  <c r="N101" i="2"/>
  <c r="P101" i="2"/>
  <c r="W101" i="2" s="1"/>
  <c r="N102" i="2"/>
  <c r="P102" i="2"/>
  <c r="N103" i="2"/>
  <c r="P103" i="2"/>
  <c r="W103" i="2" s="1"/>
  <c r="N104" i="2"/>
  <c r="P104" i="2"/>
  <c r="N105" i="2"/>
  <c r="P105" i="2"/>
  <c r="W105" i="2" s="1"/>
  <c r="N106" i="2"/>
  <c r="P106" i="2"/>
  <c r="N107" i="2"/>
  <c r="P107" i="2"/>
  <c r="W107" i="2" s="1"/>
  <c r="N108" i="2"/>
  <c r="P108" i="2"/>
  <c r="N109" i="2"/>
  <c r="P109" i="2"/>
  <c r="W109" i="2" s="1"/>
  <c r="N110" i="2"/>
  <c r="P110" i="2"/>
  <c r="N111" i="2"/>
  <c r="P111" i="2"/>
  <c r="W111" i="2" s="1"/>
  <c r="N112" i="2"/>
  <c r="P112" i="2"/>
  <c r="N113" i="2"/>
  <c r="P113" i="2"/>
  <c r="W113" i="2" s="1"/>
  <c r="N114" i="2"/>
  <c r="P114" i="2"/>
  <c r="N115" i="2"/>
  <c r="P115" i="2"/>
  <c r="W115" i="2" s="1"/>
  <c r="N116" i="2"/>
  <c r="P116" i="2"/>
  <c r="N117" i="2"/>
  <c r="P117" i="2"/>
  <c r="W117" i="2" s="1"/>
  <c r="N118" i="2"/>
  <c r="P118" i="2"/>
  <c r="N119" i="2"/>
  <c r="P119" i="2"/>
  <c r="W119" i="2" s="1"/>
  <c r="N120" i="2"/>
  <c r="P120" i="2"/>
  <c r="N121" i="2"/>
  <c r="P121" i="2"/>
  <c r="W121" i="2" s="1"/>
  <c r="N122" i="2"/>
  <c r="P122" i="2"/>
  <c r="N123" i="2"/>
  <c r="P123" i="2"/>
  <c r="W123" i="2" s="1"/>
  <c r="N124" i="2"/>
  <c r="P124" i="2"/>
  <c r="N125" i="2"/>
  <c r="P125" i="2"/>
  <c r="W125" i="2" s="1"/>
  <c r="N126" i="2"/>
  <c r="P126" i="2"/>
  <c r="N127" i="2"/>
  <c r="P127" i="2"/>
  <c r="W127" i="2" s="1"/>
  <c r="N128" i="2"/>
  <c r="P128" i="2"/>
  <c r="N129" i="2"/>
  <c r="P129" i="2"/>
  <c r="W129" i="2" s="1"/>
  <c r="N130" i="2"/>
  <c r="P130" i="2"/>
  <c r="N131" i="2"/>
  <c r="P131" i="2"/>
  <c r="W131" i="2" s="1"/>
  <c r="N132" i="2"/>
  <c r="P132" i="2"/>
  <c r="N133" i="2"/>
  <c r="P133" i="2"/>
  <c r="W133" i="2" s="1"/>
  <c r="N134" i="2"/>
  <c r="P134" i="2"/>
  <c r="N135" i="2"/>
  <c r="P135" i="2"/>
  <c r="N136" i="2"/>
  <c r="P136" i="2"/>
  <c r="W136" i="2" s="1"/>
  <c r="N137" i="2"/>
  <c r="P137" i="2"/>
  <c r="Q137" i="2" s="1"/>
  <c r="N138" i="2"/>
  <c r="P138" i="2"/>
  <c r="N139" i="2"/>
  <c r="P139" i="2"/>
  <c r="W139" i="2" s="1"/>
  <c r="N140" i="2"/>
  <c r="P140" i="2"/>
  <c r="W140" i="2" s="1"/>
  <c r="N141" i="2"/>
  <c r="P141" i="2"/>
  <c r="Q141" i="2" s="1"/>
  <c r="N142" i="2"/>
  <c r="P142" i="2"/>
  <c r="Q142" i="2" s="1"/>
  <c r="N143" i="2"/>
  <c r="P143" i="2"/>
  <c r="Q143" i="2" s="1"/>
  <c r="N144" i="2"/>
  <c r="P144" i="2"/>
  <c r="N145" i="2"/>
  <c r="P145" i="2"/>
  <c r="N146" i="2"/>
  <c r="P146" i="2"/>
  <c r="W146" i="2" s="1"/>
  <c r="N147" i="2"/>
  <c r="P147" i="2"/>
  <c r="N148" i="2"/>
  <c r="P148" i="2"/>
  <c r="Q148" i="2" s="1"/>
  <c r="N149" i="2"/>
  <c r="P149" i="2"/>
  <c r="W149" i="2" s="1"/>
  <c r="N150" i="2"/>
  <c r="P150" i="2"/>
  <c r="N151" i="2"/>
  <c r="P151" i="2"/>
  <c r="W151" i="2" s="1"/>
  <c r="N152" i="2"/>
  <c r="P152" i="2"/>
  <c r="N153" i="2"/>
  <c r="P153" i="2"/>
  <c r="W153" i="2" s="1"/>
  <c r="N154" i="2"/>
  <c r="P154" i="2"/>
  <c r="W154" i="2" s="1"/>
  <c r="N155" i="2"/>
  <c r="P155" i="2"/>
  <c r="N156" i="2"/>
  <c r="P156" i="2"/>
  <c r="N157" i="2"/>
  <c r="P157" i="2"/>
  <c r="N158" i="2"/>
  <c r="P158" i="2"/>
  <c r="W158" i="2" s="1"/>
  <c r="N159" i="2"/>
  <c r="P159" i="2"/>
  <c r="N160" i="2"/>
  <c r="P160" i="2"/>
  <c r="W160" i="2" s="1"/>
  <c r="N161" i="2"/>
  <c r="P161" i="2"/>
  <c r="N162" i="2"/>
  <c r="P162" i="2"/>
  <c r="W162" i="2" s="1"/>
  <c r="N163" i="2"/>
  <c r="P163" i="2"/>
  <c r="N164" i="2"/>
  <c r="P164" i="2"/>
  <c r="W164" i="2" s="1"/>
  <c r="N165" i="2"/>
  <c r="P165" i="2"/>
  <c r="N166" i="2"/>
  <c r="P166" i="2"/>
  <c r="W166" i="2" s="1"/>
  <c r="N167" i="2"/>
  <c r="P167" i="2"/>
  <c r="N168" i="2"/>
  <c r="P168" i="2"/>
  <c r="W168" i="2" s="1"/>
  <c r="N169" i="2"/>
  <c r="P169" i="2"/>
  <c r="N170" i="2"/>
  <c r="P170" i="2"/>
  <c r="W170" i="2" s="1"/>
  <c r="N171" i="2"/>
  <c r="P171" i="2"/>
  <c r="N172" i="2"/>
  <c r="P172" i="2"/>
  <c r="W172" i="2" s="1"/>
  <c r="N173" i="2"/>
  <c r="P173" i="2"/>
  <c r="N174" i="2"/>
  <c r="P174" i="2"/>
  <c r="W174" i="2" s="1"/>
  <c r="N175" i="2"/>
  <c r="P175" i="2"/>
  <c r="N176" i="2"/>
  <c r="P176" i="2"/>
  <c r="W176" i="2" s="1"/>
  <c r="N177" i="2"/>
  <c r="P177" i="2"/>
  <c r="N178" i="2"/>
  <c r="P178" i="2"/>
  <c r="W178" i="2" s="1"/>
  <c r="N179" i="2"/>
  <c r="P179" i="2"/>
  <c r="N180" i="2"/>
  <c r="P180" i="2"/>
  <c r="W180" i="2" s="1"/>
  <c r="N181" i="2"/>
  <c r="P181" i="2"/>
  <c r="N182" i="2"/>
  <c r="P182" i="2"/>
  <c r="W182" i="2" s="1"/>
  <c r="N183" i="2"/>
  <c r="P183" i="2"/>
  <c r="N184" i="2"/>
  <c r="P184" i="2"/>
  <c r="W184" i="2" s="1"/>
  <c r="N185" i="2"/>
  <c r="P185" i="2"/>
  <c r="N186" i="2"/>
  <c r="P186" i="2"/>
  <c r="W186" i="2" s="1"/>
  <c r="N187" i="2"/>
  <c r="P187" i="2"/>
  <c r="N188" i="2"/>
  <c r="P188" i="2"/>
  <c r="W188" i="2" s="1"/>
  <c r="N189" i="2"/>
  <c r="P189" i="2"/>
  <c r="N190" i="2"/>
  <c r="P190" i="2"/>
  <c r="W190" i="2" s="1"/>
  <c r="N191" i="2"/>
  <c r="P191" i="2"/>
  <c r="N192" i="2"/>
  <c r="P192" i="2"/>
  <c r="W192" i="2" s="1"/>
  <c r="N193" i="2"/>
  <c r="P193" i="2"/>
  <c r="N194" i="2"/>
  <c r="P194" i="2"/>
  <c r="W194" i="2"/>
  <c r="N195" i="2"/>
  <c r="P195" i="2"/>
  <c r="N196" i="2"/>
  <c r="P196" i="2"/>
  <c r="W196" i="2" s="1"/>
  <c r="N197" i="2"/>
  <c r="P197" i="2"/>
  <c r="N198" i="2"/>
  <c r="P198" i="2"/>
  <c r="W198" i="2" s="1"/>
  <c r="N199" i="2"/>
  <c r="P199" i="2"/>
  <c r="N200" i="2"/>
  <c r="P200" i="2"/>
  <c r="W200" i="2" s="1"/>
  <c r="N201" i="2"/>
  <c r="P201" i="2"/>
  <c r="N202" i="2"/>
  <c r="P202" i="2"/>
  <c r="W202" i="2" s="1"/>
  <c r="N203" i="2"/>
  <c r="P203" i="2"/>
  <c r="N204" i="2"/>
  <c r="P204" i="2"/>
  <c r="W204" i="2" s="1"/>
  <c r="N205" i="2"/>
  <c r="P205" i="2"/>
  <c r="N206" i="2"/>
  <c r="P206" i="2"/>
  <c r="W206" i="2" s="1"/>
  <c r="N207" i="2"/>
  <c r="P207" i="2"/>
  <c r="N208" i="2"/>
  <c r="P208" i="2"/>
  <c r="W208" i="2" s="1"/>
  <c r="N209" i="2"/>
  <c r="P209" i="2"/>
  <c r="N210" i="2"/>
  <c r="P210" i="2"/>
  <c r="W210" i="2" s="1"/>
  <c r="N211" i="2"/>
  <c r="P211" i="2"/>
  <c r="N212" i="2"/>
  <c r="P212" i="2"/>
  <c r="W212" i="2" s="1"/>
  <c r="N213" i="2"/>
  <c r="P213" i="2"/>
  <c r="N214" i="2"/>
  <c r="P214" i="2"/>
  <c r="W214" i="2" s="1"/>
  <c r="N215" i="2"/>
  <c r="P215" i="2"/>
  <c r="N216" i="2"/>
  <c r="P216" i="2"/>
  <c r="W216" i="2" s="1"/>
  <c r="N217" i="2"/>
  <c r="P217" i="2"/>
  <c r="N218" i="2"/>
  <c r="P218" i="2"/>
  <c r="W218" i="2" s="1"/>
  <c r="N219" i="2"/>
  <c r="P219" i="2"/>
  <c r="N220" i="2"/>
  <c r="P220" i="2"/>
  <c r="W220" i="2" s="1"/>
  <c r="N221" i="2"/>
  <c r="P221" i="2"/>
  <c r="N222" i="2"/>
  <c r="P222" i="2"/>
  <c r="W222" i="2" s="1"/>
  <c r="N223" i="2"/>
  <c r="P223" i="2"/>
  <c r="N224" i="2"/>
  <c r="P224" i="2"/>
  <c r="W224" i="2" s="1"/>
  <c r="N225" i="2"/>
  <c r="P225" i="2"/>
  <c r="N226" i="2"/>
  <c r="P226" i="2"/>
  <c r="W226" i="2" s="1"/>
  <c r="N227" i="2"/>
  <c r="P227" i="2"/>
  <c r="N228" i="2"/>
  <c r="P228" i="2"/>
  <c r="W228" i="2" s="1"/>
  <c r="N229" i="2"/>
  <c r="P229" i="2"/>
  <c r="N230" i="2"/>
  <c r="P230" i="2"/>
  <c r="W230" i="2" s="1"/>
  <c r="N231" i="2"/>
  <c r="P231" i="2"/>
  <c r="N232" i="2"/>
  <c r="P232" i="2"/>
  <c r="W232" i="2" s="1"/>
  <c r="N233" i="2"/>
  <c r="P233" i="2"/>
  <c r="N234" i="2"/>
  <c r="P234" i="2"/>
  <c r="N235" i="2"/>
  <c r="P235" i="2"/>
  <c r="W235" i="2" s="1"/>
  <c r="N236" i="2"/>
  <c r="P236" i="2"/>
  <c r="N237" i="2"/>
  <c r="P237" i="2"/>
  <c r="W237" i="2" s="1"/>
  <c r="N238" i="2"/>
  <c r="P238" i="2"/>
  <c r="N239" i="2"/>
  <c r="P239" i="2"/>
  <c r="W239" i="2"/>
  <c r="N240" i="2"/>
  <c r="P240" i="2"/>
  <c r="W240" i="2" s="1"/>
  <c r="N241" i="2"/>
  <c r="P241" i="2"/>
  <c r="N242" i="2"/>
  <c r="P242" i="2"/>
  <c r="W242" i="2" s="1"/>
  <c r="N243" i="2"/>
  <c r="P243" i="2"/>
  <c r="Q67" i="2" l="1"/>
  <c r="Q231" i="2"/>
  <c r="Q227" i="2"/>
  <c r="Q219" i="2"/>
  <c r="Q65" i="2"/>
  <c r="Q244" i="2"/>
  <c r="Q86" i="2"/>
  <c r="Q82" i="2"/>
  <c r="W250" i="2"/>
  <c r="Q187" i="2"/>
  <c r="Q156" i="2"/>
  <c r="Q247" i="2"/>
  <c r="Q155" i="2"/>
  <c r="Q211" i="2"/>
  <c r="Q207" i="2"/>
  <c r="Q53" i="2"/>
  <c r="Q179" i="2"/>
  <c r="Q175" i="2"/>
  <c r="W148" i="2"/>
  <c r="Q70" i="2"/>
  <c r="Q245" i="2"/>
  <c r="Q161" i="2"/>
  <c r="Q157" i="2"/>
  <c r="Q249" i="2"/>
  <c r="Q241" i="2"/>
  <c r="Q215" i="2"/>
  <c r="Q74" i="2"/>
  <c r="Q60" i="2"/>
  <c r="Q239" i="2"/>
  <c r="Q183" i="2"/>
  <c r="W156" i="2"/>
  <c r="Q153" i="2"/>
  <c r="Q248" i="2"/>
  <c r="W244" i="2"/>
  <c r="Q59" i="2"/>
  <c r="Q236" i="2"/>
  <c r="Q199" i="2"/>
  <c r="Q195" i="2"/>
  <c r="Q203" i="2"/>
  <c r="Q171" i="2"/>
  <c r="Q167" i="2"/>
  <c r="Q163" i="2"/>
  <c r="Q159" i="2"/>
  <c r="Q94" i="2"/>
  <c r="Q90" i="2"/>
  <c r="Q62" i="2"/>
  <c r="Q55" i="2"/>
  <c r="Q252" i="2"/>
  <c r="Q223" i="2"/>
  <c r="Q191" i="2"/>
  <c r="Q151" i="2"/>
  <c r="Q144" i="2"/>
  <c r="Q78" i="2"/>
  <c r="Q64" i="2"/>
  <c r="Q54" i="2"/>
  <c r="Q251" i="2"/>
  <c r="Q243" i="2"/>
  <c r="Q238" i="2"/>
  <c r="Q233" i="2"/>
  <c r="Q229" i="2"/>
  <c r="Q225" i="2"/>
  <c r="Q221" i="2"/>
  <c r="Q217" i="2"/>
  <c r="Q213" i="2"/>
  <c r="Q209" i="2"/>
  <c r="Q205" i="2"/>
  <c r="Q201" i="2"/>
  <c r="Q197" i="2"/>
  <c r="Q193" i="2"/>
  <c r="Q189" i="2"/>
  <c r="Q185" i="2"/>
  <c r="Q181" i="2"/>
  <c r="Q177" i="2"/>
  <c r="Q173" i="2"/>
  <c r="Q169" i="2"/>
  <c r="Q165" i="2"/>
  <c r="Q150" i="2"/>
  <c r="Q146" i="2"/>
  <c r="Q145" i="2"/>
  <c r="W144" i="2"/>
  <c r="Q140" i="2"/>
  <c r="W155" i="2"/>
  <c r="Q152" i="2"/>
  <c r="Q96" i="2"/>
  <c r="Q92" i="2"/>
  <c r="Q88" i="2"/>
  <c r="Q84" i="2"/>
  <c r="Q80" i="2"/>
  <c r="Q76" i="2"/>
  <c r="Q73" i="2"/>
  <c r="Q72" i="2"/>
  <c r="Q69" i="2"/>
  <c r="Q66" i="2"/>
  <c r="W65" i="2"/>
  <c r="Q63" i="2"/>
  <c r="W62" i="2"/>
  <c r="Q61" i="2"/>
  <c r="W60" i="2"/>
  <c r="Q58" i="2"/>
  <c r="W57" i="2"/>
  <c r="W247" i="2"/>
  <c r="Q246" i="2"/>
  <c r="W245" i="2"/>
  <c r="W145" i="2"/>
  <c r="W143" i="2"/>
  <c r="W141" i="2"/>
  <c r="Q134" i="2"/>
  <c r="W134" i="2"/>
  <c r="Q130" i="2"/>
  <c r="W130" i="2"/>
  <c r="Q126" i="2"/>
  <c r="W126" i="2"/>
  <c r="Q122" i="2"/>
  <c r="W122" i="2"/>
  <c r="Q118" i="2"/>
  <c r="W118" i="2"/>
  <c r="Q114" i="2"/>
  <c r="W114" i="2"/>
  <c r="Q110" i="2"/>
  <c r="W110" i="2"/>
  <c r="Q106" i="2"/>
  <c r="W106" i="2"/>
  <c r="Q102" i="2"/>
  <c r="W102" i="2"/>
  <c r="Q98" i="2"/>
  <c r="W98" i="2"/>
  <c r="W243" i="2"/>
  <c r="Q242" i="2"/>
  <c r="W241" i="2"/>
  <c r="Q240" i="2"/>
  <c r="W238" i="2"/>
  <c r="Q237" i="2"/>
  <c r="W236" i="2"/>
  <c r="Q235" i="2"/>
  <c r="Q234" i="2"/>
  <c r="W233" i="2"/>
  <c r="Q232" i="2"/>
  <c r="W231" i="2"/>
  <c r="Q230" i="2"/>
  <c r="W229" i="2"/>
  <c r="Q228" i="2"/>
  <c r="W227" i="2"/>
  <c r="Q226" i="2"/>
  <c r="W225" i="2"/>
  <c r="Q224" i="2"/>
  <c r="W223" i="2"/>
  <c r="Q222" i="2"/>
  <c r="W221" i="2"/>
  <c r="Q220" i="2"/>
  <c r="W219" i="2"/>
  <c r="Q218" i="2"/>
  <c r="W217" i="2"/>
  <c r="Q216" i="2"/>
  <c r="W215" i="2"/>
  <c r="Q214" i="2"/>
  <c r="W213" i="2"/>
  <c r="Q212" i="2"/>
  <c r="W211" i="2"/>
  <c r="Q210" i="2"/>
  <c r="W209" i="2"/>
  <c r="Q208" i="2"/>
  <c r="W207" i="2"/>
  <c r="Q206" i="2"/>
  <c r="W205" i="2"/>
  <c r="Q204" i="2"/>
  <c r="W203" i="2"/>
  <c r="Q202" i="2"/>
  <c r="W201" i="2"/>
  <c r="Q200" i="2"/>
  <c r="W199" i="2"/>
  <c r="Q198" i="2"/>
  <c r="W197" i="2"/>
  <c r="Q196" i="2"/>
  <c r="W195" i="2"/>
  <c r="Q194" i="2"/>
  <c r="W193" i="2"/>
  <c r="Q192" i="2"/>
  <c r="W191" i="2"/>
  <c r="Q190" i="2"/>
  <c r="W189" i="2"/>
  <c r="Q188" i="2"/>
  <c r="W187" i="2"/>
  <c r="Q186" i="2"/>
  <c r="W185" i="2"/>
  <c r="Q184" i="2"/>
  <c r="W183" i="2"/>
  <c r="Q182" i="2"/>
  <c r="W181" i="2"/>
  <c r="Q180" i="2"/>
  <c r="W179" i="2"/>
  <c r="Q178" i="2"/>
  <c r="W177" i="2"/>
  <c r="Q176" i="2"/>
  <c r="W175" i="2"/>
  <c r="Q174" i="2"/>
  <c r="W173" i="2"/>
  <c r="Q172" i="2"/>
  <c r="W171" i="2"/>
  <c r="Q170" i="2"/>
  <c r="W169" i="2"/>
  <c r="Q168" i="2"/>
  <c r="W167" i="2"/>
  <c r="Q166" i="2"/>
  <c r="W165" i="2"/>
  <c r="Q164" i="2"/>
  <c r="W163" i="2"/>
  <c r="Q162" i="2"/>
  <c r="W161" i="2"/>
  <c r="Q160" i="2"/>
  <c r="W159" i="2"/>
  <c r="Q158" i="2"/>
  <c r="W157" i="2"/>
  <c r="Q154" i="2"/>
  <c r="W152" i="2"/>
  <c r="W150" i="2"/>
  <c r="Q147" i="2"/>
  <c r="W147" i="2"/>
  <c r="W142" i="2"/>
  <c r="Q138" i="2"/>
  <c r="W138" i="2"/>
  <c r="Q132" i="2"/>
  <c r="W132" i="2"/>
  <c r="Q128" i="2"/>
  <c r="W128" i="2"/>
  <c r="Q124" i="2"/>
  <c r="W124" i="2"/>
  <c r="Q120" i="2"/>
  <c r="W120" i="2"/>
  <c r="Q116" i="2"/>
  <c r="W116" i="2"/>
  <c r="Q112" i="2"/>
  <c r="W112" i="2"/>
  <c r="Q108" i="2"/>
  <c r="W108" i="2"/>
  <c r="Q104" i="2"/>
  <c r="W104" i="2"/>
  <c r="Q100" i="2"/>
  <c r="W100" i="2"/>
  <c r="Q68" i="2"/>
  <c r="W67" i="2"/>
  <c r="W59" i="2"/>
  <c r="W55" i="2"/>
  <c r="Q149" i="2"/>
  <c r="Q139" i="2"/>
  <c r="Q136" i="2"/>
  <c r="Q135" i="2"/>
  <c r="Q133" i="2"/>
  <c r="Q131" i="2"/>
  <c r="Q129" i="2"/>
  <c r="Q127" i="2"/>
  <c r="Q125" i="2"/>
  <c r="Q123" i="2"/>
  <c r="Q121" i="2"/>
  <c r="Q119" i="2"/>
  <c r="Q117" i="2"/>
  <c r="Q115" i="2"/>
  <c r="Q113" i="2"/>
  <c r="Q111" i="2"/>
  <c r="Q109" i="2"/>
  <c r="Q107" i="2"/>
  <c r="Q105" i="2"/>
  <c r="Q103" i="2"/>
  <c r="Q101" i="2"/>
  <c r="Q99" i="2"/>
  <c r="Q97" i="2"/>
  <c r="W96" i="2"/>
  <c r="Q95" i="2"/>
  <c r="W94" i="2"/>
  <c r="Q93" i="2"/>
  <c r="W92" i="2"/>
  <c r="Q91" i="2"/>
  <c r="W90" i="2"/>
  <c r="Q89" i="2"/>
  <c r="W88" i="2"/>
  <c r="Q87" i="2"/>
  <c r="W86" i="2"/>
  <c r="Q85" i="2"/>
  <c r="W84" i="2"/>
  <c r="Q83" i="2"/>
  <c r="W82" i="2"/>
  <c r="Q81" i="2"/>
  <c r="W80" i="2"/>
  <c r="Q79" i="2"/>
  <c r="W78" i="2"/>
  <c r="Q77" i="2"/>
  <c r="W76" i="2"/>
  <c r="Q75" i="2"/>
  <c r="W74" i="2"/>
  <c r="W72" i="2"/>
  <c r="Q71" i="2"/>
  <c r="W70" i="2"/>
  <c r="W64" i="2"/>
  <c r="W56" i="2"/>
  <c r="W234" i="2"/>
  <c r="W137" i="2"/>
  <c r="W135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N3" i="2"/>
  <c r="Q3" i="2" l="1"/>
  <c r="N4" i="2"/>
  <c r="Q4" i="2" s="1"/>
  <c r="N5" i="2"/>
  <c r="Q5" i="2" s="1"/>
  <c r="N6" i="2"/>
  <c r="Q6" i="2" s="1"/>
  <c r="N7" i="2"/>
  <c r="Q7" i="2" s="1"/>
  <c r="N8" i="2"/>
  <c r="Q8" i="2" s="1"/>
  <c r="N9" i="2"/>
  <c r="Q9" i="2" s="1"/>
  <c r="N10" i="2"/>
  <c r="Q10" i="2" s="1"/>
  <c r="N11" i="2"/>
  <c r="Q11" i="2" s="1"/>
  <c r="N12" i="2"/>
  <c r="Q12" i="2" s="1"/>
  <c r="N13" i="2"/>
  <c r="Q13" i="2" s="1"/>
  <c r="N14" i="2"/>
  <c r="Q14" i="2" s="1"/>
  <c r="N15" i="2"/>
  <c r="Q15" i="2" s="1"/>
  <c r="N16" i="2"/>
  <c r="Q16" i="2" s="1"/>
  <c r="N17" i="2"/>
  <c r="Q17" i="2" s="1"/>
  <c r="N18" i="2"/>
  <c r="Q18" i="2" s="1"/>
  <c r="N19" i="2"/>
  <c r="Q19" i="2" s="1"/>
  <c r="N20" i="2"/>
  <c r="Q20" i="2" s="1"/>
  <c r="N21" i="2"/>
  <c r="Q21" i="2" s="1"/>
  <c r="N22" i="2"/>
  <c r="Q22" i="2" s="1"/>
  <c r="N23" i="2"/>
  <c r="Q23" i="2" s="1"/>
  <c r="N24" i="2"/>
  <c r="Q24" i="2" s="1"/>
  <c r="N25" i="2"/>
  <c r="Q25" i="2" s="1"/>
  <c r="N26" i="2"/>
  <c r="Q26" i="2" s="1"/>
  <c r="N27" i="2"/>
  <c r="Q27" i="2" s="1"/>
  <c r="N28" i="2"/>
  <c r="Q28" i="2" s="1"/>
  <c r="N29" i="2"/>
  <c r="Q29" i="2" s="1"/>
  <c r="N30" i="2"/>
  <c r="Q30" i="2" s="1"/>
  <c r="N31" i="2"/>
  <c r="Q31" i="2" s="1"/>
  <c r="N32" i="2"/>
  <c r="Q32" i="2" s="1"/>
  <c r="N33" i="2"/>
  <c r="Q33" i="2" s="1"/>
  <c r="N34" i="2"/>
  <c r="Q34" i="2" s="1"/>
  <c r="N35" i="2"/>
  <c r="Q35" i="2" s="1"/>
  <c r="N36" i="2"/>
  <c r="Q36" i="2" s="1"/>
  <c r="N37" i="2"/>
  <c r="Q37" i="2" s="1"/>
  <c r="N38" i="2"/>
  <c r="Q38" i="2" s="1"/>
  <c r="N39" i="2"/>
  <c r="Q39" i="2" s="1"/>
  <c r="N40" i="2"/>
  <c r="Q40" i="2" s="1"/>
  <c r="N41" i="2"/>
  <c r="Q41" i="2" s="1"/>
  <c r="N42" i="2"/>
  <c r="Q42" i="2" s="1"/>
  <c r="N43" i="2"/>
  <c r="Q43" i="2" s="1"/>
  <c r="N44" i="2"/>
  <c r="Q44" i="2" s="1"/>
  <c r="N45" i="2"/>
  <c r="Q45" i="2" s="1"/>
  <c r="N46" i="2"/>
  <c r="Q46" i="2" s="1"/>
  <c r="N47" i="2"/>
  <c r="Q47" i="2" s="1"/>
  <c r="N48" i="2"/>
  <c r="Q48" i="2" s="1"/>
  <c r="N49" i="2"/>
  <c r="Q49" i="2" s="1"/>
  <c r="N50" i="2"/>
  <c r="Q50" i="2" s="1"/>
  <c r="N51" i="2"/>
  <c r="Q51" i="2" s="1"/>
  <c r="N52" i="2"/>
  <c r="Q52" i="2" s="1"/>
  <c r="W20" i="2" l="1"/>
  <c r="W19" i="2"/>
  <c r="W18" i="2"/>
  <c r="W16" i="2"/>
  <c r="W15" i="2"/>
  <c r="W14" i="2"/>
  <c r="W17" i="2" l="1"/>
  <c r="W13" i="2"/>
  <c r="W5" i="2" l="1"/>
  <c r="W6" i="2"/>
  <c r="W7" i="2"/>
  <c r="W8" i="2"/>
  <c r="W9" i="2"/>
  <c r="W10" i="2"/>
  <c r="W11" i="2"/>
  <c r="W12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50" i="2"/>
  <c r="W51" i="2"/>
  <c r="W52" i="2"/>
  <c r="W4" i="2"/>
  <c r="W3" i="2"/>
</calcChain>
</file>

<file path=xl/sharedStrings.xml><?xml version="1.0" encoding="utf-8"?>
<sst xmlns="http://schemas.openxmlformats.org/spreadsheetml/2006/main" count="1161" uniqueCount="359">
  <si>
    <t>Adresse 1</t>
  </si>
  <si>
    <t>Adresse 2</t>
  </si>
  <si>
    <t>Ville</t>
  </si>
  <si>
    <t>Code Adhérent</t>
  </si>
  <si>
    <t>Miribel</t>
  </si>
  <si>
    <t>Courriel</t>
  </si>
  <si>
    <t>Adhésion Adulte</t>
  </si>
  <si>
    <t>Montant</t>
  </si>
  <si>
    <t>Adhésion Couple</t>
  </si>
  <si>
    <t>Compétition-Perfectionnement (2*1h)</t>
  </si>
  <si>
    <t>Compétition-Perfectionnement (1h+1h30)</t>
  </si>
  <si>
    <t>Groupe Elite (2*1h30)+Prépa phys (1h30)</t>
  </si>
  <si>
    <t>Adhésion Adulte (18 ans et +)</t>
  </si>
  <si>
    <t>Ecole de tennis (1h par semaine)</t>
  </si>
  <si>
    <t>Licence Découverte (avoir jamais été licencié)</t>
  </si>
  <si>
    <t>Goupe Compétition (1h+1h30)+Préparation physique</t>
  </si>
  <si>
    <t>Groupe Espoir (2*1h)+Préparation physique 1h30</t>
  </si>
  <si>
    <t>Mini tennis (enfants -6 ans)</t>
  </si>
  <si>
    <t>Etudiants / ados -18 ans</t>
  </si>
  <si>
    <t>Cours collectifs adultes (1h par semaine)</t>
  </si>
  <si>
    <t>Entrainement équipe (1h30 par semaine)</t>
  </si>
  <si>
    <t>Beynost</t>
  </si>
  <si>
    <t>Code Postal</t>
  </si>
  <si>
    <t>Type d'adhésion</t>
  </si>
  <si>
    <t>Chéque</t>
  </si>
  <si>
    <t>Espèces</t>
  </si>
  <si>
    <t>Virement</t>
  </si>
  <si>
    <t>Saint-Maurice de Beynost</t>
  </si>
  <si>
    <t>Sponsoring 300</t>
  </si>
  <si>
    <t>Sponsoring 400</t>
  </si>
  <si>
    <t>Sponsoring 500</t>
  </si>
  <si>
    <t>Sponsoring 700</t>
  </si>
  <si>
    <t>Sponsoring 1 000</t>
  </si>
  <si>
    <t>Mécenat 500</t>
  </si>
  <si>
    <t>Bât D</t>
  </si>
  <si>
    <t>Réduction sur cotisation &gt;560,00 € soit -10%</t>
  </si>
  <si>
    <t>Réduction sur cotisation &gt;710,00 € soit -15%</t>
  </si>
  <si>
    <t>Réduction sur cotisation &gt;850,00 € soit - 20%</t>
  </si>
  <si>
    <t>Licence Tennis FFT</t>
  </si>
  <si>
    <t xml:space="preserve">Nom </t>
  </si>
  <si>
    <t>Prénom</t>
  </si>
  <si>
    <t>Adhésion Enfant</t>
  </si>
  <si>
    <t>Annie</t>
  </si>
  <si>
    <t>2019_001</t>
  </si>
  <si>
    <t>2019_002</t>
  </si>
  <si>
    <t>2019_003</t>
  </si>
  <si>
    <t>2019_004</t>
  </si>
  <si>
    <t>2019_005</t>
  </si>
  <si>
    <t>2019_006</t>
  </si>
  <si>
    <t>2019_007</t>
  </si>
  <si>
    <t>2019_008</t>
  </si>
  <si>
    <t>2019_009</t>
  </si>
  <si>
    <t>2019_010</t>
  </si>
  <si>
    <t>2019_011</t>
  </si>
  <si>
    <t>2019_012</t>
  </si>
  <si>
    <t>2019_013</t>
  </si>
  <si>
    <t>2019_014</t>
  </si>
  <si>
    <t>2019_015</t>
  </si>
  <si>
    <t>2019_016</t>
  </si>
  <si>
    <t>2019_017</t>
  </si>
  <si>
    <t>2019_018</t>
  </si>
  <si>
    <t>2019_019</t>
  </si>
  <si>
    <t>2019_020</t>
  </si>
  <si>
    <t>2019_021</t>
  </si>
  <si>
    <t>2019_022</t>
  </si>
  <si>
    <t>2019_023</t>
  </si>
  <si>
    <t>2019_024</t>
  </si>
  <si>
    <t>2019_025</t>
  </si>
  <si>
    <t>2019_026</t>
  </si>
  <si>
    <t>2019_027</t>
  </si>
  <si>
    <t>2019_028</t>
  </si>
  <si>
    <t>2019_029</t>
  </si>
  <si>
    <t>2019_030</t>
  </si>
  <si>
    <t>2019_031</t>
  </si>
  <si>
    <t>2019_032</t>
  </si>
  <si>
    <t>2019_033</t>
  </si>
  <si>
    <t>2019_034</t>
  </si>
  <si>
    <t>2019_035</t>
  </si>
  <si>
    <t>2019_036</t>
  </si>
  <si>
    <t>2019_037</t>
  </si>
  <si>
    <t>2019_038</t>
  </si>
  <si>
    <t>2019_039</t>
  </si>
  <si>
    <t>2019_040</t>
  </si>
  <si>
    <t>2019_041</t>
  </si>
  <si>
    <t>2019_042</t>
  </si>
  <si>
    <t>2019_043</t>
  </si>
  <si>
    <t>2019_044</t>
  </si>
  <si>
    <t>2019_045</t>
  </si>
  <si>
    <t>2019_046</t>
  </si>
  <si>
    <t>2019_047</t>
  </si>
  <si>
    <t>2019_048</t>
  </si>
  <si>
    <t>2019_049</t>
  </si>
  <si>
    <t>2019_050</t>
  </si>
  <si>
    <t>2019_051</t>
  </si>
  <si>
    <t>2019_052</t>
  </si>
  <si>
    <t>2019_053</t>
  </si>
  <si>
    <t>2019_054</t>
  </si>
  <si>
    <t>2019_055</t>
  </si>
  <si>
    <t>2019_056</t>
  </si>
  <si>
    <t>2019_057</t>
  </si>
  <si>
    <t>2019_058</t>
  </si>
  <si>
    <t>2019_059</t>
  </si>
  <si>
    <t>2019_060</t>
  </si>
  <si>
    <t>2019_061</t>
  </si>
  <si>
    <t>2019_062</t>
  </si>
  <si>
    <t>2019_063</t>
  </si>
  <si>
    <t>2019_064</t>
  </si>
  <si>
    <t>2019_065</t>
  </si>
  <si>
    <t>2019_066</t>
  </si>
  <si>
    <t>2019_067</t>
  </si>
  <si>
    <t>2019_068</t>
  </si>
  <si>
    <t>2019_069</t>
  </si>
  <si>
    <t>2019_070</t>
  </si>
  <si>
    <t>2019_071</t>
  </si>
  <si>
    <t>2019_072</t>
  </si>
  <si>
    <t>2019_073</t>
  </si>
  <si>
    <t>2019_074</t>
  </si>
  <si>
    <t>2019_075</t>
  </si>
  <si>
    <t>2019_076</t>
  </si>
  <si>
    <t>2019_077</t>
  </si>
  <si>
    <t>2019_078</t>
  </si>
  <si>
    <t>2019_079</t>
  </si>
  <si>
    <t>2019_080</t>
  </si>
  <si>
    <t>2019_081</t>
  </si>
  <si>
    <t>2019_082</t>
  </si>
  <si>
    <t>2019_083</t>
  </si>
  <si>
    <t>2019_084</t>
  </si>
  <si>
    <t>2019_085</t>
  </si>
  <si>
    <t>2019_086</t>
  </si>
  <si>
    <t>2019_087</t>
  </si>
  <si>
    <t>2019_088</t>
  </si>
  <si>
    <t>2019_089</t>
  </si>
  <si>
    <t>2019_090</t>
  </si>
  <si>
    <t>2019_091</t>
  </si>
  <si>
    <t>2019_092</t>
  </si>
  <si>
    <t>2019_093</t>
  </si>
  <si>
    <t>2019_094</t>
  </si>
  <si>
    <t>2019_095</t>
  </si>
  <si>
    <t>2019_096</t>
  </si>
  <si>
    <t>2019_097</t>
  </si>
  <si>
    <t>2019_098</t>
  </si>
  <si>
    <t>2019_099</t>
  </si>
  <si>
    <t>2019_100</t>
  </si>
  <si>
    <t>2019_101</t>
  </si>
  <si>
    <t>2019_102</t>
  </si>
  <si>
    <t>2019_103</t>
  </si>
  <si>
    <t>2019_104</t>
  </si>
  <si>
    <t>2019_105</t>
  </si>
  <si>
    <t>2019_106</t>
  </si>
  <si>
    <t>2019_107</t>
  </si>
  <si>
    <t>2019_108</t>
  </si>
  <si>
    <t>2019_109</t>
  </si>
  <si>
    <t>2019_110</t>
  </si>
  <si>
    <t>2019_111</t>
  </si>
  <si>
    <t>2019_112</t>
  </si>
  <si>
    <t>2019_113</t>
  </si>
  <si>
    <t>2019_114</t>
  </si>
  <si>
    <t>2019_115</t>
  </si>
  <si>
    <t>2019_116</t>
  </si>
  <si>
    <t>2019_117</t>
  </si>
  <si>
    <t>2019_118</t>
  </si>
  <si>
    <t>2019_119</t>
  </si>
  <si>
    <t>2019_120</t>
  </si>
  <si>
    <t>2019_121</t>
  </si>
  <si>
    <t>2019_122</t>
  </si>
  <si>
    <t>2019_123</t>
  </si>
  <si>
    <t>2019_124</t>
  </si>
  <si>
    <t>2019_125</t>
  </si>
  <si>
    <t>2019_126</t>
  </si>
  <si>
    <t>2019_127</t>
  </si>
  <si>
    <t>2019_128</t>
  </si>
  <si>
    <t>2019_129</t>
  </si>
  <si>
    <t>2019_130</t>
  </si>
  <si>
    <t>2019_131</t>
  </si>
  <si>
    <t>2019_132</t>
  </si>
  <si>
    <t>2019_133</t>
  </si>
  <si>
    <t>2019_134</t>
  </si>
  <si>
    <t>2019_135</t>
  </si>
  <si>
    <t>2019_136</t>
  </si>
  <si>
    <t>2019_137</t>
  </si>
  <si>
    <t>2019_138</t>
  </si>
  <si>
    <t>2019_139</t>
  </si>
  <si>
    <t>2019_140</t>
  </si>
  <si>
    <t>2019_141</t>
  </si>
  <si>
    <t>2019_142</t>
  </si>
  <si>
    <t>2019_143</t>
  </si>
  <si>
    <t>2019_144</t>
  </si>
  <si>
    <t>2019_145</t>
  </si>
  <si>
    <t>2019_146</t>
  </si>
  <si>
    <t>2019_147</t>
  </si>
  <si>
    <t>2019_148</t>
  </si>
  <si>
    <t>2019_149</t>
  </si>
  <si>
    <t>2019_150</t>
  </si>
  <si>
    <t>2019_151</t>
  </si>
  <si>
    <t>2019_152</t>
  </si>
  <si>
    <t>2019_153</t>
  </si>
  <si>
    <t>2019_154</t>
  </si>
  <si>
    <t>2019_155</t>
  </si>
  <si>
    <t>2019_156</t>
  </si>
  <si>
    <t>2019_157</t>
  </si>
  <si>
    <t>2019_158</t>
  </si>
  <si>
    <t>2019_159</t>
  </si>
  <si>
    <t>2019_160</t>
  </si>
  <si>
    <t>2019_161</t>
  </si>
  <si>
    <t>2019_162</t>
  </si>
  <si>
    <t>2019_163</t>
  </si>
  <si>
    <t>2019_164</t>
  </si>
  <si>
    <t>2019_165</t>
  </si>
  <si>
    <t>2019_166</t>
  </si>
  <si>
    <t>2019_167</t>
  </si>
  <si>
    <t>2019_168</t>
  </si>
  <si>
    <t>2019_169</t>
  </si>
  <si>
    <t>2019_170</t>
  </si>
  <si>
    <t>2019_171</t>
  </si>
  <si>
    <t>2019_172</t>
  </si>
  <si>
    <t>2019_173</t>
  </si>
  <si>
    <t>2019_174</t>
  </si>
  <si>
    <t>2019_175</t>
  </si>
  <si>
    <t>2019_176</t>
  </si>
  <si>
    <t>2019_177</t>
  </si>
  <si>
    <t>2019_178</t>
  </si>
  <si>
    <t>2019_179</t>
  </si>
  <si>
    <t>2019_180</t>
  </si>
  <si>
    <t>2019_181</t>
  </si>
  <si>
    <t>2019_182</t>
  </si>
  <si>
    <t>2019_183</t>
  </si>
  <si>
    <t>2019_184</t>
  </si>
  <si>
    <t>2019_185</t>
  </si>
  <si>
    <t>2019_186</t>
  </si>
  <si>
    <t>2019_187</t>
  </si>
  <si>
    <t>2019_188</t>
  </si>
  <si>
    <t>2019_189</t>
  </si>
  <si>
    <t>2019_190</t>
  </si>
  <si>
    <t>2019_191</t>
  </si>
  <si>
    <t>2019_192</t>
  </si>
  <si>
    <t>2019_193</t>
  </si>
  <si>
    <t>2019_194</t>
  </si>
  <si>
    <t>2019_195</t>
  </si>
  <si>
    <t>2019_196</t>
  </si>
  <si>
    <t>2019_197</t>
  </si>
  <si>
    <t>2019_198</t>
  </si>
  <si>
    <t>2019_199</t>
  </si>
  <si>
    <t>2019_200</t>
  </si>
  <si>
    <t>2019_201</t>
  </si>
  <si>
    <t>2019_202</t>
  </si>
  <si>
    <t>2019_203</t>
  </si>
  <si>
    <t>2019_204</t>
  </si>
  <si>
    <t>2019_205</t>
  </si>
  <si>
    <t>2019_206</t>
  </si>
  <si>
    <t>2019_207</t>
  </si>
  <si>
    <t>2019_208</t>
  </si>
  <si>
    <t>2019_209</t>
  </si>
  <si>
    <t>2019_210</t>
  </si>
  <si>
    <t>2019_211</t>
  </si>
  <si>
    <t>2019_212</t>
  </si>
  <si>
    <t>2019_213</t>
  </si>
  <si>
    <t>2019_214</t>
  </si>
  <si>
    <t>2019_215</t>
  </si>
  <si>
    <t>2019_216</t>
  </si>
  <si>
    <t>2019_217</t>
  </si>
  <si>
    <t>2019_218</t>
  </si>
  <si>
    <t>2019_219</t>
  </si>
  <si>
    <t>2019_220</t>
  </si>
  <si>
    <t>2019_221</t>
  </si>
  <si>
    <t>2019_222</t>
  </si>
  <si>
    <t>2019_223</t>
  </si>
  <si>
    <t>2019_224</t>
  </si>
  <si>
    <t>2019_225</t>
  </si>
  <si>
    <t>2019_226</t>
  </si>
  <si>
    <t>2019_227</t>
  </si>
  <si>
    <t>2019_228</t>
  </si>
  <si>
    <t>2019_229</t>
  </si>
  <si>
    <t>2019_230</t>
  </si>
  <si>
    <t>2019_231</t>
  </si>
  <si>
    <t>2019_232</t>
  </si>
  <si>
    <t>2019_233</t>
  </si>
  <si>
    <t>2019_234</t>
  </si>
  <si>
    <t>2019_235</t>
  </si>
  <si>
    <t>2019_236</t>
  </si>
  <si>
    <t>2019_237</t>
  </si>
  <si>
    <t>2019_238</t>
  </si>
  <si>
    <t>2019_239</t>
  </si>
  <si>
    <t>2019_240</t>
  </si>
  <si>
    <t>2019_241</t>
  </si>
  <si>
    <t>2019_242</t>
  </si>
  <si>
    <t>2019_243</t>
  </si>
  <si>
    <t>2019_244</t>
  </si>
  <si>
    <t>2019_245</t>
  </si>
  <si>
    <t>2019_246</t>
  </si>
  <si>
    <t>2019_247</t>
  </si>
  <si>
    <t>2019_248</t>
  </si>
  <si>
    <t>2019_249</t>
  </si>
  <si>
    <t>2019_250</t>
  </si>
  <si>
    <t>Coralie</t>
  </si>
  <si>
    <t>Patrick</t>
  </si>
  <si>
    <t>André</t>
  </si>
  <si>
    <t>José</t>
  </si>
  <si>
    <t>Olivier</t>
  </si>
  <si>
    <t>Gérard</t>
  </si>
  <si>
    <t>thierry</t>
  </si>
  <si>
    <t>Téléphone portable</t>
  </si>
  <si>
    <t>Fichier Adhésion 2019</t>
  </si>
  <si>
    <t xml:space="preserve"> Type d'Adhésion</t>
  </si>
  <si>
    <t>Type de Cours</t>
  </si>
  <si>
    <t>Moyen de paiement</t>
  </si>
  <si>
    <t>Réduction Famille</t>
  </si>
  <si>
    <t>Niveau de Sponsoring</t>
  </si>
  <si>
    <t xml:space="preserve">Licence été Adulte et jeune </t>
  </si>
  <si>
    <t>Pas de cours</t>
  </si>
  <si>
    <t>Pas de réduction</t>
  </si>
  <si>
    <t>Type de cours</t>
  </si>
  <si>
    <t>Somme Totale</t>
  </si>
  <si>
    <t>A Remplir</t>
  </si>
  <si>
    <t>Type de sponsoring</t>
  </si>
  <si>
    <t>Non Sponsor</t>
  </si>
  <si>
    <t>Montant réduction</t>
  </si>
  <si>
    <t>07xxxxxxxx</t>
  </si>
  <si>
    <t>06xxxxxxxx</t>
  </si>
  <si>
    <t>xxxxx@free.fr</t>
  </si>
  <si>
    <t>Rue du président</t>
  </si>
  <si>
    <t>Goub</t>
  </si>
  <si>
    <t>Chev</t>
  </si>
  <si>
    <t>Luq</t>
  </si>
  <si>
    <t>Peg</t>
  </si>
  <si>
    <t>De Oli</t>
  </si>
  <si>
    <t>Gran</t>
  </si>
  <si>
    <t>Bell</t>
  </si>
  <si>
    <t>Bar</t>
  </si>
  <si>
    <t>Montant2</t>
  </si>
  <si>
    <t>Montant3</t>
  </si>
  <si>
    <t>Code_Client</t>
  </si>
  <si>
    <t>=DECALER('Base Adhérents'!$A$3;;;NBVAL('Base Adhérents'!$A:$A)-1)</t>
  </si>
  <si>
    <t>='Base Tarifaire'!$B$2:$B$11</t>
  </si>
  <si>
    <t>='Base Tarifaire'!$D$2:$D$11</t>
  </si>
  <si>
    <t>='Base Tarifaire'!$H$2:$H$11</t>
  </si>
  <si>
    <t>Moyen_de_paiement</t>
  </si>
  <si>
    <t>='Base Tarifaire'!$E$2:$E$11</t>
  </si>
  <si>
    <t>Niveau_de_Sponsoring</t>
  </si>
  <si>
    <t>='Base Tarifaire'!$G$2:$G$11</t>
  </si>
  <si>
    <t>Réduction_Famille</t>
  </si>
  <si>
    <t>='Base Tarifaire'!$F$2:$F$11</t>
  </si>
  <si>
    <t>Tab_Client</t>
  </si>
  <si>
    <t>=DECALER('Base Adhérents'!$A$3;;;NBVAL('Base Adhérents'!$A:$A)-1;7)</t>
  </si>
  <si>
    <t>Type_d_Adhésion</t>
  </si>
  <si>
    <t>='Base Tarifaire'!$A$2:$A$11</t>
  </si>
  <si>
    <t>Type_de_Cours</t>
  </si>
  <si>
    <t>='Base Tarifaire'!$C$2:$C$11</t>
  </si>
  <si>
    <t>Zones nommées</t>
  </si>
  <si>
    <t>Montant Total</t>
  </si>
  <si>
    <t>Adhésion Famille</t>
  </si>
  <si>
    <t>ü</t>
  </si>
  <si>
    <t>Réduction</t>
  </si>
  <si>
    <t>Famille</t>
  </si>
  <si>
    <t>Membre 1</t>
  </si>
  <si>
    <t>Membre 2</t>
  </si>
  <si>
    <t>Membre 3</t>
  </si>
  <si>
    <t>Membre 4</t>
  </si>
  <si>
    <t>Montant à Payer</t>
  </si>
  <si>
    <t>Seuil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</si>
</sst>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00000"/>
    <numFmt numFmtId="166" formatCode="0#&quot; &quot;##&quot; &quot;##&quot; &quot;##&quot; &quot;##"/>
    <numFmt numFmtId="167" formatCode="_-* #,##0\ &quot;€&quot;_-;\-* #,##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rgb="FF00B050"/>
      <name val="Wingdings"/>
      <charset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/>
      <top style="thick">
        <color rgb="FFFF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FF0000"/>
      </bottom>
      <diagonal/>
    </border>
    <border>
      <left style="thick">
        <color rgb="FF00B050"/>
      </left>
      <right style="thick">
        <color rgb="FF00B050"/>
      </right>
      <top style="thick">
        <color rgb="FFFF0000"/>
      </top>
      <bottom style="thin">
        <color indexed="64"/>
      </bottom>
      <diagonal/>
    </border>
    <border>
      <left style="thick">
        <color rgb="FF00B050"/>
      </left>
      <right style="thick">
        <color rgb="FF00B050"/>
      </right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ck">
        <color rgb="FF00B050"/>
      </right>
      <top style="thin">
        <color indexed="64"/>
      </top>
      <bottom style="thick">
        <color rgb="FFFF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/>
    </xf>
    <xf numFmtId="164" fontId="0" fillId="0" borderId="0" xfId="0" applyNumberFormat="1"/>
    <xf numFmtId="10" fontId="0" fillId="0" borderId="0" xfId="0" applyNumberFormat="1"/>
    <xf numFmtId="0" fontId="1" fillId="3" borderId="1" xfId="0" applyFont="1" applyFill="1" applyBorder="1" applyAlignment="1">
      <alignment horizontal="center" vertical="center" wrapText="1"/>
    </xf>
    <xf numFmtId="164" fontId="0" fillId="0" borderId="0" xfId="0" applyNumberFormat="1" applyFill="1" applyBorder="1"/>
    <xf numFmtId="0" fontId="0" fillId="0" borderId="1" xfId="0" applyBorder="1"/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7" fontId="0" fillId="0" borderId="0" xfId="2" applyNumberFormat="1" applyFont="1" applyAlignment="1">
      <alignment horizontal="center" vertical="center"/>
    </xf>
    <xf numFmtId="167" fontId="1" fillId="3" borderId="1" xfId="2" applyNumberFormat="1" applyFont="1" applyFill="1" applyBorder="1" applyAlignment="1">
      <alignment horizontal="center" vertical="center" wrapText="1"/>
    </xf>
    <xf numFmtId="167" fontId="3" fillId="0" borderId="1" xfId="2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9" fontId="0" fillId="0" borderId="0" xfId="0" applyNumberFormat="1"/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7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left"/>
    </xf>
    <xf numFmtId="165" fontId="0" fillId="0" borderId="4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167" fontId="3" fillId="0" borderId="4" xfId="2" applyNumberFormat="1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5" xfId="0" applyBorder="1"/>
    <xf numFmtId="0" fontId="7" fillId="0" borderId="5" xfId="0" applyFon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167" fontId="3" fillId="0" borderId="5" xfId="2" applyNumberFormat="1" applyFon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6" xfId="0" applyBorder="1"/>
    <xf numFmtId="0" fontId="7" fillId="0" borderId="7" xfId="0" applyFont="1" applyBorder="1" applyAlignment="1">
      <alignment horizontal="center" vertical="center"/>
    </xf>
    <xf numFmtId="0" fontId="0" fillId="0" borderId="7" xfId="0" applyBorder="1"/>
    <xf numFmtId="165" fontId="0" fillId="0" borderId="7" xfId="0" applyNumberFormat="1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167" fontId="3" fillId="0" borderId="7" xfId="2" applyNumberFormat="1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7" fillId="0" borderId="10" xfId="0" applyFont="1" applyBorder="1" applyAlignment="1">
      <alignment horizontal="center" vertical="center"/>
    </xf>
    <xf numFmtId="0" fontId="0" fillId="0" borderId="10" xfId="0" applyBorder="1"/>
    <xf numFmtId="165" fontId="0" fillId="0" borderId="10" xfId="0" applyNumberFormat="1" applyBorder="1" applyAlignment="1">
      <alignment horizontal="center" vertical="center"/>
    </xf>
    <xf numFmtId="166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167" fontId="3" fillId="0" borderId="10" xfId="2" applyNumberFormat="1" applyFont="1" applyBorder="1" applyAlignment="1">
      <alignment horizontal="center" vertical="center"/>
    </xf>
    <xf numFmtId="167" fontId="3" fillId="0" borderId="11" xfId="2" applyNumberFormat="1" applyFont="1" applyBorder="1" applyAlignment="1">
      <alignment horizontal="center" vertical="center"/>
    </xf>
    <xf numFmtId="167" fontId="3" fillId="0" borderId="12" xfId="2" applyNumberFormat="1" applyFont="1" applyBorder="1" applyAlignment="1">
      <alignment horizontal="center" vertical="center"/>
    </xf>
    <xf numFmtId="167" fontId="3" fillId="0" borderId="13" xfId="2" applyNumberFormat="1" applyFon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67" fontId="0" fillId="5" borderId="0" xfId="2" applyNumberFormat="1" applyFont="1" applyFill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167" fontId="1" fillId="5" borderId="1" xfId="2" applyNumberFormat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/>
    </xf>
    <xf numFmtId="167" fontId="3" fillId="5" borderId="1" xfId="2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164" fontId="0" fillId="0" borderId="0" xfId="0" applyNumberFormat="1" applyFill="1"/>
    <xf numFmtId="0" fontId="0" fillId="0" borderId="0" xfId="0" applyFill="1"/>
    <xf numFmtId="10" fontId="0" fillId="0" borderId="0" xfId="0" applyNumberFormat="1" applyFill="1"/>
    <xf numFmtId="9" fontId="0" fillId="0" borderId="0" xfId="0" applyNumberFormat="1" applyFill="1"/>
    <xf numFmtId="0" fontId="0" fillId="2" borderId="5" xfId="0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0" fontId="0" fillId="6" borderId="1" xfId="0" applyFill="1" applyBorder="1"/>
  </cellXfs>
  <cellStyles count="3">
    <cellStyle name="Lien hypertexte" xfId="1" builtinId="8"/>
    <cellStyle name="Monétaire" xfId="2" builtinId="4"/>
    <cellStyle name="Normal" xfId="0" builtinId="0"/>
  </cellStyles>
  <dxfs count="8">
    <dxf>
      <numFmt numFmtId="13" formatCode="0%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.00\ &quot;€&quot;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6600"/>
      <color rgb="FFFEF4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219075</xdr:colOff>
          <xdr:row>162</xdr:row>
          <xdr:rowOff>0</xdr:rowOff>
        </xdr:from>
        <xdr:to>
          <xdr:col>1</xdr:col>
          <xdr:colOff>447675</xdr:colOff>
          <xdr:row>163</xdr:row>
          <xdr:rowOff>0</xdr:rowOff>
        </xdr:to>
        <xdr:sp macro="" textlink="">
          <xdr:nvSpPr>
            <xdr:cNvPr id="3559" name="Option Button 487" hidden="1">
              <a:extLst>
                <a:ext uri="{63B3BB69-23CF-44E3-9099-C40C66FF867C}">
                  <a14:compatExt spid="_x0000_s3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ypeCours" displayName="TypeCours" ref="D1:E10" totalsRowShown="0" headerRowDxfId="7" headerRowBorderDxfId="6" tableBorderDxfId="5">
  <autoFilter ref="D1:E10"/>
  <tableColumns count="2">
    <tableColumn id="1" name="Type de Cours"/>
    <tableColumn id="2" name="Montant2" dataDxfId="4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2" name="Reductions" displayName="Reductions" ref="I1:K5" totalsRowShown="0" headerRowDxfId="3" headerRowBorderDxfId="2" tableBorderDxfId="1">
  <autoFilter ref="I1:K5"/>
  <tableColumns count="3">
    <tableColumn id="1" name="Réduction Famille"/>
    <tableColumn id="2" name="Seuil"/>
    <tableColumn id="3" name="Réduction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xxxxx@free.fr" TargetMode="External"/><Relationship Id="rId1" Type="http://schemas.openxmlformats.org/officeDocument/2006/relationships/hyperlink" Target="mailto:xxxxx@free.fr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6600"/>
  </sheetPr>
  <dimension ref="A1:W252"/>
  <sheetViews>
    <sheetView tabSelected="1" topLeftCell="A2" zoomScale="80" zoomScaleNormal="80" workbookViewId="0">
      <selection activeCell="G28" sqref="G28"/>
    </sheetView>
  </sheetViews>
  <sheetFormatPr baseColWidth="10" defaultRowHeight="15" x14ac:dyDescent="0.25"/>
  <cols>
    <col min="1" max="1" width="9.28515625" customWidth="1"/>
    <col min="2" max="4" width="9.42578125" customWidth="1"/>
    <col min="5" max="5" width="23" customWidth="1"/>
    <col min="6" max="6" width="23.7109375" customWidth="1"/>
    <col min="7" max="8" width="25" customWidth="1"/>
    <col min="9" max="9" width="8.5703125" style="2" customWidth="1"/>
    <col min="10" max="10" width="26.42578125" customWidth="1"/>
    <col min="11" max="11" width="18.140625" style="1" customWidth="1"/>
    <col min="12" max="12" width="27" style="1" customWidth="1"/>
    <col min="13" max="13" width="42.42578125" style="1" customWidth="1"/>
    <col min="14" max="14" width="16.140625" style="16" customWidth="1"/>
    <col min="15" max="15" width="53.140625" style="1" bestFit="1" customWidth="1"/>
    <col min="16" max="16" width="16.140625" style="16" customWidth="1"/>
    <col min="17" max="17" width="16.5703125" style="1" customWidth="1"/>
    <col min="18" max="18" width="44.85546875" style="62" bestFit="1" customWidth="1"/>
    <col min="19" max="20" width="16.140625" style="63" customWidth="1"/>
    <col min="21" max="21" width="20.28515625" style="1" customWidth="1"/>
    <col min="22" max="22" width="16.140625" style="16" customWidth="1"/>
    <col min="23" max="23" width="12.140625" style="1" customWidth="1"/>
  </cols>
  <sheetData>
    <row r="1" spans="1:23" ht="27.75" customHeight="1" x14ac:dyDescent="0.25">
      <c r="E1" s="74" t="s">
        <v>301</v>
      </c>
      <c r="F1" s="74"/>
    </row>
    <row r="2" spans="1:23" s="6" customFormat="1" ht="31.5" customHeight="1" x14ac:dyDescent="0.25">
      <c r="A2" s="6" t="s">
        <v>3</v>
      </c>
      <c r="B2" s="6" t="s">
        <v>41</v>
      </c>
      <c r="C2" s="6" t="s">
        <v>6</v>
      </c>
      <c r="D2" s="6" t="s">
        <v>349</v>
      </c>
      <c r="E2" s="6" t="s">
        <v>39</v>
      </c>
      <c r="F2" s="6" t="s">
        <v>40</v>
      </c>
      <c r="G2" s="6" t="s">
        <v>0</v>
      </c>
      <c r="H2" s="6" t="s">
        <v>1</v>
      </c>
      <c r="I2" s="6" t="s">
        <v>22</v>
      </c>
      <c r="J2" s="6" t="s">
        <v>2</v>
      </c>
      <c r="K2" s="6" t="s">
        <v>300</v>
      </c>
      <c r="L2" s="6" t="s">
        <v>5</v>
      </c>
      <c r="M2" s="6" t="s">
        <v>23</v>
      </c>
      <c r="N2" s="17" t="s">
        <v>7</v>
      </c>
      <c r="O2" s="6" t="s">
        <v>310</v>
      </c>
      <c r="P2" s="17" t="s">
        <v>7</v>
      </c>
      <c r="Q2" s="6" t="s">
        <v>348</v>
      </c>
      <c r="R2" s="64" t="s">
        <v>305</v>
      </c>
      <c r="S2" s="65" t="s">
        <v>315</v>
      </c>
      <c r="T2" s="65" t="s">
        <v>357</v>
      </c>
      <c r="U2" s="6" t="s">
        <v>313</v>
      </c>
      <c r="V2" s="17" t="s">
        <v>7</v>
      </c>
      <c r="W2" s="6" t="s">
        <v>311</v>
      </c>
    </row>
    <row r="3" spans="1:23" x14ac:dyDescent="0.25">
      <c r="A3" s="8" t="s">
        <v>43</v>
      </c>
      <c r="B3" s="19"/>
      <c r="C3" s="19"/>
      <c r="D3" s="19"/>
      <c r="E3" s="9" t="s">
        <v>320</v>
      </c>
      <c r="F3" s="9" t="s">
        <v>42</v>
      </c>
      <c r="G3" s="9" t="s">
        <v>319</v>
      </c>
      <c r="H3" s="8" t="s">
        <v>34</v>
      </c>
      <c r="I3" s="10">
        <v>1700</v>
      </c>
      <c r="J3" s="9" t="s">
        <v>27</v>
      </c>
      <c r="K3" s="11" t="s">
        <v>317</v>
      </c>
      <c r="L3" s="12" t="s">
        <v>318</v>
      </c>
      <c r="M3" s="13" t="s">
        <v>12</v>
      </c>
      <c r="N3" s="18">
        <f>INDEX(Montant,MATCH(M3,Type_d_Adhésion,0))</f>
        <v>185</v>
      </c>
      <c r="O3" s="13" t="s">
        <v>15</v>
      </c>
      <c r="P3" s="18">
        <f t="shared" ref="P3:P66" si="0">INDEX(Montant2,MATCH(O3,Type_de_Cours,0))</f>
        <v>330</v>
      </c>
      <c r="Q3" s="14">
        <f>SUM(N3+P3)</f>
        <v>515</v>
      </c>
      <c r="R3" s="66" t="str">
        <f>IF(OR($D3&lt;&gt;"ü",COUNTIFS($E$3:E3,E3,$D$3:D3,"ü")&gt;1),"Pas de réduction",INDEX(Reductions[Réduction Famille],MATCH(SUMIFS(Q:Q,E:E,E3,D:D,"ü"),Reductions[Seuil],1),1))</f>
        <v>Pas de réduction</v>
      </c>
      <c r="S3" s="67">
        <f>IF(OR(R3="Pas de réduction",COUNTIFS($E$3:E3,E3,$D$3:D3,"ü")&gt;1),0,VLOOKUP(R3,Reductions[],3,0)*SUMIFS(Q:Q,E:E,E3,D:D,"ü"))</f>
        <v>0</v>
      </c>
      <c r="T3" s="67">
        <f>IF(D3="ü",SUMIFS(Q:Q,E:E,E316/3/2018),Q3)-S3</f>
        <v>515</v>
      </c>
      <c r="U3" s="21" t="s">
        <v>28</v>
      </c>
      <c r="V3" s="18"/>
      <c r="W3" s="14" t="e">
        <f>#REF!+P3</f>
        <v>#REF!</v>
      </c>
    </row>
    <row r="4" spans="1:23" x14ac:dyDescent="0.25">
      <c r="A4" s="8" t="s">
        <v>44</v>
      </c>
      <c r="B4" s="19"/>
      <c r="C4" s="19"/>
      <c r="D4" s="19"/>
      <c r="E4" s="9" t="s">
        <v>321</v>
      </c>
      <c r="F4" s="9" t="s">
        <v>293</v>
      </c>
      <c r="G4" s="9" t="s">
        <v>319</v>
      </c>
      <c r="H4" s="8" t="s">
        <v>34</v>
      </c>
      <c r="I4" s="10">
        <v>1700</v>
      </c>
      <c r="J4" s="9" t="s">
        <v>27</v>
      </c>
      <c r="K4" s="11" t="s">
        <v>316</v>
      </c>
      <c r="L4" s="12" t="s">
        <v>318</v>
      </c>
      <c r="M4" s="13" t="s">
        <v>8</v>
      </c>
      <c r="N4" s="18">
        <f t="shared" ref="N4:N66" si="1">INDEX(Montant,MATCH(M4,Type_d_Adhésion,0))</f>
        <v>295</v>
      </c>
      <c r="O4" s="13" t="s">
        <v>308</v>
      </c>
      <c r="P4" s="18">
        <f t="shared" si="0"/>
        <v>0</v>
      </c>
      <c r="Q4" s="14">
        <f t="shared" ref="Q4:Q67" si="2">SUM(N4+P4)</f>
        <v>295</v>
      </c>
      <c r="R4" s="66" t="str">
        <f>IF(OR($D4&lt;&gt;"ü",COUNTIFS($E$3:E4,E4,$D$3:D4,"ü")&gt;1),"Pas de réduction",INDEX(Reductions[Réduction Famille],MATCH(SUMIFS(Q:Q,E:E,E4,D:D,"ü"),Reductions[Seuil],1),1))</f>
        <v>Pas de réduction</v>
      </c>
      <c r="S4" s="67">
        <f>IF(OR(R4="Pas de réduction",COUNTIFS($E$3:E4,E4,$D$3:D4,"ü")&gt;1),0,VLOOKUP(R4,Reductions[],3,0)*SUMIFS(Q:Q,E:E,E4,D:D,"ü"))</f>
        <v>0</v>
      </c>
      <c r="T4" s="67">
        <f t="shared" ref="T4:T67" si="3">IF(D4="ü",SUMIFS(Q:Q,E:E,E317/3/2018),Q4)-S4</f>
        <v>295</v>
      </c>
      <c r="U4" s="21" t="s">
        <v>314</v>
      </c>
      <c r="V4" s="18"/>
      <c r="W4" s="14" t="e">
        <f>#REF!+P4</f>
        <v>#REF!</v>
      </c>
    </row>
    <row r="5" spans="1:23" x14ac:dyDescent="0.25">
      <c r="A5" s="8" t="s">
        <v>45</v>
      </c>
      <c r="B5" s="19"/>
      <c r="C5" s="19"/>
      <c r="D5" s="19"/>
      <c r="E5" s="8" t="s">
        <v>322</v>
      </c>
      <c r="F5" s="8" t="s">
        <v>294</v>
      </c>
      <c r="G5" s="9" t="s">
        <v>319</v>
      </c>
      <c r="H5" s="8" t="s">
        <v>34</v>
      </c>
      <c r="I5" s="10">
        <v>1700</v>
      </c>
      <c r="J5" s="8" t="s">
        <v>21</v>
      </c>
      <c r="K5" s="11" t="s">
        <v>317</v>
      </c>
      <c r="L5" s="12" t="s">
        <v>318</v>
      </c>
      <c r="M5" s="13" t="s">
        <v>38</v>
      </c>
      <c r="N5" s="18">
        <f t="shared" si="1"/>
        <v>34</v>
      </c>
      <c r="O5" s="13" t="s">
        <v>20</v>
      </c>
      <c r="P5" s="18">
        <f t="shared" si="0"/>
        <v>195</v>
      </c>
      <c r="Q5" s="14">
        <f t="shared" si="2"/>
        <v>229</v>
      </c>
      <c r="R5" s="66" t="str">
        <f>IF(OR($D5&lt;&gt;"ü",COUNTIFS($E$3:E5,E5,$D$3:D5,"ü")&gt;1),"Pas de réduction",INDEX(Reductions[Réduction Famille],MATCH(SUMIFS(Q:Q,E:E,E5,D:D,"ü"),Reductions[Seuil],1),1))</f>
        <v>Pas de réduction</v>
      </c>
      <c r="S5" s="67">
        <f>IF(OR(R5="Pas de réduction",COUNTIFS($E$3:E5,E5,$D$3:D5,"ü")&gt;1),0,VLOOKUP(R5,Reductions[],3,0)*SUMIFS(Q:Q,E:E,E5,D:D,"ü"))</f>
        <v>0</v>
      </c>
      <c r="T5" s="67">
        <f t="shared" si="3"/>
        <v>229</v>
      </c>
      <c r="U5" s="21" t="s">
        <v>314</v>
      </c>
      <c r="V5" s="18"/>
      <c r="W5" s="14" t="e">
        <f>#REF!+P5</f>
        <v>#REF!</v>
      </c>
    </row>
    <row r="6" spans="1:23" x14ac:dyDescent="0.25">
      <c r="A6" s="8" t="s">
        <v>46</v>
      </c>
      <c r="B6" s="19"/>
      <c r="C6" s="19"/>
      <c r="D6" s="19"/>
      <c r="E6" s="8" t="s">
        <v>323</v>
      </c>
      <c r="F6" s="8" t="s">
        <v>295</v>
      </c>
      <c r="G6" s="9" t="s">
        <v>319</v>
      </c>
      <c r="H6" s="8" t="s">
        <v>34</v>
      </c>
      <c r="I6" s="10">
        <v>1700</v>
      </c>
      <c r="J6" s="8" t="s">
        <v>27</v>
      </c>
      <c r="K6" s="11" t="s">
        <v>316</v>
      </c>
      <c r="L6" s="12" t="s">
        <v>318</v>
      </c>
      <c r="M6" s="13" t="s">
        <v>307</v>
      </c>
      <c r="N6" s="18">
        <f t="shared" si="1"/>
        <v>70</v>
      </c>
      <c r="O6" s="13" t="s">
        <v>308</v>
      </c>
      <c r="P6" s="18">
        <f t="shared" si="0"/>
        <v>0</v>
      </c>
      <c r="Q6" s="14">
        <f t="shared" si="2"/>
        <v>70</v>
      </c>
      <c r="R6" s="66" t="str">
        <f>IF(OR($D6&lt;&gt;"ü",COUNTIFS($E$3:E6,E6,$D$3:D6,"ü")&gt;1),"Pas de réduction",INDEX(Reductions[Réduction Famille],MATCH(SUMIFS(Q:Q,E:E,E6,D:D,"ü"),Reductions[Seuil],1),1))</f>
        <v>Pas de réduction</v>
      </c>
      <c r="S6" s="67">
        <f>IF(OR(R6="Pas de réduction",COUNTIFS($E$3:E6,E6,$D$3:D6,"ü")&gt;1),0,VLOOKUP(R6,Reductions[],3,0)*SUMIFS(Q:Q,E:E,E6,D:D,"ü"))</f>
        <v>0</v>
      </c>
      <c r="T6" s="67">
        <f t="shared" si="3"/>
        <v>70</v>
      </c>
      <c r="U6" s="21" t="s">
        <v>314</v>
      </c>
      <c r="V6" s="18"/>
      <c r="W6" s="14" t="e">
        <f>#REF!+P6</f>
        <v>#REF!</v>
      </c>
    </row>
    <row r="7" spans="1:23" x14ac:dyDescent="0.25">
      <c r="A7" s="8" t="s">
        <v>47</v>
      </c>
      <c r="B7" s="19"/>
      <c r="C7" s="19"/>
      <c r="D7" s="19"/>
      <c r="E7" s="76" t="s">
        <v>352</v>
      </c>
      <c r="F7" s="8" t="s">
        <v>295</v>
      </c>
      <c r="G7" s="9" t="s">
        <v>319</v>
      </c>
      <c r="H7" s="8" t="s">
        <v>34</v>
      </c>
      <c r="I7" s="10">
        <v>1700</v>
      </c>
      <c r="J7" s="8" t="s">
        <v>21</v>
      </c>
      <c r="K7" s="11" t="s">
        <v>317</v>
      </c>
      <c r="L7" s="12" t="s">
        <v>318</v>
      </c>
      <c r="M7" s="13" t="s">
        <v>18</v>
      </c>
      <c r="N7" s="18">
        <f t="shared" si="1"/>
        <v>145</v>
      </c>
      <c r="O7" s="13" t="s">
        <v>15</v>
      </c>
      <c r="P7" s="18">
        <f t="shared" si="0"/>
        <v>330</v>
      </c>
      <c r="Q7" s="14">
        <f t="shared" si="2"/>
        <v>475</v>
      </c>
      <c r="R7" s="66" t="str">
        <f>IF(OR($D7&lt;&gt;"ü",COUNTIFS($E$3:E7,E7,$D$3:D7,"ü")&gt;1),"Pas de réduction",INDEX(Reductions[Réduction Famille],MATCH(SUMIFS(Q:Q,E:E,E7,D:D,"ü"),Reductions[Seuil],1),1))</f>
        <v>Pas de réduction</v>
      </c>
      <c r="S7" s="67">
        <f>IF(OR(R7="Pas de réduction",COUNTIFS($E$3:E7,E7,$D$3:D7,"ü")&gt;1),0,VLOOKUP(R7,Reductions[],3,0)*SUMIFS(Q:Q,E:E,E7,D:D,"ü"))</f>
        <v>0</v>
      </c>
      <c r="T7" s="67">
        <f t="shared" si="3"/>
        <v>475</v>
      </c>
      <c r="U7" s="21" t="s">
        <v>314</v>
      </c>
      <c r="V7" s="18"/>
      <c r="W7" s="14" t="e">
        <f>#REF!+P7</f>
        <v>#REF!</v>
      </c>
    </row>
    <row r="8" spans="1:23" x14ac:dyDescent="0.25">
      <c r="A8" s="8" t="s">
        <v>48</v>
      </c>
      <c r="B8" s="19"/>
      <c r="C8" s="19"/>
      <c r="D8" s="19"/>
      <c r="E8" s="8" t="s">
        <v>324</v>
      </c>
      <c r="F8" s="8" t="s">
        <v>296</v>
      </c>
      <c r="G8" s="9" t="s">
        <v>319</v>
      </c>
      <c r="H8" s="8" t="s">
        <v>34</v>
      </c>
      <c r="I8" s="10">
        <v>1700</v>
      </c>
      <c r="J8" s="8" t="s">
        <v>4</v>
      </c>
      <c r="K8" s="11" t="s">
        <v>316</v>
      </c>
      <c r="L8" s="12" t="s">
        <v>318</v>
      </c>
      <c r="M8" s="13" t="s">
        <v>14</v>
      </c>
      <c r="N8" s="18">
        <f t="shared" si="1"/>
        <v>50</v>
      </c>
      <c r="O8" s="13" t="s">
        <v>19</v>
      </c>
      <c r="P8" s="18">
        <f t="shared" si="0"/>
        <v>145</v>
      </c>
      <c r="Q8" s="14">
        <f t="shared" si="2"/>
        <v>195</v>
      </c>
      <c r="R8" s="66" t="str">
        <f>IF(OR($D8&lt;&gt;"ü",COUNTIFS($E$3:E8,E8,$D$3:D8,"ü")&gt;1),"Pas de réduction",INDEX(Reductions[Réduction Famille],MATCH(SUMIFS(Q:Q,E:E,E8,D:D,"ü"),Reductions[Seuil],1),1))</f>
        <v>Pas de réduction</v>
      </c>
      <c r="S8" s="67">
        <f>IF(OR(R8="Pas de réduction",COUNTIFS($E$3:E8,E8,$D$3:D8,"ü")&gt;1),0,VLOOKUP(R8,Reductions[],3,0)*SUMIFS(Q:Q,E:E,E8,D:D,"ü"))</f>
        <v>0</v>
      </c>
      <c r="T8" s="67">
        <f t="shared" si="3"/>
        <v>195</v>
      </c>
      <c r="U8" s="21" t="s">
        <v>314</v>
      </c>
      <c r="V8" s="18"/>
      <c r="W8" s="14" t="e">
        <f>#REF!+P8</f>
        <v>#REF!</v>
      </c>
    </row>
    <row r="9" spans="1:23" x14ac:dyDescent="0.25">
      <c r="A9" s="8" t="s">
        <v>49</v>
      </c>
      <c r="B9" s="19"/>
      <c r="C9" s="19"/>
      <c r="D9" s="19"/>
      <c r="E9" s="8" t="s">
        <v>325</v>
      </c>
      <c r="F9" s="8" t="s">
        <v>299</v>
      </c>
      <c r="G9" s="9" t="s">
        <v>319</v>
      </c>
      <c r="H9" s="8" t="s">
        <v>34</v>
      </c>
      <c r="I9" s="10">
        <v>1700</v>
      </c>
      <c r="J9" s="8" t="s">
        <v>21</v>
      </c>
      <c r="K9" s="11" t="s">
        <v>316</v>
      </c>
      <c r="L9" s="12" t="s">
        <v>318</v>
      </c>
      <c r="M9" s="13" t="s">
        <v>12</v>
      </c>
      <c r="N9" s="18">
        <f t="shared" si="1"/>
        <v>185</v>
      </c>
      <c r="O9" s="13" t="s">
        <v>15</v>
      </c>
      <c r="P9" s="18">
        <f t="shared" si="0"/>
        <v>330</v>
      </c>
      <c r="Q9" s="14">
        <f t="shared" si="2"/>
        <v>515</v>
      </c>
      <c r="R9" s="66" t="str">
        <f>IF(OR($D9&lt;&gt;"ü",COUNTIFS($E$3:E9,E9,$D$3:D9,"ü")&gt;1),"Pas de réduction",INDEX(Reductions[Réduction Famille],MATCH(SUMIFS(Q:Q,E:E,E9,D:D,"ü"),Reductions[Seuil],1),1))</f>
        <v>Pas de réduction</v>
      </c>
      <c r="S9" s="67">
        <f>IF(OR(R9="Pas de réduction",COUNTIFS($E$3:E9,E9,$D$3:D9,"ü")&gt;1),0,VLOOKUP(R9,Reductions[],3,0)*SUMIFS(Q:Q,E:E,E9,D:D,"ü"))</f>
        <v>0</v>
      </c>
      <c r="T9" s="67">
        <f t="shared" si="3"/>
        <v>515</v>
      </c>
      <c r="U9" s="21" t="s">
        <v>314</v>
      </c>
      <c r="V9" s="18"/>
      <c r="W9" s="14" t="e">
        <f>#REF!+P9</f>
        <v>#REF!</v>
      </c>
    </row>
    <row r="10" spans="1:23" x14ac:dyDescent="0.25">
      <c r="A10" s="8" t="s">
        <v>50</v>
      </c>
      <c r="B10" s="19"/>
      <c r="C10" s="19"/>
      <c r="D10" s="19"/>
      <c r="E10" s="8" t="s">
        <v>326</v>
      </c>
      <c r="F10" s="8" t="s">
        <v>297</v>
      </c>
      <c r="G10" s="9" t="s">
        <v>319</v>
      </c>
      <c r="H10" s="8" t="s">
        <v>34</v>
      </c>
      <c r="I10" s="10">
        <v>1700</v>
      </c>
      <c r="J10" s="8" t="s">
        <v>27</v>
      </c>
      <c r="K10" s="11" t="s">
        <v>317</v>
      </c>
      <c r="L10" s="12" t="s">
        <v>318</v>
      </c>
      <c r="M10" s="13" t="s">
        <v>8</v>
      </c>
      <c r="N10" s="18">
        <f t="shared" si="1"/>
        <v>295</v>
      </c>
      <c r="O10" s="13" t="s">
        <v>308</v>
      </c>
      <c r="P10" s="18">
        <f t="shared" si="0"/>
        <v>0</v>
      </c>
      <c r="Q10" s="14">
        <f t="shared" si="2"/>
        <v>295</v>
      </c>
      <c r="R10" s="66" t="str">
        <f>IF(OR($D10&lt;&gt;"ü",COUNTIFS($E$3:E10,E10,$D$3:D10,"ü")&gt;1),"Pas de réduction",INDEX(Reductions[Réduction Famille],MATCH(SUMIFS(Q:Q,E:E,E10,D:D,"ü"),Reductions[Seuil],1),1))</f>
        <v>Pas de réduction</v>
      </c>
      <c r="S10" s="67">
        <f>IF(OR(R10="Pas de réduction",COUNTIFS($E$3:E10,E10,$D$3:D10,"ü")&gt;1),0,VLOOKUP(R10,Reductions[],3,0)*SUMIFS(Q:Q,E:E,E10,D:D,"ü"))</f>
        <v>0</v>
      </c>
      <c r="T10" s="67">
        <f t="shared" si="3"/>
        <v>295</v>
      </c>
      <c r="U10" s="21" t="s">
        <v>314</v>
      </c>
      <c r="V10" s="18"/>
      <c r="W10" s="14" t="e">
        <f>#REF!+P10</f>
        <v>#REF!</v>
      </c>
    </row>
    <row r="11" spans="1:23" ht="15.75" thickBot="1" x14ac:dyDescent="0.3">
      <c r="A11" s="22" t="s">
        <v>51</v>
      </c>
      <c r="B11" s="23"/>
      <c r="C11" s="23"/>
      <c r="D11" s="23"/>
      <c r="E11" s="22" t="s">
        <v>327</v>
      </c>
      <c r="F11" s="22" t="s">
        <v>298</v>
      </c>
      <c r="G11" s="24" t="s">
        <v>319</v>
      </c>
      <c r="H11" s="22" t="s">
        <v>34</v>
      </c>
      <c r="I11" s="25">
        <v>1700</v>
      </c>
      <c r="J11" s="22" t="s">
        <v>21</v>
      </c>
      <c r="K11" s="26" t="s">
        <v>316</v>
      </c>
      <c r="L11" s="27" t="s">
        <v>318</v>
      </c>
      <c r="M11" s="28" t="s">
        <v>17</v>
      </c>
      <c r="N11" s="29">
        <f t="shared" si="1"/>
        <v>160</v>
      </c>
      <c r="O11" s="28" t="s">
        <v>308</v>
      </c>
      <c r="P11" s="29">
        <f t="shared" si="0"/>
        <v>0</v>
      </c>
      <c r="Q11" s="30">
        <f t="shared" si="2"/>
        <v>160</v>
      </c>
      <c r="R11" s="66" t="str">
        <f>IF(OR($D11&lt;&gt;"ü",COUNTIFS($E$3:E11,E11,$D$3:D11,"ü")&gt;1),"Pas de réduction",INDEX(Reductions[Réduction Famille],MATCH(SUMIFS(Q:Q,E:E,E11,D:D,"ü"),Reductions[Seuil],1),1))</f>
        <v>Pas de réduction</v>
      </c>
      <c r="S11" s="67">
        <f>IF(OR(R11="Pas de réduction",COUNTIFS($E$3:E11,E11,$D$3:D11,"ü")&gt;1),0,VLOOKUP(R11,Reductions[],3,0)*SUMIFS(Q:Q,E:E,E11,D:D,"ü"))</f>
        <v>0</v>
      </c>
      <c r="T11" s="67">
        <f t="shared" si="3"/>
        <v>160</v>
      </c>
      <c r="U11" s="21" t="s">
        <v>314</v>
      </c>
      <c r="V11" s="18"/>
      <c r="W11" s="14" t="e">
        <f>#REF!+P11</f>
        <v>#REF!</v>
      </c>
    </row>
    <row r="12" spans="1:23" ht="15.75" thickTop="1" x14ac:dyDescent="0.25">
      <c r="A12" s="39" t="s">
        <v>52</v>
      </c>
      <c r="B12" s="40"/>
      <c r="C12" s="40"/>
      <c r="D12" s="40" t="s">
        <v>350</v>
      </c>
      <c r="E12" s="41" t="s">
        <v>352</v>
      </c>
      <c r="F12" s="41" t="s">
        <v>353</v>
      </c>
      <c r="G12" s="41"/>
      <c r="H12" s="41"/>
      <c r="I12" s="42"/>
      <c r="J12" s="41"/>
      <c r="K12" s="43"/>
      <c r="L12" s="44"/>
      <c r="M12" s="45" t="s">
        <v>8</v>
      </c>
      <c r="N12" s="46">
        <f t="shared" si="1"/>
        <v>295</v>
      </c>
      <c r="O12" s="45" t="s">
        <v>308</v>
      </c>
      <c r="P12" s="56">
        <f t="shared" si="0"/>
        <v>0</v>
      </c>
      <c r="Q12" s="59">
        <f t="shared" si="2"/>
        <v>295</v>
      </c>
      <c r="R12" s="66" t="str">
        <f>IF(OR($D12&lt;&gt;"ü",COUNTIFS($E$3:E12,E12,$D$3:D12,"ü")&gt;1),"Pas de réduction",INDEX(Reductions[Réduction Famille],MATCH(SUMIFS(Q:Q,E:E,E12,D:D,"ü"),Reductions[Seuil],1),1))</f>
        <v>Réduction sur cotisation &gt;850,00 € soit - 20%</v>
      </c>
      <c r="S12" s="67">
        <f>IF(OR(R12="Pas de réduction",COUNTIFS($E$3:E12,E12,$D$3:D12,"ü")&gt;1),0,VLOOKUP(R12,Reductions[],3,0)*SUMIFS(Q:Q,E:E,E12,D:D,"ü"))</f>
        <v>212</v>
      </c>
      <c r="T12" s="67">
        <f t="shared" si="3"/>
        <v>-212</v>
      </c>
      <c r="U12" s="21" t="s">
        <v>314</v>
      </c>
      <c r="V12" s="18"/>
      <c r="W12" s="14" t="e">
        <f>#REF!+P12</f>
        <v>#REF!</v>
      </c>
    </row>
    <row r="13" spans="1:23" x14ac:dyDescent="0.25">
      <c r="A13" s="47" t="s">
        <v>53</v>
      </c>
      <c r="B13" s="19"/>
      <c r="C13" s="19"/>
      <c r="D13" s="19" t="s">
        <v>350</v>
      </c>
      <c r="E13" s="8" t="s">
        <v>352</v>
      </c>
      <c r="F13" s="8" t="s">
        <v>354</v>
      </c>
      <c r="G13" s="8"/>
      <c r="H13" s="8"/>
      <c r="I13" s="10"/>
      <c r="J13" s="8"/>
      <c r="K13" s="11"/>
      <c r="L13" s="15"/>
      <c r="M13" s="13" t="s">
        <v>312</v>
      </c>
      <c r="N13" s="18">
        <f t="shared" si="1"/>
        <v>0</v>
      </c>
      <c r="O13" s="13" t="s">
        <v>308</v>
      </c>
      <c r="P13" s="57">
        <f t="shared" si="0"/>
        <v>0</v>
      </c>
      <c r="Q13" s="60">
        <f t="shared" si="2"/>
        <v>0</v>
      </c>
      <c r="R13" s="66" t="str">
        <f>IF(OR($D13&lt;&gt;"ü",COUNTIFS($E$3:E13,E13,$D$3:D13,"ü")&gt;1),"Pas de réduction",INDEX(Reductions[Réduction Famille],MATCH(SUMIFS(Q:Q,E:E,E13,D:D,"ü"),Reductions[Seuil],1),1))</f>
        <v>Pas de réduction</v>
      </c>
      <c r="S13" s="67">
        <f>IF(OR(R13="Pas de réduction",COUNTIFS($E$3:E13,E13,$D$3:D13,"ü")&gt;1),0,VLOOKUP(R13,Reductions[],3,0)*SUMIFS(Q:Q,E:E,E13,D:D,"ü"))</f>
        <v>0</v>
      </c>
      <c r="T13" s="67">
        <f t="shared" si="3"/>
        <v>0</v>
      </c>
      <c r="U13" s="21" t="s">
        <v>314</v>
      </c>
      <c r="V13" s="18"/>
      <c r="W13" s="14" t="e">
        <f>#REF!+P13</f>
        <v>#REF!</v>
      </c>
    </row>
    <row r="14" spans="1:23" x14ac:dyDescent="0.25">
      <c r="A14" s="47" t="s">
        <v>54</v>
      </c>
      <c r="B14" s="19"/>
      <c r="C14" s="19"/>
      <c r="D14" s="19" t="s">
        <v>350</v>
      </c>
      <c r="E14" s="8" t="s">
        <v>352</v>
      </c>
      <c r="F14" s="8" t="s">
        <v>355</v>
      </c>
      <c r="G14" s="8"/>
      <c r="H14" s="8"/>
      <c r="I14" s="10"/>
      <c r="J14" s="8"/>
      <c r="K14" s="11"/>
      <c r="L14" s="15"/>
      <c r="M14" s="13" t="s">
        <v>18</v>
      </c>
      <c r="N14" s="18">
        <f t="shared" si="1"/>
        <v>145</v>
      </c>
      <c r="O14" s="13" t="s">
        <v>10</v>
      </c>
      <c r="P14" s="57">
        <f t="shared" si="0"/>
        <v>280</v>
      </c>
      <c r="Q14" s="60">
        <f t="shared" si="2"/>
        <v>425</v>
      </c>
      <c r="R14" s="66" t="str">
        <f>IF(OR($D14&lt;&gt;"ü",COUNTIFS($E$3:E14,E14,$D$3:D14,"ü")&gt;1),"Pas de réduction",INDEX(Reductions[Réduction Famille],MATCH(SUMIFS(Q:Q,E:E,E14,D:D,"ü"),Reductions[Seuil],1),1))</f>
        <v>Pas de réduction</v>
      </c>
      <c r="S14" s="67">
        <f>IF(OR(R14="Pas de réduction",COUNTIFS($E$3:E14,E14,$D$3:D14,"ü")&gt;1),0,VLOOKUP(R14,Reductions[],3,0)*SUMIFS(Q:Q,E:E,E14,D:D,"ü"))</f>
        <v>0</v>
      </c>
      <c r="T14" s="67">
        <f t="shared" si="3"/>
        <v>0</v>
      </c>
      <c r="U14" s="21" t="s">
        <v>314</v>
      </c>
      <c r="V14" s="18"/>
      <c r="W14" s="14" t="e">
        <f>#REF!+P14</f>
        <v>#REF!</v>
      </c>
    </row>
    <row r="15" spans="1:23" ht="15.75" thickBot="1" x14ac:dyDescent="0.3">
      <c r="A15" s="48" t="s">
        <v>55</v>
      </c>
      <c r="B15" s="49"/>
      <c r="C15" s="49"/>
      <c r="D15" s="49" t="s">
        <v>350</v>
      </c>
      <c r="E15" s="50" t="s">
        <v>352</v>
      </c>
      <c r="F15" s="50" t="s">
        <v>356</v>
      </c>
      <c r="G15" s="50"/>
      <c r="H15" s="50"/>
      <c r="I15" s="51"/>
      <c r="J15" s="50"/>
      <c r="K15" s="52"/>
      <c r="L15" s="53"/>
      <c r="M15" s="54" t="s">
        <v>17</v>
      </c>
      <c r="N15" s="55">
        <f t="shared" si="1"/>
        <v>160</v>
      </c>
      <c r="O15" s="54" t="s">
        <v>13</v>
      </c>
      <c r="P15" s="58">
        <f t="shared" si="0"/>
        <v>180</v>
      </c>
      <c r="Q15" s="61">
        <f t="shared" si="2"/>
        <v>340</v>
      </c>
      <c r="R15" s="66" t="str">
        <f>IF(OR($D15&lt;&gt;"ü",COUNTIFS($E$3:E15,E15,$D$3:D15,"ü")&gt;1),"Pas de réduction",INDEX(Reductions[Réduction Famille],MATCH(SUMIFS(Q:Q,E:E,E15,D:D,"ü"),Reductions[Seuil],1),1))</f>
        <v>Pas de réduction</v>
      </c>
      <c r="S15" s="67">
        <f>IF(OR(R15="Pas de réduction",COUNTIFS($E$3:E15,E15,$D$3:D15,"ü")&gt;1),0,VLOOKUP(R15,Reductions[],3,0)*SUMIFS(Q:Q,E:E,E15,D:D,"ü"))</f>
        <v>0</v>
      </c>
      <c r="T15" s="67">
        <f t="shared" si="3"/>
        <v>0</v>
      </c>
      <c r="U15" s="21" t="s">
        <v>314</v>
      </c>
      <c r="V15" s="18"/>
      <c r="W15" s="14" t="e">
        <f>#REF!+P15</f>
        <v>#REF!</v>
      </c>
    </row>
    <row r="16" spans="1:23" ht="15.75" thickTop="1" x14ac:dyDescent="0.25">
      <c r="A16" s="31" t="s">
        <v>56</v>
      </c>
      <c r="B16" s="32"/>
      <c r="C16" s="32"/>
      <c r="D16" s="32"/>
      <c r="E16" s="31"/>
      <c r="F16" s="31"/>
      <c r="G16" s="31"/>
      <c r="H16" s="31"/>
      <c r="I16" s="33"/>
      <c r="J16" s="31"/>
      <c r="K16" s="34"/>
      <c r="L16" s="35"/>
      <c r="M16" s="36" t="s">
        <v>312</v>
      </c>
      <c r="N16" s="37">
        <f t="shared" si="1"/>
        <v>0</v>
      </c>
      <c r="O16" s="36" t="s">
        <v>308</v>
      </c>
      <c r="P16" s="37">
        <f t="shared" si="0"/>
        <v>0</v>
      </c>
      <c r="Q16" s="38">
        <f t="shared" si="2"/>
        <v>0</v>
      </c>
      <c r="R16" s="66" t="str">
        <f>IF(OR($D16&lt;&gt;"ü",COUNTIFS($E$3:E16,E16,$D$3:D16,"ü")&gt;1),"Pas de réduction",INDEX(Reductions[Réduction Famille],MATCH(SUMIFS(Q:Q,E:E,E16,D:D,"ü"),Reductions[Seuil],1),1))</f>
        <v>Pas de réduction</v>
      </c>
      <c r="S16" s="67">
        <f>IF(OR(R16="Pas de réduction",COUNTIFS($E$3:E16,E16,$D$3:D16,"ü")&gt;1),0,VLOOKUP(R16,Reductions[],3,0)*SUMIFS(Q:Q,E:E,E16,D:D,"ü"))</f>
        <v>0</v>
      </c>
      <c r="T16" s="67">
        <f t="shared" si="3"/>
        <v>0</v>
      </c>
      <c r="U16" s="21" t="s">
        <v>314</v>
      </c>
      <c r="V16" s="18"/>
      <c r="W16" s="14" t="e">
        <f>#REF!+P16</f>
        <v>#REF!</v>
      </c>
    </row>
    <row r="17" spans="1:23" x14ac:dyDescent="0.25">
      <c r="A17" s="8" t="s">
        <v>57</v>
      </c>
      <c r="B17" s="19"/>
      <c r="C17" s="19"/>
      <c r="D17" s="19"/>
      <c r="E17" s="8"/>
      <c r="F17" s="8"/>
      <c r="G17" s="8"/>
      <c r="H17" s="8"/>
      <c r="I17" s="10"/>
      <c r="J17" s="8"/>
      <c r="K17" s="11"/>
      <c r="L17" s="12"/>
      <c r="M17" s="13" t="s">
        <v>312</v>
      </c>
      <c r="N17" s="18">
        <f t="shared" si="1"/>
        <v>0</v>
      </c>
      <c r="O17" s="13" t="s">
        <v>308</v>
      </c>
      <c r="P17" s="18">
        <f t="shared" si="0"/>
        <v>0</v>
      </c>
      <c r="Q17" s="14">
        <f t="shared" si="2"/>
        <v>0</v>
      </c>
      <c r="R17" s="66" t="str">
        <f>IF(OR($D17&lt;&gt;"ü",COUNTIFS($E$3:E17,E17,$D$3:D17,"ü")&gt;1),"Pas de réduction",INDEX(Reductions[Réduction Famille],MATCH(SUMIFS(Q:Q,E:E,E17,D:D,"ü"),Reductions[Seuil],1),1))</f>
        <v>Pas de réduction</v>
      </c>
      <c r="S17" s="67">
        <f>IF(OR(R17="Pas de réduction",COUNTIFS($E$3:E17,E17,$D$3:D17,"ü")&gt;1),0,VLOOKUP(R17,Reductions[],3,0)*SUMIFS(Q:Q,E:E,E17,D:D,"ü"))</f>
        <v>0</v>
      </c>
      <c r="T17" s="67">
        <f t="shared" si="3"/>
        <v>0</v>
      </c>
      <c r="U17" s="21" t="s">
        <v>314</v>
      </c>
      <c r="V17" s="18"/>
      <c r="W17" s="14" t="e">
        <f>#REF!+P17</f>
        <v>#REF!</v>
      </c>
    </row>
    <row r="18" spans="1:23" x14ac:dyDescent="0.25">
      <c r="A18" s="8" t="s">
        <v>58</v>
      </c>
      <c r="B18" s="19"/>
      <c r="C18" s="19"/>
      <c r="D18" s="19"/>
      <c r="E18" s="8"/>
      <c r="F18" s="8"/>
      <c r="G18" s="8"/>
      <c r="H18" s="8"/>
      <c r="I18" s="10"/>
      <c r="J18" s="8"/>
      <c r="K18" s="11"/>
      <c r="L18" s="15"/>
      <c r="M18" s="13" t="s">
        <v>312</v>
      </c>
      <c r="N18" s="18">
        <f t="shared" si="1"/>
        <v>0</v>
      </c>
      <c r="O18" s="13" t="s">
        <v>308</v>
      </c>
      <c r="P18" s="18">
        <f t="shared" si="0"/>
        <v>0</v>
      </c>
      <c r="Q18" s="14">
        <f t="shared" si="2"/>
        <v>0</v>
      </c>
      <c r="R18" s="66" t="str">
        <f>IF(OR($D18&lt;&gt;"ü",COUNTIFS($E$3:E18,E18,$D$3:D18,"ü")&gt;1),"Pas de réduction",INDEX(Reductions[Réduction Famille],MATCH(SUMIFS(Q:Q,E:E,E18,D:D,"ü"),Reductions[Seuil],1),1))</f>
        <v>Pas de réduction</v>
      </c>
      <c r="S18" s="67">
        <f>IF(OR(R18="Pas de réduction",COUNTIFS($E$3:E18,E18,$D$3:D18,"ü")&gt;1),0,VLOOKUP(R18,Reductions[],3,0)*SUMIFS(Q:Q,E:E,E18,D:D,"ü"))</f>
        <v>0</v>
      </c>
      <c r="T18" s="67">
        <f t="shared" si="3"/>
        <v>0</v>
      </c>
      <c r="U18" s="21" t="s">
        <v>314</v>
      </c>
      <c r="V18" s="18"/>
      <c r="W18" s="14" t="e">
        <f>#REF!+P18</f>
        <v>#REF!</v>
      </c>
    </row>
    <row r="19" spans="1:23" x14ac:dyDescent="0.25">
      <c r="A19" s="8" t="s">
        <v>59</v>
      </c>
      <c r="B19" s="19"/>
      <c r="C19" s="19"/>
      <c r="D19" s="19"/>
      <c r="E19" s="8"/>
      <c r="F19" s="8"/>
      <c r="G19" s="8"/>
      <c r="H19" s="8"/>
      <c r="I19" s="10"/>
      <c r="J19" s="8"/>
      <c r="K19" s="11"/>
      <c r="L19" s="15"/>
      <c r="M19" s="13" t="s">
        <v>312</v>
      </c>
      <c r="N19" s="18">
        <f t="shared" si="1"/>
        <v>0</v>
      </c>
      <c r="O19" s="13" t="s">
        <v>308</v>
      </c>
      <c r="P19" s="18">
        <f t="shared" si="0"/>
        <v>0</v>
      </c>
      <c r="Q19" s="14">
        <f t="shared" si="2"/>
        <v>0</v>
      </c>
      <c r="R19" s="66" t="str">
        <f>IF(OR($D19&lt;&gt;"ü",COUNTIFS($E$3:E19,E19,$D$3:D19,"ü")&gt;1),"Pas de réduction",INDEX(Reductions[Réduction Famille],MATCH(SUMIFS(Q:Q,E:E,E19,D:D,"ü"),Reductions[Seuil],1),1))</f>
        <v>Pas de réduction</v>
      </c>
      <c r="S19" s="67">
        <f>IF(OR(R19="Pas de réduction",COUNTIFS($E$3:E19,E19,$D$3:D19,"ü")&gt;1),0,VLOOKUP(R19,Reductions[],3,0)*SUMIFS(Q:Q,E:E,E19,D:D,"ü"))</f>
        <v>0</v>
      </c>
      <c r="T19" s="67">
        <f t="shared" si="3"/>
        <v>0</v>
      </c>
      <c r="U19" s="21" t="s">
        <v>314</v>
      </c>
      <c r="V19" s="18"/>
      <c r="W19" s="14" t="e">
        <f>#REF!+P19</f>
        <v>#REF!</v>
      </c>
    </row>
    <row r="20" spans="1:23" x14ac:dyDescent="0.25">
      <c r="A20" s="8" t="s">
        <v>60</v>
      </c>
      <c r="B20" s="19"/>
      <c r="C20" s="19"/>
      <c r="D20" s="19"/>
      <c r="E20" s="8"/>
      <c r="F20" s="8"/>
      <c r="G20" s="8"/>
      <c r="H20" s="8"/>
      <c r="I20" s="10"/>
      <c r="J20" s="8"/>
      <c r="K20" s="11"/>
      <c r="L20" s="15"/>
      <c r="M20" s="13" t="s">
        <v>312</v>
      </c>
      <c r="N20" s="18">
        <f t="shared" si="1"/>
        <v>0</v>
      </c>
      <c r="O20" s="13" t="s">
        <v>308</v>
      </c>
      <c r="P20" s="18">
        <f t="shared" si="0"/>
        <v>0</v>
      </c>
      <c r="Q20" s="14">
        <f t="shared" si="2"/>
        <v>0</v>
      </c>
      <c r="R20" s="66" t="str">
        <f>IF(OR($D20&lt;&gt;"ü",COUNTIFS($E$3:E20,E20,$D$3:D20,"ü")&gt;1),"Pas de réduction",INDEX(Reductions[Réduction Famille],MATCH(SUMIFS(Q:Q,E:E,E20,D:D,"ü"),Reductions[Seuil],1),1))</f>
        <v>Pas de réduction</v>
      </c>
      <c r="S20" s="67">
        <f>IF(OR(R20="Pas de réduction",COUNTIFS($E$3:E20,E20,$D$3:D20,"ü")&gt;1),0,VLOOKUP(R20,Reductions[],3,0)*SUMIFS(Q:Q,E:E,E20,D:D,"ü"))</f>
        <v>0</v>
      </c>
      <c r="T20" s="67">
        <f t="shared" si="3"/>
        <v>0</v>
      </c>
      <c r="U20" s="21" t="s">
        <v>314</v>
      </c>
      <c r="V20" s="18"/>
      <c r="W20" s="14" t="e">
        <f>#REF!+P20</f>
        <v>#REF!</v>
      </c>
    </row>
    <row r="21" spans="1:23" x14ac:dyDescent="0.25">
      <c r="A21" s="8" t="s">
        <v>61</v>
      </c>
      <c r="B21" s="19"/>
      <c r="C21" s="19"/>
      <c r="D21" s="19"/>
      <c r="E21" s="8"/>
      <c r="F21" s="8"/>
      <c r="G21" s="8"/>
      <c r="H21" s="8"/>
      <c r="I21" s="10"/>
      <c r="J21" s="8"/>
      <c r="K21" s="11"/>
      <c r="L21" s="15"/>
      <c r="M21" s="13" t="s">
        <v>312</v>
      </c>
      <c r="N21" s="18">
        <f t="shared" si="1"/>
        <v>0</v>
      </c>
      <c r="O21" s="13" t="s">
        <v>308</v>
      </c>
      <c r="P21" s="18">
        <f t="shared" si="0"/>
        <v>0</v>
      </c>
      <c r="Q21" s="14">
        <f t="shared" si="2"/>
        <v>0</v>
      </c>
      <c r="R21" s="66" t="str">
        <f>IF(OR($D21&lt;&gt;"ü",COUNTIFS($E$3:E21,E21,$D$3:D21,"ü")&gt;1),"Pas de réduction",INDEX(Reductions[Réduction Famille],MATCH(SUMIFS(Q:Q,E:E,E21,D:D,"ü"),Reductions[Seuil],1),1))</f>
        <v>Pas de réduction</v>
      </c>
      <c r="S21" s="67">
        <f>IF(OR(R21="Pas de réduction",COUNTIFS($E$3:E21,E21,$D$3:D21,"ü")&gt;1),0,VLOOKUP(R21,Reductions[],3,0)*SUMIFS(Q:Q,E:E,E21,D:D,"ü"))</f>
        <v>0</v>
      </c>
      <c r="T21" s="67">
        <f t="shared" si="3"/>
        <v>0</v>
      </c>
      <c r="U21" s="21" t="s">
        <v>314</v>
      </c>
      <c r="V21" s="18"/>
      <c r="W21" s="14" t="e">
        <f>#REF!+P21</f>
        <v>#REF!</v>
      </c>
    </row>
    <row r="22" spans="1:23" x14ac:dyDescent="0.25">
      <c r="A22" s="8" t="s">
        <v>62</v>
      </c>
      <c r="B22" s="19"/>
      <c r="C22" s="19"/>
      <c r="D22" s="19"/>
      <c r="E22" s="8"/>
      <c r="F22" s="8"/>
      <c r="G22" s="8"/>
      <c r="H22" s="8"/>
      <c r="I22" s="10"/>
      <c r="J22" s="8"/>
      <c r="K22" s="11"/>
      <c r="L22" s="15"/>
      <c r="M22" s="13" t="s">
        <v>312</v>
      </c>
      <c r="N22" s="18">
        <f t="shared" si="1"/>
        <v>0</v>
      </c>
      <c r="O22" s="13" t="s">
        <v>308</v>
      </c>
      <c r="P22" s="18">
        <f t="shared" si="0"/>
        <v>0</v>
      </c>
      <c r="Q22" s="14">
        <f t="shared" si="2"/>
        <v>0</v>
      </c>
      <c r="R22" s="66" t="str">
        <f>IF(OR($D22&lt;&gt;"ü",COUNTIFS($E$3:E22,E22,$D$3:D22,"ü")&gt;1),"Pas de réduction",INDEX(Reductions[Réduction Famille],MATCH(SUMIFS(Q:Q,E:E,E22,D:D,"ü"),Reductions[Seuil],1),1))</f>
        <v>Pas de réduction</v>
      </c>
      <c r="S22" s="67">
        <f>IF(OR(R22="Pas de réduction",COUNTIFS($E$3:E22,E22,$D$3:D22,"ü")&gt;1),0,VLOOKUP(R22,Reductions[],3,0)*SUMIFS(Q:Q,E:E,E22,D:D,"ü"))</f>
        <v>0</v>
      </c>
      <c r="T22" s="67">
        <f t="shared" si="3"/>
        <v>0</v>
      </c>
      <c r="U22" s="21" t="s">
        <v>314</v>
      </c>
      <c r="V22" s="18"/>
      <c r="W22" s="14" t="e">
        <f>#REF!+P22</f>
        <v>#REF!</v>
      </c>
    </row>
    <row r="23" spans="1:23" x14ac:dyDescent="0.25">
      <c r="A23" s="8" t="s">
        <v>63</v>
      </c>
      <c r="B23" s="19"/>
      <c r="C23" s="19"/>
      <c r="D23" s="19"/>
      <c r="E23" s="8"/>
      <c r="F23" s="8"/>
      <c r="G23" s="8"/>
      <c r="H23" s="8"/>
      <c r="I23" s="10"/>
      <c r="J23" s="8"/>
      <c r="K23" s="11"/>
      <c r="L23" s="15"/>
      <c r="M23" s="13" t="s">
        <v>312</v>
      </c>
      <c r="N23" s="18">
        <f t="shared" si="1"/>
        <v>0</v>
      </c>
      <c r="O23" s="13" t="s">
        <v>308</v>
      </c>
      <c r="P23" s="18">
        <f t="shared" si="0"/>
        <v>0</v>
      </c>
      <c r="Q23" s="14">
        <f t="shared" si="2"/>
        <v>0</v>
      </c>
      <c r="R23" s="66" t="str">
        <f>IF(OR($D23&lt;&gt;"ü",COUNTIFS($E$3:E23,E23,$D$3:D23,"ü")&gt;1),"Pas de réduction",INDEX(Reductions[Réduction Famille],MATCH(SUMIFS(Q:Q,E:E,E23,D:D,"ü"),Reductions[Seuil],1),1))</f>
        <v>Pas de réduction</v>
      </c>
      <c r="S23" s="67">
        <f>IF(OR(R23="Pas de réduction",COUNTIFS($E$3:E23,E23,$D$3:D23,"ü")&gt;1),0,VLOOKUP(R23,Reductions[],3,0)*SUMIFS(Q:Q,E:E,E23,D:D,"ü"))</f>
        <v>0</v>
      </c>
      <c r="T23" s="67">
        <f t="shared" si="3"/>
        <v>0</v>
      </c>
      <c r="U23" s="21" t="s">
        <v>314</v>
      </c>
      <c r="V23" s="18"/>
      <c r="W23" s="14" t="e">
        <f>#REF!+P23</f>
        <v>#REF!</v>
      </c>
    </row>
    <row r="24" spans="1:23" x14ac:dyDescent="0.25">
      <c r="A24" s="8" t="s">
        <v>64</v>
      </c>
      <c r="B24" s="19"/>
      <c r="C24" s="19"/>
      <c r="D24" s="19"/>
      <c r="E24" s="8"/>
      <c r="F24" s="8"/>
      <c r="G24" s="8"/>
      <c r="H24" s="8"/>
      <c r="I24" s="10"/>
      <c r="J24" s="8"/>
      <c r="K24" s="11"/>
      <c r="L24" s="15"/>
      <c r="M24" s="13" t="s">
        <v>312</v>
      </c>
      <c r="N24" s="18">
        <f t="shared" si="1"/>
        <v>0</v>
      </c>
      <c r="O24" s="13" t="s">
        <v>308</v>
      </c>
      <c r="P24" s="18">
        <f t="shared" si="0"/>
        <v>0</v>
      </c>
      <c r="Q24" s="14">
        <f t="shared" si="2"/>
        <v>0</v>
      </c>
      <c r="R24" s="66" t="str">
        <f>IF(OR($D24&lt;&gt;"ü",COUNTIFS($E$3:E24,E24,$D$3:D24,"ü")&gt;1),"Pas de réduction",INDEX(Reductions[Réduction Famille],MATCH(SUMIFS(Q:Q,E:E,E24,D:D,"ü"),Reductions[Seuil],1),1))</f>
        <v>Pas de réduction</v>
      </c>
      <c r="S24" s="67">
        <f>IF(OR(R24="Pas de réduction",COUNTIFS($E$3:E24,E24,$D$3:D24,"ü")&gt;1),0,VLOOKUP(R24,Reductions[],3,0)*SUMIFS(Q:Q,E:E,E24,D:D,"ü"))</f>
        <v>0</v>
      </c>
      <c r="T24" s="67">
        <f t="shared" si="3"/>
        <v>0</v>
      </c>
      <c r="U24" s="21" t="s">
        <v>314</v>
      </c>
      <c r="V24" s="18"/>
      <c r="W24" s="14" t="e">
        <f>#REF!+P24</f>
        <v>#REF!</v>
      </c>
    </row>
    <row r="25" spans="1:23" x14ac:dyDescent="0.25">
      <c r="A25" s="8" t="s">
        <v>65</v>
      </c>
      <c r="B25" s="19"/>
      <c r="C25" s="19"/>
      <c r="D25" s="19"/>
      <c r="E25" s="8"/>
      <c r="F25" s="8"/>
      <c r="G25" s="8"/>
      <c r="H25" s="8"/>
      <c r="I25" s="10"/>
      <c r="J25" s="8"/>
      <c r="K25" s="11"/>
      <c r="L25" s="15"/>
      <c r="M25" s="13" t="s">
        <v>312</v>
      </c>
      <c r="N25" s="18">
        <f t="shared" si="1"/>
        <v>0</v>
      </c>
      <c r="O25" s="13" t="s">
        <v>308</v>
      </c>
      <c r="P25" s="18">
        <f t="shared" si="0"/>
        <v>0</v>
      </c>
      <c r="Q25" s="14">
        <f t="shared" si="2"/>
        <v>0</v>
      </c>
      <c r="R25" s="66" t="str">
        <f>IF(OR($D25&lt;&gt;"ü",COUNTIFS($E$3:E25,E25,$D$3:D25,"ü")&gt;1),"Pas de réduction",INDEX(Reductions[Réduction Famille],MATCH(SUMIFS(Q:Q,E:E,E25,D:D,"ü"),Reductions[Seuil],1),1))</f>
        <v>Pas de réduction</v>
      </c>
      <c r="S25" s="67">
        <f>IF(OR(R25="Pas de réduction",COUNTIFS($E$3:E25,E25,$D$3:D25,"ü")&gt;1),0,VLOOKUP(R25,Reductions[],3,0)*SUMIFS(Q:Q,E:E,E25,D:D,"ü"))</f>
        <v>0</v>
      </c>
      <c r="T25" s="67">
        <f t="shared" si="3"/>
        <v>0</v>
      </c>
      <c r="U25" s="21" t="s">
        <v>314</v>
      </c>
      <c r="V25" s="18"/>
      <c r="W25" s="14" t="e">
        <f>#REF!+P25</f>
        <v>#REF!</v>
      </c>
    </row>
    <row r="26" spans="1:23" x14ac:dyDescent="0.25">
      <c r="A26" s="8" t="s">
        <v>66</v>
      </c>
      <c r="B26" s="19"/>
      <c r="C26" s="19"/>
      <c r="D26" s="19"/>
      <c r="E26" s="8"/>
      <c r="F26" s="8"/>
      <c r="G26" s="8"/>
      <c r="H26" s="8"/>
      <c r="I26" s="10"/>
      <c r="J26" s="8"/>
      <c r="K26" s="11"/>
      <c r="L26" s="15"/>
      <c r="M26" s="13" t="s">
        <v>312</v>
      </c>
      <c r="N26" s="18">
        <f t="shared" si="1"/>
        <v>0</v>
      </c>
      <c r="O26" s="13" t="s">
        <v>308</v>
      </c>
      <c r="P26" s="18">
        <f t="shared" si="0"/>
        <v>0</v>
      </c>
      <c r="Q26" s="14">
        <f t="shared" si="2"/>
        <v>0</v>
      </c>
      <c r="R26" s="66" t="str">
        <f>IF(OR($D26&lt;&gt;"ü",COUNTIFS($E$3:E26,E26,$D$3:D26,"ü")&gt;1),"Pas de réduction",INDEX(Reductions[Réduction Famille],MATCH(SUMIFS(Q:Q,E:E,E26,D:D,"ü"),Reductions[Seuil],1),1))</f>
        <v>Pas de réduction</v>
      </c>
      <c r="S26" s="67">
        <f>IF(OR(R26="Pas de réduction",COUNTIFS($E$3:E26,E26,$D$3:D26,"ü")&gt;1),0,VLOOKUP(R26,Reductions[],3,0)*SUMIFS(Q:Q,E:E,E26,D:D,"ü"))</f>
        <v>0</v>
      </c>
      <c r="T26" s="67">
        <f t="shared" si="3"/>
        <v>0</v>
      </c>
      <c r="U26" s="21" t="s">
        <v>314</v>
      </c>
      <c r="V26" s="18"/>
      <c r="W26" s="14" t="e">
        <f>#REF!+P26</f>
        <v>#REF!</v>
      </c>
    </row>
    <row r="27" spans="1:23" x14ac:dyDescent="0.25">
      <c r="A27" s="8" t="s">
        <v>67</v>
      </c>
      <c r="B27" s="19"/>
      <c r="C27" s="19"/>
      <c r="D27" s="19"/>
      <c r="E27" s="8"/>
      <c r="F27" s="8"/>
      <c r="G27" s="8"/>
      <c r="H27" s="8"/>
      <c r="I27" s="10"/>
      <c r="J27" s="8"/>
      <c r="K27" s="11"/>
      <c r="L27" s="15"/>
      <c r="M27" s="13" t="s">
        <v>312</v>
      </c>
      <c r="N27" s="18">
        <f t="shared" si="1"/>
        <v>0</v>
      </c>
      <c r="O27" s="13" t="s">
        <v>308</v>
      </c>
      <c r="P27" s="18">
        <f t="shared" si="0"/>
        <v>0</v>
      </c>
      <c r="Q27" s="14">
        <f t="shared" si="2"/>
        <v>0</v>
      </c>
      <c r="R27" s="66" t="str">
        <f>IF(OR($D27&lt;&gt;"ü",COUNTIFS($E$3:E27,E27,$D$3:D27,"ü")&gt;1),"Pas de réduction",INDEX(Reductions[Réduction Famille],MATCH(SUMIFS(Q:Q,E:E,E27,D:D,"ü"),Reductions[Seuil],1),1))</f>
        <v>Pas de réduction</v>
      </c>
      <c r="S27" s="67">
        <f>IF(OR(R27="Pas de réduction",COUNTIFS($E$3:E27,E27,$D$3:D27,"ü")&gt;1),0,VLOOKUP(R27,Reductions[],3,0)*SUMIFS(Q:Q,E:E,E27,D:D,"ü"))</f>
        <v>0</v>
      </c>
      <c r="T27" s="67">
        <f t="shared" si="3"/>
        <v>0</v>
      </c>
      <c r="U27" s="21" t="s">
        <v>314</v>
      </c>
      <c r="V27" s="18"/>
      <c r="W27" s="14" t="e">
        <f>#REF!+P27</f>
        <v>#REF!</v>
      </c>
    </row>
    <row r="28" spans="1:23" x14ac:dyDescent="0.25">
      <c r="A28" s="8" t="s">
        <v>68</v>
      </c>
      <c r="B28" s="19"/>
      <c r="C28" s="19"/>
      <c r="D28" s="19"/>
      <c r="E28" s="8"/>
      <c r="F28" s="8"/>
      <c r="G28" s="8"/>
      <c r="H28" s="8"/>
      <c r="I28" s="10"/>
      <c r="J28" s="8"/>
      <c r="K28" s="11"/>
      <c r="L28" s="15"/>
      <c r="M28" s="13" t="s">
        <v>312</v>
      </c>
      <c r="N28" s="18">
        <f t="shared" si="1"/>
        <v>0</v>
      </c>
      <c r="O28" s="13" t="s">
        <v>308</v>
      </c>
      <c r="P28" s="18">
        <f t="shared" si="0"/>
        <v>0</v>
      </c>
      <c r="Q28" s="14">
        <f t="shared" si="2"/>
        <v>0</v>
      </c>
      <c r="R28" s="66" t="str">
        <f>IF(OR($D28&lt;&gt;"ü",COUNTIFS($E$3:E28,E28,$D$3:D28,"ü")&gt;1),"Pas de réduction",INDEX(Reductions[Réduction Famille],MATCH(SUMIFS(Q:Q,E:E,E28,D:D,"ü"),Reductions[Seuil],1),1))</f>
        <v>Pas de réduction</v>
      </c>
      <c r="S28" s="67">
        <f>IF(OR(R28="Pas de réduction",COUNTIFS($E$3:E28,E28,$D$3:D28,"ü")&gt;1),0,VLOOKUP(R28,Reductions[],3,0)*SUMIFS(Q:Q,E:E,E28,D:D,"ü"))</f>
        <v>0</v>
      </c>
      <c r="T28" s="67">
        <f t="shared" si="3"/>
        <v>0</v>
      </c>
      <c r="U28" s="21" t="s">
        <v>314</v>
      </c>
      <c r="V28" s="18"/>
      <c r="W28" s="14" t="e">
        <f>#REF!+P28</f>
        <v>#REF!</v>
      </c>
    </row>
    <row r="29" spans="1:23" x14ac:dyDescent="0.25">
      <c r="A29" s="8" t="s">
        <v>69</v>
      </c>
      <c r="B29" s="19"/>
      <c r="C29" s="19"/>
      <c r="D29" s="19"/>
      <c r="E29" s="8"/>
      <c r="F29" s="8"/>
      <c r="G29" s="8"/>
      <c r="H29" s="8"/>
      <c r="I29" s="10"/>
      <c r="J29" s="8"/>
      <c r="K29" s="11"/>
      <c r="L29" s="15"/>
      <c r="M29" s="13" t="s">
        <v>312</v>
      </c>
      <c r="N29" s="18">
        <f t="shared" si="1"/>
        <v>0</v>
      </c>
      <c r="O29" s="13" t="s">
        <v>308</v>
      </c>
      <c r="P29" s="18">
        <f t="shared" si="0"/>
        <v>0</v>
      </c>
      <c r="Q29" s="14">
        <f t="shared" si="2"/>
        <v>0</v>
      </c>
      <c r="R29" s="66" t="str">
        <f>IF(OR($D29&lt;&gt;"ü",COUNTIFS($E$3:E29,E29,$D$3:D29,"ü")&gt;1),"Pas de réduction",INDEX(Reductions[Réduction Famille],MATCH(SUMIFS(Q:Q,E:E,E29,D:D,"ü"),Reductions[Seuil],1),1))</f>
        <v>Pas de réduction</v>
      </c>
      <c r="S29" s="67">
        <f>IF(OR(R29="Pas de réduction",COUNTIFS($E$3:E29,E29,$D$3:D29,"ü")&gt;1),0,VLOOKUP(R29,Reductions[],3,0)*SUMIFS(Q:Q,E:E,E29,D:D,"ü"))</f>
        <v>0</v>
      </c>
      <c r="T29" s="67">
        <f t="shared" si="3"/>
        <v>0</v>
      </c>
      <c r="U29" s="21" t="s">
        <v>314</v>
      </c>
      <c r="V29" s="18"/>
      <c r="W29" s="14" t="e">
        <f>#REF!+P29</f>
        <v>#REF!</v>
      </c>
    </row>
    <row r="30" spans="1:23" x14ac:dyDescent="0.25">
      <c r="A30" s="8" t="s">
        <v>70</v>
      </c>
      <c r="B30" s="19"/>
      <c r="C30" s="19"/>
      <c r="D30" s="19"/>
      <c r="E30" s="8"/>
      <c r="F30" s="8"/>
      <c r="G30" s="8"/>
      <c r="H30" s="8"/>
      <c r="I30" s="10"/>
      <c r="J30" s="8"/>
      <c r="K30" s="11"/>
      <c r="L30" s="15"/>
      <c r="M30" s="13" t="s">
        <v>312</v>
      </c>
      <c r="N30" s="18">
        <f t="shared" si="1"/>
        <v>0</v>
      </c>
      <c r="O30" s="13" t="s">
        <v>308</v>
      </c>
      <c r="P30" s="18">
        <f t="shared" si="0"/>
        <v>0</v>
      </c>
      <c r="Q30" s="14">
        <f t="shared" si="2"/>
        <v>0</v>
      </c>
      <c r="R30" s="66" t="str">
        <f>IF(OR($D30&lt;&gt;"ü",COUNTIFS($E$3:E30,E30,$D$3:D30,"ü")&gt;1),"Pas de réduction",INDEX(Reductions[Réduction Famille],MATCH(SUMIFS(Q:Q,E:E,E30,D:D,"ü"),Reductions[Seuil],1),1))</f>
        <v>Pas de réduction</v>
      </c>
      <c r="S30" s="67">
        <f>IF(OR(R30="Pas de réduction",COUNTIFS($E$3:E30,E30,$D$3:D30,"ü")&gt;1),0,VLOOKUP(R30,Reductions[],3,0)*SUMIFS(Q:Q,E:E,E30,D:D,"ü"))</f>
        <v>0</v>
      </c>
      <c r="T30" s="67">
        <f t="shared" si="3"/>
        <v>0</v>
      </c>
      <c r="U30" s="21" t="s">
        <v>314</v>
      </c>
      <c r="V30" s="18"/>
      <c r="W30" s="14" t="e">
        <f>#REF!+P30</f>
        <v>#REF!</v>
      </c>
    </row>
    <row r="31" spans="1:23" x14ac:dyDescent="0.25">
      <c r="A31" s="8" t="s">
        <v>71</v>
      </c>
      <c r="B31" s="19"/>
      <c r="C31" s="19"/>
      <c r="D31" s="19"/>
      <c r="E31" s="8"/>
      <c r="F31" s="8"/>
      <c r="G31" s="8"/>
      <c r="H31" s="8"/>
      <c r="I31" s="10"/>
      <c r="J31" s="8"/>
      <c r="K31" s="11"/>
      <c r="L31" s="15"/>
      <c r="M31" s="13" t="s">
        <v>312</v>
      </c>
      <c r="N31" s="18">
        <f t="shared" si="1"/>
        <v>0</v>
      </c>
      <c r="O31" s="13" t="s">
        <v>308</v>
      </c>
      <c r="P31" s="18">
        <f t="shared" si="0"/>
        <v>0</v>
      </c>
      <c r="Q31" s="14">
        <f t="shared" si="2"/>
        <v>0</v>
      </c>
      <c r="R31" s="66" t="str">
        <f>IF(OR($D31&lt;&gt;"ü",COUNTIFS($E$3:E31,E31,$D$3:D31,"ü")&gt;1),"Pas de réduction",INDEX(Reductions[Réduction Famille],MATCH(SUMIFS(Q:Q,E:E,E31,D:D,"ü"),Reductions[Seuil],1),1))</f>
        <v>Pas de réduction</v>
      </c>
      <c r="S31" s="67">
        <f>IF(OR(R31="Pas de réduction",COUNTIFS($E$3:E31,E31,$D$3:D31,"ü")&gt;1),0,VLOOKUP(R31,Reductions[],3,0)*SUMIFS(Q:Q,E:E,E31,D:D,"ü"))</f>
        <v>0</v>
      </c>
      <c r="T31" s="67">
        <f t="shared" si="3"/>
        <v>0</v>
      </c>
      <c r="U31" s="21" t="s">
        <v>314</v>
      </c>
      <c r="V31" s="18"/>
      <c r="W31" s="14" t="e">
        <f>#REF!+P31</f>
        <v>#REF!</v>
      </c>
    </row>
    <row r="32" spans="1:23" x14ac:dyDescent="0.25">
      <c r="A32" s="8" t="s">
        <v>72</v>
      </c>
      <c r="B32" s="19"/>
      <c r="C32" s="19"/>
      <c r="D32" s="19"/>
      <c r="E32" s="8"/>
      <c r="F32" s="8"/>
      <c r="G32" s="8"/>
      <c r="H32" s="8"/>
      <c r="I32" s="10"/>
      <c r="J32" s="8"/>
      <c r="K32" s="11"/>
      <c r="L32" s="15"/>
      <c r="M32" s="13" t="s">
        <v>312</v>
      </c>
      <c r="N32" s="18">
        <f t="shared" si="1"/>
        <v>0</v>
      </c>
      <c r="O32" s="13" t="s">
        <v>308</v>
      </c>
      <c r="P32" s="18">
        <f t="shared" si="0"/>
        <v>0</v>
      </c>
      <c r="Q32" s="14">
        <f t="shared" si="2"/>
        <v>0</v>
      </c>
      <c r="R32" s="66" t="str">
        <f>IF(OR($D32&lt;&gt;"ü",COUNTIFS($E$3:E32,E32,$D$3:D32,"ü")&gt;1),"Pas de réduction",INDEX(Reductions[Réduction Famille],MATCH(SUMIFS(Q:Q,E:E,E32,D:D,"ü"),Reductions[Seuil],1),1))</f>
        <v>Pas de réduction</v>
      </c>
      <c r="S32" s="67">
        <f>IF(OR(R32="Pas de réduction",COUNTIFS($E$3:E32,E32,$D$3:D32,"ü")&gt;1),0,VLOOKUP(R32,Reductions[],3,0)*SUMIFS(Q:Q,E:E,E32,D:D,"ü"))</f>
        <v>0</v>
      </c>
      <c r="T32" s="67">
        <f t="shared" si="3"/>
        <v>0</v>
      </c>
      <c r="U32" s="21" t="s">
        <v>314</v>
      </c>
      <c r="V32" s="18"/>
      <c r="W32" s="14" t="e">
        <f>#REF!+P32</f>
        <v>#REF!</v>
      </c>
    </row>
    <row r="33" spans="1:23" x14ac:dyDescent="0.25">
      <c r="A33" s="8" t="s">
        <v>73</v>
      </c>
      <c r="B33" s="19"/>
      <c r="C33" s="19"/>
      <c r="D33" s="19"/>
      <c r="E33" s="8"/>
      <c r="F33" s="8"/>
      <c r="G33" s="8"/>
      <c r="H33" s="8"/>
      <c r="I33" s="10"/>
      <c r="J33" s="8"/>
      <c r="K33" s="11"/>
      <c r="L33" s="15"/>
      <c r="M33" s="13" t="s">
        <v>312</v>
      </c>
      <c r="N33" s="18">
        <f t="shared" si="1"/>
        <v>0</v>
      </c>
      <c r="O33" s="13" t="s">
        <v>308</v>
      </c>
      <c r="P33" s="18">
        <f t="shared" si="0"/>
        <v>0</v>
      </c>
      <c r="Q33" s="14">
        <f t="shared" si="2"/>
        <v>0</v>
      </c>
      <c r="R33" s="66" t="str">
        <f>IF(OR($D33&lt;&gt;"ü",COUNTIFS($E$3:E33,E33,$D$3:D33,"ü")&gt;1),"Pas de réduction",INDEX(Reductions[Réduction Famille],MATCH(SUMIFS(Q:Q,E:E,E33,D:D,"ü"),Reductions[Seuil],1),1))</f>
        <v>Pas de réduction</v>
      </c>
      <c r="S33" s="67">
        <f>IF(OR(R33="Pas de réduction",COUNTIFS($E$3:E33,E33,$D$3:D33,"ü")&gt;1),0,VLOOKUP(R33,Reductions[],3,0)*SUMIFS(Q:Q,E:E,E33,D:D,"ü"))</f>
        <v>0</v>
      </c>
      <c r="T33" s="67">
        <f t="shared" si="3"/>
        <v>0</v>
      </c>
      <c r="U33" s="21" t="s">
        <v>314</v>
      </c>
      <c r="V33" s="18"/>
      <c r="W33" s="14" t="e">
        <f>#REF!+P33</f>
        <v>#REF!</v>
      </c>
    </row>
    <row r="34" spans="1:23" x14ac:dyDescent="0.25">
      <c r="A34" s="8" t="s">
        <v>74</v>
      </c>
      <c r="B34" s="19"/>
      <c r="C34" s="19"/>
      <c r="D34" s="19"/>
      <c r="E34" s="8"/>
      <c r="F34" s="8"/>
      <c r="G34" s="8"/>
      <c r="H34" s="8"/>
      <c r="I34" s="10"/>
      <c r="J34" s="8"/>
      <c r="K34" s="11"/>
      <c r="L34" s="15"/>
      <c r="M34" s="13" t="s">
        <v>312</v>
      </c>
      <c r="N34" s="18">
        <f t="shared" si="1"/>
        <v>0</v>
      </c>
      <c r="O34" s="13" t="s">
        <v>308</v>
      </c>
      <c r="P34" s="18">
        <f t="shared" si="0"/>
        <v>0</v>
      </c>
      <c r="Q34" s="14">
        <f t="shared" si="2"/>
        <v>0</v>
      </c>
      <c r="R34" s="66" t="str">
        <f>IF(OR($D34&lt;&gt;"ü",COUNTIFS($E$3:E34,E34,$D$3:D34,"ü")&gt;1),"Pas de réduction",INDEX(Reductions[Réduction Famille],MATCH(SUMIFS(Q:Q,E:E,E34,D:D,"ü"),Reductions[Seuil],1),1))</f>
        <v>Pas de réduction</v>
      </c>
      <c r="S34" s="67">
        <f>IF(OR(R34="Pas de réduction",COUNTIFS($E$3:E34,E34,$D$3:D34,"ü")&gt;1),0,VLOOKUP(R34,Reductions[],3,0)*SUMIFS(Q:Q,E:E,E34,D:D,"ü"))</f>
        <v>0</v>
      </c>
      <c r="T34" s="67">
        <f t="shared" si="3"/>
        <v>0</v>
      </c>
      <c r="U34" s="21" t="s">
        <v>314</v>
      </c>
      <c r="V34" s="18"/>
      <c r="W34" s="14" t="e">
        <f>#REF!+P34</f>
        <v>#REF!</v>
      </c>
    </row>
    <row r="35" spans="1:23" x14ac:dyDescent="0.25">
      <c r="A35" s="8" t="s">
        <v>75</v>
      </c>
      <c r="B35" s="19"/>
      <c r="C35" s="19"/>
      <c r="D35" s="19"/>
      <c r="E35" s="8"/>
      <c r="F35" s="8"/>
      <c r="G35" s="8"/>
      <c r="H35" s="8"/>
      <c r="I35" s="10"/>
      <c r="J35" s="8"/>
      <c r="K35" s="11"/>
      <c r="L35" s="15"/>
      <c r="M35" s="13" t="s">
        <v>312</v>
      </c>
      <c r="N35" s="18">
        <f t="shared" si="1"/>
        <v>0</v>
      </c>
      <c r="O35" s="13" t="s">
        <v>308</v>
      </c>
      <c r="P35" s="18">
        <f t="shared" si="0"/>
        <v>0</v>
      </c>
      <c r="Q35" s="14">
        <f t="shared" si="2"/>
        <v>0</v>
      </c>
      <c r="R35" s="66" t="str">
        <f>IF(OR($D35&lt;&gt;"ü",COUNTIFS($E$3:E35,E35,$D$3:D35,"ü")&gt;1),"Pas de réduction",INDEX(Reductions[Réduction Famille],MATCH(SUMIFS(Q:Q,E:E,E35,D:D,"ü"),Reductions[Seuil],1),1))</f>
        <v>Pas de réduction</v>
      </c>
      <c r="S35" s="67">
        <f>IF(OR(R35="Pas de réduction",COUNTIFS($E$3:E35,E35,$D$3:D35,"ü")&gt;1),0,VLOOKUP(R35,Reductions[],3,0)*SUMIFS(Q:Q,E:E,E35,D:D,"ü"))</f>
        <v>0</v>
      </c>
      <c r="T35" s="67">
        <f t="shared" si="3"/>
        <v>0</v>
      </c>
      <c r="U35" s="21" t="s">
        <v>314</v>
      </c>
      <c r="V35" s="18"/>
      <c r="W35" s="14" t="e">
        <f>#REF!+P35</f>
        <v>#REF!</v>
      </c>
    </row>
    <row r="36" spans="1:23" x14ac:dyDescent="0.25">
      <c r="A36" s="8" t="s">
        <v>76</v>
      </c>
      <c r="B36" s="19"/>
      <c r="C36" s="19"/>
      <c r="D36" s="19"/>
      <c r="E36" s="8"/>
      <c r="F36" s="8"/>
      <c r="G36" s="8"/>
      <c r="H36" s="8"/>
      <c r="I36" s="10"/>
      <c r="J36" s="8"/>
      <c r="K36" s="11"/>
      <c r="L36" s="15"/>
      <c r="M36" s="13" t="s">
        <v>312</v>
      </c>
      <c r="N36" s="18">
        <f t="shared" si="1"/>
        <v>0</v>
      </c>
      <c r="O36" s="13" t="s">
        <v>308</v>
      </c>
      <c r="P36" s="18">
        <f t="shared" si="0"/>
        <v>0</v>
      </c>
      <c r="Q36" s="14">
        <f t="shared" si="2"/>
        <v>0</v>
      </c>
      <c r="R36" s="66" t="str">
        <f>IF(OR($D36&lt;&gt;"ü",COUNTIFS($E$3:E36,E36,$D$3:D36,"ü")&gt;1),"Pas de réduction",INDEX(Reductions[Réduction Famille],MATCH(SUMIFS(Q:Q,E:E,E36,D:D,"ü"),Reductions[Seuil],1),1))</f>
        <v>Pas de réduction</v>
      </c>
      <c r="S36" s="67">
        <f>IF(OR(R36="Pas de réduction",COUNTIFS($E$3:E36,E36,$D$3:D36,"ü")&gt;1),0,VLOOKUP(R36,Reductions[],3,0)*SUMIFS(Q:Q,E:E,E36,D:D,"ü"))</f>
        <v>0</v>
      </c>
      <c r="T36" s="67">
        <f t="shared" si="3"/>
        <v>0</v>
      </c>
      <c r="U36" s="21" t="s">
        <v>314</v>
      </c>
      <c r="V36" s="18"/>
      <c r="W36" s="14" t="e">
        <f>#REF!+P36</f>
        <v>#REF!</v>
      </c>
    </row>
    <row r="37" spans="1:23" x14ac:dyDescent="0.25">
      <c r="A37" s="8" t="s">
        <v>77</v>
      </c>
      <c r="B37" s="19"/>
      <c r="C37" s="19"/>
      <c r="D37" s="19"/>
      <c r="E37" s="8"/>
      <c r="F37" s="8"/>
      <c r="G37" s="8"/>
      <c r="H37" s="8"/>
      <c r="I37" s="10"/>
      <c r="J37" s="8"/>
      <c r="K37" s="11"/>
      <c r="L37" s="15"/>
      <c r="M37" s="13" t="s">
        <v>312</v>
      </c>
      <c r="N37" s="18">
        <f t="shared" si="1"/>
        <v>0</v>
      </c>
      <c r="O37" s="13" t="s">
        <v>308</v>
      </c>
      <c r="P37" s="18">
        <f t="shared" si="0"/>
        <v>0</v>
      </c>
      <c r="Q37" s="14">
        <f t="shared" si="2"/>
        <v>0</v>
      </c>
      <c r="R37" s="66" t="str">
        <f>IF(OR($D37&lt;&gt;"ü",COUNTIFS($E$3:E37,E37,$D$3:D37,"ü")&gt;1),"Pas de réduction",INDEX(Reductions[Réduction Famille],MATCH(SUMIFS(Q:Q,E:E,E37,D:D,"ü"),Reductions[Seuil],1),1))</f>
        <v>Pas de réduction</v>
      </c>
      <c r="S37" s="67">
        <f>IF(OR(R37="Pas de réduction",COUNTIFS($E$3:E37,E37,$D$3:D37,"ü")&gt;1),0,VLOOKUP(R37,Reductions[],3,0)*SUMIFS(Q:Q,E:E,E37,D:D,"ü"))</f>
        <v>0</v>
      </c>
      <c r="T37" s="67">
        <f t="shared" si="3"/>
        <v>0</v>
      </c>
      <c r="U37" s="15" t="s">
        <v>314</v>
      </c>
      <c r="V37" s="18"/>
      <c r="W37" s="14" t="e">
        <f>#REF!+P37</f>
        <v>#REF!</v>
      </c>
    </row>
    <row r="38" spans="1:23" x14ac:dyDescent="0.25">
      <c r="A38" s="8" t="s">
        <v>78</v>
      </c>
      <c r="B38" s="19"/>
      <c r="C38" s="19"/>
      <c r="D38" s="19"/>
      <c r="E38" s="8"/>
      <c r="F38" s="8"/>
      <c r="G38" s="8"/>
      <c r="H38" s="8"/>
      <c r="I38" s="10"/>
      <c r="J38" s="8"/>
      <c r="K38" s="11"/>
      <c r="L38" s="15"/>
      <c r="M38" s="13" t="s">
        <v>312</v>
      </c>
      <c r="N38" s="18">
        <f t="shared" si="1"/>
        <v>0</v>
      </c>
      <c r="O38" s="13" t="s">
        <v>308</v>
      </c>
      <c r="P38" s="18">
        <f t="shared" si="0"/>
        <v>0</v>
      </c>
      <c r="Q38" s="14">
        <f t="shared" si="2"/>
        <v>0</v>
      </c>
      <c r="R38" s="66" t="str">
        <f>IF(OR($D38&lt;&gt;"ü",COUNTIFS($E$3:E38,E38,$D$3:D38,"ü")&gt;1),"Pas de réduction",INDEX(Reductions[Réduction Famille],MATCH(SUMIFS(Q:Q,E:E,E38,D:D,"ü"),Reductions[Seuil],1),1))</f>
        <v>Pas de réduction</v>
      </c>
      <c r="S38" s="67">
        <f>IF(OR(R38="Pas de réduction",COUNTIFS($E$3:E38,E38,$D$3:D38,"ü")&gt;1),0,VLOOKUP(R38,Reductions[],3,0)*SUMIFS(Q:Q,E:E,E38,D:D,"ü"))</f>
        <v>0</v>
      </c>
      <c r="T38" s="67">
        <f t="shared" si="3"/>
        <v>0</v>
      </c>
      <c r="U38" s="15" t="s">
        <v>314</v>
      </c>
      <c r="V38" s="18"/>
      <c r="W38" s="14" t="e">
        <f>#REF!+P38</f>
        <v>#REF!</v>
      </c>
    </row>
    <row r="39" spans="1:23" x14ac:dyDescent="0.25">
      <c r="A39" s="8" t="s">
        <v>79</v>
      </c>
      <c r="B39" s="19"/>
      <c r="C39" s="19"/>
      <c r="D39" s="19"/>
      <c r="E39" s="8"/>
      <c r="F39" s="8"/>
      <c r="G39" s="8"/>
      <c r="H39" s="8"/>
      <c r="I39" s="10"/>
      <c r="J39" s="8"/>
      <c r="K39" s="11"/>
      <c r="L39" s="15"/>
      <c r="M39" s="13" t="s">
        <v>312</v>
      </c>
      <c r="N39" s="18">
        <f t="shared" si="1"/>
        <v>0</v>
      </c>
      <c r="O39" s="13" t="s">
        <v>308</v>
      </c>
      <c r="P39" s="18">
        <f t="shared" si="0"/>
        <v>0</v>
      </c>
      <c r="Q39" s="14">
        <f t="shared" si="2"/>
        <v>0</v>
      </c>
      <c r="R39" s="66" t="str">
        <f>IF(OR($D39&lt;&gt;"ü",COUNTIFS($E$3:E39,E39,$D$3:D39,"ü")&gt;1),"Pas de réduction",INDEX(Reductions[Réduction Famille],MATCH(SUMIFS(Q:Q,E:E,E39,D:D,"ü"),Reductions[Seuil],1),1))</f>
        <v>Pas de réduction</v>
      </c>
      <c r="S39" s="67">
        <f>IF(OR(R39="Pas de réduction",COUNTIFS($E$3:E39,E39,$D$3:D39,"ü")&gt;1),0,VLOOKUP(R39,Reductions[],3,0)*SUMIFS(Q:Q,E:E,E39,D:D,"ü"))</f>
        <v>0</v>
      </c>
      <c r="T39" s="67">
        <f t="shared" si="3"/>
        <v>0</v>
      </c>
      <c r="U39" s="15" t="s">
        <v>314</v>
      </c>
      <c r="V39" s="18"/>
      <c r="W39" s="14" t="e">
        <f>#REF!+P39</f>
        <v>#REF!</v>
      </c>
    </row>
    <row r="40" spans="1:23" x14ac:dyDescent="0.25">
      <c r="A40" s="8" t="s">
        <v>80</v>
      </c>
      <c r="B40" s="19"/>
      <c r="C40" s="19"/>
      <c r="D40" s="19"/>
      <c r="E40" s="8"/>
      <c r="F40" s="8"/>
      <c r="G40" s="8"/>
      <c r="H40" s="8"/>
      <c r="I40" s="10"/>
      <c r="J40" s="8"/>
      <c r="K40" s="11"/>
      <c r="L40" s="15"/>
      <c r="M40" s="13" t="s">
        <v>312</v>
      </c>
      <c r="N40" s="18">
        <f t="shared" si="1"/>
        <v>0</v>
      </c>
      <c r="O40" s="13" t="s">
        <v>308</v>
      </c>
      <c r="P40" s="18">
        <f t="shared" si="0"/>
        <v>0</v>
      </c>
      <c r="Q40" s="14">
        <f t="shared" si="2"/>
        <v>0</v>
      </c>
      <c r="R40" s="66" t="str">
        <f>IF(OR($D40&lt;&gt;"ü",COUNTIFS($E$3:E40,E40,$D$3:D40,"ü")&gt;1),"Pas de réduction",INDEX(Reductions[Réduction Famille],MATCH(SUMIFS(Q:Q,E:E,E40,D:D,"ü"),Reductions[Seuil],1),1))</f>
        <v>Pas de réduction</v>
      </c>
      <c r="S40" s="67">
        <f>IF(OR(R40="Pas de réduction",COUNTIFS($E$3:E40,E40,$D$3:D40,"ü")&gt;1),0,VLOOKUP(R40,Reductions[],3,0)*SUMIFS(Q:Q,E:E,E40,D:D,"ü"))</f>
        <v>0</v>
      </c>
      <c r="T40" s="67">
        <f t="shared" si="3"/>
        <v>0</v>
      </c>
      <c r="U40" s="15" t="s">
        <v>314</v>
      </c>
      <c r="V40" s="18"/>
      <c r="W40" s="14" t="e">
        <f>#REF!+P40</f>
        <v>#REF!</v>
      </c>
    </row>
    <row r="41" spans="1:23" x14ac:dyDescent="0.25">
      <c r="A41" s="8" t="s">
        <v>81</v>
      </c>
      <c r="B41" s="19"/>
      <c r="C41" s="19"/>
      <c r="D41" s="19"/>
      <c r="E41" s="9"/>
      <c r="F41" s="9"/>
      <c r="G41" s="9"/>
      <c r="H41" s="9"/>
      <c r="I41" s="10"/>
      <c r="J41" s="9"/>
      <c r="K41" s="11"/>
      <c r="L41" s="15"/>
      <c r="M41" s="13" t="s">
        <v>312</v>
      </c>
      <c r="N41" s="18">
        <f t="shared" si="1"/>
        <v>0</v>
      </c>
      <c r="O41" s="13" t="s">
        <v>308</v>
      </c>
      <c r="P41" s="18">
        <f t="shared" si="0"/>
        <v>0</v>
      </c>
      <c r="Q41" s="14">
        <f t="shared" si="2"/>
        <v>0</v>
      </c>
      <c r="R41" s="66" t="str">
        <f>IF(OR($D41&lt;&gt;"ü",COUNTIFS($E$3:E41,E41,$D$3:D41,"ü")&gt;1),"Pas de réduction",INDEX(Reductions[Réduction Famille],MATCH(SUMIFS(Q:Q,E:E,E41,D:D,"ü"),Reductions[Seuil],1),1))</f>
        <v>Pas de réduction</v>
      </c>
      <c r="S41" s="67">
        <f>IF(OR(R41="Pas de réduction",COUNTIFS($E$3:E41,E41,$D$3:D41,"ü")&gt;1),0,VLOOKUP(R41,Reductions[],3,0)*SUMIFS(Q:Q,E:E,E41,D:D,"ü"))</f>
        <v>0</v>
      </c>
      <c r="T41" s="67">
        <f t="shared" si="3"/>
        <v>0</v>
      </c>
      <c r="U41" s="15" t="s">
        <v>314</v>
      </c>
      <c r="V41" s="18"/>
      <c r="W41" s="14" t="e">
        <f>#REF!+P41</f>
        <v>#REF!</v>
      </c>
    </row>
    <row r="42" spans="1:23" x14ac:dyDescent="0.25">
      <c r="A42" s="8" t="s">
        <v>82</v>
      </c>
      <c r="B42" s="19"/>
      <c r="C42" s="19"/>
      <c r="D42" s="19"/>
      <c r="E42" s="8"/>
      <c r="F42" s="8"/>
      <c r="G42" s="8"/>
      <c r="H42" s="8"/>
      <c r="I42" s="10"/>
      <c r="J42" s="8"/>
      <c r="K42" s="11"/>
      <c r="L42" s="15"/>
      <c r="M42" s="13" t="s">
        <v>312</v>
      </c>
      <c r="N42" s="18">
        <f t="shared" si="1"/>
        <v>0</v>
      </c>
      <c r="O42" s="13" t="s">
        <v>308</v>
      </c>
      <c r="P42" s="18">
        <f t="shared" si="0"/>
        <v>0</v>
      </c>
      <c r="Q42" s="14">
        <f t="shared" si="2"/>
        <v>0</v>
      </c>
      <c r="R42" s="66" t="str">
        <f>IF(OR($D42&lt;&gt;"ü",COUNTIFS($E$3:E42,E42,$D$3:D42,"ü")&gt;1),"Pas de réduction",INDEX(Reductions[Réduction Famille],MATCH(SUMIFS(Q:Q,E:E,E42,D:D,"ü"),Reductions[Seuil],1),1))</f>
        <v>Pas de réduction</v>
      </c>
      <c r="S42" s="67">
        <f>IF(OR(R42="Pas de réduction",COUNTIFS($E$3:E42,E42,$D$3:D42,"ü")&gt;1),0,VLOOKUP(R42,Reductions[],3,0)*SUMIFS(Q:Q,E:E,E42,D:D,"ü"))</f>
        <v>0</v>
      </c>
      <c r="T42" s="67">
        <f t="shared" si="3"/>
        <v>0</v>
      </c>
      <c r="U42" s="15" t="s">
        <v>314</v>
      </c>
      <c r="V42" s="18"/>
      <c r="W42" s="14" t="e">
        <f>#REF!+P42</f>
        <v>#REF!</v>
      </c>
    </row>
    <row r="43" spans="1:23" x14ac:dyDescent="0.25">
      <c r="A43" s="8" t="s">
        <v>83</v>
      </c>
      <c r="B43" s="19"/>
      <c r="C43" s="19"/>
      <c r="D43" s="19"/>
      <c r="E43" s="8"/>
      <c r="F43" s="8"/>
      <c r="G43" s="8"/>
      <c r="H43" s="8"/>
      <c r="I43" s="10"/>
      <c r="J43" s="8"/>
      <c r="K43" s="11"/>
      <c r="L43" s="15"/>
      <c r="M43" s="13" t="s">
        <v>312</v>
      </c>
      <c r="N43" s="18">
        <f t="shared" si="1"/>
        <v>0</v>
      </c>
      <c r="O43" s="13" t="s">
        <v>308</v>
      </c>
      <c r="P43" s="18">
        <f t="shared" si="0"/>
        <v>0</v>
      </c>
      <c r="Q43" s="14">
        <f t="shared" si="2"/>
        <v>0</v>
      </c>
      <c r="R43" s="66" t="str">
        <f>IF(OR($D43&lt;&gt;"ü",COUNTIFS($E$3:E43,E43,$D$3:D43,"ü")&gt;1),"Pas de réduction",INDEX(Reductions[Réduction Famille],MATCH(SUMIFS(Q:Q,E:E,E43,D:D,"ü"),Reductions[Seuil],1),1))</f>
        <v>Pas de réduction</v>
      </c>
      <c r="S43" s="67">
        <f>IF(OR(R43="Pas de réduction",COUNTIFS($E$3:E43,E43,$D$3:D43,"ü")&gt;1),0,VLOOKUP(R43,Reductions[],3,0)*SUMIFS(Q:Q,E:E,E43,D:D,"ü"))</f>
        <v>0</v>
      </c>
      <c r="T43" s="67">
        <f t="shared" si="3"/>
        <v>0</v>
      </c>
      <c r="U43" s="15" t="s">
        <v>314</v>
      </c>
      <c r="V43" s="18"/>
      <c r="W43" s="14" t="e">
        <f>#REF!+P43</f>
        <v>#REF!</v>
      </c>
    </row>
    <row r="44" spans="1:23" x14ac:dyDescent="0.25">
      <c r="A44" s="8" t="s">
        <v>84</v>
      </c>
      <c r="B44" s="19"/>
      <c r="C44" s="19"/>
      <c r="D44" s="19"/>
      <c r="E44" s="8"/>
      <c r="F44" s="8"/>
      <c r="G44" s="8"/>
      <c r="H44" s="8"/>
      <c r="I44" s="10"/>
      <c r="J44" s="8"/>
      <c r="K44" s="11"/>
      <c r="L44" s="15"/>
      <c r="M44" s="13" t="s">
        <v>312</v>
      </c>
      <c r="N44" s="18">
        <f t="shared" si="1"/>
        <v>0</v>
      </c>
      <c r="O44" s="13" t="s">
        <v>308</v>
      </c>
      <c r="P44" s="18">
        <f t="shared" si="0"/>
        <v>0</v>
      </c>
      <c r="Q44" s="14">
        <f t="shared" si="2"/>
        <v>0</v>
      </c>
      <c r="R44" s="66" t="str">
        <f>IF(OR($D44&lt;&gt;"ü",COUNTIFS($E$3:E44,E44,$D$3:D44,"ü")&gt;1),"Pas de réduction",INDEX(Reductions[Réduction Famille],MATCH(SUMIFS(Q:Q,E:E,E44,D:D,"ü"),Reductions[Seuil],1),1))</f>
        <v>Pas de réduction</v>
      </c>
      <c r="S44" s="67">
        <f>IF(OR(R44="Pas de réduction",COUNTIFS($E$3:E44,E44,$D$3:D44,"ü")&gt;1),0,VLOOKUP(R44,Reductions[],3,0)*SUMIFS(Q:Q,E:E,E44,D:D,"ü"))</f>
        <v>0</v>
      </c>
      <c r="T44" s="67">
        <f t="shared" si="3"/>
        <v>0</v>
      </c>
      <c r="U44" s="15" t="s">
        <v>314</v>
      </c>
      <c r="V44" s="18"/>
      <c r="W44" s="14" t="e">
        <f>#REF!+P44</f>
        <v>#REF!</v>
      </c>
    </row>
    <row r="45" spans="1:23" x14ac:dyDescent="0.25">
      <c r="A45" s="8" t="s">
        <v>85</v>
      </c>
      <c r="B45" s="19"/>
      <c r="C45" s="19"/>
      <c r="D45" s="19"/>
      <c r="E45" s="8"/>
      <c r="F45" s="8"/>
      <c r="G45" s="8"/>
      <c r="H45" s="8"/>
      <c r="I45" s="10"/>
      <c r="J45" s="8"/>
      <c r="K45" s="11"/>
      <c r="L45" s="15"/>
      <c r="M45" s="13" t="s">
        <v>312</v>
      </c>
      <c r="N45" s="18">
        <f t="shared" si="1"/>
        <v>0</v>
      </c>
      <c r="O45" s="13" t="s">
        <v>308</v>
      </c>
      <c r="P45" s="18">
        <f t="shared" si="0"/>
        <v>0</v>
      </c>
      <c r="Q45" s="14">
        <f t="shared" si="2"/>
        <v>0</v>
      </c>
      <c r="R45" s="66" t="str">
        <f>IF(OR($D45&lt;&gt;"ü",COUNTIFS($E$3:E45,E45,$D$3:D45,"ü")&gt;1),"Pas de réduction",INDEX(Reductions[Réduction Famille],MATCH(SUMIFS(Q:Q,E:E,E45,D:D,"ü"),Reductions[Seuil],1),1))</f>
        <v>Pas de réduction</v>
      </c>
      <c r="S45" s="67">
        <f>IF(OR(R45="Pas de réduction",COUNTIFS($E$3:E45,E45,$D$3:D45,"ü")&gt;1),0,VLOOKUP(R45,Reductions[],3,0)*SUMIFS(Q:Q,E:E,E45,D:D,"ü"))</f>
        <v>0</v>
      </c>
      <c r="T45" s="67">
        <f t="shared" si="3"/>
        <v>0</v>
      </c>
      <c r="U45" s="15" t="s">
        <v>314</v>
      </c>
      <c r="V45" s="18"/>
      <c r="W45" s="14" t="e">
        <f>#REF!+P45</f>
        <v>#REF!</v>
      </c>
    </row>
    <row r="46" spans="1:23" x14ac:dyDescent="0.25">
      <c r="A46" s="8" t="s">
        <v>86</v>
      </c>
      <c r="B46" s="19"/>
      <c r="C46" s="19"/>
      <c r="D46" s="19"/>
      <c r="E46" s="8"/>
      <c r="F46" s="8"/>
      <c r="G46" s="8"/>
      <c r="H46" s="8"/>
      <c r="I46" s="10"/>
      <c r="J46" s="8"/>
      <c r="K46" s="11"/>
      <c r="L46" s="15"/>
      <c r="M46" s="13" t="s">
        <v>312</v>
      </c>
      <c r="N46" s="18">
        <f t="shared" si="1"/>
        <v>0</v>
      </c>
      <c r="O46" s="13" t="s">
        <v>308</v>
      </c>
      <c r="P46" s="18">
        <f t="shared" si="0"/>
        <v>0</v>
      </c>
      <c r="Q46" s="14">
        <f t="shared" si="2"/>
        <v>0</v>
      </c>
      <c r="R46" s="66" t="str">
        <f>IF(OR($D46&lt;&gt;"ü",COUNTIFS($E$3:E46,E46,$D$3:D46,"ü")&gt;1),"Pas de réduction",INDEX(Reductions[Réduction Famille],MATCH(SUMIFS(Q:Q,E:E,E46,D:D,"ü"),Reductions[Seuil],1),1))</f>
        <v>Pas de réduction</v>
      </c>
      <c r="S46" s="67">
        <f>IF(OR(R46="Pas de réduction",COUNTIFS($E$3:E46,E46,$D$3:D46,"ü")&gt;1),0,VLOOKUP(R46,Reductions[],3,0)*SUMIFS(Q:Q,E:E,E46,D:D,"ü"))</f>
        <v>0</v>
      </c>
      <c r="T46" s="67">
        <f t="shared" si="3"/>
        <v>0</v>
      </c>
      <c r="U46" s="15" t="s">
        <v>314</v>
      </c>
      <c r="V46" s="18"/>
      <c r="W46" s="14" t="e">
        <f>#REF!+P46</f>
        <v>#REF!</v>
      </c>
    </row>
    <row r="47" spans="1:23" x14ac:dyDescent="0.25">
      <c r="A47" s="8" t="s">
        <v>87</v>
      </c>
      <c r="B47" s="19"/>
      <c r="C47" s="19"/>
      <c r="D47" s="19"/>
      <c r="E47" s="8"/>
      <c r="F47" s="8"/>
      <c r="G47" s="8"/>
      <c r="H47" s="8"/>
      <c r="I47" s="10"/>
      <c r="J47" s="8"/>
      <c r="K47" s="11"/>
      <c r="L47" s="15"/>
      <c r="M47" s="13" t="s">
        <v>312</v>
      </c>
      <c r="N47" s="18">
        <f t="shared" si="1"/>
        <v>0</v>
      </c>
      <c r="O47" s="13" t="s">
        <v>308</v>
      </c>
      <c r="P47" s="18">
        <f t="shared" si="0"/>
        <v>0</v>
      </c>
      <c r="Q47" s="14">
        <f t="shared" si="2"/>
        <v>0</v>
      </c>
      <c r="R47" s="66" t="str">
        <f>IF(OR($D47&lt;&gt;"ü",COUNTIFS($E$3:E47,E47,$D$3:D47,"ü")&gt;1),"Pas de réduction",INDEX(Reductions[Réduction Famille],MATCH(SUMIFS(Q:Q,E:E,E47,D:D,"ü"),Reductions[Seuil],1),1))</f>
        <v>Pas de réduction</v>
      </c>
      <c r="S47" s="67">
        <f>IF(OR(R47="Pas de réduction",COUNTIFS($E$3:E47,E47,$D$3:D47,"ü")&gt;1),0,VLOOKUP(R47,Reductions[],3,0)*SUMIFS(Q:Q,E:E,E47,D:D,"ü"))</f>
        <v>0</v>
      </c>
      <c r="T47" s="67">
        <f t="shared" si="3"/>
        <v>0</v>
      </c>
      <c r="U47" s="15" t="s">
        <v>314</v>
      </c>
      <c r="V47" s="18"/>
      <c r="W47" s="14" t="e">
        <f>#REF!+P47</f>
        <v>#REF!</v>
      </c>
    </row>
    <row r="48" spans="1:23" x14ac:dyDescent="0.25">
      <c r="A48" s="8" t="s">
        <v>88</v>
      </c>
      <c r="B48" s="19"/>
      <c r="C48" s="19"/>
      <c r="D48" s="19"/>
      <c r="E48" s="8"/>
      <c r="F48" s="8"/>
      <c r="G48" s="8"/>
      <c r="H48" s="8"/>
      <c r="I48" s="10"/>
      <c r="J48" s="8"/>
      <c r="K48" s="11"/>
      <c r="L48" s="15"/>
      <c r="M48" s="13" t="s">
        <v>312</v>
      </c>
      <c r="N48" s="18">
        <f t="shared" si="1"/>
        <v>0</v>
      </c>
      <c r="O48" s="13" t="s">
        <v>308</v>
      </c>
      <c r="P48" s="18">
        <f t="shared" si="0"/>
        <v>0</v>
      </c>
      <c r="Q48" s="14">
        <f t="shared" si="2"/>
        <v>0</v>
      </c>
      <c r="R48" s="66" t="str">
        <f>IF(OR($D48&lt;&gt;"ü",COUNTIFS($E$3:E48,E48,$D$3:D48,"ü")&gt;1),"Pas de réduction",INDEX(Reductions[Réduction Famille],MATCH(SUMIFS(Q:Q,E:E,E48,D:D,"ü"),Reductions[Seuil],1),1))</f>
        <v>Pas de réduction</v>
      </c>
      <c r="S48" s="67">
        <f>IF(OR(R48="Pas de réduction",COUNTIFS($E$3:E48,E48,$D$3:D48,"ü")&gt;1),0,VLOOKUP(R48,Reductions[],3,0)*SUMIFS(Q:Q,E:E,E48,D:D,"ü"))</f>
        <v>0</v>
      </c>
      <c r="T48" s="67">
        <f t="shared" si="3"/>
        <v>0</v>
      </c>
      <c r="U48" s="15" t="s">
        <v>314</v>
      </c>
      <c r="V48" s="18"/>
      <c r="W48" s="14" t="e">
        <f>#REF!+P48</f>
        <v>#REF!</v>
      </c>
    </row>
    <row r="49" spans="1:23" x14ac:dyDescent="0.25">
      <c r="A49" s="8" t="s">
        <v>89</v>
      </c>
      <c r="B49" s="19"/>
      <c r="C49" s="19"/>
      <c r="D49" s="19"/>
      <c r="E49" s="8"/>
      <c r="F49" s="8"/>
      <c r="G49" s="8"/>
      <c r="H49" s="8"/>
      <c r="I49" s="10"/>
      <c r="J49" s="8"/>
      <c r="K49" s="11"/>
      <c r="L49" s="15"/>
      <c r="M49" s="13" t="s">
        <v>312</v>
      </c>
      <c r="N49" s="18">
        <f t="shared" si="1"/>
        <v>0</v>
      </c>
      <c r="O49" s="13" t="s">
        <v>308</v>
      </c>
      <c r="P49" s="18">
        <f t="shared" si="0"/>
        <v>0</v>
      </c>
      <c r="Q49" s="14">
        <f t="shared" si="2"/>
        <v>0</v>
      </c>
      <c r="R49" s="66" t="str">
        <f>IF(OR($D49&lt;&gt;"ü",COUNTIFS($E$3:E49,E49,$D$3:D49,"ü")&gt;1),"Pas de réduction",INDEX(Reductions[Réduction Famille],MATCH(SUMIFS(Q:Q,E:E,E49,D:D,"ü"),Reductions[Seuil],1),1))</f>
        <v>Pas de réduction</v>
      </c>
      <c r="S49" s="67">
        <f>IF(OR(R49="Pas de réduction",COUNTIFS($E$3:E49,E49,$D$3:D49,"ü")&gt;1),0,VLOOKUP(R49,Reductions[],3,0)*SUMIFS(Q:Q,E:E,E49,D:D,"ü"))</f>
        <v>0</v>
      </c>
      <c r="T49" s="67">
        <f t="shared" si="3"/>
        <v>0</v>
      </c>
      <c r="U49" s="15" t="s">
        <v>314</v>
      </c>
      <c r="V49" s="18"/>
      <c r="W49" s="14" t="e">
        <f>#REF!+P49</f>
        <v>#REF!</v>
      </c>
    </row>
    <row r="50" spans="1:23" x14ac:dyDescent="0.25">
      <c r="A50" s="8" t="s">
        <v>90</v>
      </c>
      <c r="B50" s="19"/>
      <c r="C50" s="19"/>
      <c r="D50" s="19"/>
      <c r="E50" s="8"/>
      <c r="F50" s="8"/>
      <c r="G50" s="8"/>
      <c r="H50" s="8"/>
      <c r="I50" s="10"/>
      <c r="J50" s="8"/>
      <c r="K50" s="11"/>
      <c r="L50" s="15"/>
      <c r="M50" s="13" t="s">
        <v>312</v>
      </c>
      <c r="N50" s="18">
        <f t="shared" si="1"/>
        <v>0</v>
      </c>
      <c r="O50" s="13" t="s">
        <v>308</v>
      </c>
      <c r="P50" s="18">
        <f t="shared" si="0"/>
        <v>0</v>
      </c>
      <c r="Q50" s="14">
        <f t="shared" si="2"/>
        <v>0</v>
      </c>
      <c r="R50" s="66" t="str">
        <f>IF(OR($D50&lt;&gt;"ü",COUNTIFS($E$3:E50,E50,$D$3:D50,"ü")&gt;1),"Pas de réduction",INDEX(Reductions[Réduction Famille],MATCH(SUMIFS(Q:Q,E:E,E50,D:D,"ü"),Reductions[Seuil],1),1))</f>
        <v>Pas de réduction</v>
      </c>
      <c r="S50" s="67">
        <f>IF(OR(R50="Pas de réduction",COUNTIFS($E$3:E50,E50,$D$3:D50,"ü")&gt;1),0,VLOOKUP(R50,Reductions[],3,0)*SUMIFS(Q:Q,E:E,E50,D:D,"ü"))</f>
        <v>0</v>
      </c>
      <c r="T50" s="67">
        <f t="shared" si="3"/>
        <v>0</v>
      </c>
      <c r="U50" s="15" t="s">
        <v>314</v>
      </c>
      <c r="V50" s="18"/>
      <c r="W50" s="14" t="e">
        <f>#REF!+P50</f>
        <v>#REF!</v>
      </c>
    </row>
    <row r="51" spans="1:23" x14ac:dyDescent="0.25">
      <c r="A51" s="8" t="s">
        <v>91</v>
      </c>
      <c r="B51" s="19"/>
      <c r="C51" s="19"/>
      <c r="D51" s="19"/>
      <c r="E51" s="8"/>
      <c r="F51" s="8"/>
      <c r="G51" s="8"/>
      <c r="H51" s="8"/>
      <c r="I51" s="10"/>
      <c r="J51" s="8"/>
      <c r="K51" s="11"/>
      <c r="L51" s="15"/>
      <c r="M51" s="13" t="s">
        <v>312</v>
      </c>
      <c r="N51" s="18">
        <f t="shared" si="1"/>
        <v>0</v>
      </c>
      <c r="O51" s="13" t="s">
        <v>308</v>
      </c>
      <c r="P51" s="18">
        <f t="shared" si="0"/>
        <v>0</v>
      </c>
      <c r="Q51" s="14">
        <f t="shared" si="2"/>
        <v>0</v>
      </c>
      <c r="R51" s="66" t="str">
        <f>IF(OR($D51&lt;&gt;"ü",COUNTIFS($E$3:E51,E51,$D$3:D51,"ü")&gt;1),"Pas de réduction",INDEX(Reductions[Réduction Famille],MATCH(SUMIFS(Q:Q,E:E,E51,D:D,"ü"),Reductions[Seuil],1),1))</f>
        <v>Pas de réduction</v>
      </c>
      <c r="S51" s="67">
        <f>IF(OR(R51="Pas de réduction",COUNTIFS($E$3:E51,E51,$D$3:D51,"ü")&gt;1),0,VLOOKUP(R51,Reductions[],3,0)*SUMIFS(Q:Q,E:E,E51,D:D,"ü"))</f>
        <v>0</v>
      </c>
      <c r="T51" s="67">
        <f t="shared" si="3"/>
        <v>0</v>
      </c>
      <c r="U51" s="15" t="s">
        <v>314</v>
      </c>
      <c r="V51" s="18"/>
      <c r="W51" s="14" t="e">
        <f>#REF!+P51</f>
        <v>#REF!</v>
      </c>
    </row>
    <row r="52" spans="1:23" x14ac:dyDescent="0.25">
      <c r="A52" s="8" t="s">
        <v>92</v>
      </c>
      <c r="B52" s="19"/>
      <c r="C52" s="19"/>
      <c r="D52" s="19"/>
      <c r="E52" s="8"/>
      <c r="F52" s="8"/>
      <c r="G52" s="8"/>
      <c r="H52" s="8"/>
      <c r="I52" s="10"/>
      <c r="J52" s="8"/>
      <c r="K52" s="11"/>
      <c r="L52" s="15"/>
      <c r="M52" s="13" t="s">
        <v>312</v>
      </c>
      <c r="N52" s="18">
        <f t="shared" si="1"/>
        <v>0</v>
      </c>
      <c r="O52" s="13" t="s">
        <v>308</v>
      </c>
      <c r="P52" s="18">
        <f t="shared" si="0"/>
        <v>0</v>
      </c>
      <c r="Q52" s="14">
        <f t="shared" si="2"/>
        <v>0</v>
      </c>
      <c r="R52" s="66" t="str">
        <f>IF(OR($D52&lt;&gt;"ü",COUNTIFS($E$3:E52,E52,$D$3:D52,"ü")&gt;1),"Pas de réduction",INDEX(Reductions[Réduction Famille],MATCH(SUMIFS(Q:Q,E:E,E52,D:D,"ü"),Reductions[Seuil],1),1))</f>
        <v>Pas de réduction</v>
      </c>
      <c r="S52" s="67">
        <f>IF(OR(R52="Pas de réduction",COUNTIFS($E$3:E52,E52,$D$3:D52,"ü")&gt;1),0,VLOOKUP(R52,Reductions[],3,0)*SUMIFS(Q:Q,E:E,E52,D:D,"ü"))</f>
        <v>0</v>
      </c>
      <c r="T52" s="67">
        <f t="shared" si="3"/>
        <v>0</v>
      </c>
      <c r="U52" s="15" t="s">
        <v>314</v>
      </c>
      <c r="V52" s="18"/>
      <c r="W52" s="14" t="e">
        <f>#REF!+P52</f>
        <v>#REF!</v>
      </c>
    </row>
    <row r="53" spans="1:23" x14ac:dyDescent="0.25">
      <c r="A53" s="8" t="s">
        <v>93</v>
      </c>
      <c r="B53" s="19"/>
      <c r="C53" s="19"/>
      <c r="D53" s="19"/>
      <c r="E53" s="8"/>
      <c r="F53" s="8"/>
      <c r="G53" s="8"/>
      <c r="H53" s="8"/>
      <c r="I53" s="10"/>
      <c r="J53" s="8"/>
      <c r="K53" s="11"/>
      <c r="L53" s="15"/>
      <c r="M53" s="13" t="s">
        <v>312</v>
      </c>
      <c r="N53" s="18">
        <f t="shared" si="1"/>
        <v>0</v>
      </c>
      <c r="O53" s="13" t="s">
        <v>308</v>
      </c>
      <c r="P53" s="18">
        <f t="shared" si="0"/>
        <v>0</v>
      </c>
      <c r="Q53" s="14">
        <f t="shared" si="2"/>
        <v>0</v>
      </c>
      <c r="R53" s="66" t="str">
        <f>IF(OR($D53&lt;&gt;"ü",COUNTIFS($E$3:E53,E53,$D$3:D53,"ü")&gt;1),"Pas de réduction",INDEX(Reductions[Réduction Famille],MATCH(SUMIFS(Q:Q,E:E,E53,D:D,"ü"),Reductions[Seuil],1),1))</f>
        <v>Pas de réduction</v>
      </c>
      <c r="S53" s="67">
        <f>IF(OR(R53="Pas de réduction",COUNTIFS($E$3:E53,E53,$D$3:D53,"ü")&gt;1),0,VLOOKUP(R53,Reductions[],3,0)*SUMIFS(Q:Q,E:E,E53,D:D,"ü"))</f>
        <v>0</v>
      </c>
      <c r="T53" s="67">
        <f t="shared" si="3"/>
        <v>0</v>
      </c>
      <c r="U53" s="15" t="s">
        <v>314</v>
      </c>
      <c r="V53" s="18"/>
      <c r="W53" s="14" t="e">
        <f>#REF!+P53</f>
        <v>#REF!</v>
      </c>
    </row>
    <row r="54" spans="1:23" x14ac:dyDescent="0.25">
      <c r="A54" s="8" t="s">
        <v>94</v>
      </c>
      <c r="B54" s="19"/>
      <c r="C54" s="19"/>
      <c r="D54" s="19"/>
      <c r="E54" s="8"/>
      <c r="F54" s="8"/>
      <c r="G54" s="8"/>
      <c r="H54" s="8"/>
      <c r="I54" s="10"/>
      <c r="J54" s="8"/>
      <c r="K54" s="11"/>
      <c r="L54" s="15"/>
      <c r="M54" s="13" t="s">
        <v>312</v>
      </c>
      <c r="N54" s="18">
        <f t="shared" si="1"/>
        <v>0</v>
      </c>
      <c r="O54" s="13" t="s">
        <v>308</v>
      </c>
      <c r="P54" s="18">
        <f t="shared" si="0"/>
        <v>0</v>
      </c>
      <c r="Q54" s="14">
        <f t="shared" si="2"/>
        <v>0</v>
      </c>
      <c r="R54" s="66" t="str">
        <f>IF(OR($D54&lt;&gt;"ü",COUNTIFS($E$3:E54,E54,$D$3:D54,"ü")&gt;1),"Pas de réduction",INDEX(Reductions[Réduction Famille],MATCH(SUMIFS(Q:Q,E:E,E54,D:D,"ü"),Reductions[Seuil],1),1))</f>
        <v>Pas de réduction</v>
      </c>
      <c r="S54" s="67">
        <f>IF(OR(R54="Pas de réduction",COUNTIFS($E$3:E54,E54,$D$3:D54,"ü")&gt;1),0,VLOOKUP(R54,Reductions[],3,0)*SUMIFS(Q:Q,E:E,E54,D:D,"ü"))</f>
        <v>0</v>
      </c>
      <c r="T54" s="67">
        <f t="shared" si="3"/>
        <v>0</v>
      </c>
      <c r="U54" s="15" t="s">
        <v>314</v>
      </c>
      <c r="V54" s="18"/>
      <c r="W54" s="14" t="e">
        <f>#REF!+P54</f>
        <v>#REF!</v>
      </c>
    </row>
    <row r="55" spans="1:23" x14ac:dyDescent="0.25">
      <c r="A55" s="8" t="s">
        <v>95</v>
      </c>
      <c r="B55" s="19"/>
      <c r="C55" s="19"/>
      <c r="D55" s="19"/>
      <c r="E55" s="8"/>
      <c r="F55" s="8"/>
      <c r="G55" s="8"/>
      <c r="H55" s="8"/>
      <c r="I55" s="10"/>
      <c r="J55" s="8"/>
      <c r="K55" s="11"/>
      <c r="L55" s="15"/>
      <c r="M55" s="13" t="s">
        <v>312</v>
      </c>
      <c r="N55" s="18">
        <f t="shared" si="1"/>
        <v>0</v>
      </c>
      <c r="O55" s="13" t="s">
        <v>308</v>
      </c>
      <c r="P55" s="18">
        <f t="shared" si="0"/>
        <v>0</v>
      </c>
      <c r="Q55" s="14">
        <f t="shared" si="2"/>
        <v>0</v>
      </c>
      <c r="R55" s="66" t="str">
        <f>IF(OR($D55&lt;&gt;"ü",COUNTIFS($E$3:E55,E55,$D$3:D55,"ü")&gt;1),"Pas de réduction",INDEX(Reductions[Réduction Famille],MATCH(SUMIFS(Q:Q,E:E,E55,D:D,"ü"),Reductions[Seuil],1),1))</f>
        <v>Pas de réduction</v>
      </c>
      <c r="S55" s="67">
        <f>IF(OR(R55="Pas de réduction",COUNTIFS($E$3:E55,E55,$D$3:D55,"ü")&gt;1),0,VLOOKUP(R55,Reductions[],3,0)*SUMIFS(Q:Q,E:E,E55,D:D,"ü"))</f>
        <v>0</v>
      </c>
      <c r="T55" s="67">
        <f t="shared" si="3"/>
        <v>0</v>
      </c>
      <c r="U55" s="15" t="s">
        <v>314</v>
      </c>
      <c r="V55" s="18"/>
      <c r="W55" s="14" t="e">
        <f>#REF!+P55</f>
        <v>#REF!</v>
      </c>
    </row>
    <row r="56" spans="1:23" x14ac:dyDescent="0.25">
      <c r="A56" s="8" t="s">
        <v>96</v>
      </c>
      <c r="B56" s="19"/>
      <c r="C56" s="19"/>
      <c r="D56" s="19"/>
      <c r="E56" s="8"/>
      <c r="F56" s="8"/>
      <c r="G56" s="8"/>
      <c r="H56" s="8"/>
      <c r="I56" s="10"/>
      <c r="J56" s="8"/>
      <c r="K56" s="11"/>
      <c r="L56" s="15"/>
      <c r="M56" s="13" t="s">
        <v>312</v>
      </c>
      <c r="N56" s="18">
        <f t="shared" si="1"/>
        <v>0</v>
      </c>
      <c r="O56" s="13" t="s">
        <v>308</v>
      </c>
      <c r="P56" s="18">
        <f t="shared" si="0"/>
        <v>0</v>
      </c>
      <c r="Q56" s="14">
        <f t="shared" si="2"/>
        <v>0</v>
      </c>
      <c r="R56" s="66" t="str">
        <f>IF(OR($D56&lt;&gt;"ü",COUNTIFS($E$3:E56,E56,$D$3:D56,"ü")&gt;1),"Pas de réduction",INDEX(Reductions[Réduction Famille],MATCH(SUMIFS(Q:Q,E:E,E56,D:D,"ü"),Reductions[Seuil],1),1))</f>
        <v>Pas de réduction</v>
      </c>
      <c r="S56" s="67">
        <f>IF(OR(R56="Pas de réduction",COUNTIFS($E$3:E56,E56,$D$3:D56,"ü")&gt;1),0,VLOOKUP(R56,Reductions[],3,0)*SUMIFS(Q:Q,E:E,E56,D:D,"ü"))</f>
        <v>0</v>
      </c>
      <c r="T56" s="67">
        <f t="shared" si="3"/>
        <v>0</v>
      </c>
      <c r="U56" s="15" t="s">
        <v>314</v>
      </c>
      <c r="V56" s="18"/>
      <c r="W56" s="14" t="e">
        <f>#REF!+P56</f>
        <v>#REF!</v>
      </c>
    </row>
    <row r="57" spans="1:23" x14ac:dyDescent="0.25">
      <c r="A57" s="8" t="s">
        <v>97</v>
      </c>
      <c r="B57" s="19"/>
      <c r="C57" s="19"/>
      <c r="D57" s="19"/>
      <c r="E57" s="8"/>
      <c r="F57" s="8"/>
      <c r="G57" s="8"/>
      <c r="H57" s="8"/>
      <c r="I57" s="10"/>
      <c r="J57" s="8"/>
      <c r="K57" s="11"/>
      <c r="L57" s="15"/>
      <c r="M57" s="13" t="s">
        <v>312</v>
      </c>
      <c r="N57" s="18">
        <f t="shared" si="1"/>
        <v>0</v>
      </c>
      <c r="O57" s="13" t="s">
        <v>308</v>
      </c>
      <c r="P57" s="18">
        <f t="shared" si="0"/>
        <v>0</v>
      </c>
      <c r="Q57" s="14">
        <f t="shared" si="2"/>
        <v>0</v>
      </c>
      <c r="R57" s="66" t="str">
        <f>IF(OR($D57&lt;&gt;"ü",COUNTIFS($E$3:E57,E57,$D$3:D57,"ü")&gt;1),"Pas de réduction",INDEX(Reductions[Réduction Famille],MATCH(SUMIFS(Q:Q,E:E,E57,D:D,"ü"),Reductions[Seuil],1),1))</f>
        <v>Pas de réduction</v>
      </c>
      <c r="S57" s="67">
        <f>IF(OR(R57="Pas de réduction",COUNTIFS($E$3:E57,E57,$D$3:D57,"ü")&gt;1),0,VLOOKUP(R57,Reductions[],3,0)*SUMIFS(Q:Q,E:E,E57,D:D,"ü"))</f>
        <v>0</v>
      </c>
      <c r="T57" s="67">
        <f t="shared" si="3"/>
        <v>0</v>
      </c>
      <c r="U57" s="15" t="s">
        <v>314</v>
      </c>
      <c r="V57" s="18"/>
      <c r="W57" s="14" t="e">
        <f>#REF!+P57</f>
        <v>#REF!</v>
      </c>
    </row>
    <row r="58" spans="1:23" x14ac:dyDescent="0.25">
      <c r="A58" s="8" t="s">
        <v>98</v>
      </c>
      <c r="B58" s="19"/>
      <c r="C58" s="19"/>
      <c r="D58" s="19"/>
      <c r="E58" s="8"/>
      <c r="F58" s="8"/>
      <c r="G58" s="8"/>
      <c r="H58" s="8"/>
      <c r="I58" s="10"/>
      <c r="J58" s="8"/>
      <c r="K58" s="11"/>
      <c r="L58" s="15"/>
      <c r="M58" s="13" t="s">
        <v>312</v>
      </c>
      <c r="N58" s="18">
        <f t="shared" si="1"/>
        <v>0</v>
      </c>
      <c r="O58" s="13" t="s">
        <v>308</v>
      </c>
      <c r="P58" s="18">
        <f t="shared" si="0"/>
        <v>0</v>
      </c>
      <c r="Q58" s="14">
        <f t="shared" si="2"/>
        <v>0</v>
      </c>
      <c r="R58" s="66" t="str">
        <f>IF(OR($D58&lt;&gt;"ü",COUNTIFS($E$3:E58,E58,$D$3:D58,"ü")&gt;1),"Pas de réduction",INDEX(Reductions[Réduction Famille],MATCH(SUMIFS(Q:Q,E:E,E58,D:D,"ü"),Reductions[Seuil],1),1))</f>
        <v>Pas de réduction</v>
      </c>
      <c r="S58" s="67">
        <f>IF(OR(R58="Pas de réduction",COUNTIFS($E$3:E58,E58,$D$3:D58,"ü")&gt;1),0,VLOOKUP(R58,Reductions[],3,0)*SUMIFS(Q:Q,E:E,E58,D:D,"ü"))</f>
        <v>0</v>
      </c>
      <c r="T58" s="67">
        <f t="shared" si="3"/>
        <v>0</v>
      </c>
      <c r="U58" s="15" t="s">
        <v>314</v>
      </c>
      <c r="V58" s="18"/>
      <c r="W58" s="14" t="e">
        <f>#REF!+P58</f>
        <v>#REF!</v>
      </c>
    </row>
    <row r="59" spans="1:23" x14ac:dyDescent="0.25">
      <c r="A59" s="8" t="s">
        <v>99</v>
      </c>
      <c r="B59" s="19"/>
      <c r="C59" s="19"/>
      <c r="D59" s="19"/>
      <c r="E59" s="8"/>
      <c r="F59" s="8"/>
      <c r="G59" s="8"/>
      <c r="H59" s="8"/>
      <c r="I59" s="10"/>
      <c r="J59" s="8"/>
      <c r="K59" s="11"/>
      <c r="L59" s="15"/>
      <c r="M59" s="13" t="s">
        <v>312</v>
      </c>
      <c r="N59" s="18">
        <f t="shared" si="1"/>
        <v>0</v>
      </c>
      <c r="O59" s="13" t="s">
        <v>308</v>
      </c>
      <c r="P59" s="18">
        <f t="shared" si="0"/>
        <v>0</v>
      </c>
      <c r="Q59" s="14">
        <f t="shared" si="2"/>
        <v>0</v>
      </c>
      <c r="R59" s="66" t="str">
        <f>IF(OR($D59&lt;&gt;"ü",COUNTIFS($E$3:E59,E59,$D$3:D59,"ü")&gt;1),"Pas de réduction",INDEX(Reductions[Réduction Famille],MATCH(SUMIFS(Q:Q,E:E,E59,D:D,"ü"),Reductions[Seuil],1),1))</f>
        <v>Pas de réduction</v>
      </c>
      <c r="S59" s="67">
        <f>IF(OR(R59="Pas de réduction",COUNTIFS($E$3:E59,E59,$D$3:D59,"ü")&gt;1),0,VLOOKUP(R59,Reductions[],3,0)*SUMIFS(Q:Q,E:E,E59,D:D,"ü"))</f>
        <v>0</v>
      </c>
      <c r="T59" s="67">
        <f t="shared" si="3"/>
        <v>0</v>
      </c>
      <c r="U59" s="15" t="s">
        <v>314</v>
      </c>
      <c r="V59" s="18"/>
      <c r="W59" s="14" t="e">
        <f>#REF!+P59</f>
        <v>#REF!</v>
      </c>
    </row>
    <row r="60" spans="1:23" x14ac:dyDescent="0.25">
      <c r="A60" s="8" t="s">
        <v>100</v>
      </c>
      <c r="B60" s="19"/>
      <c r="C60" s="19"/>
      <c r="D60" s="19"/>
      <c r="E60" s="8"/>
      <c r="F60" s="8"/>
      <c r="G60" s="8"/>
      <c r="H60" s="8"/>
      <c r="I60" s="10"/>
      <c r="J60" s="8"/>
      <c r="K60" s="11"/>
      <c r="L60" s="15"/>
      <c r="M60" s="13" t="s">
        <v>312</v>
      </c>
      <c r="N60" s="18">
        <f t="shared" si="1"/>
        <v>0</v>
      </c>
      <c r="O60" s="13" t="s">
        <v>308</v>
      </c>
      <c r="P60" s="18">
        <f t="shared" si="0"/>
        <v>0</v>
      </c>
      <c r="Q60" s="14">
        <f t="shared" si="2"/>
        <v>0</v>
      </c>
      <c r="R60" s="66" t="str">
        <f>IF(OR($D60&lt;&gt;"ü",COUNTIFS($E$3:E60,E60,$D$3:D60,"ü")&gt;1),"Pas de réduction",INDEX(Reductions[Réduction Famille],MATCH(SUMIFS(Q:Q,E:E,E60,D:D,"ü"),Reductions[Seuil],1),1))</f>
        <v>Pas de réduction</v>
      </c>
      <c r="S60" s="67">
        <f>IF(OR(R60="Pas de réduction",COUNTIFS($E$3:E60,E60,$D$3:D60,"ü")&gt;1),0,VLOOKUP(R60,Reductions[],3,0)*SUMIFS(Q:Q,E:E,E60,D:D,"ü"))</f>
        <v>0</v>
      </c>
      <c r="T60" s="67">
        <f t="shared" si="3"/>
        <v>0</v>
      </c>
      <c r="U60" s="15" t="s">
        <v>314</v>
      </c>
      <c r="V60" s="18"/>
      <c r="W60" s="14" t="e">
        <f>#REF!+P60</f>
        <v>#REF!</v>
      </c>
    </row>
    <row r="61" spans="1:23" x14ac:dyDescent="0.25">
      <c r="A61" s="8" t="s">
        <v>101</v>
      </c>
      <c r="B61" s="19"/>
      <c r="C61" s="19"/>
      <c r="D61" s="19"/>
      <c r="E61" s="8"/>
      <c r="F61" s="8"/>
      <c r="G61" s="8"/>
      <c r="H61" s="8"/>
      <c r="I61" s="10"/>
      <c r="J61" s="8"/>
      <c r="K61" s="11"/>
      <c r="L61" s="15"/>
      <c r="M61" s="13" t="s">
        <v>312</v>
      </c>
      <c r="N61" s="18">
        <f t="shared" si="1"/>
        <v>0</v>
      </c>
      <c r="O61" s="13" t="s">
        <v>308</v>
      </c>
      <c r="P61" s="18">
        <f t="shared" si="0"/>
        <v>0</v>
      </c>
      <c r="Q61" s="14">
        <f t="shared" si="2"/>
        <v>0</v>
      </c>
      <c r="R61" s="66" t="str">
        <f>IF(OR($D61&lt;&gt;"ü",COUNTIFS($E$3:E61,E61,$D$3:D61,"ü")&gt;1),"Pas de réduction",INDEX(Reductions[Réduction Famille],MATCH(SUMIFS(Q:Q,E:E,E61,D:D,"ü"),Reductions[Seuil],1),1))</f>
        <v>Pas de réduction</v>
      </c>
      <c r="S61" s="67">
        <f>IF(OR(R61="Pas de réduction",COUNTIFS($E$3:E61,E61,$D$3:D61,"ü")&gt;1),0,VLOOKUP(R61,Reductions[],3,0)*SUMIFS(Q:Q,E:E,E61,D:D,"ü"))</f>
        <v>0</v>
      </c>
      <c r="T61" s="67">
        <f t="shared" si="3"/>
        <v>0</v>
      </c>
      <c r="U61" s="15" t="s">
        <v>314</v>
      </c>
      <c r="V61" s="18"/>
      <c r="W61" s="14" t="e">
        <f>#REF!+P61</f>
        <v>#REF!</v>
      </c>
    </row>
    <row r="62" spans="1:23" x14ac:dyDescent="0.25">
      <c r="A62" s="8" t="s">
        <v>102</v>
      </c>
      <c r="B62" s="19"/>
      <c r="C62" s="19"/>
      <c r="D62" s="19"/>
      <c r="E62" s="8"/>
      <c r="F62" s="8"/>
      <c r="G62" s="8"/>
      <c r="H62" s="8"/>
      <c r="I62" s="10"/>
      <c r="J62" s="8"/>
      <c r="K62" s="11"/>
      <c r="L62" s="15"/>
      <c r="M62" s="13" t="s">
        <v>312</v>
      </c>
      <c r="N62" s="18">
        <f t="shared" si="1"/>
        <v>0</v>
      </c>
      <c r="O62" s="13" t="s">
        <v>308</v>
      </c>
      <c r="P62" s="18">
        <f t="shared" si="0"/>
        <v>0</v>
      </c>
      <c r="Q62" s="14">
        <f t="shared" si="2"/>
        <v>0</v>
      </c>
      <c r="R62" s="66" t="str">
        <f>IF(OR($D62&lt;&gt;"ü",COUNTIFS($E$3:E62,E62,$D$3:D62,"ü")&gt;1),"Pas de réduction",INDEX(Reductions[Réduction Famille],MATCH(SUMIFS(Q:Q,E:E,E62,D:D,"ü"),Reductions[Seuil],1),1))</f>
        <v>Pas de réduction</v>
      </c>
      <c r="S62" s="67">
        <f>IF(OR(R62="Pas de réduction",COUNTIFS($E$3:E62,E62,$D$3:D62,"ü")&gt;1),0,VLOOKUP(R62,Reductions[],3,0)*SUMIFS(Q:Q,E:E,E62,D:D,"ü"))</f>
        <v>0</v>
      </c>
      <c r="T62" s="67">
        <f t="shared" si="3"/>
        <v>0</v>
      </c>
      <c r="U62" s="15" t="s">
        <v>314</v>
      </c>
      <c r="V62" s="18"/>
      <c r="W62" s="14" t="e">
        <f>#REF!+P62</f>
        <v>#REF!</v>
      </c>
    </row>
    <row r="63" spans="1:23" x14ac:dyDescent="0.25">
      <c r="A63" s="8" t="s">
        <v>103</v>
      </c>
      <c r="B63" s="19"/>
      <c r="C63" s="19"/>
      <c r="D63" s="19"/>
      <c r="E63" s="8"/>
      <c r="F63" s="8"/>
      <c r="G63" s="8"/>
      <c r="H63" s="8"/>
      <c r="I63" s="10"/>
      <c r="J63" s="8"/>
      <c r="K63" s="11"/>
      <c r="L63" s="15"/>
      <c r="M63" s="13" t="s">
        <v>312</v>
      </c>
      <c r="N63" s="18">
        <f t="shared" si="1"/>
        <v>0</v>
      </c>
      <c r="O63" s="13" t="s">
        <v>308</v>
      </c>
      <c r="P63" s="18">
        <f t="shared" si="0"/>
        <v>0</v>
      </c>
      <c r="Q63" s="14">
        <f t="shared" si="2"/>
        <v>0</v>
      </c>
      <c r="R63" s="66" t="str">
        <f>IF(OR($D63&lt;&gt;"ü",COUNTIFS($E$3:E63,E63,$D$3:D63,"ü")&gt;1),"Pas de réduction",INDEX(Reductions[Réduction Famille],MATCH(SUMIFS(Q:Q,E:E,E63,D:D,"ü"),Reductions[Seuil],1),1))</f>
        <v>Pas de réduction</v>
      </c>
      <c r="S63" s="67">
        <f>IF(OR(R63="Pas de réduction",COUNTIFS($E$3:E63,E63,$D$3:D63,"ü")&gt;1),0,VLOOKUP(R63,Reductions[],3,0)*SUMIFS(Q:Q,E:E,E63,D:D,"ü"))</f>
        <v>0</v>
      </c>
      <c r="T63" s="67">
        <f t="shared" si="3"/>
        <v>0</v>
      </c>
      <c r="U63" s="15" t="s">
        <v>314</v>
      </c>
      <c r="V63" s="18"/>
      <c r="W63" s="14" t="e">
        <f>#REF!+P63</f>
        <v>#REF!</v>
      </c>
    </row>
    <row r="64" spans="1:23" x14ac:dyDescent="0.25">
      <c r="A64" s="8" t="s">
        <v>104</v>
      </c>
      <c r="B64" s="19"/>
      <c r="C64" s="19"/>
      <c r="D64" s="19"/>
      <c r="E64" s="8"/>
      <c r="F64" s="8"/>
      <c r="G64" s="8"/>
      <c r="H64" s="8"/>
      <c r="I64" s="10"/>
      <c r="J64" s="8"/>
      <c r="K64" s="11"/>
      <c r="L64" s="15"/>
      <c r="M64" s="13" t="s">
        <v>312</v>
      </c>
      <c r="N64" s="18">
        <f t="shared" si="1"/>
        <v>0</v>
      </c>
      <c r="O64" s="13" t="s">
        <v>308</v>
      </c>
      <c r="P64" s="18">
        <f t="shared" si="0"/>
        <v>0</v>
      </c>
      <c r="Q64" s="14">
        <f t="shared" si="2"/>
        <v>0</v>
      </c>
      <c r="R64" s="66" t="str">
        <f>IF(OR($D64&lt;&gt;"ü",COUNTIFS($E$3:E64,E64,$D$3:D64,"ü")&gt;1),"Pas de réduction",INDEX(Reductions[Réduction Famille],MATCH(SUMIFS(Q:Q,E:E,E64,D:D,"ü"),Reductions[Seuil],1),1))</f>
        <v>Pas de réduction</v>
      </c>
      <c r="S64" s="67">
        <f>IF(OR(R64="Pas de réduction",COUNTIFS($E$3:E64,E64,$D$3:D64,"ü")&gt;1),0,VLOOKUP(R64,Reductions[],3,0)*SUMIFS(Q:Q,E:E,E64,D:D,"ü"))</f>
        <v>0</v>
      </c>
      <c r="T64" s="67">
        <f t="shared" si="3"/>
        <v>0</v>
      </c>
      <c r="U64" s="15" t="s">
        <v>314</v>
      </c>
      <c r="V64" s="18"/>
      <c r="W64" s="14" t="e">
        <f>#REF!+P64</f>
        <v>#REF!</v>
      </c>
    </row>
    <row r="65" spans="1:23" x14ac:dyDescent="0.25">
      <c r="A65" s="8" t="s">
        <v>105</v>
      </c>
      <c r="B65" s="19"/>
      <c r="C65" s="19"/>
      <c r="D65" s="19"/>
      <c r="E65" s="8"/>
      <c r="F65" s="8"/>
      <c r="G65" s="8"/>
      <c r="H65" s="8"/>
      <c r="I65" s="10"/>
      <c r="J65" s="8"/>
      <c r="K65" s="11"/>
      <c r="L65" s="15"/>
      <c r="M65" s="13" t="s">
        <v>312</v>
      </c>
      <c r="N65" s="18">
        <f t="shared" si="1"/>
        <v>0</v>
      </c>
      <c r="O65" s="13" t="s">
        <v>308</v>
      </c>
      <c r="P65" s="18">
        <f t="shared" si="0"/>
        <v>0</v>
      </c>
      <c r="Q65" s="14">
        <f t="shared" si="2"/>
        <v>0</v>
      </c>
      <c r="R65" s="66" t="str">
        <f>IF(OR($D65&lt;&gt;"ü",COUNTIFS($E$3:E65,E65,$D$3:D65,"ü")&gt;1),"Pas de réduction",INDEX(Reductions[Réduction Famille],MATCH(SUMIFS(Q:Q,E:E,E65,D:D,"ü"),Reductions[Seuil],1),1))</f>
        <v>Pas de réduction</v>
      </c>
      <c r="S65" s="67">
        <f>IF(OR(R65="Pas de réduction",COUNTIFS($E$3:E65,E65,$D$3:D65,"ü")&gt;1),0,VLOOKUP(R65,Reductions[],3,0)*SUMIFS(Q:Q,E:E,E65,D:D,"ü"))</f>
        <v>0</v>
      </c>
      <c r="T65" s="67">
        <f t="shared" si="3"/>
        <v>0</v>
      </c>
      <c r="U65" s="15" t="s">
        <v>314</v>
      </c>
      <c r="V65" s="18"/>
      <c r="W65" s="14" t="e">
        <f>#REF!+P65</f>
        <v>#REF!</v>
      </c>
    </row>
    <row r="66" spans="1:23" x14ac:dyDescent="0.25">
      <c r="A66" s="8" t="s">
        <v>106</v>
      </c>
      <c r="B66" s="19"/>
      <c r="C66" s="19"/>
      <c r="D66" s="19"/>
      <c r="E66" s="8"/>
      <c r="F66" s="8"/>
      <c r="G66" s="8"/>
      <c r="H66" s="8"/>
      <c r="I66" s="10"/>
      <c r="J66" s="8"/>
      <c r="K66" s="11"/>
      <c r="L66" s="15"/>
      <c r="M66" s="13" t="s">
        <v>312</v>
      </c>
      <c r="N66" s="18">
        <f t="shared" si="1"/>
        <v>0</v>
      </c>
      <c r="O66" s="13" t="s">
        <v>308</v>
      </c>
      <c r="P66" s="18">
        <f t="shared" si="0"/>
        <v>0</v>
      </c>
      <c r="Q66" s="14">
        <f t="shared" si="2"/>
        <v>0</v>
      </c>
      <c r="R66" s="66" t="str">
        <f>IF(OR($D66&lt;&gt;"ü",COUNTIFS($E$3:E66,E66,$D$3:D66,"ü")&gt;1),"Pas de réduction",INDEX(Reductions[Réduction Famille],MATCH(SUMIFS(Q:Q,E:E,E66,D:D,"ü"),Reductions[Seuil],1),1))</f>
        <v>Pas de réduction</v>
      </c>
      <c r="S66" s="67">
        <f>IF(OR(R66="Pas de réduction",COUNTIFS($E$3:E66,E66,$D$3:D66,"ü")&gt;1),0,VLOOKUP(R66,Reductions[],3,0)*SUMIFS(Q:Q,E:E,E66,D:D,"ü"))</f>
        <v>0</v>
      </c>
      <c r="T66" s="67">
        <f t="shared" si="3"/>
        <v>0</v>
      </c>
      <c r="U66" s="15" t="s">
        <v>314</v>
      </c>
      <c r="V66" s="18"/>
      <c r="W66" s="14" t="e">
        <f>#REF!+P66</f>
        <v>#REF!</v>
      </c>
    </row>
    <row r="67" spans="1:23" x14ac:dyDescent="0.25">
      <c r="A67" s="8" t="s">
        <v>107</v>
      </c>
      <c r="B67" s="19"/>
      <c r="C67" s="19"/>
      <c r="D67" s="19"/>
      <c r="E67" s="8"/>
      <c r="F67" s="8"/>
      <c r="G67" s="8"/>
      <c r="H67" s="8"/>
      <c r="I67" s="10"/>
      <c r="J67" s="8"/>
      <c r="K67" s="11"/>
      <c r="L67" s="15"/>
      <c r="M67" s="13" t="s">
        <v>312</v>
      </c>
      <c r="N67" s="18">
        <f t="shared" ref="N67:N130" si="4">INDEX(Montant,MATCH(M67,Type_d_Adhésion,0))</f>
        <v>0</v>
      </c>
      <c r="O67" s="13" t="s">
        <v>308</v>
      </c>
      <c r="P67" s="18">
        <f t="shared" ref="P67:P130" si="5">INDEX(Montant2,MATCH(O67,Type_de_Cours,0))</f>
        <v>0</v>
      </c>
      <c r="Q67" s="14">
        <f t="shared" si="2"/>
        <v>0</v>
      </c>
      <c r="R67" s="66" t="str">
        <f>IF(OR($D67&lt;&gt;"ü",COUNTIFS($E$3:E67,E67,$D$3:D67,"ü")&gt;1),"Pas de réduction",INDEX(Reductions[Réduction Famille],MATCH(SUMIFS(Q:Q,E:E,E67,D:D,"ü"),Reductions[Seuil],1),1))</f>
        <v>Pas de réduction</v>
      </c>
      <c r="S67" s="67">
        <f>IF(OR(R67="Pas de réduction",COUNTIFS($E$3:E67,E67,$D$3:D67,"ü")&gt;1),0,VLOOKUP(R67,Reductions[],3,0)*SUMIFS(Q:Q,E:E,E67,D:D,"ü"))</f>
        <v>0</v>
      </c>
      <c r="T67" s="67">
        <f t="shared" si="3"/>
        <v>0</v>
      </c>
      <c r="U67" s="15" t="s">
        <v>314</v>
      </c>
      <c r="V67" s="18"/>
      <c r="W67" s="14" t="e">
        <f>#REF!+P67</f>
        <v>#REF!</v>
      </c>
    </row>
    <row r="68" spans="1:23" x14ac:dyDescent="0.25">
      <c r="A68" s="8" t="s">
        <v>108</v>
      </c>
      <c r="B68" s="19"/>
      <c r="C68" s="19"/>
      <c r="D68" s="19"/>
      <c r="E68" s="8"/>
      <c r="F68" s="8"/>
      <c r="G68" s="8"/>
      <c r="H68" s="8"/>
      <c r="I68" s="10"/>
      <c r="J68" s="8"/>
      <c r="K68" s="11"/>
      <c r="L68" s="15"/>
      <c r="M68" s="13" t="s">
        <v>312</v>
      </c>
      <c r="N68" s="18">
        <f t="shared" si="4"/>
        <v>0</v>
      </c>
      <c r="O68" s="13" t="s">
        <v>308</v>
      </c>
      <c r="P68" s="18">
        <f t="shared" si="5"/>
        <v>0</v>
      </c>
      <c r="Q68" s="14">
        <f t="shared" ref="Q68:Q131" si="6">SUM(N68+P68)</f>
        <v>0</v>
      </c>
      <c r="R68" s="66" t="str">
        <f>IF(OR($D68&lt;&gt;"ü",COUNTIFS($E$3:E68,E68,$D$3:D68,"ü")&gt;1),"Pas de réduction",INDEX(Reductions[Réduction Famille],MATCH(SUMIFS(Q:Q,E:E,E68,D:D,"ü"),Reductions[Seuil],1),1))</f>
        <v>Pas de réduction</v>
      </c>
      <c r="S68" s="67">
        <f>IF(OR(R68="Pas de réduction",COUNTIFS($E$3:E68,E68,$D$3:D68,"ü")&gt;1),0,VLOOKUP(R68,Reductions[],3,0)*SUMIFS(Q:Q,E:E,E68,D:D,"ü"))</f>
        <v>0</v>
      </c>
      <c r="T68" s="67">
        <f t="shared" ref="T68:T131" si="7">IF(D68="ü",SUMIFS(Q:Q,E:E,E381/3/2018),Q68)-S68</f>
        <v>0</v>
      </c>
      <c r="U68" s="15" t="s">
        <v>314</v>
      </c>
      <c r="V68" s="18"/>
      <c r="W68" s="14" t="e">
        <f>#REF!+P68</f>
        <v>#REF!</v>
      </c>
    </row>
    <row r="69" spans="1:23" x14ac:dyDescent="0.25">
      <c r="A69" s="8" t="s">
        <v>109</v>
      </c>
      <c r="B69" s="19"/>
      <c r="C69" s="19"/>
      <c r="D69" s="19"/>
      <c r="E69" s="8"/>
      <c r="F69" s="8"/>
      <c r="G69" s="8"/>
      <c r="H69" s="8"/>
      <c r="I69" s="10"/>
      <c r="J69" s="8"/>
      <c r="K69" s="11"/>
      <c r="L69" s="15"/>
      <c r="M69" s="13" t="s">
        <v>312</v>
      </c>
      <c r="N69" s="18">
        <f t="shared" si="4"/>
        <v>0</v>
      </c>
      <c r="O69" s="13" t="s">
        <v>308</v>
      </c>
      <c r="P69" s="18">
        <f t="shared" si="5"/>
        <v>0</v>
      </c>
      <c r="Q69" s="14">
        <f t="shared" si="6"/>
        <v>0</v>
      </c>
      <c r="R69" s="66" t="str">
        <f>IF(OR($D69&lt;&gt;"ü",COUNTIFS($E$3:E69,E69,$D$3:D69,"ü")&gt;1),"Pas de réduction",INDEX(Reductions[Réduction Famille],MATCH(SUMIFS(Q:Q,E:E,E69,D:D,"ü"),Reductions[Seuil],1),1))</f>
        <v>Pas de réduction</v>
      </c>
      <c r="S69" s="67">
        <f>IF(OR(R69="Pas de réduction",COUNTIFS($E$3:E69,E69,$D$3:D69,"ü")&gt;1),0,VLOOKUP(R69,Reductions[],3,0)*SUMIFS(Q:Q,E:E,E69,D:D,"ü"))</f>
        <v>0</v>
      </c>
      <c r="T69" s="67">
        <f t="shared" si="7"/>
        <v>0</v>
      </c>
      <c r="U69" s="15" t="s">
        <v>314</v>
      </c>
      <c r="V69" s="18"/>
      <c r="W69" s="14" t="e">
        <f>#REF!+P69</f>
        <v>#REF!</v>
      </c>
    </row>
    <row r="70" spans="1:23" x14ac:dyDescent="0.25">
      <c r="A70" s="8" t="s">
        <v>110</v>
      </c>
      <c r="B70" s="19"/>
      <c r="C70" s="19"/>
      <c r="D70" s="19"/>
      <c r="E70" s="8"/>
      <c r="F70" s="8"/>
      <c r="G70" s="8"/>
      <c r="H70" s="8"/>
      <c r="I70" s="10"/>
      <c r="J70" s="8"/>
      <c r="K70" s="11"/>
      <c r="L70" s="15"/>
      <c r="M70" s="13" t="s">
        <v>312</v>
      </c>
      <c r="N70" s="18">
        <f t="shared" si="4"/>
        <v>0</v>
      </c>
      <c r="O70" s="13" t="s">
        <v>308</v>
      </c>
      <c r="P70" s="18">
        <f t="shared" si="5"/>
        <v>0</v>
      </c>
      <c r="Q70" s="14">
        <f t="shared" si="6"/>
        <v>0</v>
      </c>
      <c r="R70" s="66" t="str">
        <f>IF(OR($D70&lt;&gt;"ü",COUNTIFS($E$3:E70,E70,$D$3:D70,"ü")&gt;1),"Pas de réduction",INDEX(Reductions[Réduction Famille],MATCH(SUMIFS(Q:Q,E:E,E70,D:D,"ü"),Reductions[Seuil],1),1))</f>
        <v>Pas de réduction</v>
      </c>
      <c r="S70" s="67">
        <f>IF(OR(R70="Pas de réduction",COUNTIFS($E$3:E70,E70,$D$3:D70,"ü")&gt;1),0,VLOOKUP(R70,Reductions[],3,0)*SUMIFS(Q:Q,E:E,E70,D:D,"ü"))</f>
        <v>0</v>
      </c>
      <c r="T70" s="67">
        <f t="shared" si="7"/>
        <v>0</v>
      </c>
      <c r="U70" s="15" t="s">
        <v>314</v>
      </c>
      <c r="V70" s="18"/>
      <c r="W70" s="14" t="e">
        <f>#REF!+P70</f>
        <v>#REF!</v>
      </c>
    </row>
    <row r="71" spans="1:23" x14ac:dyDescent="0.25">
      <c r="A71" s="8" t="s">
        <v>111</v>
      </c>
      <c r="B71" s="19"/>
      <c r="C71" s="19"/>
      <c r="D71" s="19"/>
      <c r="E71" s="8"/>
      <c r="F71" s="8"/>
      <c r="G71" s="8"/>
      <c r="H71" s="8"/>
      <c r="I71" s="10"/>
      <c r="J71" s="8"/>
      <c r="K71" s="11"/>
      <c r="L71" s="15"/>
      <c r="M71" s="13" t="s">
        <v>312</v>
      </c>
      <c r="N71" s="18">
        <f t="shared" si="4"/>
        <v>0</v>
      </c>
      <c r="O71" s="13" t="s">
        <v>308</v>
      </c>
      <c r="P71" s="18">
        <f t="shared" si="5"/>
        <v>0</v>
      </c>
      <c r="Q71" s="14">
        <f t="shared" si="6"/>
        <v>0</v>
      </c>
      <c r="R71" s="66" t="str">
        <f>IF(OR($D71&lt;&gt;"ü",COUNTIFS($E$3:E71,E71,$D$3:D71,"ü")&gt;1),"Pas de réduction",INDEX(Reductions[Réduction Famille],MATCH(SUMIFS(Q:Q,E:E,E71,D:D,"ü"),Reductions[Seuil],1),1))</f>
        <v>Pas de réduction</v>
      </c>
      <c r="S71" s="67">
        <f>IF(OR(R71="Pas de réduction",COUNTIFS($E$3:E71,E71,$D$3:D71,"ü")&gt;1),0,VLOOKUP(R71,Reductions[],3,0)*SUMIFS(Q:Q,E:E,E71,D:D,"ü"))</f>
        <v>0</v>
      </c>
      <c r="T71" s="67">
        <f t="shared" si="7"/>
        <v>0</v>
      </c>
      <c r="U71" s="15" t="s">
        <v>314</v>
      </c>
      <c r="V71" s="18"/>
      <c r="W71" s="14" t="e">
        <f>#REF!+P71</f>
        <v>#REF!</v>
      </c>
    </row>
    <row r="72" spans="1:23" x14ac:dyDescent="0.25">
      <c r="A72" s="8" t="s">
        <v>112</v>
      </c>
      <c r="B72" s="19"/>
      <c r="C72" s="19"/>
      <c r="D72" s="19"/>
      <c r="E72" s="8"/>
      <c r="F72" s="8"/>
      <c r="G72" s="8"/>
      <c r="H72" s="8"/>
      <c r="I72" s="10"/>
      <c r="J72" s="8"/>
      <c r="K72" s="11"/>
      <c r="L72" s="15"/>
      <c r="M72" s="13" t="s">
        <v>312</v>
      </c>
      <c r="N72" s="18">
        <f t="shared" si="4"/>
        <v>0</v>
      </c>
      <c r="O72" s="13" t="s">
        <v>308</v>
      </c>
      <c r="P72" s="18">
        <f t="shared" si="5"/>
        <v>0</v>
      </c>
      <c r="Q72" s="14">
        <f t="shared" si="6"/>
        <v>0</v>
      </c>
      <c r="R72" s="66" t="str">
        <f>IF(OR($D72&lt;&gt;"ü",COUNTIFS($E$3:E72,E72,$D$3:D72,"ü")&gt;1),"Pas de réduction",INDEX(Reductions[Réduction Famille],MATCH(SUMIFS(Q:Q,E:E,E72,D:D,"ü"),Reductions[Seuil],1),1))</f>
        <v>Pas de réduction</v>
      </c>
      <c r="S72" s="67">
        <f>IF(OR(R72="Pas de réduction",COUNTIFS($E$3:E72,E72,$D$3:D72,"ü")&gt;1),0,VLOOKUP(R72,Reductions[],3,0)*SUMIFS(Q:Q,E:E,E72,D:D,"ü"))</f>
        <v>0</v>
      </c>
      <c r="T72" s="67">
        <f t="shared" si="7"/>
        <v>0</v>
      </c>
      <c r="U72" s="15" t="s">
        <v>314</v>
      </c>
      <c r="V72" s="18"/>
      <c r="W72" s="14" t="e">
        <f>#REF!+P72</f>
        <v>#REF!</v>
      </c>
    </row>
    <row r="73" spans="1:23" x14ac:dyDescent="0.25">
      <c r="A73" s="8" t="s">
        <v>113</v>
      </c>
      <c r="B73" s="19"/>
      <c r="C73" s="19"/>
      <c r="D73" s="19"/>
      <c r="E73" s="8"/>
      <c r="F73" s="8"/>
      <c r="G73" s="8"/>
      <c r="H73" s="8"/>
      <c r="I73" s="10"/>
      <c r="J73" s="8"/>
      <c r="K73" s="11"/>
      <c r="L73" s="15"/>
      <c r="M73" s="13" t="s">
        <v>312</v>
      </c>
      <c r="N73" s="18">
        <f t="shared" si="4"/>
        <v>0</v>
      </c>
      <c r="O73" s="13" t="s">
        <v>308</v>
      </c>
      <c r="P73" s="18">
        <f t="shared" si="5"/>
        <v>0</v>
      </c>
      <c r="Q73" s="14">
        <f t="shared" si="6"/>
        <v>0</v>
      </c>
      <c r="R73" s="66" t="str">
        <f>IF(OR($D73&lt;&gt;"ü",COUNTIFS($E$3:E73,E73,$D$3:D73,"ü")&gt;1),"Pas de réduction",INDEX(Reductions[Réduction Famille],MATCH(SUMIFS(Q:Q,E:E,E73,D:D,"ü"),Reductions[Seuil],1),1))</f>
        <v>Pas de réduction</v>
      </c>
      <c r="S73" s="67">
        <f>IF(OR(R73="Pas de réduction",COUNTIFS($E$3:E73,E73,$D$3:D73,"ü")&gt;1),0,VLOOKUP(R73,Reductions[],3,0)*SUMIFS(Q:Q,E:E,E73,D:D,"ü"))</f>
        <v>0</v>
      </c>
      <c r="T73" s="67">
        <f t="shared" si="7"/>
        <v>0</v>
      </c>
      <c r="U73" s="15" t="s">
        <v>314</v>
      </c>
      <c r="V73" s="18"/>
      <c r="W73" s="14" t="e">
        <f>#REF!+P73</f>
        <v>#REF!</v>
      </c>
    </row>
    <row r="74" spans="1:23" x14ac:dyDescent="0.25">
      <c r="A74" s="8" t="s">
        <v>114</v>
      </c>
      <c r="B74" s="19"/>
      <c r="C74" s="19"/>
      <c r="D74" s="19"/>
      <c r="E74" s="8"/>
      <c r="F74" s="8"/>
      <c r="G74" s="8"/>
      <c r="H74" s="8"/>
      <c r="I74" s="10"/>
      <c r="J74" s="8"/>
      <c r="K74" s="11"/>
      <c r="L74" s="15"/>
      <c r="M74" s="13" t="s">
        <v>312</v>
      </c>
      <c r="N74" s="18">
        <f t="shared" si="4"/>
        <v>0</v>
      </c>
      <c r="O74" s="13" t="s">
        <v>308</v>
      </c>
      <c r="P74" s="18">
        <f t="shared" si="5"/>
        <v>0</v>
      </c>
      <c r="Q74" s="14">
        <f t="shared" si="6"/>
        <v>0</v>
      </c>
      <c r="R74" s="66" t="str">
        <f>IF(OR($D74&lt;&gt;"ü",COUNTIFS($E$3:E74,E74,$D$3:D74,"ü")&gt;1),"Pas de réduction",INDEX(Reductions[Réduction Famille],MATCH(SUMIFS(Q:Q,E:E,E74,D:D,"ü"),Reductions[Seuil],1),1))</f>
        <v>Pas de réduction</v>
      </c>
      <c r="S74" s="67">
        <f>IF(OR(R74="Pas de réduction",COUNTIFS($E$3:E74,E74,$D$3:D74,"ü")&gt;1),0,VLOOKUP(R74,Reductions[],3,0)*SUMIFS(Q:Q,E:E,E74,D:D,"ü"))</f>
        <v>0</v>
      </c>
      <c r="T74" s="67">
        <f t="shared" si="7"/>
        <v>0</v>
      </c>
      <c r="U74" s="15" t="s">
        <v>314</v>
      </c>
      <c r="V74" s="18"/>
      <c r="W74" s="14" t="e">
        <f>#REF!+P74</f>
        <v>#REF!</v>
      </c>
    </row>
    <row r="75" spans="1:23" x14ac:dyDescent="0.25">
      <c r="A75" s="8" t="s">
        <v>115</v>
      </c>
      <c r="B75" s="19"/>
      <c r="C75" s="19"/>
      <c r="D75" s="19"/>
      <c r="E75" s="8"/>
      <c r="F75" s="8"/>
      <c r="G75" s="8"/>
      <c r="H75" s="8"/>
      <c r="I75" s="10"/>
      <c r="J75" s="8"/>
      <c r="K75" s="11"/>
      <c r="L75" s="15"/>
      <c r="M75" s="13" t="s">
        <v>312</v>
      </c>
      <c r="N75" s="18">
        <f t="shared" si="4"/>
        <v>0</v>
      </c>
      <c r="O75" s="13" t="s">
        <v>308</v>
      </c>
      <c r="P75" s="18">
        <f t="shared" si="5"/>
        <v>0</v>
      </c>
      <c r="Q75" s="14">
        <f t="shared" si="6"/>
        <v>0</v>
      </c>
      <c r="R75" s="66" t="str">
        <f>IF(OR($D75&lt;&gt;"ü",COUNTIFS($E$3:E75,E75,$D$3:D75,"ü")&gt;1),"Pas de réduction",INDEX(Reductions[Réduction Famille],MATCH(SUMIFS(Q:Q,E:E,E75,D:D,"ü"),Reductions[Seuil],1),1))</f>
        <v>Pas de réduction</v>
      </c>
      <c r="S75" s="67">
        <f>IF(OR(R75="Pas de réduction",COUNTIFS($E$3:E75,E75,$D$3:D75,"ü")&gt;1),0,VLOOKUP(R75,Reductions[],3,0)*SUMIFS(Q:Q,E:E,E75,D:D,"ü"))</f>
        <v>0</v>
      </c>
      <c r="T75" s="67">
        <f t="shared" si="7"/>
        <v>0</v>
      </c>
      <c r="U75" s="15" t="s">
        <v>314</v>
      </c>
      <c r="V75" s="18"/>
      <c r="W75" s="14" t="e">
        <f>#REF!+P75</f>
        <v>#REF!</v>
      </c>
    </row>
    <row r="76" spans="1:23" x14ac:dyDescent="0.25">
      <c r="A76" s="8" t="s">
        <v>116</v>
      </c>
      <c r="B76" s="19"/>
      <c r="C76" s="19"/>
      <c r="D76" s="19"/>
      <c r="E76" s="8"/>
      <c r="F76" s="8"/>
      <c r="G76" s="8"/>
      <c r="H76" s="8"/>
      <c r="I76" s="10"/>
      <c r="J76" s="8"/>
      <c r="K76" s="11"/>
      <c r="L76" s="15"/>
      <c r="M76" s="13" t="s">
        <v>312</v>
      </c>
      <c r="N76" s="18">
        <f t="shared" si="4"/>
        <v>0</v>
      </c>
      <c r="O76" s="13" t="s">
        <v>308</v>
      </c>
      <c r="P76" s="18">
        <f t="shared" si="5"/>
        <v>0</v>
      </c>
      <c r="Q76" s="14">
        <f t="shared" si="6"/>
        <v>0</v>
      </c>
      <c r="R76" s="66" t="str">
        <f>IF(OR($D76&lt;&gt;"ü",COUNTIFS($E$3:E76,E76,$D$3:D76,"ü")&gt;1),"Pas de réduction",INDEX(Reductions[Réduction Famille],MATCH(SUMIFS(Q:Q,E:E,E76,D:D,"ü"),Reductions[Seuil],1),1))</f>
        <v>Pas de réduction</v>
      </c>
      <c r="S76" s="67">
        <f>IF(OR(R76="Pas de réduction",COUNTIFS($E$3:E76,E76,$D$3:D76,"ü")&gt;1),0,VLOOKUP(R76,Reductions[],3,0)*SUMIFS(Q:Q,E:E,E76,D:D,"ü"))</f>
        <v>0</v>
      </c>
      <c r="T76" s="67">
        <f t="shared" si="7"/>
        <v>0</v>
      </c>
      <c r="U76" s="15" t="s">
        <v>314</v>
      </c>
      <c r="V76" s="18"/>
      <c r="W76" s="14" t="e">
        <f>#REF!+P76</f>
        <v>#REF!</v>
      </c>
    </row>
    <row r="77" spans="1:23" x14ac:dyDescent="0.25">
      <c r="A77" s="8" t="s">
        <v>117</v>
      </c>
      <c r="B77" s="19"/>
      <c r="C77" s="19"/>
      <c r="D77" s="19"/>
      <c r="E77" s="8"/>
      <c r="F77" s="8"/>
      <c r="G77" s="8"/>
      <c r="H77" s="8"/>
      <c r="I77" s="10"/>
      <c r="J77" s="8"/>
      <c r="K77" s="11"/>
      <c r="L77" s="15"/>
      <c r="M77" s="13" t="s">
        <v>312</v>
      </c>
      <c r="N77" s="18">
        <f t="shared" si="4"/>
        <v>0</v>
      </c>
      <c r="O77" s="13" t="s">
        <v>308</v>
      </c>
      <c r="P77" s="18">
        <f t="shared" si="5"/>
        <v>0</v>
      </c>
      <c r="Q77" s="14">
        <f t="shared" si="6"/>
        <v>0</v>
      </c>
      <c r="R77" s="66" t="str">
        <f>IF(OR($D77&lt;&gt;"ü",COUNTIFS($E$3:E77,E77,$D$3:D77,"ü")&gt;1),"Pas de réduction",INDEX(Reductions[Réduction Famille],MATCH(SUMIFS(Q:Q,E:E,E77,D:D,"ü"),Reductions[Seuil],1),1))</f>
        <v>Pas de réduction</v>
      </c>
      <c r="S77" s="67">
        <f>IF(OR(R77="Pas de réduction",COUNTIFS($E$3:E77,E77,$D$3:D77,"ü")&gt;1),0,VLOOKUP(R77,Reductions[],3,0)*SUMIFS(Q:Q,E:E,E77,D:D,"ü"))</f>
        <v>0</v>
      </c>
      <c r="T77" s="67">
        <f t="shared" si="7"/>
        <v>0</v>
      </c>
      <c r="U77" s="15" t="s">
        <v>314</v>
      </c>
      <c r="V77" s="18"/>
      <c r="W77" s="14" t="e">
        <f>#REF!+P77</f>
        <v>#REF!</v>
      </c>
    </row>
    <row r="78" spans="1:23" x14ac:dyDescent="0.25">
      <c r="A78" s="8" t="s">
        <v>118</v>
      </c>
      <c r="B78" s="19"/>
      <c r="C78" s="19"/>
      <c r="D78" s="19"/>
      <c r="E78" s="8"/>
      <c r="F78" s="8"/>
      <c r="G78" s="8"/>
      <c r="H78" s="8"/>
      <c r="I78" s="10"/>
      <c r="J78" s="8"/>
      <c r="K78" s="11"/>
      <c r="L78" s="15"/>
      <c r="M78" s="13" t="s">
        <v>312</v>
      </c>
      <c r="N78" s="18">
        <f t="shared" si="4"/>
        <v>0</v>
      </c>
      <c r="O78" s="13" t="s">
        <v>308</v>
      </c>
      <c r="P78" s="18">
        <f t="shared" si="5"/>
        <v>0</v>
      </c>
      <c r="Q78" s="14">
        <f t="shared" si="6"/>
        <v>0</v>
      </c>
      <c r="R78" s="66" t="str">
        <f>IF(OR($D78&lt;&gt;"ü",COUNTIFS($E$3:E78,E78,$D$3:D78,"ü")&gt;1),"Pas de réduction",INDEX(Reductions[Réduction Famille],MATCH(SUMIFS(Q:Q,E:E,E78,D:D,"ü"),Reductions[Seuil],1),1))</f>
        <v>Pas de réduction</v>
      </c>
      <c r="S78" s="67">
        <f>IF(OR(R78="Pas de réduction",COUNTIFS($E$3:E78,E78,$D$3:D78,"ü")&gt;1),0,VLOOKUP(R78,Reductions[],3,0)*SUMIFS(Q:Q,E:E,E78,D:D,"ü"))</f>
        <v>0</v>
      </c>
      <c r="T78" s="67">
        <f t="shared" si="7"/>
        <v>0</v>
      </c>
      <c r="U78" s="15" t="s">
        <v>314</v>
      </c>
      <c r="V78" s="18"/>
      <c r="W78" s="14" t="e">
        <f>#REF!+P78</f>
        <v>#REF!</v>
      </c>
    </row>
    <row r="79" spans="1:23" x14ac:dyDescent="0.25">
      <c r="A79" s="8" t="s">
        <v>119</v>
      </c>
      <c r="B79" s="19"/>
      <c r="C79" s="19"/>
      <c r="D79" s="19"/>
      <c r="E79" s="8"/>
      <c r="F79" s="8"/>
      <c r="G79" s="8"/>
      <c r="H79" s="8"/>
      <c r="I79" s="10"/>
      <c r="J79" s="8"/>
      <c r="K79" s="11"/>
      <c r="L79" s="15"/>
      <c r="M79" s="13" t="s">
        <v>312</v>
      </c>
      <c r="N79" s="18">
        <f t="shared" si="4"/>
        <v>0</v>
      </c>
      <c r="O79" s="13" t="s">
        <v>308</v>
      </c>
      <c r="P79" s="18">
        <f t="shared" si="5"/>
        <v>0</v>
      </c>
      <c r="Q79" s="14">
        <f t="shared" si="6"/>
        <v>0</v>
      </c>
      <c r="R79" s="66" t="str">
        <f>IF(OR($D79&lt;&gt;"ü",COUNTIFS($E$3:E79,E79,$D$3:D79,"ü")&gt;1),"Pas de réduction",INDEX(Reductions[Réduction Famille],MATCH(SUMIFS(Q:Q,E:E,E79,D:D,"ü"),Reductions[Seuil],1),1))</f>
        <v>Pas de réduction</v>
      </c>
      <c r="S79" s="67">
        <f>IF(OR(R79="Pas de réduction",COUNTIFS($E$3:E79,E79,$D$3:D79,"ü")&gt;1),0,VLOOKUP(R79,Reductions[],3,0)*SUMIFS(Q:Q,E:E,E79,D:D,"ü"))</f>
        <v>0</v>
      </c>
      <c r="T79" s="67">
        <f t="shared" si="7"/>
        <v>0</v>
      </c>
      <c r="U79" s="15" t="s">
        <v>314</v>
      </c>
      <c r="V79" s="18"/>
      <c r="W79" s="14" t="e">
        <f>#REF!+P79</f>
        <v>#REF!</v>
      </c>
    </row>
    <row r="80" spans="1:23" x14ac:dyDescent="0.25">
      <c r="A80" s="8" t="s">
        <v>120</v>
      </c>
      <c r="B80" s="19"/>
      <c r="C80" s="19"/>
      <c r="D80" s="19"/>
      <c r="E80" s="8"/>
      <c r="F80" s="8"/>
      <c r="G80" s="8"/>
      <c r="H80" s="8"/>
      <c r="I80" s="10"/>
      <c r="J80" s="8"/>
      <c r="K80" s="11"/>
      <c r="L80" s="15"/>
      <c r="M80" s="13" t="s">
        <v>312</v>
      </c>
      <c r="N80" s="18">
        <f t="shared" si="4"/>
        <v>0</v>
      </c>
      <c r="O80" s="13" t="s">
        <v>308</v>
      </c>
      <c r="P80" s="18">
        <f t="shared" si="5"/>
        <v>0</v>
      </c>
      <c r="Q80" s="14">
        <f t="shared" si="6"/>
        <v>0</v>
      </c>
      <c r="R80" s="66" t="str">
        <f>IF(OR($D80&lt;&gt;"ü",COUNTIFS($E$3:E80,E80,$D$3:D80,"ü")&gt;1),"Pas de réduction",INDEX(Reductions[Réduction Famille],MATCH(SUMIFS(Q:Q,E:E,E80,D:D,"ü"),Reductions[Seuil],1),1))</f>
        <v>Pas de réduction</v>
      </c>
      <c r="S80" s="67">
        <f>IF(OR(R80="Pas de réduction",COUNTIFS($E$3:E80,E80,$D$3:D80,"ü")&gt;1),0,VLOOKUP(R80,Reductions[],3,0)*SUMIFS(Q:Q,E:E,E80,D:D,"ü"))</f>
        <v>0</v>
      </c>
      <c r="T80" s="67">
        <f t="shared" si="7"/>
        <v>0</v>
      </c>
      <c r="U80" s="15" t="s">
        <v>314</v>
      </c>
      <c r="V80" s="18"/>
      <c r="W80" s="14" t="e">
        <f>#REF!+P80</f>
        <v>#REF!</v>
      </c>
    </row>
    <row r="81" spans="1:23" x14ac:dyDescent="0.25">
      <c r="A81" s="8" t="s">
        <v>121</v>
      </c>
      <c r="B81" s="19"/>
      <c r="C81" s="19"/>
      <c r="D81" s="19"/>
      <c r="E81" s="8"/>
      <c r="F81" s="8"/>
      <c r="G81" s="8"/>
      <c r="H81" s="8"/>
      <c r="I81" s="10"/>
      <c r="J81" s="8"/>
      <c r="K81" s="11"/>
      <c r="L81" s="15"/>
      <c r="M81" s="13" t="s">
        <v>312</v>
      </c>
      <c r="N81" s="18">
        <f t="shared" si="4"/>
        <v>0</v>
      </c>
      <c r="O81" s="13" t="s">
        <v>308</v>
      </c>
      <c r="P81" s="18">
        <f t="shared" si="5"/>
        <v>0</v>
      </c>
      <c r="Q81" s="14">
        <f t="shared" si="6"/>
        <v>0</v>
      </c>
      <c r="R81" s="66" t="str">
        <f>IF(OR($D81&lt;&gt;"ü",COUNTIFS($E$3:E81,E81,$D$3:D81,"ü")&gt;1),"Pas de réduction",INDEX(Reductions[Réduction Famille],MATCH(SUMIFS(Q:Q,E:E,E81,D:D,"ü"),Reductions[Seuil],1),1))</f>
        <v>Pas de réduction</v>
      </c>
      <c r="S81" s="67">
        <f>IF(OR(R81="Pas de réduction",COUNTIFS($E$3:E81,E81,$D$3:D81,"ü")&gt;1),0,VLOOKUP(R81,Reductions[],3,0)*SUMIFS(Q:Q,E:E,E81,D:D,"ü"))</f>
        <v>0</v>
      </c>
      <c r="T81" s="67">
        <f t="shared" si="7"/>
        <v>0</v>
      </c>
      <c r="U81" s="15" t="s">
        <v>314</v>
      </c>
      <c r="V81" s="18"/>
      <c r="W81" s="14" t="e">
        <f>#REF!+P81</f>
        <v>#REF!</v>
      </c>
    </row>
    <row r="82" spans="1:23" x14ac:dyDescent="0.25">
      <c r="A82" s="8" t="s">
        <v>122</v>
      </c>
      <c r="B82" s="19"/>
      <c r="C82" s="19"/>
      <c r="D82" s="19"/>
      <c r="E82" s="8"/>
      <c r="F82" s="8"/>
      <c r="G82" s="8"/>
      <c r="H82" s="8"/>
      <c r="I82" s="10"/>
      <c r="J82" s="8"/>
      <c r="K82" s="11"/>
      <c r="L82" s="15"/>
      <c r="M82" s="13" t="s">
        <v>312</v>
      </c>
      <c r="N82" s="18">
        <f t="shared" si="4"/>
        <v>0</v>
      </c>
      <c r="O82" s="13" t="s">
        <v>308</v>
      </c>
      <c r="P82" s="18">
        <f t="shared" si="5"/>
        <v>0</v>
      </c>
      <c r="Q82" s="14">
        <f t="shared" si="6"/>
        <v>0</v>
      </c>
      <c r="R82" s="66" t="str">
        <f>IF(OR($D82&lt;&gt;"ü",COUNTIFS($E$3:E82,E82,$D$3:D82,"ü")&gt;1),"Pas de réduction",INDEX(Reductions[Réduction Famille],MATCH(SUMIFS(Q:Q,E:E,E82,D:D,"ü"),Reductions[Seuil],1),1))</f>
        <v>Pas de réduction</v>
      </c>
      <c r="S82" s="67">
        <f>IF(OR(R82="Pas de réduction",COUNTIFS($E$3:E82,E82,$D$3:D82,"ü")&gt;1),0,VLOOKUP(R82,Reductions[],3,0)*SUMIFS(Q:Q,E:E,E82,D:D,"ü"))</f>
        <v>0</v>
      </c>
      <c r="T82" s="67">
        <f t="shared" si="7"/>
        <v>0</v>
      </c>
      <c r="U82" s="15" t="s">
        <v>314</v>
      </c>
      <c r="V82" s="18"/>
      <c r="W82" s="14" t="e">
        <f>#REF!+P82</f>
        <v>#REF!</v>
      </c>
    </row>
    <row r="83" spans="1:23" x14ac:dyDescent="0.25">
      <c r="A83" s="8" t="s">
        <v>123</v>
      </c>
      <c r="B83" s="19"/>
      <c r="C83" s="19"/>
      <c r="D83" s="19"/>
      <c r="E83" s="8"/>
      <c r="F83" s="8"/>
      <c r="G83" s="8"/>
      <c r="H83" s="8"/>
      <c r="I83" s="10"/>
      <c r="J83" s="8"/>
      <c r="K83" s="11"/>
      <c r="L83" s="15"/>
      <c r="M83" s="13" t="s">
        <v>312</v>
      </c>
      <c r="N83" s="18">
        <f t="shared" si="4"/>
        <v>0</v>
      </c>
      <c r="O83" s="13" t="s">
        <v>308</v>
      </c>
      <c r="P83" s="18">
        <f t="shared" si="5"/>
        <v>0</v>
      </c>
      <c r="Q83" s="14">
        <f t="shared" si="6"/>
        <v>0</v>
      </c>
      <c r="R83" s="66" t="str">
        <f>IF(OR($D83&lt;&gt;"ü",COUNTIFS($E$3:E83,E83,$D$3:D83,"ü")&gt;1),"Pas de réduction",INDEX(Reductions[Réduction Famille],MATCH(SUMIFS(Q:Q,E:E,E83,D:D,"ü"),Reductions[Seuil],1),1))</f>
        <v>Pas de réduction</v>
      </c>
      <c r="S83" s="67">
        <f>IF(OR(R83="Pas de réduction",COUNTIFS($E$3:E83,E83,$D$3:D83,"ü")&gt;1),0,VLOOKUP(R83,Reductions[],3,0)*SUMIFS(Q:Q,E:E,E83,D:D,"ü"))</f>
        <v>0</v>
      </c>
      <c r="T83" s="67">
        <f t="shared" si="7"/>
        <v>0</v>
      </c>
      <c r="U83" s="15" t="s">
        <v>314</v>
      </c>
      <c r="V83" s="18"/>
      <c r="W83" s="14" t="e">
        <f>#REF!+P83</f>
        <v>#REF!</v>
      </c>
    </row>
    <row r="84" spans="1:23" x14ac:dyDescent="0.25">
      <c r="A84" s="8" t="s">
        <v>124</v>
      </c>
      <c r="B84" s="19"/>
      <c r="C84" s="19"/>
      <c r="D84" s="19"/>
      <c r="E84" s="8"/>
      <c r="F84" s="8"/>
      <c r="G84" s="8"/>
      <c r="H84" s="8"/>
      <c r="I84" s="10"/>
      <c r="J84" s="8"/>
      <c r="K84" s="11"/>
      <c r="L84" s="15"/>
      <c r="M84" s="13" t="s">
        <v>312</v>
      </c>
      <c r="N84" s="18">
        <f t="shared" si="4"/>
        <v>0</v>
      </c>
      <c r="O84" s="13" t="s">
        <v>308</v>
      </c>
      <c r="P84" s="18">
        <f t="shared" si="5"/>
        <v>0</v>
      </c>
      <c r="Q84" s="14">
        <f t="shared" si="6"/>
        <v>0</v>
      </c>
      <c r="R84" s="66" t="str">
        <f>IF(OR($D84&lt;&gt;"ü",COUNTIFS($E$3:E84,E84,$D$3:D84,"ü")&gt;1),"Pas de réduction",INDEX(Reductions[Réduction Famille],MATCH(SUMIFS(Q:Q,E:E,E84,D:D,"ü"),Reductions[Seuil],1),1))</f>
        <v>Pas de réduction</v>
      </c>
      <c r="S84" s="67">
        <f>IF(OR(R84="Pas de réduction",COUNTIFS($E$3:E84,E84,$D$3:D84,"ü")&gt;1),0,VLOOKUP(R84,Reductions[],3,0)*SUMIFS(Q:Q,E:E,E84,D:D,"ü"))</f>
        <v>0</v>
      </c>
      <c r="T84" s="67">
        <f t="shared" si="7"/>
        <v>0</v>
      </c>
      <c r="U84" s="15" t="s">
        <v>314</v>
      </c>
      <c r="V84" s="18"/>
      <c r="W84" s="14" t="e">
        <f>#REF!+P84</f>
        <v>#REF!</v>
      </c>
    </row>
    <row r="85" spans="1:23" x14ac:dyDescent="0.25">
      <c r="A85" s="8" t="s">
        <v>125</v>
      </c>
      <c r="B85" s="19"/>
      <c r="C85" s="19"/>
      <c r="D85" s="19"/>
      <c r="E85" s="8"/>
      <c r="F85" s="8"/>
      <c r="G85" s="8"/>
      <c r="H85" s="8"/>
      <c r="I85" s="10"/>
      <c r="J85" s="8"/>
      <c r="K85" s="11"/>
      <c r="L85" s="15"/>
      <c r="M85" s="13" t="s">
        <v>312</v>
      </c>
      <c r="N85" s="18">
        <f t="shared" si="4"/>
        <v>0</v>
      </c>
      <c r="O85" s="13" t="s">
        <v>308</v>
      </c>
      <c r="P85" s="18">
        <f t="shared" si="5"/>
        <v>0</v>
      </c>
      <c r="Q85" s="14">
        <f t="shared" si="6"/>
        <v>0</v>
      </c>
      <c r="R85" s="66" t="str">
        <f>IF(OR($D85&lt;&gt;"ü",COUNTIFS($E$3:E85,E85,$D$3:D85,"ü")&gt;1),"Pas de réduction",INDEX(Reductions[Réduction Famille],MATCH(SUMIFS(Q:Q,E:E,E85,D:D,"ü"),Reductions[Seuil],1),1))</f>
        <v>Pas de réduction</v>
      </c>
      <c r="S85" s="67">
        <f>IF(OR(R85="Pas de réduction",COUNTIFS($E$3:E85,E85,$D$3:D85,"ü")&gt;1),0,VLOOKUP(R85,Reductions[],3,0)*SUMIFS(Q:Q,E:E,E85,D:D,"ü"))</f>
        <v>0</v>
      </c>
      <c r="T85" s="67">
        <f t="shared" si="7"/>
        <v>0</v>
      </c>
      <c r="U85" s="15" t="s">
        <v>314</v>
      </c>
      <c r="V85" s="18"/>
      <c r="W85" s="14" t="e">
        <f>#REF!+P85</f>
        <v>#REF!</v>
      </c>
    </row>
    <row r="86" spans="1:23" x14ac:dyDescent="0.25">
      <c r="A86" s="8" t="s">
        <v>126</v>
      </c>
      <c r="B86" s="19"/>
      <c r="C86" s="19"/>
      <c r="D86" s="19"/>
      <c r="E86" s="8"/>
      <c r="F86" s="8"/>
      <c r="G86" s="8"/>
      <c r="H86" s="8"/>
      <c r="I86" s="10"/>
      <c r="J86" s="8"/>
      <c r="K86" s="11"/>
      <c r="L86" s="15"/>
      <c r="M86" s="13" t="s">
        <v>312</v>
      </c>
      <c r="N86" s="18">
        <f t="shared" si="4"/>
        <v>0</v>
      </c>
      <c r="O86" s="13" t="s">
        <v>308</v>
      </c>
      <c r="P86" s="18">
        <f t="shared" si="5"/>
        <v>0</v>
      </c>
      <c r="Q86" s="14">
        <f t="shared" si="6"/>
        <v>0</v>
      </c>
      <c r="R86" s="66" t="str">
        <f>IF(OR($D86&lt;&gt;"ü",COUNTIFS($E$3:E86,E86,$D$3:D86,"ü")&gt;1),"Pas de réduction",INDEX(Reductions[Réduction Famille],MATCH(SUMIFS(Q:Q,E:E,E86,D:D,"ü"),Reductions[Seuil],1),1))</f>
        <v>Pas de réduction</v>
      </c>
      <c r="S86" s="67">
        <f>IF(OR(R86="Pas de réduction",COUNTIFS($E$3:E86,E86,$D$3:D86,"ü")&gt;1),0,VLOOKUP(R86,Reductions[],3,0)*SUMIFS(Q:Q,E:E,E86,D:D,"ü"))</f>
        <v>0</v>
      </c>
      <c r="T86" s="67">
        <f t="shared" si="7"/>
        <v>0</v>
      </c>
      <c r="U86" s="15" t="s">
        <v>314</v>
      </c>
      <c r="V86" s="18"/>
      <c r="W86" s="14" t="e">
        <f>#REF!+P86</f>
        <v>#REF!</v>
      </c>
    </row>
    <row r="87" spans="1:23" x14ac:dyDescent="0.25">
      <c r="A87" s="8" t="s">
        <v>127</v>
      </c>
      <c r="B87" s="19"/>
      <c r="C87" s="19"/>
      <c r="D87" s="19"/>
      <c r="E87" s="8"/>
      <c r="F87" s="8"/>
      <c r="G87" s="8"/>
      <c r="H87" s="8"/>
      <c r="I87" s="10"/>
      <c r="J87" s="8"/>
      <c r="K87" s="11"/>
      <c r="L87" s="15"/>
      <c r="M87" s="13" t="s">
        <v>312</v>
      </c>
      <c r="N87" s="18">
        <f t="shared" si="4"/>
        <v>0</v>
      </c>
      <c r="O87" s="13" t="s">
        <v>308</v>
      </c>
      <c r="P87" s="18">
        <f t="shared" si="5"/>
        <v>0</v>
      </c>
      <c r="Q87" s="14">
        <f t="shared" si="6"/>
        <v>0</v>
      </c>
      <c r="R87" s="66" t="str">
        <f>IF(OR($D87&lt;&gt;"ü",COUNTIFS($E$3:E87,E87,$D$3:D87,"ü")&gt;1),"Pas de réduction",INDEX(Reductions[Réduction Famille],MATCH(SUMIFS(Q:Q,E:E,E87,D:D,"ü"),Reductions[Seuil],1),1))</f>
        <v>Pas de réduction</v>
      </c>
      <c r="S87" s="67">
        <f>IF(OR(R87="Pas de réduction",COUNTIFS($E$3:E87,E87,$D$3:D87,"ü")&gt;1),0,VLOOKUP(R87,Reductions[],3,0)*SUMIFS(Q:Q,E:E,E87,D:D,"ü"))</f>
        <v>0</v>
      </c>
      <c r="T87" s="67">
        <f t="shared" si="7"/>
        <v>0</v>
      </c>
      <c r="U87" s="15" t="s">
        <v>314</v>
      </c>
      <c r="V87" s="18"/>
      <c r="W87" s="14" t="e">
        <f>#REF!+P87</f>
        <v>#REF!</v>
      </c>
    </row>
    <row r="88" spans="1:23" x14ac:dyDescent="0.25">
      <c r="A88" s="8" t="s">
        <v>128</v>
      </c>
      <c r="B88" s="19"/>
      <c r="C88" s="19"/>
      <c r="D88" s="19"/>
      <c r="E88" s="8"/>
      <c r="F88" s="8"/>
      <c r="G88" s="8"/>
      <c r="H88" s="8"/>
      <c r="I88" s="10"/>
      <c r="J88" s="8"/>
      <c r="K88" s="11"/>
      <c r="L88" s="15"/>
      <c r="M88" s="13" t="s">
        <v>312</v>
      </c>
      <c r="N88" s="18">
        <f t="shared" si="4"/>
        <v>0</v>
      </c>
      <c r="O88" s="13" t="s">
        <v>308</v>
      </c>
      <c r="P88" s="18">
        <f t="shared" si="5"/>
        <v>0</v>
      </c>
      <c r="Q88" s="14">
        <f t="shared" si="6"/>
        <v>0</v>
      </c>
      <c r="R88" s="66" t="str">
        <f>IF(OR($D88&lt;&gt;"ü",COUNTIFS($E$3:E88,E88,$D$3:D88,"ü")&gt;1),"Pas de réduction",INDEX(Reductions[Réduction Famille],MATCH(SUMIFS(Q:Q,E:E,E88,D:D,"ü"),Reductions[Seuil],1),1))</f>
        <v>Pas de réduction</v>
      </c>
      <c r="S88" s="67">
        <f>IF(OR(R88="Pas de réduction",COUNTIFS($E$3:E88,E88,$D$3:D88,"ü")&gt;1),0,VLOOKUP(R88,Reductions[],3,0)*SUMIFS(Q:Q,E:E,E88,D:D,"ü"))</f>
        <v>0</v>
      </c>
      <c r="T88" s="67">
        <f t="shared" si="7"/>
        <v>0</v>
      </c>
      <c r="U88" s="15" t="s">
        <v>314</v>
      </c>
      <c r="V88" s="18"/>
      <c r="W88" s="14" t="e">
        <f>#REF!+P88</f>
        <v>#REF!</v>
      </c>
    </row>
    <row r="89" spans="1:23" x14ac:dyDescent="0.25">
      <c r="A89" s="8" t="s">
        <v>129</v>
      </c>
      <c r="B89" s="19"/>
      <c r="C89" s="19"/>
      <c r="D89" s="19"/>
      <c r="E89" s="8"/>
      <c r="F89" s="8"/>
      <c r="G89" s="8"/>
      <c r="H89" s="8"/>
      <c r="I89" s="10"/>
      <c r="J89" s="8"/>
      <c r="K89" s="11"/>
      <c r="L89" s="15"/>
      <c r="M89" s="13" t="s">
        <v>312</v>
      </c>
      <c r="N89" s="18">
        <f t="shared" si="4"/>
        <v>0</v>
      </c>
      <c r="O89" s="13" t="s">
        <v>308</v>
      </c>
      <c r="P89" s="18">
        <f t="shared" si="5"/>
        <v>0</v>
      </c>
      <c r="Q89" s="14">
        <f t="shared" si="6"/>
        <v>0</v>
      </c>
      <c r="R89" s="66" t="str">
        <f>IF(OR($D89&lt;&gt;"ü",COUNTIFS($E$3:E89,E89,$D$3:D89,"ü")&gt;1),"Pas de réduction",INDEX(Reductions[Réduction Famille],MATCH(SUMIFS(Q:Q,E:E,E89,D:D,"ü"),Reductions[Seuil],1),1))</f>
        <v>Pas de réduction</v>
      </c>
      <c r="S89" s="67">
        <f>IF(OR(R89="Pas de réduction",COUNTIFS($E$3:E89,E89,$D$3:D89,"ü")&gt;1),0,VLOOKUP(R89,Reductions[],3,0)*SUMIFS(Q:Q,E:E,E89,D:D,"ü"))</f>
        <v>0</v>
      </c>
      <c r="T89" s="67">
        <f t="shared" si="7"/>
        <v>0</v>
      </c>
      <c r="U89" s="15" t="s">
        <v>314</v>
      </c>
      <c r="V89" s="18"/>
      <c r="W89" s="14" t="e">
        <f>#REF!+P89</f>
        <v>#REF!</v>
      </c>
    </row>
    <row r="90" spans="1:23" x14ac:dyDescent="0.25">
      <c r="A90" s="8" t="s">
        <v>130</v>
      </c>
      <c r="B90" s="19"/>
      <c r="C90" s="19"/>
      <c r="D90" s="19"/>
      <c r="E90" s="8"/>
      <c r="F90" s="8"/>
      <c r="G90" s="8"/>
      <c r="H90" s="8"/>
      <c r="I90" s="10"/>
      <c r="J90" s="8"/>
      <c r="K90" s="11"/>
      <c r="L90" s="15"/>
      <c r="M90" s="13" t="s">
        <v>312</v>
      </c>
      <c r="N90" s="18">
        <f t="shared" si="4"/>
        <v>0</v>
      </c>
      <c r="O90" s="13" t="s">
        <v>308</v>
      </c>
      <c r="P90" s="18">
        <f t="shared" si="5"/>
        <v>0</v>
      </c>
      <c r="Q90" s="14">
        <f t="shared" si="6"/>
        <v>0</v>
      </c>
      <c r="R90" s="66" t="str">
        <f>IF(OR($D90&lt;&gt;"ü",COUNTIFS($E$3:E90,E90,$D$3:D90,"ü")&gt;1),"Pas de réduction",INDEX(Reductions[Réduction Famille],MATCH(SUMIFS(Q:Q,E:E,E90,D:D,"ü"),Reductions[Seuil],1),1))</f>
        <v>Pas de réduction</v>
      </c>
      <c r="S90" s="67">
        <f>IF(OR(R90="Pas de réduction",COUNTIFS($E$3:E90,E90,$D$3:D90,"ü")&gt;1),0,VLOOKUP(R90,Reductions[],3,0)*SUMIFS(Q:Q,E:E,E90,D:D,"ü"))</f>
        <v>0</v>
      </c>
      <c r="T90" s="67">
        <f t="shared" si="7"/>
        <v>0</v>
      </c>
      <c r="U90" s="15" t="s">
        <v>314</v>
      </c>
      <c r="V90" s="18"/>
      <c r="W90" s="14" t="e">
        <f>#REF!+P90</f>
        <v>#REF!</v>
      </c>
    </row>
    <row r="91" spans="1:23" x14ac:dyDescent="0.25">
      <c r="A91" s="8" t="s">
        <v>131</v>
      </c>
      <c r="B91" s="19"/>
      <c r="C91" s="19"/>
      <c r="D91" s="19"/>
      <c r="E91" s="8"/>
      <c r="F91" s="8"/>
      <c r="G91" s="8"/>
      <c r="H91" s="8"/>
      <c r="I91" s="10"/>
      <c r="J91" s="8"/>
      <c r="K91" s="11"/>
      <c r="L91" s="15"/>
      <c r="M91" s="13" t="s">
        <v>312</v>
      </c>
      <c r="N91" s="18">
        <f t="shared" si="4"/>
        <v>0</v>
      </c>
      <c r="O91" s="13" t="s">
        <v>308</v>
      </c>
      <c r="P91" s="18">
        <f t="shared" si="5"/>
        <v>0</v>
      </c>
      <c r="Q91" s="14">
        <f t="shared" si="6"/>
        <v>0</v>
      </c>
      <c r="R91" s="66" t="str">
        <f>IF(OR($D91&lt;&gt;"ü",COUNTIFS($E$3:E91,E91,$D$3:D91,"ü")&gt;1),"Pas de réduction",INDEX(Reductions[Réduction Famille],MATCH(SUMIFS(Q:Q,E:E,E91,D:D,"ü"),Reductions[Seuil],1),1))</f>
        <v>Pas de réduction</v>
      </c>
      <c r="S91" s="67">
        <f>IF(OR(R91="Pas de réduction",COUNTIFS($E$3:E91,E91,$D$3:D91,"ü")&gt;1),0,VLOOKUP(R91,Reductions[],3,0)*SUMIFS(Q:Q,E:E,E91,D:D,"ü"))</f>
        <v>0</v>
      </c>
      <c r="T91" s="67">
        <f t="shared" si="7"/>
        <v>0</v>
      </c>
      <c r="U91" s="15" t="s">
        <v>314</v>
      </c>
      <c r="V91" s="18"/>
      <c r="W91" s="14" t="e">
        <f>#REF!+P91</f>
        <v>#REF!</v>
      </c>
    </row>
    <row r="92" spans="1:23" x14ac:dyDescent="0.25">
      <c r="A92" s="8" t="s">
        <v>132</v>
      </c>
      <c r="B92" s="19"/>
      <c r="C92" s="19"/>
      <c r="D92" s="19"/>
      <c r="E92" s="8"/>
      <c r="F92" s="8"/>
      <c r="G92" s="8"/>
      <c r="H92" s="8"/>
      <c r="I92" s="10"/>
      <c r="J92" s="8"/>
      <c r="K92" s="11"/>
      <c r="L92" s="15"/>
      <c r="M92" s="13" t="s">
        <v>312</v>
      </c>
      <c r="N92" s="18">
        <f t="shared" si="4"/>
        <v>0</v>
      </c>
      <c r="O92" s="13" t="s">
        <v>308</v>
      </c>
      <c r="P92" s="18">
        <f t="shared" si="5"/>
        <v>0</v>
      </c>
      <c r="Q92" s="14">
        <f t="shared" si="6"/>
        <v>0</v>
      </c>
      <c r="R92" s="66" t="str">
        <f>IF(OR($D92&lt;&gt;"ü",COUNTIFS($E$3:E92,E92,$D$3:D92,"ü")&gt;1),"Pas de réduction",INDEX(Reductions[Réduction Famille],MATCH(SUMIFS(Q:Q,E:E,E92,D:D,"ü"),Reductions[Seuil],1),1))</f>
        <v>Pas de réduction</v>
      </c>
      <c r="S92" s="67">
        <f>IF(OR(R92="Pas de réduction",COUNTIFS($E$3:E92,E92,$D$3:D92,"ü")&gt;1),0,VLOOKUP(R92,Reductions[],3,0)*SUMIFS(Q:Q,E:E,E92,D:D,"ü"))</f>
        <v>0</v>
      </c>
      <c r="T92" s="67">
        <f t="shared" si="7"/>
        <v>0</v>
      </c>
      <c r="U92" s="15" t="s">
        <v>314</v>
      </c>
      <c r="V92" s="18"/>
      <c r="W92" s="14" t="e">
        <f>#REF!+P92</f>
        <v>#REF!</v>
      </c>
    </row>
    <row r="93" spans="1:23" x14ac:dyDescent="0.25">
      <c r="A93" s="8" t="s">
        <v>133</v>
      </c>
      <c r="B93" s="19"/>
      <c r="C93" s="19"/>
      <c r="D93" s="19"/>
      <c r="E93" s="8"/>
      <c r="F93" s="8"/>
      <c r="G93" s="8"/>
      <c r="H93" s="8"/>
      <c r="I93" s="10"/>
      <c r="J93" s="8"/>
      <c r="K93" s="11"/>
      <c r="L93" s="15"/>
      <c r="M93" s="13" t="s">
        <v>312</v>
      </c>
      <c r="N93" s="18">
        <f t="shared" si="4"/>
        <v>0</v>
      </c>
      <c r="O93" s="13" t="s">
        <v>308</v>
      </c>
      <c r="P93" s="18">
        <f t="shared" si="5"/>
        <v>0</v>
      </c>
      <c r="Q93" s="14">
        <f t="shared" si="6"/>
        <v>0</v>
      </c>
      <c r="R93" s="66" t="str">
        <f>IF(OR($D93&lt;&gt;"ü",COUNTIFS($E$3:E93,E93,$D$3:D93,"ü")&gt;1),"Pas de réduction",INDEX(Reductions[Réduction Famille],MATCH(SUMIFS(Q:Q,E:E,E93,D:D,"ü"),Reductions[Seuil],1),1))</f>
        <v>Pas de réduction</v>
      </c>
      <c r="S93" s="67">
        <f>IF(OR(R93="Pas de réduction",COUNTIFS($E$3:E93,E93,$D$3:D93,"ü")&gt;1),0,VLOOKUP(R93,Reductions[],3,0)*SUMIFS(Q:Q,E:E,E93,D:D,"ü"))</f>
        <v>0</v>
      </c>
      <c r="T93" s="67">
        <f t="shared" si="7"/>
        <v>0</v>
      </c>
      <c r="U93" s="15" t="s">
        <v>314</v>
      </c>
      <c r="V93" s="18"/>
      <c r="W93" s="14" t="e">
        <f>#REF!+P93</f>
        <v>#REF!</v>
      </c>
    </row>
    <row r="94" spans="1:23" x14ac:dyDescent="0.25">
      <c r="A94" s="8" t="s">
        <v>134</v>
      </c>
      <c r="B94" s="19"/>
      <c r="C94" s="19"/>
      <c r="D94" s="19"/>
      <c r="E94" s="8"/>
      <c r="F94" s="8"/>
      <c r="G94" s="8"/>
      <c r="H94" s="8"/>
      <c r="I94" s="10"/>
      <c r="J94" s="8"/>
      <c r="K94" s="11"/>
      <c r="L94" s="15"/>
      <c r="M94" s="13" t="s">
        <v>312</v>
      </c>
      <c r="N94" s="18">
        <f t="shared" si="4"/>
        <v>0</v>
      </c>
      <c r="O94" s="13" t="s">
        <v>308</v>
      </c>
      <c r="P94" s="18">
        <f t="shared" si="5"/>
        <v>0</v>
      </c>
      <c r="Q94" s="14">
        <f t="shared" si="6"/>
        <v>0</v>
      </c>
      <c r="R94" s="66" t="str">
        <f>IF(OR($D94&lt;&gt;"ü",COUNTIFS($E$3:E94,E94,$D$3:D94,"ü")&gt;1),"Pas de réduction",INDEX(Reductions[Réduction Famille],MATCH(SUMIFS(Q:Q,E:E,E94,D:D,"ü"),Reductions[Seuil],1),1))</f>
        <v>Pas de réduction</v>
      </c>
      <c r="S94" s="67">
        <f>IF(OR(R94="Pas de réduction",COUNTIFS($E$3:E94,E94,$D$3:D94,"ü")&gt;1),0,VLOOKUP(R94,Reductions[],3,0)*SUMIFS(Q:Q,E:E,E94,D:D,"ü"))</f>
        <v>0</v>
      </c>
      <c r="T94" s="67">
        <f t="shared" si="7"/>
        <v>0</v>
      </c>
      <c r="U94" s="15" t="s">
        <v>314</v>
      </c>
      <c r="V94" s="18"/>
      <c r="W94" s="14" t="e">
        <f>#REF!+P94</f>
        <v>#REF!</v>
      </c>
    </row>
    <row r="95" spans="1:23" x14ac:dyDescent="0.25">
      <c r="A95" s="8" t="s">
        <v>135</v>
      </c>
      <c r="B95" s="19"/>
      <c r="C95" s="19"/>
      <c r="D95" s="19"/>
      <c r="E95" s="8"/>
      <c r="F95" s="8"/>
      <c r="G95" s="8"/>
      <c r="H95" s="8"/>
      <c r="I95" s="10"/>
      <c r="J95" s="8"/>
      <c r="K95" s="11"/>
      <c r="L95" s="15"/>
      <c r="M95" s="13" t="s">
        <v>312</v>
      </c>
      <c r="N95" s="18">
        <f t="shared" si="4"/>
        <v>0</v>
      </c>
      <c r="O95" s="13" t="s">
        <v>308</v>
      </c>
      <c r="P95" s="18">
        <f t="shared" si="5"/>
        <v>0</v>
      </c>
      <c r="Q95" s="14">
        <f t="shared" si="6"/>
        <v>0</v>
      </c>
      <c r="R95" s="66" t="str">
        <f>IF(OR($D95&lt;&gt;"ü",COUNTIFS($E$3:E95,E95,$D$3:D95,"ü")&gt;1),"Pas de réduction",INDEX(Reductions[Réduction Famille],MATCH(SUMIFS(Q:Q,E:E,E95,D:D,"ü"),Reductions[Seuil],1),1))</f>
        <v>Pas de réduction</v>
      </c>
      <c r="S95" s="67">
        <f>IF(OR(R95="Pas de réduction",COUNTIFS($E$3:E95,E95,$D$3:D95,"ü")&gt;1),0,VLOOKUP(R95,Reductions[],3,0)*SUMIFS(Q:Q,E:E,E95,D:D,"ü"))</f>
        <v>0</v>
      </c>
      <c r="T95" s="67">
        <f t="shared" si="7"/>
        <v>0</v>
      </c>
      <c r="U95" s="15" t="s">
        <v>314</v>
      </c>
      <c r="V95" s="18"/>
      <c r="W95" s="14" t="e">
        <f>#REF!+P95</f>
        <v>#REF!</v>
      </c>
    </row>
    <row r="96" spans="1:23" x14ac:dyDescent="0.25">
      <c r="A96" s="8" t="s">
        <v>136</v>
      </c>
      <c r="B96" s="19"/>
      <c r="C96" s="19"/>
      <c r="D96" s="19"/>
      <c r="E96" s="8"/>
      <c r="F96" s="8"/>
      <c r="G96" s="8"/>
      <c r="H96" s="8"/>
      <c r="I96" s="10"/>
      <c r="J96" s="8"/>
      <c r="K96" s="11"/>
      <c r="L96" s="15"/>
      <c r="M96" s="13" t="s">
        <v>312</v>
      </c>
      <c r="N96" s="18">
        <f t="shared" si="4"/>
        <v>0</v>
      </c>
      <c r="O96" s="13" t="s">
        <v>308</v>
      </c>
      <c r="P96" s="18">
        <f t="shared" si="5"/>
        <v>0</v>
      </c>
      <c r="Q96" s="14">
        <f t="shared" si="6"/>
        <v>0</v>
      </c>
      <c r="R96" s="66" t="str">
        <f>IF(OR($D96&lt;&gt;"ü",COUNTIFS($E$3:E96,E96,$D$3:D96,"ü")&gt;1),"Pas de réduction",INDEX(Reductions[Réduction Famille],MATCH(SUMIFS(Q:Q,E:E,E96,D:D,"ü"),Reductions[Seuil],1),1))</f>
        <v>Pas de réduction</v>
      </c>
      <c r="S96" s="67">
        <f>IF(OR(R96="Pas de réduction",COUNTIFS($E$3:E96,E96,$D$3:D96,"ü")&gt;1),0,VLOOKUP(R96,Reductions[],3,0)*SUMIFS(Q:Q,E:E,E96,D:D,"ü"))</f>
        <v>0</v>
      </c>
      <c r="T96" s="67">
        <f t="shared" si="7"/>
        <v>0</v>
      </c>
      <c r="U96" s="15" t="s">
        <v>314</v>
      </c>
      <c r="V96" s="18"/>
      <c r="W96" s="14" t="e">
        <f>#REF!+P96</f>
        <v>#REF!</v>
      </c>
    </row>
    <row r="97" spans="1:23" x14ac:dyDescent="0.25">
      <c r="A97" s="8" t="s">
        <v>137</v>
      </c>
      <c r="B97" s="19"/>
      <c r="C97" s="19"/>
      <c r="D97" s="19"/>
      <c r="E97" s="8"/>
      <c r="F97" s="8"/>
      <c r="G97" s="8"/>
      <c r="H97" s="8"/>
      <c r="I97" s="10"/>
      <c r="J97" s="8"/>
      <c r="K97" s="11"/>
      <c r="L97" s="15"/>
      <c r="M97" s="13" t="s">
        <v>312</v>
      </c>
      <c r="N97" s="18">
        <f t="shared" si="4"/>
        <v>0</v>
      </c>
      <c r="O97" s="13" t="s">
        <v>308</v>
      </c>
      <c r="P97" s="18">
        <f t="shared" si="5"/>
        <v>0</v>
      </c>
      <c r="Q97" s="14">
        <f t="shared" si="6"/>
        <v>0</v>
      </c>
      <c r="R97" s="66" t="str">
        <f>IF(OR($D97&lt;&gt;"ü",COUNTIFS($E$3:E97,E97,$D$3:D97,"ü")&gt;1),"Pas de réduction",INDEX(Reductions[Réduction Famille],MATCH(SUMIFS(Q:Q,E:E,E97,D:D,"ü"),Reductions[Seuil],1),1))</f>
        <v>Pas de réduction</v>
      </c>
      <c r="S97" s="67">
        <f>IF(OR(R97="Pas de réduction",COUNTIFS($E$3:E97,E97,$D$3:D97,"ü")&gt;1),0,VLOOKUP(R97,Reductions[],3,0)*SUMIFS(Q:Q,E:E,E97,D:D,"ü"))</f>
        <v>0</v>
      </c>
      <c r="T97" s="67">
        <f t="shared" si="7"/>
        <v>0</v>
      </c>
      <c r="U97" s="15" t="s">
        <v>314</v>
      </c>
      <c r="V97" s="18"/>
      <c r="W97" s="14" t="e">
        <f>#REF!+P97</f>
        <v>#REF!</v>
      </c>
    </row>
    <row r="98" spans="1:23" x14ac:dyDescent="0.25">
      <c r="A98" s="8" t="s">
        <v>138</v>
      </c>
      <c r="B98" s="19"/>
      <c r="C98" s="19"/>
      <c r="D98" s="19"/>
      <c r="E98" s="8"/>
      <c r="F98" s="8"/>
      <c r="G98" s="8"/>
      <c r="H98" s="8"/>
      <c r="I98" s="10"/>
      <c r="J98" s="8"/>
      <c r="K98" s="11"/>
      <c r="L98" s="15"/>
      <c r="M98" s="13" t="s">
        <v>312</v>
      </c>
      <c r="N98" s="18">
        <f t="shared" si="4"/>
        <v>0</v>
      </c>
      <c r="O98" s="13" t="s">
        <v>308</v>
      </c>
      <c r="P98" s="18">
        <f t="shared" si="5"/>
        <v>0</v>
      </c>
      <c r="Q98" s="14">
        <f t="shared" si="6"/>
        <v>0</v>
      </c>
      <c r="R98" s="66" t="str">
        <f>IF(OR($D98&lt;&gt;"ü",COUNTIFS($E$3:E98,E98,$D$3:D98,"ü")&gt;1),"Pas de réduction",INDEX(Reductions[Réduction Famille],MATCH(SUMIFS(Q:Q,E:E,E98,D:D,"ü"),Reductions[Seuil],1),1))</f>
        <v>Pas de réduction</v>
      </c>
      <c r="S98" s="67">
        <f>IF(OR(R98="Pas de réduction",COUNTIFS($E$3:E98,E98,$D$3:D98,"ü")&gt;1),0,VLOOKUP(R98,Reductions[],3,0)*SUMIFS(Q:Q,E:E,E98,D:D,"ü"))</f>
        <v>0</v>
      </c>
      <c r="T98" s="67">
        <f t="shared" si="7"/>
        <v>0</v>
      </c>
      <c r="U98" s="15" t="s">
        <v>314</v>
      </c>
      <c r="V98" s="18"/>
      <c r="W98" s="14" t="e">
        <f>#REF!+P98</f>
        <v>#REF!</v>
      </c>
    </row>
    <row r="99" spans="1:23" x14ac:dyDescent="0.25">
      <c r="A99" s="8" t="s">
        <v>139</v>
      </c>
      <c r="B99" s="19"/>
      <c r="C99" s="19"/>
      <c r="D99" s="19"/>
      <c r="E99" s="8"/>
      <c r="F99" s="8"/>
      <c r="G99" s="8"/>
      <c r="H99" s="8"/>
      <c r="I99" s="10"/>
      <c r="J99" s="8"/>
      <c r="K99" s="11"/>
      <c r="L99" s="15"/>
      <c r="M99" s="13" t="s">
        <v>312</v>
      </c>
      <c r="N99" s="18">
        <f t="shared" si="4"/>
        <v>0</v>
      </c>
      <c r="O99" s="13" t="s">
        <v>308</v>
      </c>
      <c r="P99" s="18">
        <f t="shared" si="5"/>
        <v>0</v>
      </c>
      <c r="Q99" s="14">
        <f t="shared" si="6"/>
        <v>0</v>
      </c>
      <c r="R99" s="66" t="str">
        <f>IF(OR($D99&lt;&gt;"ü",COUNTIFS($E$3:E99,E99,$D$3:D99,"ü")&gt;1),"Pas de réduction",INDEX(Reductions[Réduction Famille],MATCH(SUMIFS(Q:Q,E:E,E99,D:D,"ü"),Reductions[Seuil],1),1))</f>
        <v>Pas de réduction</v>
      </c>
      <c r="S99" s="67">
        <f>IF(OR(R99="Pas de réduction",COUNTIFS($E$3:E99,E99,$D$3:D99,"ü")&gt;1),0,VLOOKUP(R99,Reductions[],3,0)*SUMIFS(Q:Q,E:E,E99,D:D,"ü"))</f>
        <v>0</v>
      </c>
      <c r="T99" s="67">
        <f t="shared" si="7"/>
        <v>0</v>
      </c>
      <c r="U99" s="15" t="s">
        <v>314</v>
      </c>
      <c r="V99" s="18"/>
      <c r="W99" s="14" t="e">
        <f>#REF!+P99</f>
        <v>#REF!</v>
      </c>
    </row>
    <row r="100" spans="1:23" x14ac:dyDescent="0.25">
      <c r="A100" s="8" t="s">
        <v>140</v>
      </c>
      <c r="B100" s="19"/>
      <c r="C100" s="19"/>
      <c r="D100" s="19"/>
      <c r="E100" s="8"/>
      <c r="F100" s="8"/>
      <c r="G100" s="8"/>
      <c r="H100" s="8"/>
      <c r="I100" s="10"/>
      <c r="J100" s="8"/>
      <c r="K100" s="11"/>
      <c r="L100" s="15"/>
      <c r="M100" s="13" t="s">
        <v>312</v>
      </c>
      <c r="N100" s="18">
        <f t="shared" si="4"/>
        <v>0</v>
      </c>
      <c r="O100" s="13" t="s">
        <v>308</v>
      </c>
      <c r="P100" s="18">
        <f t="shared" si="5"/>
        <v>0</v>
      </c>
      <c r="Q100" s="14">
        <f t="shared" si="6"/>
        <v>0</v>
      </c>
      <c r="R100" s="66" t="str">
        <f>IF(OR($D100&lt;&gt;"ü",COUNTIFS($E$3:E100,E100,$D$3:D100,"ü")&gt;1),"Pas de réduction",INDEX(Reductions[Réduction Famille],MATCH(SUMIFS(Q:Q,E:E,E100,D:D,"ü"),Reductions[Seuil],1),1))</f>
        <v>Pas de réduction</v>
      </c>
      <c r="S100" s="67">
        <f>IF(OR(R100="Pas de réduction",COUNTIFS($E$3:E100,E100,$D$3:D100,"ü")&gt;1),0,VLOOKUP(R100,Reductions[],3,0)*SUMIFS(Q:Q,E:E,E100,D:D,"ü"))</f>
        <v>0</v>
      </c>
      <c r="T100" s="67">
        <f t="shared" si="7"/>
        <v>0</v>
      </c>
      <c r="U100" s="15" t="s">
        <v>314</v>
      </c>
      <c r="V100" s="18"/>
      <c r="W100" s="14" t="e">
        <f>#REF!+P100</f>
        <v>#REF!</v>
      </c>
    </row>
    <row r="101" spans="1:23" x14ac:dyDescent="0.25">
      <c r="A101" s="8" t="s">
        <v>141</v>
      </c>
      <c r="B101" s="19"/>
      <c r="C101" s="19"/>
      <c r="D101" s="19"/>
      <c r="E101" s="8"/>
      <c r="F101" s="8"/>
      <c r="G101" s="8"/>
      <c r="H101" s="8"/>
      <c r="I101" s="10"/>
      <c r="J101" s="8"/>
      <c r="K101" s="11"/>
      <c r="L101" s="15"/>
      <c r="M101" s="13" t="s">
        <v>312</v>
      </c>
      <c r="N101" s="18">
        <f t="shared" si="4"/>
        <v>0</v>
      </c>
      <c r="O101" s="13" t="s">
        <v>308</v>
      </c>
      <c r="P101" s="18">
        <f t="shared" si="5"/>
        <v>0</v>
      </c>
      <c r="Q101" s="14">
        <f t="shared" si="6"/>
        <v>0</v>
      </c>
      <c r="R101" s="66" t="str">
        <f>IF(OR($D101&lt;&gt;"ü",COUNTIFS($E$3:E101,E101,$D$3:D101,"ü")&gt;1),"Pas de réduction",INDEX(Reductions[Réduction Famille],MATCH(SUMIFS(Q:Q,E:E,E101,D:D,"ü"),Reductions[Seuil],1),1))</f>
        <v>Pas de réduction</v>
      </c>
      <c r="S101" s="67">
        <f>IF(OR(R101="Pas de réduction",COUNTIFS($E$3:E101,E101,$D$3:D101,"ü")&gt;1),0,VLOOKUP(R101,Reductions[],3,0)*SUMIFS(Q:Q,E:E,E101,D:D,"ü"))</f>
        <v>0</v>
      </c>
      <c r="T101" s="67">
        <f t="shared" si="7"/>
        <v>0</v>
      </c>
      <c r="U101" s="15" t="s">
        <v>314</v>
      </c>
      <c r="V101" s="18"/>
      <c r="W101" s="14" t="e">
        <f>#REF!+P101</f>
        <v>#REF!</v>
      </c>
    </row>
    <row r="102" spans="1:23" x14ac:dyDescent="0.25">
      <c r="A102" s="8" t="s">
        <v>142</v>
      </c>
      <c r="B102" s="19"/>
      <c r="C102" s="19"/>
      <c r="D102" s="19"/>
      <c r="E102" s="8"/>
      <c r="F102" s="8"/>
      <c r="G102" s="8"/>
      <c r="H102" s="8"/>
      <c r="I102" s="10"/>
      <c r="J102" s="8"/>
      <c r="K102" s="11"/>
      <c r="L102" s="15"/>
      <c r="M102" s="13" t="s">
        <v>312</v>
      </c>
      <c r="N102" s="18">
        <f t="shared" si="4"/>
        <v>0</v>
      </c>
      <c r="O102" s="13" t="s">
        <v>308</v>
      </c>
      <c r="P102" s="18">
        <f t="shared" si="5"/>
        <v>0</v>
      </c>
      <c r="Q102" s="14">
        <f t="shared" si="6"/>
        <v>0</v>
      </c>
      <c r="R102" s="66" t="str">
        <f>IF(OR($D102&lt;&gt;"ü",COUNTIFS($E$3:E102,E102,$D$3:D102,"ü")&gt;1),"Pas de réduction",INDEX(Reductions[Réduction Famille],MATCH(SUMIFS(Q:Q,E:E,E102,D:D,"ü"),Reductions[Seuil],1),1))</f>
        <v>Pas de réduction</v>
      </c>
      <c r="S102" s="67">
        <f>IF(OR(R102="Pas de réduction",COUNTIFS($E$3:E102,E102,$D$3:D102,"ü")&gt;1),0,VLOOKUP(R102,Reductions[],3,0)*SUMIFS(Q:Q,E:E,E102,D:D,"ü"))</f>
        <v>0</v>
      </c>
      <c r="T102" s="67">
        <f t="shared" si="7"/>
        <v>0</v>
      </c>
      <c r="U102" s="15" t="s">
        <v>314</v>
      </c>
      <c r="V102" s="18"/>
      <c r="W102" s="14" t="e">
        <f>#REF!+P102</f>
        <v>#REF!</v>
      </c>
    </row>
    <row r="103" spans="1:23" x14ac:dyDescent="0.25">
      <c r="A103" s="8" t="s">
        <v>143</v>
      </c>
      <c r="B103" s="19"/>
      <c r="C103" s="19"/>
      <c r="D103" s="19"/>
      <c r="E103" s="8"/>
      <c r="F103" s="8"/>
      <c r="G103" s="8"/>
      <c r="H103" s="8"/>
      <c r="I103" s="10"/>
      <c r="J103" s="8"/>
      <c r="K103" s="11"/>
      <c r="L103" s="15"/>
      <c r="M103" s="13" t="s">
        <v>312</v>
      </c>
      <c r="N103" s="18">
        <f t="shared" si="4"/>
        <v>0</v>
      </c>
      <c r="O103" s="13" t="s">
        <v>308</v>
      </c>
      <c r="P103" s="18">
        <f t="shared" si="5"/>
        <v>0</v>
      </c>
      <c r="Q103" s="14">
        <f t="shared" si="6"/>
        <v>0</v>
      </c>
      <c r="R103" s="66" t="str">
        <f>IF(OR($D103&lt;&gt;"ü",COUNTIFS($E$3:E103,E103,$D$3:D103,"ü")&gt;1),"Pas de réduction",INDEX(Reductions[Réduction Famille],MATCH(SUMIFS(Q:Q,E:E,E103,D:D,"ü"),Reductions[Seuil],1),1))</f>
        <v>Pas de réduction</v>
      </c>
      <c r="S103" s="67">
        <f>IF(OR(R103="Pas de réduction",COUNTIFS($E$3:E103,E103,$D$3:D103,"ü")&gt;1),0,VLOOKUP(R103,Reductions[],3,0)*SUMIFS(Q:Q,E:E,E103,D:D,"ü"))</f>
        <v>0</v>
      </c>
      <c r="T103" s="67">
        <f t="shared" si="7"/>
        <v>0</v>
      </c>
      <c r="U103" s="15" t="s">
        <v>314</v>
      </c>
      <c r="V103" s="18"/>
      <c r="W103" s="14" t="e">
        <f>#REF!+P103</f>
        <v>#REF!</v>
      </c>
    </row>
    <row r="104" spans="1:23" x14ac:dyDescent="0.25">
      <c r="A104" s="8" t="s">
        <v>144</v>
      </c>
      <c r="B104" s="19"/>
      <c r="C104" s="19"/>
      <c r="D104" s="19"/>
      <c r="E104" s="8"/>
      <c r="F104" s="8"/>
      <c r="G104" s="8"/>
      <c r="H104" s="8"/>
      <c r="I104" s="10"/>
      <c r="J104" s="8"/>
      <c r="K104" s="11"/>
      <c r="L104" s="15"/>
      <c r="M104" s="13" t="s">
        <v>312</v>
      </c>
      <c r="N104" s="18">
        <f t="shared" si="4"/>
        <v>0</v>
      </c>
      <c r="O104" s="13" t="s">
        <v>308</v>
      </c>
      <c r="P104" s="18">
        <f t="shared" si="5"/>
        <v>0</v>
      </c>
      <c r="Q104" s="14">
        <f t="shared" si="6"/>
        <v>0</v>
      </c>
      <c r="R104" s="66" t="str">
        <f>IF(OR($D104&lt;&gt;"ü",COUNTIFS($E$3:E104,E104,$D$3:D104,"ü")&gt;1),"Pas de réduction",INDEX(Reductions[Réduction Famille],MATCH(SUMIFS(Q:Q,E:E,E104,D:D,"ü"),Reductions[Seuil],1),1))</f>
        <v>Pas de réduction</v>
      </c>
      <c r="S104" s="67">
        <f>IF(OR(R104="Pas de réduction",COUNTIFS($E$3:E104,E104,$D$3:D104,"ü")&gt;1),0,VLOOKUP(R104,Reductions[],3,0)*SUMIFS(Q:Q,E:E,E104,D:D,"ü"))</f>
        <v>0</v>
      </c>
      <c r="T104" s="67">
        <f t="shared" si="7"/>
        <v>0</v>
      </c>
      <c r="U104" s="15" t="s">
        <v>314</v>
      </c>
      <c r="V104" s="18"/>
      <c r="W104" s="14" t="e">
        <f>#REF!+P104</f>
        <v>#REF!</v>
      </c>
    </row>
    <row r="105" spans="1:23" x14ac:dyDescent="0.25">
      <c r="A105" s="8" t="s">
        <v>145</v>
      </c>
      <c r="B105" s="19"/>
      <c r="C105" s="19"/>
      <c r="D105" s="19"/>
      <c r="E105" s="8"/>
      <c r="F105" s="8"/>
      <c r="G105" s="8"/>
      <c r="H105" s="8"/>
      <c r="I105" s="10"/>
      <c r="J105" s="8"/>
      <c r="K105" s="11"/>
      <c r="L105" s="15"/>
      <c r="M105" s="13" t="s">
        <v>312</v>
      </c>
      <c r="N105" s="18">
        <f t="shared" si="4"/>
        <v>0</v>
      </c>
      <c r="O105" s="13" t="s">
        <v>308</v>
      </c>
      <c r="P105" s="18">
        <f t="shared" si="5"/>
        <v>0</v>
      </c>
      <c r="Q105" s="14">
        <f t="shared" si="6"/>
        <v>0</v>
      </c>
      <c r="R105" s="66" t="str">
        <f>IF(OR($D105&lt;&gt;"ü",COUNTIFS($E$3:E105,E105,$D$3:D105,"ü")&gt;1),"Pas de réduction",INDEX(Reductions[Réduction Famille],MATCH(SUMIFS(Q:Q,E:E,E105,D:D,"ü"),Reductions[Seuil],1),1))</f>
        <v>Pas de réduction</v>
      </c>
      <c r="S105" s="67">
        <f>IF(OR(R105="Pas de réduction",COUNTIFS($E$3:E105,E105,$D$3:D105,"ü")&gt;1),0,VLOOKUP(R105,Reductions[],3,0)*SUMIFS(Q:Q,E:E,E105,D:D,"ü"))</f>
        <v>0</v>
      </c>
      <c r="T105" s="67">
        <f t="shared" si="7"/>
        <v>0</v>
      </c>
      <c r="U105" s="15" t="s">
        <v>314</v>
      </c>
      <c r="V105" s="18"/>
      <c r="W105" s="14" t="e">
        <f>#REF!+P105</f>
        <v>#REF!</v>
      </c>
    </row>
    <row r="106" spans="1:23" x14ac:dyDescent="0.25">
      <c r="A106" s="8" t="s">
        <v>146</v>
      </c>
      <c r="B106" s="19"/>
      <c r="C106" s="19"/>
      <c r="D106" s="19"/>
      <c r="E106" s="8"/>
      <c r="F106" s="8"/>
      <c r="G106" s="8"/>
      <c r="H106" s="8"/>
      <c r="I106" s="10"/>
      <c r="J106" s="8"/>
      <c r="K106" s="11"/>
      <c r="L106" s="15"/>
      <c r="M106" s="13" t="s">
        <v>312</v>
      </c>
      <c r="N106" s="18">
        <f t="shared" si="4"/>
        <v>0</v>
      </c>
      <c r="O106" s="13" t="s">
        <v>308</v>
      </c>
      <c r="P106" s="18">
        <f t="shared" si="5"/>
        <v>0</v>
      </c>
      <c r="Q106" s="14">
        <f t="shared" si="6"/>
        <v>0</v>
      </c>
      <c r="R106" s="66" t="str">
        <f>IF(OR($D106&lt;&gt;"ü",COUNTIFS($E$3:E106,E106,$D$3:D106,"ü")&gt;1),"Pas de réduction",INDEX(Reductions[Réduction Famille],MATCH(SUMIFS(Q:Q,E:E,E106,D:D,"ü"),Reductions[Seuil],1),1))</f>
        <v>Pas de réduction</v>
      </c>
      <c r="S106" s="67">
        <f>IF(OR(R106="Pas de réduction",COUNTIFS($E$3:E106,E106,$D$3:D106,"ü")&gt;1),0,VLOOKUP(R106,Reductions[],3,0)*SUMIFS(Q:Q,E:E,E106,D:D,"ü"))</f>
        <v>0</v>
      </c>
      <c r="T106" s="67">
        <f t="shared" si="7"/>
        <v>0</v>
      </c>
      <c r="U106" s="15" t="s">
        <v>314</v>
      </c>
      <c r="V106" s="18"/>
      <c r="W106" s="14" t="e">
        <f>#REF!+P106</f>
        <v>#REF!</v>
      </c>
    </row>
    <row r="107" spans="1:23" x14ac:dyDescent="0.25">
      <c r="A107" s="8" t="s">
        <v>147</v>
      </c>
      <c r="B107" s="19"/>
      <c r="C107" s="19"/>
      <c r="D107" s="19"/>
      <c r="E107" s="8"/>
      <c r="F107" s="8"/>
      <c r="G107" s="8"/>
      <c r="H107" s="8"/>
      <c r="I107" s="10"/>
      <c r="J107" s="8"/>
      <c r="K107" s="11"/>
      <c r="L107" s="15"/>
      <c r="M107" s="13" t="s">
        <v>312</v>
      </c>
      <c r="N107" s="18">
        <f t="shared" si="4"/>
        <v>0</v>
      </c>
      <c r="O107" s="13" t="s">
        <v>308</v>
      </c>
      <c r="P107" s="18">
        <f t="shared" si="5"/>
        <v>0</v>
      </c>
      <c r="Q107" s="14">
        <f t="shared" si="6"/>
        <v>0</v>
      </c>
      <c r="R107" s="66" t="str">
        <f>IF(OR($D107&lt;&gt;"ü",COUNTIFS($E$3:E107,E107,$D$3:D107,"ü")&gt;1),"Pas de réduction",INDEX(Reductions[Réduction Famille],MATCH(SUMIFS(Q:Q,E:E,E107,D:D,"ü"),Reductions[Seuil],1),1))</f>
        <v>Pas de réduction</v>
      </c>
      <c r="S107" s="67">
        <f>IF(OR(R107="Pas de réduction",COUNTIFS($E$3:E107,E107,$D$3:D107,"ü")&gt;1),0,VLOOKUP(R107,Reductions[],3,0)*SUMIFS(Q:Q,E:E,E107,D:D,"ü"))</f>
        <v>0</v>
      </c>
      <c r="T107" s="67">
        <f t="shared" si="7"/>
        <v>0</v>
      </c>
      <c r="U107" s="15" t="s">
        <v>314</v>
      </c>
      <c r="V107" s="18"/>
      <c r="W107" s="14" t="e">
        <f>#REF!+P107</f>
        <v>#REF!</v>
      </c>
    </row>
    <row r="108" spans="1:23" x14ac:dyDescent="0.25">
      <c r="A108" s="8" t="s">
        <v>148</v>
      </c>
      <c r="B108" s="19"/>
      <c r="C108" s="19"/>
      <c r="D108" s="19"/>
      <c r="E108" s="8"/>
      <c r="F108" s="8"/>
      <c r="G108" s="8"/>
      <c r="H108" s="8"/>
      <c r="I108" s="10"/>
      <c r="J108" s="8"/>
      <c r="K108" s="11"/>
      <c r="L108" s="15"/>
      <c r="M108" s="13" t="s">
        <v>312</v>
      </c>
      <c r="N108" s="18">
        <f t="shared" si="4"/>
        <v>0</v>
      </c>
      <c r="O108" s="13" t="s">
        <v>308</v>
      </c>
      <c r="P108" s="18">
        <f t="shared" si="5"/>
        <v>0</v>
      </c>
      <c r="Q108" s="14">
        <f t="shared" si="6"/>
        <v>0</v>
      </c>
      <c r="R108" s="66" t="str">
        <f>IF(OR($D108&lt;&gt;"ü",COUNTIFS($E$3:E108,E108,$D$3:D108,"ü")&gt;1),"Pas de réduction",INDEX(Reductions[Réduction Famille],MATCH(SUMIFS(Q:Q,E:E,E108,D:D,"ü"),Reductions[Seuil],1),1))</f>
        <v>Pas de réduction</v>
      </c>
      <c r="S108" s="67">
        <f>IF(OR(R108="Pas de réduction",COUNTIFS($E$3:E108,E108,$D$3:D108,"ü")&gt;1),0,VLOOKUP(R108,Reductions[],3,0)*SUMIFS(Q:Q,E:E,E108,D:D,"ü"))</f>
        <v>0</v>
      </c>
      <c r="T108" s="67">
        <f t="shared" si="7"/>
        <v>0</v>
      </c>
      <c r="U108" s="15" t="s">
        <v>314</v>
      </c>
      <c r="V108" s="18"/>
      <c r="W108" s="14" t="e">
        <f>#REF!+P108</f>
        <v>#REF!</v>
      </c>
    </row>
    <row r="109" spans="1:23" x14ac:dyDescent="0.25">
      <c r="A109" s="8" t="s">
        <v>149</v>
      </c>
      <c r="B109" s="19"/>
      <c r="C109" s="19"/>
      <c r="D109" s="19"/>
      <c r="E109" s="8"/>
      <c r="F109" s="8"/>
      <c r="G109" s="8"/>
      <c r="H109" s="8"/>
      <c r="I109" s="10"/>
      <c r="J109" s="8"/>
      <c r="K109" s="11"/>
      <c r="L109" s="15"/>
      <c r="M109" s="13" t="s">
        <v>312</v>
      </c>
      <c r="N109" s="18">
        <f t="shared" si="4"/>
        <v>0</v>
      </c>
      <c r="O109" s="13" t="s">
        <v>308</v>
      </c>
      <c r="P109" s="18">
        <f t="shared" si="5"/>
        <v>0</v>
      </c>
      <c r="Q109" s="14">
        <f t="shared" si="6"/>
        <v>0</v>
      </c>
      <c r="R109" s="66" t="str">
        <f>IF(OR($D109&lt;&gt;"ü",COUNTIFS($E$3:E109,E109,$D$3:D109,"ü")&gt;1),"Pas de réduction",INDEX(Reductions[Réduction Famille],MATCH(SUMIFS(Q:Q,E:E,E109,D:D,"ü"),Reductions[Seuil],1),1))</f>
        <v>Pas de réduction</v>
      </c>
      <c r="S109" s="67">
        <f>IF(OR(R109="Pas de réduction",COUNTIFS($E$3:E109,E109,$D$3:D109,"ü")&gt;1),0,VLOOKUP(R109,Reductions[],3,0)*SUMIFS(Q:Q,E:E,E109,D:D,"ü"))</f>
        <v>0</v>
      </c>
      <c r="T109" s="67">
        <f t="shared" si="7"/>
        <v>0</v>
      </c>
      <c r="U109" s="15" t="s">
        <v>314</v>
      </c>
      <c r="V109" s="18"/>
      <c r="W109" s="14" t="e">
        <f>#REF!+P109</f>
        <v>#REF!</v>
      </c>
    </row>
    <row r="110" spans="1:23" x14ac:dyDescent="0.25">
      <c r="A110" s="8" t="s">
        <v>150</v>
      </c>
      <c r="B110" s="19"/>
      <c r="C110" s="19"/>
      <c r="D110" s="19"/>
      <c r="E110" s="8"/>
      <c r="F110" s="8"/>
      <c r="G110" s="8"/>
      <c r="H110" s="8"/>
      <c r="I110" s="10"/>
      <c r="J110" s="8"/>
      <c r="K110" s="11"/>
      <c r="L110" s="15"/>
      <c r="M110" s="13" t="s">
        <v>312</v>
      </c>
      <c r="N110" s="18">
        <f t="shared" si="4"/>
        <v>0</v>
      </c>
      <c r="O110" s="13" t="s">
        <v>308</v>
      </c>
      <c r="P110" s="18">
        <f t="shared" si="5"/>
        <v>0</v>
      </c>
      <c r="Q110" s="14">
        <f t="shared" si="6"/>
        <v>0</v>
      </c>
      <c r="R110" s="66" t="str">
        <f>IF(OR($D110&lt;&gt;"ü",COUNTIFS($E$3:E110,E110,$D$3:D110,"ü")&gt;1),"Pas de réduction",INDEX(Reductions[Réduction Famille],MATCH(SUMIFS(Q:Q,E:E,E110,D:D,"ü"),Reductions[Seuil],1),1))</f>
        <v>Pas de réduction</v>
      </c>
      <c r="S110" s="67">
        <f>IF(OR(R110="Pas de réduction",COUNTIFS($E$3:E110,E110,$D$3:D110,"ü")&gt;1),0,VLOOKUP(R110,Reductions[],3,0)*SUMIFS(Q:Q,E:E,E110,D:D,"ü"))</f>
        <v>0</v>
      </c>
      <c r="T110" s="67">
        <f t="shared" si="7"/>
        <v>0</v>
      </c>
      <c r="U110" s="15" t="s">
        <v>314</v>
      </c>
      <c r="V110" s="18"/>
      <c r="W110" s="14" t="e">
        <f>#REF!+P110</f>
        <v>#REF!</v>
      </c>
    </row>
    <row r="111" spans="1:23" x14ac:dyDescent="0.25">
      <c r="A111" s="8" t="s">
        <v>151</v>
      </c>
      <c r="B111" s="19"/>
      <c r="C111" s="19"/>
      <c r="D111" s="19"/>
      <c r="E111" s="8"/>
      <c r="F111" s="8"/>
      <c r="G111" s="8"/>
      <c r="H111" s="8"/>
      <c r="I111" s="10"/>
      <c r="J111" s="8"/>
      <c r="K111" s="11"/>
      <c r="L111" s="15"/>
      <c r="M111" s="13" t="s">
        <v>312</v>
      </c>
      <c r="N111" s="18">
        <f t="shared" si="4"/>
        <v>0</v>
      </c>
      <c r="O111" s="13" t="s">
        <v>308</v>
      </c>
      <c r="P111" s="18">
        <f t="shared" si="5"/>
        <v>0</v>
      </c>
      <c r="Q111" s="14">
        <f t="shared" si="6"/>
        <v>0</v>
      </c>
      <c r="R111" s="66" t="str">
        <f>IF(OR($D111&lt;&gt;"ü",COUNTIFS($E$3:E111,E111,$D$3:D111,"ü")&gt;1),"Pas de réduction",INDEX(Reductions[Réduction Famille],MATCH(SUMIFS(Q:Q,E:E,E111,D:D,"ü"),Reductions[Seuil],1),1))</f>
        <v>Pas de réduction</v>
      </c>
      <c r="S111" s="67">
        <f>IF(OR(R111="Pas de réduction",COUNTIFS($E$3:E111,E111,$D$3:D111,"ü")&gt;1),0,VLOOKUP(R111,Reductions[],3,0)*SUMIFS(Q:Q,E:E,E111,D:D,"ü"))</f>
        <v>0</v>
      </c>
      <c r="T111" s="67">
        <f t="shared" si="7"/>
        <v>0</v>
      </c>
      <c r="U111" s="15" t="s">
        <v>314</v>
      </c>
      <c r="V111" s="18"/>
      <c r="W111" s="14" t="e">
        <f>#REF!+P111</f>
        <v>#REF!</v>
      </c>
    </row>
    <row r="112" spans="1:23" x14ac:dyDescent="0.25">
      <c r="A112" s="8" t="s">
        <v>152</v>
      </c>
      <c r="B112" s="19"/>
      <c r="C112" s="19"/>
      <c r="D112" s="19"/>
      <c r="E112" s="8"/>
      <c r="F112" s="8"/>
      <c r="G112" s="8"/>
      <c r="H112" s="8"/>
      <c r="I112" s="10"/>
      <c r="J112" s="8"/>
      <c r="K112" s="11"/>
      <c r="L112" s="15"/>
      <c r="M112" s="13" t="s">
        <v>312</v>
      </c>
      <c r="N112" s="18">
        <f t="shared" si="4"/>
        <v>0</v>
      </c>
      <c r="O112" s="13" t="s">
        <v>308</v>
      </c>
      <c r="P112" s="18">
        <f t="shared" si="5"/>
        <v>0</v>
      </c>
      <c r="Q112" s="14">
        <f t="shared" si="6"/>
        <v>0</v>
      </c>
      <c r="R112" s="66" t="str">
        <f>IF(OR($D112&lt;&gt;"ü",COUNTIFS($E$3:E112,E112,$D$3:D112,"ü")&gt;1),"Pas de réduction",INDEX(Reductions[Réduction Famille],MATCH(SUMIFS(Q:Q,E:E,E112,D:D,"ü"),Reductions[Seuil],1),1))</f>
        <v>Pas de réduction</v>
      </c>
      <c r="S112" s="67">
        <f>IF(OR(R112="Pas de réduction",COUNTIFS($E$3:E112,E112,$D$3:D112,"ü")&gt;1),0,VLOOKUP(R112,Reductions[],3,0)*SUMIFS(Q:Q,E:E,E112,D:D,"ü"))</f>
        <v>0</v>
      </c>
      <c r="T112" s="67">
        <f t="shared" si="7"/>
        <v>0</v>
      </c>
      <c r="U112" s="15" t="s">
        <v>314</v>
      </c>
      <c r="V112" s="18"/>
      <c r="W112" s="14" t="e">
        <f>#REF!+P112</f>
        <v>#REF!</v>
      </c>
    </row>
    <row r="113" spans="1:23" x14ac:dyDescent="0.25">
      <c r="A113" s="8" t="s">
        <v>153</v>
      </c>
      <c r="B113" s="19"/>
      <c r="C113" s="19"/>
      <c r="D113" s="19"/>
      <c r="E113" s="8"/>
      <c r="F113" s="8"/>
      <c r="G113" s="8"/>
      <c r="H113" s="8"/>
      <c r="I113" s="10"/>
      <c r="J113" s="8"/>
      <c r="K113" s="11"/>
      <c r="L113" s="15"/>
      <c r="M113" s="13" t="s">
        <v>312</v>
      </c>
      <c r="N113" s="18">
        <f t="shared" si="4"/>
        <v>0</v>
      </c>
      <c r="O113" s="13" t="s">
        <v>308</v>
      </c>
      <c r="P113" s="18">
        <f t="shared" si="5"/>
        <v>0</v>
      </c>
      <c r="Q113" s="14">
        <f t="shared" si="6"/>
        <v>0</v>
      </c>
      <c r="R113" s="66" t="str">
        <f>IF(OR($D113&lt;&gt;"ü",COUNTIFS($E$3:E113,E113,$D$3:D113,"ü")&gt;1),"Pas de réduction",INDEX(Reductions[Réduction Famille],MATCH(SUMIFS(Q:Q,E:E,E113,D:D,"ü"),Reductions[Seuil],1),1))</f>
        <v>Pas de réduction</v>
      </c>
      <c r="S113" s="67">
        <f>IF(OR(R113="Pas de réduction",COUNTIFS($E$3:E113,E113,$D$3:D113,"ü")&gt;1),0,VLOOKUP(R113,Reductions[],3,0)*SUMIFS(Q:Q,E:E,E113,D:D,"ü"))</f>
        <v>0</v>
      </c>
      <c r="T113" s="67">
        <f t="shared" si="7"/>
        <v>0</v>
      </c>
      <c r="U113" s="15" t="s">
        <v>314</v>
      </c>
      <c r="V113" s="18"/>
      <c r="W113" s="14" t="e">
        <f>#REF!+P113</f>
        <v>#REF!</v>
      </c>
    </row>
    <row r="114" spans="1:23" x14ac:dyDescent="0.25">
      <c r="A114" s="8" t="s">
        <v>154</v>
      </c>
      <c r="B114" s="19"/>
      <c r="C114" s="19"/>
      <c r="D114" s="19"/>
      <c r="E114" s="8"/>
      <c r="F114" s="8"/>
      <c r="G114" s="8"/>
      <c r="H114" s="8"/>
      <c r="I114" s="10"/>
      <c r="J114" s="8"/>
      <c r="K114" s="11"/>
      <c r="L114" s="15"/>
      <c r="M114" s="13" t="s">
        <v>312</v>
      </c>
      <c r="N114" s="18">
        <f t="shared" si="4"/>
        <v>0</v>
      </c>
      <c r="O114" s="13" t="s">
        <v>308</v>
      </c>
      <c r="P114" s="18">
        <f t="shared" si="5"/>
        <v>0</v>
      </c>
      <c r="Q114" s="14">
        <f t="shared" si="6"/>
        <v>0</v>
      </c>
      <c r="R114" s="66" t="str">
        <f>IF(OR($D114&lt;&gt;"ü",COUNTIFS($E$3:E114,E114,$D$3:D114,"ü")&gt;1),"Pas de réduction",INDEX(Reductions[Réduction Famille],MATCH(SUMIFS(Q:Q,E:E,E114,D:D,"ü"),Reductions[Seuil],1),1))</f>
        <v>Pas de réduction</v>
      </c>
      <c r="S114" s="67">
        <f>IF(OR(R114="Pas de réduction",COUNTIFS($E$3:E114,E114,$D$3:D114,"ü")&gt;1),0,VLOOKUP(R114,Reductions[],3,0)*SUMIFS(Q:Q,E:E,E114,D:D,"ü"))</f>
        <v>0</v>
      </c>
      <c r="T114" s="67">
        <f t="shared" si="7"/>
        <v>0</v>
      </c>
      <c r="U114" s="15" t="s">
        <v>314</v>
      </c>
      <c r="V114" s="18"/>
      <c r="W114" s="14" t="e">
        <f>#REF!+P114</f>
        <v>#REF!</v>
      </c>
    </row>
    <row r="115" spans="1:23" x14ac:dyDescent="0.25">
      <c r="A115" s="8" t="s">
        <v>155</v>
      </c>
      <c r="B115" s="19"/>
      <c r="C115" s="19"/>
      <c r="D115" s="19"/>
      <c r="E115" s="8"/>
      <c r="F115" s="8"/>
      <c r="G115" s="8"/>
      <c r="H115" s="8"/>
      <c r="I115" s="10"/>
      <c r="J115" s="8"/>
      <c r="K115" s="11"/>
      <c r="L115" s="15"/>
      <c r="M115" s="13" t="s">
        <v>312</v>
      </c>
      <c r="N115" s="18">
        <f t="shared" si="4"/>
        <v>0</v>
      </c>
      <c r="O115" s="13" t="s">
        <v>308</v>
      </c>
      <c r="P115" s="18">
        <f t="shared" si="5"/>
        <v>0</v>
      </c>
      <c r="Q115" s="14">
        <f t="shared" si="6"/>
        <v>0</v>
      </c>
      <c r="R115" s="66" t="str">
        <f>IF(OR($D115&lt;&gt;"ü",COUNTIFS($E$3:E115,E115,$D$3:D115,"ü")&gt;1),"Pas de réduction",INDEX(Reductions[Réduction Famille],MATCH(SUMIFS(Q:Q,E:E,E115,D:D,"ü"),Reductions[Seuil],1),1))</f>
        <v>Pas de réduction</v>
      </c>
      <c r="S115" s="67">
        <f>IF(OR(R115="Pas de réduction",COUNTIFS($E$3:E115,E115,$D$3:D115,"ü")&gt;1),0,VLOOKUP(R115,Reductions[],3,0)*SUMIFS(Q:Q,E:E,E115,D:D,"ü"))</f>
        <v>0</v>
      </c>
      <c r="T115" s="67">
        <f t="shared" si="7"/>
        <v>0</v>
      </c>
      <c r="U115" s="15" t="s">
        <v>314</v>
      </c>
      <c r="V115" s="18"/>
      <c r="W115" s="14" t="e">
        <f>#REF!+P115</f>
        <v>#REF!</v>
      </c>
    </row>
    <row r="116" spans="1:23" x14ac:dyDescent="0.25">
      <c r="A116" s="8" t="s">
        <v>156</v>
      </c>
      <c r="B116" s="19"/>
      <c r="C116" s="19"/>
      <c r="D116" s="19"/>
      <c r="E116" s="8"/>
      <c r="F116" s="8"/>
      <c r="G116" s="8"/>
      <c r="H116" s="8"/>
      <c r="I116" s="10"/>
      <c r="J116" s="8"/>
      <c r="K116" s="11"/>
      <c r="L116" s="15"/>
      <c r="M116" s="13" t="s">
        <v>312</v>
      </c>
      <c r="N116" s="18">
        <f t="shared" si="4"/>
        <v>0</v>
      </c>
      <c r="O116" s="13" t="s">
        <v>308</v>
      </c>
      <c r="P116" s="18">
        <f t="shared" si="5"/>
        <v>0</v>
      </c>
      <c r="Q116" s="14">
        <f t="shared" si="6"/>
        <v>0</v>
      </c>
      <c r="R116" s="66" t="str">
        <f>IF(OR($D116&lt;&gt;"ü",COUNTIFS($E$3:E116,E116,$D$3:D116,"ü")&gt;1),"Pas de réduction",INDEX(Reductions[Réduction Famille],MATCH(SUMIFS(Q:Q,E:E,E116,D:D,"ü"),Reductions[Seuil],1),1))</f>
        <v>Pas de réduction</v>
      </c>
      <c r="S116" s="67">
        <f>IF(OR(R116="Pas de réduction",COUNTIFS($E$3:E116,E116,$D$3:D116,"ü")&gt;1),0,VLOOKUP(R116,Reductions[],3,0)*SUMIFS(Q:Q,E:E,E116,D:D,"ü"))</f>
        <v>0</v>
      </c>
      <c r="T116" s="67">
        <f t="shared" si="7"/>
        <v>0</v>
      </c>
      <c r="U116" s="15" t="s">
        <v>314</v>
      </c>
      <c r="V116" s="18"/>
      <c r="W116" s="14" t="e">
        <f>#REF!+P116</f>
        <v>#REF!</v>
      </c>
    </row>
    <row r="117" spans="1:23" x14ac:dyDescent="0.25">
      <c r="A117" s="8" t="s">
        <v>157</v>
      </c>
      <c r="B117" s="19"/>
      <c r="C117" s="19"/>
      <c r="D117" s="19"/>
      <c r="E117" s="8"/>
      <c r="F117" s="8"/>
      <c r="G117" s="8"/>
      <c r="H117" s="8"/>
      <c r="I117" s="10"/>
      <c r="J117" s="8"/>
      <c r="K117" s="11"/>
      <c r="L117" s="15"/>
      <c r="M117" s="13" t="s">
        <v>312</v>
      </c>
      <c r="N117" s="18">
        <f t="shared" si="4"/>
        <v>0</v>
      </c>
      <c r="O117" s="13" t="s">
        <v>308</v>
      </c>
      <c r="P117" s="18">
        <f t="shared" si="5"/>
        <v>0</v>
      </c>
      <c r="Q117" s="14">
        <f t="shared" si="6"/>
        <v>0</v>
      </c>
      <c r="R117" s="66" t="str">
        <f>IF(OR($D117&lt;&gt;"ü",COUNTIFS($E$3:E117,E117,$D$3:D117,"ü")&gt;1),"Pas de réduction",INDEX(Reductions[Réduction Famille],MATCH(SUMIFS(Q:Q,E:E,E117,D:D,"ü"),Reductions[Seuil],1),1))</f>
        <v>Pas de réduction</v>
      </c>
      <c r="S117" s="67">
        <f>IF(OR(R117="Pas de réduction",COUNTIFS($E$3:E117,E117,$D$3:D117,"ü")&gt;1),0,VLOOKUP(R117,Reductions[],3,0)*SUMIFS(Q:Q,E:E,E117,D:D,"ü"))</f>
        <v>0</v>
      </c>
      <c r="T117" s="67">
        <f t="shared" si="7"/>
        <v>0</v>
      </c>
      <c r="U117" s="15" t="s">
        <v>314</v>
      </c>
      <c r="V117" s="18"/>
      <c r="W117" s="14" t="e">
        <f>#REF!+P117</f>
        <v>#REF!</v>
      </c>
    </row>
    <row r="118" spans="1:23" x14ac:dyDescent="0.25">
      <c r="A118" s="8" t="s">
        <v>158</v>
      </c>
      <c r="B118" s="19"/>
      <c r="C118" s="19"/>
      <c r="D118" s="19"/>
      <c r="E118" s="8"/>
      <c r="F118" s="8"/>
      <c r="G118" s="8"/>
      <c r="H118" s="8"/>
      <c r="I118" s="10"/>
      <c r="J118" s="8"/>
      <c r="K118" s="11"/>
      <c r="L118" s="15"/>
      <c r="M118" s="13" t="s">
        <v>312</v>
      </c>
      <c r="N118" s="18">
        <f t="shared" si="4"/>
        <v>0</v>
      </c>
      <c r="O118" s="13" t="s">
        <v>308</v>
      </c>
      <c r="P118" s="18">
        <f t="shared" si="5"/>
        <v>0</v>
      </c>
      <c r="Q118" s="14">
        <f t="shared" si="6"/>
        <v>0</v>
      </c>
      <c r="R118" s="66" t="str">
        <f>IF(OR($D118&lt;&gt;"ü",COUNTIFS($E$3:E118,E118,$D$3:D118,"ü")&gt;1),"Pas de réduction",INDEX(Reductions[Réduction Famille],MATCH(SUMIFS(Q:Q,E:E,E118,D:D,"ü"),Reductions[Seuil],1),1))</f>
        <v>Pas de réduction</v>
      </c>
      <c r="S118" s="67">
        <f>IF(OR(R118="Pas de réduction",COUNTIFS($E$3:E118,E118,$D$3:D118,"ü")&gt;1),0,VLOOKUP(R118,Reductions[],3,0)*SUMIFS(Q:Q,E:E,E118,D:D,"ü"))</f>
        <v>0</v>
      </c>
      <c r="T118" s="67">
        <f t="shared" si="7"/>
        <v>0</v>
      </c>
      <c r="U118" s="15" t="s">
        <v>314</v>
      </c>
      <c r="V118" s="18"/>
      <c r="W118" s="14" t="e">
        <f>#REF!+P118</f>
        <v>#REF!</v>
      </c>
    </row>
    <row r="119" spans="1:23" x14ac:dyDescent="0.25">
      <c r="A119" s="8" t="s">
        <v>159</v>
      </c>
      <c r="B119" s="19"/>
      <c r="C119" s="19"/>
      <c r="D119" s="19"/>
      <c r="E119" s="8"/>
      <c r="F119" s="8"/>
      <c r="G119" s="8"/>
      <c r="H119" s="8"/>
      <c r="I119" s="10"/>
      <c r="J119" s="8"/>
      <c r="K119" s="11"/>
      <c r="L119" s="15"/>
      <c r="M119" s="13" t="s">
        <v>312</v>
      </c>
      <c r="N119" s="18">
        <f t="shared" si="4"/>
        <v>0</v>
      </c>
      <c r="O119" s="13" t="s">
        <v>308</v>
      </c>
      <c r="P119" s="18">
        <f t="shared" si="5"/>
        <v>0</v>
      </c>
      <c r="Q119" s="14">
        <f t="shared" si="6"/>
        <v>0</v>
      </c>
      <c r="R119" s="66" t="str">
        <f>IF(OR($D119&lt;&gt;"ü",COUNTIFS($E$3:E119,E119,$D$3:D119,"ü")&gt;1),"Pas de réduction",INDEX(Reductions[Réduction Famille],MATCH(SUMIFS(Q:Q,E:E,E119,D:D,"ü"),Reductions[Seuil],1),1))</f>
        <v>Pas de réduction</v>
      </c>
      <c r="S119" s="67">
        <f>IF(OR(R119="Pas de réduction",COUNTIFS($E$3:E119,E119,$D$3:D119,"ü")&gt;1),0,VLOOKUP(R119,Reductions[],3,0)*SUMIFS(Q:Q,E:E,E119,D:D,"ü"))</f>
        <v>0</v>
      </c>
      <c r="T119" s="67">
        <f t="shared" si="7"/>
        <v>0</v>
      </c>
      <c r="U119" s="15" t="s">
        <v>314</v>
      </c>
      <c r="V119" s="18"/>
      <c r="W119" s="14" t="e">
        <f>#REF!+P119</f>
        <v>#REF!</v>
      </c>
    </row>
    <row r="120" spans="1:23" x14ac:dyDescent="0.25">
      <c r="A120" s="8" t="s">
        <v>160</v>
      </c>
      <c r="B120" s="19"/>
      <c r="C120" s="19"/>
      <c r="D120" s="19"/>
      <c r="E120" s="8"/>
      <c r="F120" s="8"/>
      <c r="G120" s="8"/>
      <c r="H120" s="8"/>
      <c r="I120" s="10"/>
      <c r="J120" s="8"/>
      <c r="K120" s="11"/>
      <c r="L120" s="15"/>
      <c r="M120" s="13" t="s">
        <v>312</v>
      </c>
      <c r="N120" s="18">
        <f t="shared" si="4"/>
        <v>0</v>
      </c>
      <c r="O120" s="13" t="s">
        <v>308</v>
      </c>
      <c r="P120" s="18">
        <f t="shared" si="5"/>
        <v>0</v>
      </c>
      <c r="Q120" s="14">
        <f t="shared" si="6"/>
        <v>0</v>
      </c>
      <c r="R120" s="66" t="str">
        <f>IF(OR($D120&lt;&gt;"ü",COUNTIFS($E$3:E120,E120,$D$3:D120,"ü")&gt;1),"Pas de réduction",INDEX(Reductions[Réduction Famille],MATCH(SUMIFS(Q:Q,E:E,E120,D:D,"ü"),Reductions[Seuil],1),1))</f>
        <v>Pas de réduction</v>
      </c>
      <c r="S120" s="67">
        <f>IF(OR(R120="Pas de réduction",COUNTIFS($E$3:E120,E120,$D$3:D120,"ü")&gt;1),0,VLOOKUP(R120,Reductions[],3,0)*SUMIFS(Q:Q,E:E,E120,D:D,"ü"))</f>
        <v>0</v>
      </c>
      <c r="T120" s="67">
        <f t="shared" si="7"/>
        <v>0</v>
      </c>
      <c r="U120" s="15" t="s">
        <v>314</v>
      </c>
      <c r="V120" s="18"/>
      <c r="W120" s="14" t="e">
        <f>#REF!+P120</f>
        <v>#REF!</v>
      </c>
    </row>
    <row r="121" spans="1:23" x14ac:dyDescent="0.25">
      <c r="A121" s="8" t="s">
        <v>161</v>
      </c>
      <c r="B121" s="19"/>
      <c r="C121" s="19"/>
      <c r="D121" s="19"/>
      <c r="E121" s="8"/>
      <c r="F121" s="8"/>
      <c r="G121" s="8"/>
      <c r="H121" s="8"/>
      <c r="I121" s="10"/>
      <c r="J121" s="8"/>
      <c r="K121" s="11"/>
      <c r="L121" s="15"/>
      <c r="M121" s="13" t="s">
        <v>312</v>
      </c>
      <c r="N121" s="18">
        <f t="shared" si="4"/>
        <v>0</v>
      </c>
      <c r="O121" s="13" t="s">
        <v>308</v>
      </c>
      <c r="P121" s="18">
        <f t="shared" si="5"/>
        <v>0</v>
      </c>
      <c r="Q121" s="14">
        <f t="shared" si="6"/>
        <v>0</v>
      </c>
      <c r="R121" s="66" t="str">
        <f>IF(OR($D121&lt;&gt;"ü",COUNTIFS($E$3:E121,E121,$D$3:D121,"ü")&gt;1),"Pas de réduction",INDEX(Reductions[Réduction Famille],MATCH(SUMIFS(Q:Q,E:E,E121,D:D,"ü"),Reductions[Seuil],1),1))</f>
        <v>Pas de réduction</v>
      </c>
      <c r="S121" s="67">
        <f>IF(OR(R121="Pas de réduction",COUNTIFS($E$3:E121,E121,$D$3:D121,"ü")&gt;1),0,VLOOKUP(R121,Reductions[],3,0)*SUMIFS(Q:Q,E:E,E121,D:D,"ü"))</f>
        <v>0</v>
      </c>
      <c r="T121" s="67">
        <f t="shared" si="7"/>
        <v>0</v>
      </c>
      <c r="U121" s="15" t="s">
        <v>314</v>
      </c>
      <c r="V121" s="18"/>
      <c r="W121" s="14" t="e">
        <f>#REF!+P121</f>
        <v>#REF!</v>
      </c>
    </row>
    <row r="122" spans="1:23" x14ac:dyDescent="0.25">
      <c r="A122" s="8" t="s">
        <v>162</v>
      </c>
      <c r="B122" s="19"/>
      <c r="C122" s="19"/>
      <c r="D122" s="19"/>
      <c r="E122" s="8"/>
      <c r="F122" s="8"/>
      <c r="G122" s="8"/>
      <c r="H122" s="8"/>
      <c r="I122" s="10"/>
      <c r="J122" s="8"/>
      <c r="K122" s="11"/>
      <c r="L122" s="15"/>
      <c r="M122" s="13" t="s">
        <v>312</v>
      </c>
      <c r="N122" s="18">
        <f t="shared" si="4"/>
        <v>0</v>
      </c>
      <c r="O122" s="13" t="s">
        <v>308</v>
      </c>
      <c r="P122" s="18">
        <f t="shared" si="5"/>
        <v>0</v>
      </c>
      <c r="Q122" s="14">
        <f t="shared" si="6"/>
        <v>0</v>
      </c>
      <c r="R122" s="66" t="str">
        <f>IF(OR($D122&lt;&gt;"ü",COUNTIFS($E$3:E122,E122,$D$3:D122,"ü")&gt;1),"Pas de réduction",INDEX(Reductions[Réduction Famille],MATCH(SUMIFS(Q:Q,E:E,E122,D:D,"ü"),Reductions[Seuil],1),1))</f>
        <v>Pas de réduction</v>
      </c>
      <c r="S122" s="67">
        <f>IF(OR(R122="Pas de réduction",COUNTIFS($E$3:E122,E122,$D$3:D122,"ü")&gt;1),0,VLOOKUP(R122,Reductions[],3,0)*SUMIFS(Q:Q,E:E,E122,D:D,"ü"))</f>
        <v>0</v>
      </c>
      <c r="T122" s="67">
        <f t="shared" si="7"/>
        <v>0</v>
      </c>
      <c r="U122" s="15" t="s">
        <v>314</v>
      </c>
      <c r="V122" s="18"/>
      <c r="W122" s="14" t="e">
        <f>#REF!+P122</f>
        <v>#REF!</v>
      </c>
    </row>
    <row r="123" spans="1:23" x14ac:dyDescent="0.25">
      <c r="A123" s="8" t="s">
        <v>163</v>
      </c>
      <c r="B123" s="19"/>
      <c r="C123" s="19"/>
      <c r="D123" s="19"/>
      <c r="E123" s="8"/>
      <c r="F123" s="8"/>
      <c r="G123" s="8"/>
      <c r="H123" s="8"/>
      <c r="I123" s="10"/>
      <c r="J123" s="8"/>
      <c r="K123" s="11"/>
      <c r="L123" s="15"/>
      <c r="M123" s="13" t="s">
        <v>312</v>
      </c>
      <c r="N123" s="18">
        <f t="shared" si="4"/>
        <v>0</v>
      </c>
      <c r="O123" s="13" t="s">
        <v>308</v>
      </c>
      <c r="P123" s="18">
        <f t="shared" si="5"/>
        <v>0</v>
      </c>
      <c r="Q123" s="14">
        <f t="shared" si="6"/>
        <v>0</v>
      </c>
      <c r="R123" s="66" t="str">
        <f>IF(OR($D123&lt;&gt;"ü",COUNTIFS($E$3:E123,E123,$D$3:D123,"ü")&gt;1),"Pas de réduction",INDEX(Reductions[Réduction Famille],MATCH(SUMIFS(Q:Q,E:E,E123,D:D,"ü"),Reductions[Seuil],1),1))</f>
        <v>Pas de réduction</v>
      </c>
      <c r="S123" s="67">
        <f>IF(OR(R123="Pas de réduction",COUNTIFS($E$3:E123,E123,$D$3:D123,"ü")&gt;1),0,VLOOKUP(R123,Reductions[],3,0)*SUMIFS(Q:Q,E:E,E123,D:D,"ü"))</f>
        <v>0</v>
      </c>
      <c r="T123" s="67">
        <f t="shared" si="7"/>
        <v>0</v>
      </c>
      <c r="U123" s="15" t="s">
        <v>314</v>
      </c>
      <c r="V123" s="18"/>
      <c r="W123" s="14" t="e">
        <f>#REF!+P123</f>
        <v>#REF!</v>
      </c>
    </row>
    <row r="124" spans="1:23" x14ac:dyDescent="0.25">
      <c r="A124" s="8" t="s">
        <v>164</v>
      </c>
      <c r="B124" s="19"/>
      <c r="C124" s="19"/>
      <c r="D124" s="19"/>
      <c r="E124" s="8"/>
      <c r="F124" s="8"/>
      <c r="G124" s="8"/>
      <c r="H124" s="8"/>
      <c r="I124" s="10"/>
      <c r="J124" s="8"/>
      <c r="K124" s="11"/>
      <c r="L124" s="15"/>
      <c r="M124" s="13" t="s">
        <v>312</v>
      </c>
      <c r="N124" s="18">
        <f t="shared" si="4"/>
        <v>0</v>
      </c>
      <c r="O124" s="13" t="s">
        <v>308</v>
      </c>
      <c r="P124" s="18">
        <f t="shared" si="5"/>
        <v>0</v>
      </c>
      <c r="Q124" s="14">
        <f t="shared" si="6"/>
        <v>0</v>
      </c>
      <c r="R124" s="66" t="str">
        <f>IF(OR($D124&lt;&gt;"ü",COUNTIFS($E$3:E124,E124,$D$3:D124,"ü")&gt;1),"Pas de réduction",INDEX(Reductions[Réduction Famille],MATCH(SUMIFS(Q:Q,E:E,E124,D:D,"ü"),Reductions[Seuil],1),1))</f>
        <v>Pas de réduction</v>
      </c>
      <c r="S124" s="67">
        <f>IF(OR(R124="Pas de réduction",COUNTIFS($E$3:E124,E124,$D$3:D124,"ü")&gt;1),0,VLOOKUP(R124,Reductions[],3,0)*SUMIFS(Q:Q,E:E,E124,D:D,"ü"))</f>
        <v>0</v>
      </c>
      <c r="T124" s="67">
        <f t="shared" si="7"/>
        <v>0</v>
      </c>
      <c r="U124" s="15" t="s">
        <v>314</v>
      </c>
      <c r="V124" s="18"/>
      <c r="W124" s="14" t="e">
        <f>#REF!+P124</f>
        <v>#REF!</v>
      </c>
    </row>
    <row r="125" spans="1:23" x14ac:dyDescent="0.25">
      <c r="A125" s="8" t="s">
        <v>165</v>
      </c>
      <c r="B125" s="19"/>
      <c r="C125" s="19"/>
      <c r="D125" s="19"/>
      <c r="E125" s="8"/>
      <c r="F125" s="8"/>
      <c r="G125" s="8"/>
      <c r="H125" s="8"/>
      <c r="I125" s="10"/>
      <c r="J125" s="8"/>
      <c r="K125" s="11"/>
      <c r="L125" s="15"/>
      <c r="M125" s="13" t="s">
        <v>312</v>
      </c>
      <c r="N125" s="18">
        <f t="shared" si="4"/>
        <v>0</v>
      </c>
      <c r="O125" s="13" t="s">
        <v>308</v>
      </c>
      <c r="P125" s="18">
        <f t="shared" si="5"/>
        <v>0</v>
      </c>
      <c r="Q125" s="14">
        <f t="shared" si="6"/>
        <v>0</v>
      </c>
      <c r="R125" s="66" t="str">
        <f>IF(OR($D125&lt;&gt;"ü",COUNTIFS($E$3:E125,E125,$D$3:D125,"ü")&gt;1),"Pas de réduction",INDEX(Reductions[Réduction Famille],MATCH(SUMIFS(Q:Q,E:E,E125,D:D,"ü"),Reductions[Seuil],1),1))</f>
        <v>Pas de réduction</v>
      </c>
      <c r="S125" s="67">
        <f>IF(OR(R125="Pas de réduction",COUNTIFS($E$3:E125,E125,$D$3:D125,"ü")&gt;1),0,VLOOKUP(R125,Reductions[],3,0)*SUMIFS(Q:Q,E:E,E125,D:D,"ü"))</f>
        <v>0</v>
      </c>
      <c r="T125" s="67">
        <f t="shared" si="7"/>
        <v>0</v>
      </c>
      <c r="U125" s="15" t="s">
        <v>314</v>
      </c>
      <c r="V125" s="18"/>
      <c r="W125" s="14" t="e">
        <f>#REF!+P125</f>
        <v>#REF!</v>
      </c>
    </row>
    <row r="126" spans="1:23" x14ac:dyDescent="0.25">
      <c r="A126" s="8" t="s">
        <v>166</v>
      </c>
      <c r="B126" s="19"/>
      <c r="C126" s="19"/>
      <c r="D126" s="19"/>
      <c r="E126" s="8"/>
      <c r="F126" s="8"/>
      <c r="G126" s="8"/>
      <c r="H126" s="8"/>
      <c r="I126" s="10"/>
      <c r="J126" s="8"/>
      <c r="K126" s="11"/>
      <c r="L126" s="15"/>
      <c r="M126" s="13" t="s">
        <v>312</v>
      </c>
      <c r="N126" s="18">
        <f t="shared" si="4"/>
        <v>0</v>
      </c>
      <c r="O126" s="13" t="s">
        <v>308</v>
      </c>
      <c r="P126" s="18">
        <f t="shared" si="5"/>
        <v>0</v>
      </c>
      <c r="Q126" s="14">
        <f t="shared" si="6"/>
        <v>0</v>
      </c>
      <c r="R126" s="66" t="str">
        <f>IF(OR($D126&lt;&gt;"ü",COUNTIFS($E$3:E126,E126,$D$3:D126,"ü")&gt;1),"Pas de réduction",INDEX(Reductions[Réduction Famille],MATCH(SUMIFS(Q:Q,E:E,E126,D:D,"ü"),Reductions[Seuil],1),1))</f>
        <v>Pas de réduction</v>
      </c>
      <c r="S126" s="67">
        <f>IF(OR(R126="Pas de réduction",COUNTIFS($E$3:E126,E126,$D$3:D126,"ü")&gt;1),0,VLOOKUP(R126,Reductions[],3,0)*SUMIFS(Q:Q,E:E,E126,D:D,"ü"))</f>
        <v>0</v>
      </c>
      <c r="T126" s="67">
        <f t="shared" si="7"/>
        <v>0</v>
      </c>
      <c r="U126" s="15" t="s">
        <v>314</v>
      </c>
      <c r="V126" s="18"/>
      <c r="W126" s="14" t="e">
        <f>#REF!+P126</f>
        <v>#REF!</v>
      </c>
    </row>
    <row r="127" spans="1:23" x14ac:dyDescent="0.25">
      <c r="A127" s="8" t="s">
        <v>167</v>
      </c>
      <c r="B127" s="19"/>
      <c r="C127" s="19"/>
      <c r="D127" s="19"/>
      <c r="E127" s="8"/>
      <c r="F127" s="8"/>
      <c r="G127" s="8"/>
      <c r="H127" s="8"/>
      <c r="I127" s="10"/>
      <c r="J127" s="8"/>
      <c r="K127" s="11"/>
      <c r="L127" s="15"/>
      <c r="M127" s="13" t="s">
        <v>312</v>
      </c>
      <c r="N127" s="18">
        <f t="shared" si="4"/>
        <v>0</v>
      </c>
      <c r="O127" s="13" t="s">
        <v>308</v>
      </c>
      <c r="P127" s="18">
        <f t="shared" si="5"/>
        <v>0</v>
      </c>
      <c r="Q127" s="14">
        <f t="shared" si="6"/>
        <v>0</v>
      </c>
      <c r="R127" s="66" t="str">
        <f>IF(OR($D127&lt;&gt;"ü",COUNTIFS($E$3:E127,E127,$D$3:D127,"ü")&gt;1),"Pas de réduction",INDEX(Reductions[Réduction Famille],MATCH(SUMIFS(Q:Q,E:E,E127,D:D,"ü"),Reductions[Seuil],1),1))</f>
        <v>Pas de réduction</v>
      </c>
      <c r="S127" s="67">
        <f>IF(OR(R127="Pas de réduction",COUNTIFS($E$3:E127,E127,$D$3:D127,"ü")&gt;1),0,VLOOKUP(R127,Reductions[],3,0)*SUMIFS(Q:Q,E:E,E127,D:D,"ü"))</f>
        <v>0</v>
      </c>
      <c r="T127" s="67">
        <f t="shared" si="7"/>
        <v>0</v>
      </c>
      <c r="U127" s="15" t="s">
        <v>314</v>
      </c>
      <c r="V127" s="18"/>
      <c r="W127" s="14" t="e">
        <f>#REF!+P127</f>
        <v>#REF!</v>
      </c>
    </row>
    <row r="128" spans="1:23" x14ac:dyDescent="0.25">
      <c r="A128" s="8" t="s">
        <v>168</v>
      </c>
      <c r="B128" s="19"/>
      <c r="C128" s="19"/>
      <c r="D128" s="19"/>
      <c r="E128" s="8"/>
      <c r="F128" s="8"/>
      <c r="G128" s="8"/>
      <c r="H128" s="8"/>
      <c r="I128" s="10"/>
      <c r="J128" s="8"/>
      <c r="K128" s="11"/>
      <c r="L128" s="15"/>
      <c r="M128" s="13" t="s">
        <v>312</v>
      </c>
      <c r="N128" s="18">
        <f t="shared" si="4"/>
        <v>0</v>
      </c>
      <c r="O128" s="13" t="s">
        <v>308</v>
      </c>
      <c r="P128" s="18">
        <f t="shared" si="5"/>
        <v>0</v>
      </c>
      <c r="Q128" s="14">
        <f t="shared" si="6"/>
        <v>0</v>
      </c>
      <c r="R128" s="66" t="str">
        <f>IF(OR($D128&lt;&gt;"ü",COUNTIFS($E$3:E128,E128,$D$3:D128,"ü")&gt;1),"Pas de réduction",INDEX(Reductions[Réduction Famille],MATCH(SUMIFS(Q:Q,E:E,E128,D:D,"ü"),Reductions[Seuil],1),1))</f>
        <v>Pas de réduction</v>
      </c>
      <c r="S128" s="67">
        <f>IF(OR(R128="Pas de réduction",COUNTIFS($E$3:E128,E128,$D$3:D128,"ü")&gt;1),0,VLOOKUP(R128,Reductions[],3,0)*SUMIFS(Q:Q,E:E,E128,D:D,"ü"))</f>
        <v>0</v>
      </c>
      <c r="T128" s="67">
        <f t="shared" si="7"/>
        <v>0</v>
      </c>
      <c r="U128" s="15" t="s">
        <v>314</v>
      </c>
      <c r="V128" s="18"/>
      <c r="W128" s="14" t="e">
        <f>#REF!+P128</f>
        <v>#REF!</v>
      </c>
    </row>
    <row r="129" spans="1:23" x14ac:dyDescent="0.25">
      <c r="A129" s="8" t="s">
        <v>169</v>
      </c>
      <c r="B129" s="19"/>
      <c r="C129" s="19"/>
      <c r="D129" s="19"/>
      <c r="E129" s="8"/>
      <c r="F129" s="8"/>
      <c r="G129" s="8"/>
      <c r="H129" s="8"/>
      <c r="I129" s="10"/>
      <c r="J129" s="8"/>
      <c r="K129" s="11"/>
      <c r="L129" s="15"/>
      <c r="M129" s="13" t="s">
        <v>312</v>
      </c>
      <c r="N129" s="18">
        <f t="shared" si="4"/>
        <v>0</v>
      </c>
      <c r="O129" s="13" t="s">
        <v>308</v>
      </c>
      <c r="P129" s="18">
        <f t="shared" si="5"/>
        <v>0</v>
      </c>
      <c r="Q129" s="14">
        <f t="shared" si="6"/>
        <v>0</v>
      </c>
      <c r="R129" s="66" t="str">
        <f>IF(OR($D129&lt;&gt;"ü",COUNTIFS($E$3:E129,E129,$D$3:D129,"ü")&gt;1),"Pas de réduction",INDEX(Reductions[Réduction Famille],MATCH(SUMIFS(Q:Q,E:E,E129,D:D,"ü"),Reductions[Seuil],1),1))</f>
        <v>Pas de réduction</v>
      </c>
      <c r="S129" s="67">
        <f>IF(OR(R129="Pas de réduction",COUNTIFS($E$3:E129,E129,$D$3:D129,"ü")&gt;1),0,VLOOKUP(R129,Reductions[],3,0)*SUMIFS(Q:Q,E:E,E129,D:D,"ü"))</f>
        <v>0</v>
      </c>
      <c r="T129" s="67">
        <f t="shared" si="7"/>
        <v>0</v>
      </c>
      <c r="U129" s="15" t="s">
        <v>314</v>
      </c>
      <c r="V129" s="18"/>
      <c r="W129" s="14" t="e">
        <f>#REF!+P129</f>
        <v>#REF!</v>
      </c>
    </row>
    <row r="130" spans="1:23" x14ac:dyDescent="0.25">
      <c r="A130" s="8" t="s">
        <v>170</v>
      </c>
      <c r="B130" s="19"/>
      <c r="C130" s="19"/>
      <c r="D130" s="19"/>
      <c r="E130" s="8"/>
      <c r="F130" s="8"/>
      <c r="G130" s="8"/>
      <c r="H130" s="8"/>
      <c r="I130" s="10"/>
      <c r="J130" s="8"/>
      <c r="K130" s="11"/>
      <c r="L130" s="15"/>
      <c r="M130" s="13" t="s">
        <v>312</v>
      </c>
      <c r="N130" s="18">
        <f t="shared" si="4"/>
        <v>0</v>
      </c>
      <c r="O130" s="13" t="s">
        <v>308</v>
      </c>
      <c r="P130" s="18">
        <f t="shared" si="5"/>
        <v>0</v>
      </c>
      <c r="Q130" s="14">
        <f t="shared" si="6"/>
        <v>0</v>
      </c>
      <c r="R130" s="66" t="str">
        <f>IF(OR($D130&lt;&gt;"ü",COUNTIFS($E$3:E130,E130,$D$3:D130,"ü")&gt;1),"Pas de réduction",INDEX(Reductions[Réduction Famille],MATCH(SUMIFS(Q:Q,E:E,E130,D:D,"ü"),Reductions[Seuil],1),1))</f>
        <v>Pas de réduction</v>
      </c>
      <c r="S130" s="67">
        <f>IF(OR(R130="Pas de réduction",COUNTIFS($E$3:E130,E130,$D$3:D130,"ü")&gt;1),0,VLOOKUP(R130,Reductions[],3,0)*SUMIFS(Q:Q,E:E,E130,D:D,"ü"))</f>
        <v>0</v>
      </c>
      <c r="T130" s="67">
        <f t="shared" si="7"/>
        <v>0</v>
      </c>
      <c r="U130" s="15" t="s">
        <v>314</v>
      </c>
      <c r="V130" s="18"/>
      <c r="W130" s="14" t="e">
        <f>#REF!+P130</f>
        <v>#REF!</v>
      </c>
    </row>
    <row r="131" spans="1:23" x14ac:dyDescent="0.25">
      <c r="A131" s="8" t="s">
        <v>171</v>
      </c>
      <c r="B131" s="19"/>
      <c r="C131" s="19"/>
      <c r="D131" s="19"/>
      <c r="E131" s="8"/>
      <c r="F131" s="8"/>
      <c r="G131" s="8"/>
      <c r="H131" s="8"/>
      <c r="I131" s="10"/>
      <c r="J131" s="8"/>
      <c r="K131" s="11"/>
      <c r="L131" s="15"/>
      <c r="M131" s="13" t="s">
        <v>312</v>
      </c>
      <c r="N131" s="18">
        <f t="shared" ref="N131:N194" si="8">INDEX(Montant,MATCH(M131,Type_d_Adhésion,0))</f>
        <v>0</v>
      </c>
      <c r="O131" s="13" t="s">
        <v>308</v>
      </c>
      <c r="P131" s="18">
        <f t="shared" ref="P131:P194" si="9">INDEX(Montant2,MATCH(O131,Type_de_Cours,0))</f>
        <v>0</v>
      </c>
      <c r="Q131" s="14">
        <f t="shared" si="6"/>
        <v>0</v>
      </c>
      <c r="R131" s="66" t="str">
        <f>IF(OR($D131&lt;&gt;"ü",COUNTIFS($E$3:E131,E131,$D$3:D131,"ü")&gt;1),"Pas de réduction",INDEX(Reductions[Réduction Famille],MATCH(SUMIFS(Q:Q,E:E,E131,D:D,"ü"),Reductions[Seuil],1),1))</f>
        <v>Pas de réduction</v>
      </c>
      <c r="S131" s="67">
        <f>IF(OR(R131="Pas de réduction",COUNTIFS($E$3:E131,E131,$D$3:D131,"ü")&gt;1),0,VLOOKUP(R131,Reductions[],3,0)*SUMIFS(Q:Q,E:E,E131,D:D,"ü"))</f>
        <v>0</v>
      </c>
      <c r="T131" s="67">
        <f t="shared" si="7"/>
        <v>0</v>
      </c>
      <c r="U131" s="15" t="s">
        <v>314</v>
      </c>
      <c r="V131" s="18"/>
      <c r="W131" s="14" t="e">
        <f>#REF!+P131</f>
        <v>#REF!</v>
      </c>
    </row>
    <row r="132" spans="1:23" x14ac:dyDescent="0.25">
      <c r="A132" s="8" t="s">
        <v>172</v>
      </c>
      <c r="B132" s="19"/>
      <c r="C132" s="19"/>
      <c r="D132" s="19"/>
      <c r="E132" s="8"/>
      <c r="F132" s="8"/>
      <c r="G132" s="8"/>
      <c r="H132" s="8"/>
      <c r="I132" s="10"/>
      <c r="J132" s="8"/>
      <c r="K132" s="11"/>
      <c r="L132" s="15"/>
      <c r="M132" s="13" t="s">
        <v>312</v>
      </c>
      <c r="N132" s="18">
        <f t="shared" si="8"/>
        <v>0</v>
      </c>
      <c r="O132" s="13" t="s">
        <v>308</v>
      </c>
      <c r="P132" s="18">
        <f t="shared" si="9"/>
        <v>0</v>
      </c>
      <c r="Q132" s="14">
        <f t="shared" ref="Q132:Q195" si="10">SUM(N132+P132)</f>
        <v>0</v>
      </c>
      <c r="R132" s="66" t="str">
        <f>IF(OR($D132&lt;&gt;"ü",COUNTIFS($E$3:E132,E132,$D$3:D132,"ü")&gt;1),"Pas de réduction",INDEX(Reductions[Réduction Famille],MATCH(SUMIFS(Q:Q,E:E,E132,D:D,"ü"),Reductions[Seuil],1),1))</f>
        <v>Pas de réduction</v>
      </c>
      <c r="S132" s="67">
        <f>IF(OR(R132="Pas de réduction",COUNTIFS($E$3:E132,E132,$D$3:D132,"ü")&gt;1),0,VLOOKUP(R132,Reductions[],3,0)*SUMIFS(Q:Q,E:E,E132,D:D,"ü"))</f>
        <v>0</v>
      </c>
      <c r="T132" s="67">
        <f t="shared" ref="T132:T195" si="11">IF(D132="ü",SUMIFS(Q:Q,E:E,E445/3/2018),Q132)-S132</f>
        <v>0</v>
      </c>
      <c r="U132" s="15" t="s">
        <v>314</v>
      </c>
      <c r="V132" s="18"/>
      <c r="W132" s="14" t="e">
        <f>#REF!+P132</f>
        <v>#REF!</v>
      </c>
    </row>
    <row r="133" spans="1:23" x14ac:dyDescent="0.25">
      <c r="A133" s="8" t="s">
        <v>173</v>
      </c>
      <c r="B133" s="19"/>
      <c r="C133" s="19"/>
      <c r="D133" s="19"/>
      <c r="E133" s="8"/>
      <c r="F133" s="8"/>
      <c r="G133" s="8"/>
      <c r="H133" s="8"/>
      <c r="I133" s="10"/>
      <c r="J133" s="8"/>
      <c r="K133" s="11"/>
      <c r="L133" s="15"/>
      <c r="M133" s="13" t="s">
        <v>312</v>
      </c>
      <c r="N133" s="18">
        <f t="shared" si="8"/>
        <v>0</v>
      </c>
      <c r="O133" s="13" t="s">
        <v>308</v>
      </c>
      <c r="P133" s="18">
        <f t="shared" si="9"/>
        <v>0</v>
      </c>
      <c r="Q133" s="14">
        <f t="shared" si="10"/>
        <v>0</v>
      </c>
      <c r="R133" s="66" t="str">
        <f>IF(OR($D133&lt;&gt;"ü",COUNTIFS($E$3:E133,E133,$D$3:D133,"ü")&gt;1),"Pas de réduction",INDEX(Reductions[Réduction Famille],MATCH(SUMIFS(Q:Q,E:E,E133,D:D,"ü"),Reductions[Seuil],1),1))</f>
        <v>Pas de réduction</v>
      </c>
      <c r="S133" s="67">
        <f>IF(OR(R133="Pas de réduction",COUNTIFS($E$3:E133,E133,$D$3:D133,"ü")&gt;1),0,VLOOKUP(R133,Reductions[],3,0)*SUMIFS(Q:Q,E:E,E133,D:D,"ü"))</f>
        <v>0</v>
      </c>
      <c r="T133" s="67">
        <f t="shared" si="11"/>
        <v>0</v>
      </c>
      <c r="U133" s="15" t="s">
        <v>314</v>
      </c>
      <c r="V133" s="18"/>
      <c r="W133" s="14" t="e">
        <f>#REF!+P133</f>
        <v>#REF!</v>
      </c>
    </row>
    <row r="134" spans="1:23" x14ac:dyDescent="0.25">
      <c r="A134" s="8" t="s">
        <v>174</v>
      </c>
      <c r="B134" s="19"/>
      <c r="C134" s="19"/>
      <c r="D134" s="19"/>
      <c r="E134" s="8"/>
      <c r="F134" s="8"/>
      <c r="G134" s="8"/>
      <c r="H134" s="8"/>
      <c r="I134" s="10"/>
      <c r="J134" s="8"/>
      <c r="K134" s="11"/>
      <c r="L134" s="15"/>
      <c r="M134" s="13" t="s">
        <v>312</v>
      </c>
      <c r="N134" s="18">
        <f t="shared" si="8"/>
        <v>0</v>
      </c>
      <c r="O134" s="13" t="s">
        <v>308</v>
      </c>
      <c r="P134" s="18">
        <f t="shared" si="9"/>
        <v>0</v>
      </c>
      <c r="Q134" s="14">
        <f t="shared" si="10"/>
        <v>0</v>
      </c>
      <c r="R134" s="66" t="str">
        <f>IF(OR($D134&lt;&gt;"ü",COUNTIFS($E$3:E134,E134,$D$3:D134,"ü")&gt;1),"Pas de réduction",INDEX(Reductions[Réduction Famille],MATCH(SUMIFS(Q:Q,E:E,E134,D:D,"ü"),Reductions[Seuil],1),1))</f>
        <v>Pas de réduction</v>
      </c>
      <c r="S134" s="67">
        <f>IF(OR(R134="Pas de réduction",COUNTIFS($E$3:E134,E134,$D$3:D134,"ü")&gt;1),0,VLOOKUP(R134,Reductions[],3,0)*SUMIFS(Q:Q,E:E,E134,D:D,"ü"))</f>
        <v>0</v>
      </c>
      <c r="T134" s="67">
        <f t="shared" si="11"/>
        <v>0</v>
      </c>
      <c r="U134" s="15" t="s">
        <v>314</v>
      </c>
      <c r="V134" s="18"/>
      <c r="W134" s="14" t="e">
        <f>#REF!+P134</f>
        <v>#REF!</v>
      </c>
    </row>
    <row r="135" spans="1:23" x14ac:dyDescent="0.25">
      <c r="A135" s="8" t="s">
        <v>175</v>
      </c>
      <c r="B135" s="19"/>
      <c r="C135" s="19"/>
      <c r="D135" s="19"/>
      <c r="E135" s="8"/>
      <c r="F135" s="8"/>
      <c r="G135" s="8"/>
      <c r="H135" s="8"/>
      <c r="I135" s="10"/>
      <c r="J135" s="8"/>
      <c r="K135" s="11"/>
      <c r="L135" s="15"/>
      <c r="M135" s="13" t="s">
        <v>312</v>
      </c>
      <c r="N135" s="18">
        <f t="shared" si="8"/>
        <v>0</v>
      </c>
      <c r="O135" s="13" t="s">
        <v>308</v>
      </c>
      <c r="P135" s="18">
        <f t="shared" si="9"/>
        <v>0</v>
      </c>
      <c r="Q135" s="14">
        <f t="shared" si="10"/>
        <v>0</v>
      </c>
      <c r="R135" s="66" t="str">
        <f>IF(OR($D135&lt;&gt;"ü",COUNTIFS($E$3:E135,E135,$D$3:D135,"ü")&gt;1),"Pas de réduction",INDEX(Reductions[Réduction Famille],MATCH(SUMIFS(Q:Q,E:E,E135,D:D,"ü"),Reductions[Seuil],1),1))</f>
        <v>Pas de réduction</v>
      </c>
      <c r="S135" s="67">
        <f>IF(OR(R135="Pas de réduction",COUNTIFS($E$3:E135,E135,$D$3:D135,"ü")&gt;1),0,VLOOKUP(R135,Reductions[],3,0)*SUMIFS(Q:Q,E:E,E135,D:D,"ü"))</f>
        <v>0</v>
      </c>
      <c r="T135" s="67">
        <f t="shared" si="11"/>
        <v>0</v>
      </c>
      <c r="U135" s="15" t="s">
        <v>314</v>
      </c>
      <c r="V135" s="18"/>
      <c r="W135" s="14" t="e">
        <f>#REF!+P135</f>
        <v>#REF!</v>
      </c>
    </row>
    <row r="136" spans="1:23" x14ac:dyDescent="0.25">
      <c r="A136" s="8" t="s">
        <v>176</v>
      </c>
      <c r="B136" s="19"/>
      <c r="C136" s="19"/>
      <c r="D136" s="19"/>
      <c r="E136" s="8"/>
      <c r="F136" s="8"/>
      <c r="G136" s="8"/>
      <c r="H136" s="8"/>
      <c r="I136" s="10"/>
      <c r="J136" s="8"/>
      <c r="K136" s="11"/>
      <c r="L136" s="15"/>
      <c r="M136" s="13" t="s">
        <v>312</v>
      </c>
      <c r="N136" s="18">
        <f t="shared" si="8"/>
        <v>0</v>
      </c>
      <c r="O136" s="13" t="s">
        <v>308</v>
      </c>
      <c r="P136" s="18">
        <f t="shared" si="9"/>
        <v>0</v>
      </c>
      <c r="Q136" s="14">
        <f t="shared" si="10"/>
        <v>0</v>
      </c>
      <c r="R136" s="66" t="str">
        <f>IF(OR($D136&lt;&gt;"ü",COUNTIFS($E$3:E136,E136,$D$3:D136,"ü")&gt;1),"Pas de réduction",INDEX(Reductions[Réduction Famille],MATCH(SUMIFS(Q:Q,E:E,E136,D:D,"ü"),Reductions[Seuil],1),1))</f>
        <v>Pas de réduction</v>
      </c>
      <c r="S136" s="67">
        <f>IF(OR(R136="Pas de réduction",COUNTIFS($E$3:E136,E136,$D$3:D136,"ü")&gt;1),0,VLOOKUP(R136,Reductions[],3,0)*SUMIFS(Q:Q,E:E,E136,D:D,"ü"))</f>
        <v>0</v>
      </c>
      <c r="T136" s="67">
        <f t="shared" si="11"/>
        <v>0</v>
      </c>
      <c r="U136" s="15" t="s">
        <v>314</v>
      </c>
      <c r="V136" s="18"/>
      <c r="W136" s="14" t="e">
        <f>#REF!+P136</f>
        <v>#REF!</v>
      </c>
    </row>
    <row r="137" spans="1:23" x14ac:dyDescent="0.25">
      <c r="A137" s="8" t="s">
        <v>177</v>
      </c>
      <c r="B137" s="19"/>
      <c r="C137" s="19"/>
      <c r="D137" s="19"/>
      <c r="E137" s="8"/>
      <c r="F137" s="8"/>
      <c r="G137" s="8"/>
      <c r="H137" s="8"/>
      <c r="I137" s="10"/>
      <c r="J137" s="8"/>
      <c r="K137" s="11"/>
      <c r="L137" s="15"/>
      <c r="M137" s="13" t="s">
        <v>312</v>
      </c>
      <c r="N137" s="18">
        <f t="shared" si="8"/>
        <v>0</v>
      </c>
      <c r="O137" s="13" t="s">
        <v>308</v>
      </c>
      <c r="P137" s="18">
        <f t="shared" si="9"/>
        <v>0</v>
      </c>
      <c r="Q137" s="14">
        <f t="shared" si="10"/>
        <v>0</v>
      </c>
      <c r="R137" s="66" t="str">
        <f>IF(OR($D137&lt;&gt;"ü",COUNTIFS($E$3:E137,E137,$D$3:D137,"ü")&gt;1),"Pas de réduction",INDEX(Reductions[Réduction Famille],MATCH(SUMIFS(Q:Q,E:E,E137,D:D,"ü"),Reductions[Seuil],1),1))</f>
        <v>Pas de réduction</v>
      </c>
      <c r="S137" s="67">
        <f>IF(OR(R137="Pas de réduction",COUNTIFS($E$3:E137,E137,$D$3:D137,"ü")&gt;1),0,VLOOKUP(R137,Reductions[],3,0)*SUMIFS(Q:Q,E:E,E137,D:D,"ü"))</f>
        <v>0</v>
      </c>
      <c r="T137" s="67">
        <f t="shared" si="11"/>
        <v>0</v>
      </c>
      <c r="U137" s="15" t="s">
        <v>314</v>
      </c>
      <c r="V137" s="18"/>
      <c r="W137" s="14" t="e">
        <f>#REF!+P137</f>
        <v>#REF!</v>
      </c>
    </row>
    <row r="138" spans="1:23" x14ac:dyDescent="0.25">
      <c r="A138" s="8" t="s">
        <v>178</v>
      </c>
      <c r="B138" s="19"/>
      <c r="C138" s="19"/>
      <c r="D138" s="19"/>
      <c r="E138" s="8"/>
      <c r="F138" s="8"/>
      <c r="G138" s="8"/>
      <c r="H138" s="8"/>
      <c r="I138" s="10"/>
      <c r="J138" s="8"/>
      <c r="K138" s="11"/>
      <c r="L138" s="15"/>
      <c r="M138" s="13" t="s">
        <v>312</v>
      </c>
      <c r="N138" s="18">
        <f t="shared" si="8"/>
        <v>0</v>
      </c>
      <c r="O138" s="13" t="s">
        <v>308</v>
      </c>
      <c r="P138" s="18">
        <f t="shared" si="9"/>
        <v>0</v>
      </c>
      <c r="Q138" s="14">
        <f t="shared" si="10"/>
        <v>0</v>
      </c>
      <c r="R138" s="66" t="str">
        <f>IF(OR($D138&lt;&gt;"ü",COUNTIFS($E$3:E138,E138,$D$3:D138,"ü")&gt;1),"Pas de réduction",INDEX(Reductions[Réduction Famille],MATCH(SUMIFS(Q:Q,E:E,E138,D:D,"ü"),Reductions[Seuil],1),1))</f>
        <v>Pas de réduction</v>
      </c>
      <c r="S138" s="67">
        <f>IF(OR(R138="Pas de réduction",COUNTIFS($E$3:E138,E138,$D$3:D138,"ü")&gt;1),0,VLOOKUP(R138,Reductions[],3,0)*SUMIFS(Q:Q,E:E,E138,D:D,"ü"))</f>
        <v>0</v>
      </c>
      <c r="T138" s="67">
        <f t="shared" si="11"/>
        <v>0</v>
      </c>
      <c r="U138" s="15" t="s">
        <v>314</v>
      </c>
      <c r="V138" s="18"/>
      <c r="W138" s="14" t="e">
        <f>#REF!+P138</f>
        <v>#REF!</v>
      </c>
    </row>
    <row r="139" spans="1:23" x14ac:dyDescent="0.25">
      <c r="A139" s="8" t="s">
        <v>179</v>
      </c>
      <c r="B139" s="19"/>
      <c r="C139" s="19"/>
      <c r="D139" s="19"/>
      <c r="E139" s="8"/>
      <c r="F139" s="8"/>
      <c r="G139" s="8"/>
      <c r="H139" s="8"/>
      <c r="I139" s="10"/>
      <c r="J139" s="8"/>
      <c r="K139" s="11"/>
      <c r="L139" s="15"/>
      <c r="M139" s="13" t="s">
        <v>312</v>
      </c>
      <c r="N139" s="18">
        <f t="shared" si="8"/>
        <v>0</v>
      </c>
      <c r="O139" s="13" t="s">
        <v>308</v>
      </c>
      <c r="P139" s="18">
        <f t="shared" si="9"/>
        <v>0</v>
      </c>
      <c r="Q139" s="14">
        <f t="shared" si="10"/>
        <v>0</v>
      </c>
      <c r="R139" s="66" t="str">
        <f>IF(OR($D139&lt;&gt;"ü",COUNTIFS($E$3:E139,E139,$D$3:D139,"ü")&gt;1),"Pas de réduction",INDEX(Reductions[Réduction Famille],MATCH(SUMIFS(Q:Q,E:E,E139,D:D,"ü"),Reductions[Seuil],1),1))</f>
        <v>Pas de réduction</v>
      </c>
      <c r="S139" s="67">
        <f>IF(OR(R139="Pas de réduction",COUNTIFS($E$3:E139,E139,$D$3:D139,"ü")&gt;1),0,VLOOKUP(R139,Reductions[],3,0)*SUMIFS(Q:Q,E:E,E139,D:D,"ü"))</f>
        <v>0</v>
      </c>
      <c r="T139" s="67">
        <f t="shared" si="11"/>
        <v>0</v>
      </c>
      <c r="U139" s="15" t="s">
        <v>314</v>
      </c>
      <c r="V139" s="18"/>
      <c r="W139" s="14" t="e">
        <f>#REF!+P139</f>
        <v>#REF!</v>
      </c>
    </row>
    <row r="140" spans="1:23" x14ac:dyDescent="0.25">
      <c r="A140" s="8" t="s">
        <v>180</v>
      </c>
      <c r="B140" s="19"/>
      <c r="C140" s="19"/>
      <c r="D140" s="19"/>
      <c r="E140" s="8"/>
      <c r="F140" s="8"/>
      <c r="G140" s="8"/>
      <c r="H140" s="8"/>
      <c r="I140" s="10"/>
      <c r="J140" s="8"/>
      <c r="K140" s="11"/>
      <c r="L140" s="15"/>
      <c r="M140" s="13" t="s">
        <v>312</v>
      </c>
      <c r="N140" s="18">
        <f t="shared" si="8"/>
        <v>0</v>
      </c>
      <c r="O140" s="13" t="s">
        <v>308</v>
      </c>
      <c r="P140" s="18">
        <f t="shared" si="9"/>
        <v>0</v>
      </c>
      <c r="Q140" s="14">
        <f t="shared" si="10"/>
        <v>0</v>
      </c>
      <c r="R140" s="66" t="str">
        <f>IF(OR($D140&lt;&gt;"ü",COUNTIFS($E$3:E140,E140,$D$3:D140,"ü")&gt;1),"Pas de réduction",INDEX(Reductions[Réduction Famille],MATCH(SUMIFS(Q:Q,E:E,E140,D:D,"ü"),Reductions[Seuil],1),1))</f>
        <v>Pas de réduction</v>
      </c>
      <c r="S140" s="67">
        <f>IF(OR(R140="Pas de réduction",COUNTIFS($E$3:E140,E140,$D$3:D140,"ü")&gt;1),0,VLOOKUP(R140,Reductions[],3,0)*SUMIFS(Q:Q,E:E,E140,D:D,"ü"))</f>
        <v>0</v>
      </c>
      <c r="T140" s="67">
        <f t="shared" si="11"/>
        <v>0</v>
      </c>
      <c r="U140" s="15" t="s">
        <v>314</v>
      </c>
      <c r="V140" s="18"/>
      <c r="W140" s="14" t="e">
        <f>#REF!+P140</f>
        <v>#REF!</v>
      </c>
    </row>
    <row r="141" spans="1:23" x14ac:dyDescent="0.25">
      <c r="A141" s="8" t="s">
        <v>181</v>
      </c>
      <c r="B141" s="19"/>
      <c r="C141" s="19"/>
      <c r="D141" s="19"/>
      <c r="E141" s="8"/>
      <c r="F141" s="8"/>
      <c r="G141" s="8"/>
      <c r="H141" s="8"/>
      <c r="I141" s="10"/>
      <c r="J141" s="8"/>
      <c r="K141" s="11"/>
      <c r="L141" s="15"/>
      <c r="M141" s="13" t="s">
        <v>312</v>
      </c>
      <c r="N141" s="18">
        <f t="shared" si="8"/>
        <v>0</v>
      </c>
      <c r="O141" s="13" t="s">
        <v>308</v>
      </c>
      <c r="P141" s="18">
        <f t="shared" si="9"/>
        <v>0</v>
      </c>
      <c r="Q141" s="14">
        <f t="shared" si="10"/>
        <v>0</v>
      </c>
      <c r="R141" s="66" t="str">
        <f>IF(OR($D141&lt;&gt;"ü",COUNTIFS($E$3:E141,E141,$D$3:D141,"ü")&gt;1),"Pas de réduction",INDEX(Reductions[Réduction Famille],MATCH(SUMIFS(Q:Q,E:E,E141,D:D,"ü"),Reductions[Seuil],1),1))</f>
        <v>Pas de réduction</v>
      </c>
      <c r="S141" s="67">
        <f>IF(OR(R141="Pas de réduction",COUNTIFS($E$3:E141,E141,$D$3:D141,"ü")&gt;1),0,VLOOKUP(R141,Reductions[],3,0)*SUMIFS(Q:Q,E:E,E141,D:D,"ü"))</f>
        <v>0</v>
      </c>
      <c r="T141" s="67">
        <f t="shared" si="11"/>
        <v>0</v>
      </c>
      <c r="U141" s="15" t="s">
        <v>314</v>
      </c>
      <c r="V141" s="18"/>
      <c r="W141" s="14" t="e">
        <f>#REF!+P141</f>
        <v>#REF!</v>
      </c>
    </row>
    <row r="142" spans="1:23" x14ac:dyDescent="0.25">
      <c r="A142" s="8" t="s">
        <v>182</v>
      </c>
      <c r="B142" s="19"/>
      <c r="C142" s="19"/>
      <c r="D142" s="19"/>
      <c r="E142" s="8"/>
      <c r="F142" s="8"/>
      <c r="G142" s="8"/>
      <c r="H142" s="8"/>
      <c r="I142" s="10"/>
      <c r="J142" s="8"/>
      <c r="K142" s="11"/>
      <c r="L142" s="15"/>
      <c r="M142" s="13" t="s">
        <v>312</v>
      </c>
      <c r="N142" s="18">
        <f t="shared" si="8"/>
        <v>0</v>
      </c>
      <c r="O142" s="13" t="s">
        <v>308</v>
      </c>
      <c r="P142" s="18">
        <f t="shared" si="9"/>
        <v>0</v>
      </c>
      <c r="Q142" s="14">
        <f t="shared" si="10"/>
        <v>0</v>
      </c>
      <c r="R142" s="66" t="str">
        <f>IF(OR($D142&lt;&gt;"ü",COUNTIFS($E$3:E142,E142,$D$3:D142,"ü")&gt;1),"Pas de réduction",INDEX(Reductions[Réduction Famille],MATCH(SUMIFS(Q:Q,E:E,E142,D:D,"ü"),Reductions[Seuil],1),1))</f>
        <v>Pas de réduction</v>
      </c>
      <c r="S142" s="67">
        <f>IF(OR(R142="Pas de réduction",COUNTIFS($E$3:E142,E142,$D$3:D142,"ü")&gt;1),0,VLOOKUP(R142,Reductions[],3,0)*SUMIFS(Q:Q,E:E,E142,D:D,"ü"))</f>
        <v>0</v>
      </c>
      <c r="T142" s="67">
        <f t="shared" si="11"/>
        <v>0</v>
      </c>
      <c r="U142" s="15" t="s">
        <v>314</v>
      </c>
      <c r="V142" s="18"/>
      <c r="W142" s="14" t="e">
        <f>#REF!+P142</f>
        <v>#REF!</v>
      </c>
    </row>
    <row r="143" spans="1:23" x14ac:dyDescent="0.25">
      <c r="A143" s="8" t="s">
        <v>183</v>
      </c>
      <c r="B143" s="19"/>
      <c r="C143" s="19"/>
      <c r="D143" s="19"/>
      <c r="E143" s="8"/>
      <c r="F143" s="8"/>
      <c r="G143" s="8"/>
      <c r="H143" s="8"/>
      <c r="I143" s="10"/>
      <c r="J143" s="8"/>
      <c r="K143" s="11"/>
      <c r="L143" s="15"/>
      <c r="M143" s="13" t="s">
        <v>312</v>
      </c>
      <c r="N143" s="18">
        <f t="shared" si="8"/>
        <v>0</v>
      </c>
      <c r="O143" s="13" t="s">
        <v>308</v>
      </c>
      <c r="P143" s="18">
        <f t="shared" si="9"/>
        <v>0</v>
      </c>
      <c r="Q143" s="14">
        <f t="shared" si="10"/>
        <v>0</v>
      </c>
      <c r="R143" s="66" t="str">
        <f>IF(OR($D143&lt;&gt;"ü",COUNTIFS($E$3:E143,E143,$D$3:D143,"ü")&gt;1),"Pas de réduction",INDEX(Reductions[Réduction Famille],MATCH(SUMIFS(Q:Q,E:E,E143,D:D,"ü"),Reductions[Seuil],1),1))</f>
        <v>Pas de réduction</v>
      </c>
      <c r="S143" s="67">
        <f>IF(OR(R143="Pas de réduction",COUNTIFS($E$3:E143,E143,$D$3:D143,"ü")&gt;1),0,VLOOKUP(R143,Reductions[],3,0)*SUMIFS(Q:Q,E:E,E143,D:D,"ü"))</f>
        <v>0</v>
      </c>
      <c r="T143" s="67">
        <f t="shared" si="11"/>
        <v>0</v>
      </c>
      <c r="U143" s="15" t="s">
        <v>314</v>
      </c>
      <c r="V143" s="18"/>
      <c r="W143" s="14" t="e">
        <f>#REF!+P143</f>
        <v>#REF!</v>
      </c>
    </row>
    <row r="144" spans="1:23" x14ac:dyDescent="0.25">
      <c r="A144" s="8" t="s">
        <v>184</v>
      </c>
      <c r="B144" s="19"/>
      <c r="C144" s="19"/>
      <c r="D144" s="19"/>
      <c r="E144" s="8"/>
      <c r="F144" s="8"/>
      <c r="G144" s="8"/>
      <c r="H144" s="8"/>
      <c r="I144" s="10"/>
      <c r="J144" s="8"/>
      <c r="K144" s="11"/>
      <c r="L144" s="15"/>
      <c r="M144" s="13" t="s">
        <v>312</v>
      </c>
      <c r="N144" s="18">
        <f t="shared" si="8"/>
        <v>0</v>
      </c>
      <c r="O144" s="13" t="s">
        <v>308</v>
      </c>
      <c r="P144" s="18">
        <f t="shared" si="9"/>
        <v>0</v>
      </c>
      <c r="Q144" s="14">
        <f t="shared" si="10"/>
        <v>0</v>
      </c>
      <c r="R144" s="66" t="str">
        <f>IF(OR($D144&lt;&gt;"ü",COUNTIFS($E$3:E144,E144,$D$3:D144,"ü")&gt;1),"Pas de réduction",INDEX(Reductions[Réduction Famille],MATCH(SUMIFS(Q:Q,E:E,E144,D:D,"ü"),Reductions[Seuil],1),1))</f>
        <v>Pas de réduction</v>
      </c>
      <c r="S144" s="67">
        <f>IF(OR(R144="Pas de réduction",COUNTIFS($E$3:E144,E144,$D$3:D144,"ü")&gt;1),0,VLOOKUP(R144,Reductions[],3,0)*SUMIFS(Q:Q,E:E,E144,D:D,"ü"))</f>
        <v>0</v>
      </c>
      <c r="T144" s="67">
        <f t="shared" si="11"/>
        <v>0</v>
      </c>
      <c r="U144" s="15" t="s">
        <v>314</v>
      </c>
      <c r="V144" s="18"/>
      <c r="W144" s="14" t="e">
        <f>#REF!+P144</f>
        <v>#REF!</v>
      </c>
    </row>
    <row r="145" spans="1:23" x14ac:dyDescent="0.25">
      <c r="A145" s="8" t="s">
        <v>185</v>
      </c>
      <c r="B145" s="19"/>
      <c r="C145" s="19"/>
      <c r="D145" s="19"/>
      <c r="E145" s="8"/>
      <c r="F145" s="8"/>
      <c r="G145" s="8"/>
      <c r="H145" s="8"/>
      <c r="I145" s="10"/>
      <c r="J145" s="8"/>
      <c r="K145" s="11"/>
      <c r="L145" s="15"/>
      <c r="M145" s="13" t="s">
        <v>312</v>
      </c>
      <c r="N145" s="18">
        <f t="shared" si="8"/>
        <v>0</v>
      </c>
      <c r="O145" s="13" t="s">
        <v>308</v>
      </c>
      <c r="P145" s="18">
        <f t="shared" si="9"/>
        <v>0</v>
      </c>
      <c r="Q145" s="14">
        <f t="shared" si="10"/>
        <v>0</v>
      </c>
      <c r="R145" s="66" t="str">
        <f>IF(OR($D145&lt;&gt;"ü",COUNTIFS($E$3:E145,E145,$D$3:D145,"ü")&gt;1),"Pas de réduction",INDEX(Reductions[Réduction Famille],MATCH(SUMIFS(Q:Q,E:E,E145,D:D,"ü"),Reductions[Seuil],1),1))</f>
        <v>Pas de réduction</v>
      </c>
      <c r="S145" s="67">
        <f>IF(OR(R145="Pas de réduction",COUNTIFS($E$3:E145,E145,$D$3:D145,"ü")&gt;1),0,VLOOKUP(R145,Reductions[],3,0)*SUMIFS(Q:Q,E:E,E145,D:D,"ü"))</f>
        <v>0</v>
      </c>
      <c r="T145" s="67">
        <f t="shared" si="11"/>
        <v>0</v>
      </c>
      <c r="U145" s="15" t="s">
        <v>314</v>
      </c>
      <c r="V145" s="18"/>
      <c r="W145" s="14" t="e">
        <f>#REF!+P145</f>
        <v>#REF!</v>
      </c>
    </row>
    <row r="146" spans="1:23" x14ac:dyDescent="0.25">
      <c r="A146" s="8" t="s">
        <v>186</v>
      </c>
      <c r="B146" s="19"/>
      <c r="C146" s="19"/>
      <c r="D146" s="19"/>
      <c r="E146" s="8"/>
      <c r="F146" s="8"/>
      <c r="G146" s="8"/>
      <c r="H146" s="8"/>
      <c r="I146" s="10"/>
      <c r="J146" s="8"/>
      <c r="K146" s="11"/>
      <c r="L146" s="15"/>
      <c r="M146" s="13" t="s">
        <v>312</v>
      </c>
      <c r="N146" s="18">
        <f t="shared" si="8"/>
        <v>0</v>
      </c>
      <c r="O146" s="13" t="s">
        <v>308</v>
      </c>
      <c r="P146" s="18">
        <f t="shared" si="9"/>
        <v>0</v>
      </c>
      <c r="Q146" s="14">
        <f t="shared" si="10"/>
        <v>0</v>
      </c>
      <c r="R146" s="66" t="str">
        <f>IF(OR($D146&lt;&gt;"ü",COUNTIFS($E$3:E146,E146,$D$3:D146,"ü")&gt;1),"Pas de réduction",INDEX(Reductions[Réduction Famille],MATCH(SUMIFS(Q:Q,E:E,E146,D:D,"ü"),Reductions[Seuil],1),1))</f>
        <v>Pas de réduction</v>
      </c>
      <c r="S146" s="67">
        <f>IF(OR(R146="Pas de réduction",COUNTIFS($E$3:E146,E146,$D$3:D146,"ü")&gt;1),0,VLOOKUP(R146,Reductions[],3,0)*SUMIFS(Q:Q,E:E,E146,D:D,"ü"))</f>
        <v>0</v>
      </c>
      <c r="T146" s="67">
        <f t="shared" si="11"/>
        <v>0</v>
      </c>
      <c r="U146" s="15" t="s">
        <v>314</v>
      </c>
      <c r="V146" s="18"/>
      <c r="W146" s="14" t="e">
        <f>#REF!+P146</f>
        <v>#REF!</v>
      </c>
    </row>
    <row r="147" spans="1:23" x14ac:dyDescent="0.25">
      <c r="A147" s="8" t="s">
        <v>187</v>
      </c>
      <c r="B147" s="19"/>
      <c r="C147" s="19"/>
      <c r="D147" s="19"/>
      <c r="E147" s="8"/>
      <c r="F147" s="8"/>
      <c r="G147" s="8"/>
      <c r="H147" s="8"/>
      <c r="I147" s="10"/>
      <c r="J147" s="8"/>
      <c r="K147" s="11"/>
      <c r="L147" s="15"/>
      <c r="M147" s="13" t="s">
        <v>312</v>
      </c>
      <c r="N147" s="18">
        <f t="shared" si="8"/>
        <v>0</v>
      </c>
      <c r="O147" s="13" t="s">
        <v>308</v>
      </c>
      <c r="P147" s="18">
        <f t="shared" si="9"/>
        <v>0</v>
      </c>
      <c r="Q147" s="14">
        <f t="shared" si="10"/>
        <v>0</v>
      </c>
      <c r="R147" s="66" t="str">
        <f>IF(OR($D147&lt;&gt;"ü",COUNTIFS($E$3:E147,E147,$D$3:D147,"ü")&gt;1),"Pas de réduction",INDEX(Reductions[Réduction Famille],MATCH(SUMIFS(Q:Q,E:E,E147,D:D,"ü"),Reductions[Seuil],1),1))</f>
        <v>Pas de réduction</v>
      </c>
      <c r="S147" s="67">
        <f>IF(OR(R147="Pas de réduction",COUNTIFS($E$3:E147,E147,$D$3:D147,"ü")&gt;1),0,VLOOKUP(R147,Reductions[],3,0)*SUMIFS(Q:Q,E:E,E147,D:D,"ü"))</f>
        <v>0</v>
      </c>
      <c r="T147" s="67">
        <f t="shared" si="11"/>
        <v>0</v>
      </c>
      <c r="U147" s="15" t="s">
        <v>314</v>
      </c>
      <c r="V147" s="18"/>
      <c r="W147" s="14" t="e">
        <f>#REF!+P147</f>
        <v>#REF!</v>
      </c>
    </row>
    <row r="148" spans="1:23" x14ac:dyDescent="0.25">
      <c r="A148" s="8" t="s">
        <v>188</v>
      </c>
      <c r="B148" s="19"/>
      <c r="C148" s="19"/>
      <c r="D148" s="19"/>
      <c r="E148" s="8"/>
      <c r="F148" s="8"/>
      <c r="G148" s="8"/>
      <c r="H148" s="8"/>
      <c r="I148" s="10"/>
      <c r="J148" s="8"/>
      <c r="K148" s="11"/>
      <c r="L148" s="15"/>
      <c r="M148" s="13" t="s">
        <v>312</v>
      </c>
      <c r="N148" s="18">
        <f t="shared" si="8"/>
        <v>0</v>
      </c>
      <c r="O148" s="13" t="s">
        <v>308</v>
      </c>
      <c r="P148" s="18">
        <f t="shared" si="9"/>
        <v>0</v>
      </c>
      <c r="Q148" s="14">
        <f t="shared" si="10"/>
        <v>0</v>
      </c>
      <c r="R148" s="66" t="str">
        <f>IF(OR($D148&lt;&gt;"ü",COUNTIFS($E$3:E148,E148,$D$3:D148,"ü")&gt;1),"Pas de réduction",INDEX(Reductions[Réduction Famille],MATCH(SUMIFS(Q:Q,E:E,E148,D:D,"ü"),Reductions[Seuil],1),1))</f>
        <v>Pas de réduction</v>
      </c>
      <c r="S148" s="67">
        <f>IF(OR(R148="Pas de réduction",COUNTIFS($E$3:E148,E148,$D$3:D148,"ü")&gt;1),0,VLOOKUP(R148,Reductions[],3,0)*SUMIFS(Q:Q,E:E,E148,D:D,"ü"))</f>
        <v>0</v>
      </c>
      <c r="T148" s="67">
        <f t="shared" si="11"/>
        <v>0</v>
      </c>
      <c r="U148" s="15" t="s">
        <v>314</v>
      </c>
      <c r="V148" s="18"/>
      <c r="W148" s="14" t="e">
        <f>#REF!+P148</f>
        <v>#REF!</v>
      </c>
    </row>
    <row r="149" spans="1:23" x14ac:dyDescent="0.25">
      <c r="A149" s="8" t="s">
        <v>189</v>
      </c>
      <c r="B149" s="19"/>
      <c r="C149" s="19"/>
      <c r="D149" s="19"/>
      <c r="E149" s="8"/>
      <c r="F149" s="8"/>
      <c r="G149" s="8"/>
      <c r="H149" s="8"/>
      <c r="I149" s="10"/>
      <c r="J149" s="8"/>
      <c r="K149" s="11"/>
      <c r="L149" s="15"/>
      <c r="M149" s="13" t="s">
        <v>312</v>
      </c>
      <c r="N149" s="18">
        <f t="shared" si="8"/>
        <v>0</v>
      </c>
      <c r="O149" s="13" t="s">
        <v>308</v>
      </c>
      <c r="P149" s="18">
        <f t="shared" si="9"/>
        <v>0</v>
      </c>
      <c r="Q149" s="14">
        <f t="shared" si="10"/>
        <v>0</v>
      </c>
      <c r="R149" s="66" t="str">
        <f>IF(OR($D149&lt;&gt;"ü",COUNTIFS($E$3:E149,E149,$D$3:D149,"ü")&gt;1),"Pas de réduction",INDEX(Reductions[Réduction Famille],MATCH(SUMIFS(Q:Q,E:E,E149,D:D,"ü"),Reductions[Seuil],1),1))</f>
        <v>Pas de réduction</v>
      </c>
      <c r="S149" s="67">
        <f>IF(OR(R149="Pas de réduction",COUNTIFS($E$3:E149,E149,$D$3:D149,"ü")&gt;1),0,VLOOKUP(R149,Reductions[],3,0)*SUMIFS(Q:Q,E:E,E149,D:D,"ü"))</f>
        <v>0</v>
      </c>
      <c r="T149" s="67">
        <f t="shared" si="11"/>
        <v>0</v>
      </c>
      <c r="U149" s="15" t="s">
        <v>314</v>
      </c>
      <c r="V149" s="18"/>
      <c r="W149" s="14" t="e">
        <f>#REF!+P149</f>
        <v>#REF!</v>
      </c>
    </row>
    <row r="150" spans="1:23" x14ac:dyDescent="0.25">
      <c r="A150" s="8" t="s">
        <v>190</v>
      </c>
      <c r="B150" s="19"/>
      <c r="C150" s="19"/>
      <c r="D150" s="19"/>
      <c r="E150" s="8"/>
      <c r="F150" s="8"/>
      <c r="G150" s="8"/>
      <c r="H150" s="8"/>
      <c r="I150" s="10"/>
      <c r="J150" s="8"/>
      <c r="K150" s="11"/>
      <c r="L150" s="15"/>
      <c r="M150" s="13" t="s">
        <v>312</v>
      </c>
      <c r="N150" s="18">
        <f t="shared" si="8"/>
        <v>0</v>
      </c>
      <c r="O150" s="13" t="s">
        <v>308</v>
      </c>
      <c r="P150" s="18">
        <f t="shared" si="9"/>
        <v>0</v>
      </c>
      <c r="Q150" s="14">
        <f t="shared" si="10"/>
        <v>0</v>
      </c>
      <c r="R150" s="66" t="str">
        <f>IF(OR($D150&lt;&gt;"ü",COUNTIFS($E$3:E150,E150,$D$3:D150,"ü")&gt;1),"Pas de réduction",INDEX(Reductions[Réduction Famille],MATCH(SUMIFS(Q:Q,E:E,E150,D:D,"ü"),Reductions[Seuil],1),1))</f>
        <v>Pas de réduction</v>
      </c>
      <c r="S150" s="67">
        <f>IF(OR(R150="Pas de réduction",COUNTIFS($E$3:E150,E150,$D$3:D150,"ü")&gt;1),0,VLOOKUP(R150,Reductions[],3,0)*SUMIFS(Q:Q,E:E,E150,D:D,"ü"))</f>
        <v>0</v>
      </c>
      <c r="T150" s="67">
        <f t="shared" si="11"/>
        <v>0</v>
      </c>
      <c r="U150" s="15" t="s">
        <v>314</v>
      </c>
      <c r="V150" s="18"/>
      <c r="W150" s="14" t="e">
        <f>#REF!+P150</f>
        <v>#REF!</v>
      </c>
    </row>
    <row r="151" spans="1:23" x14ac:dyDescent="0.25">
      <c r="A151" s="8" t="s">
        <v>191</v>
      </c>
      <c r="B151" s="19"/>
      <c r="C151" s="19"/>
      <c r="D151" s="19"/>
      <c r="E151" s="8"/>
      <c r="F151" s="8"/>
      <c r="G151" s="8"/>
      <c r="H151" s="8"/>
      <c r="I151" s="10"/>
      <c r="J151" s="8"/>
      <c r="K151" s="11"/>
      <c r="L151" s="15"/>
      <c r="M151" s="13" t="s">
        <v>312</v>
      </c>
      <c r="N151" s="18">
        <f t="shared" si="8"/>
        <v>0</v>
      </c>
      <c r="O151" s="13" t="s">
        <v>308</v>
      </c>
      <c r="P151" s="18">
        <f t="shared" si="9"/>
        <v>0</v>
      </c>
      <c r="Q151" s="14">
        <f t="shared" si="10"/>
        <v>0</v>
      </c>
      <c r="R151" s="66" t="str">
        <f>IF(OR($D151&lt;&gt;"ü",COUNTIFS($E$3:E151,E151,$D$3:D151,"ü")&gt;1),"Pas de réduction",INDEX(Reductions[Réduction Famille],MATCH(SUMIFS(Q:Q,E:E,E151,D:D,"ü"),Reductions[Seuil],1),1))</f>
        <v>Pas de réduction</v>
      </c>
      <c r="S151" s="67">
        <f>IF(OR(R151="Pas de réduction",COUNTIFS($E$3:E151,E151,$D$3:D151,"ü")&gt;1),0,VLOOKUP(R151,Reductions[],3,0)*SUMIFS(Q:Q,E:E,E151,D:D,"ü"))</f>
        <v>0</v>
      </c>
      <c r="T151" s="67">
        <f t="shared" si="11"/>
        <v>0</v>
      </c>
      <c r="U151" s="15" t="s">
        <v>314</v>
      </c>
      <c r="V151" s="18"/>
      <c r="W151" s="14" t="e">
        <f>#REF!+P151</f>
        <v>#REF!</v>
      </c>
    </row>
    <row r="152" spans="1:23" x14ac:dyDescent="0.25">
      <c r="A152" s="8" t="s">
        <v>192</v>
      </c>
      <c r="B152" s="19"/>
      <c r="C152" s="19"/>
      <c r="D152" s="19"/>
      <c r="E152" s="8"/>
      <c r="F152" s="8"/>
      <c r="G152" s="8"/>
      <c r="H152" s="8"/>
      <c r="I152" s="10"/>
      <c r="J152" s="8"/>
      <c r="K152" s="11"/>
      <c r="L152" s="15"/>
      <c r="M152" s="13" t="s">
        <v>312</v>
      </c>
      <c r="N152" s="18">
        <f t="shared" si="8"/>
        <v>0</v>
      </c>
      <c r="O152" s="13" t="s">
        <v>308</v>
      </c>
      <c r="P152" s="18">
        <f t="shared" si="9"/>
        <v>0</v>
      </c>
      <c r="Q152" s="14">
        <f t="shared" si="10"/>
        <v>0</v>
      </c>
      <c r="R152" s="66" t="str">
        <f>IF(OR($D152&lt;&gt;"ü",COUNTIFS($E$3:E152,E152,$D$3:D152,"ü")&gt;1),"Pas de réduction",INDEX(Reductions[Réduction Famille],MATCH(SUMIFS(Q:Q,E:E,E152,D:D,"ü"),Reductions[Seuil],1),1))</f>
        <v>Pas de réduction</v>
      </c>
      <c r="S152" s="67">
        <f>IF(OR(R152="Pas de réduction",COUNTIFS($E$3:E152,E152,$D$3:D152,"ü")&gt;1),0,VLOOKUP(R152,Reductions[],3,0)*SUMIFS(Q:Q,E:E,E152,D:D,"ü"))</f>
        <v>0</v>
      </c>
      <c r="T152" s="67">
        <f t="shared" si="11"/>
        <v>0</v>
      </c>
      <c r="U152" s="15" t="s">
        <v>314</v>
      </c>
      <c r="V152" s="18"/>
      <c r="W152" s="14" t="e">
        <f>#REF!+P152</f>
        <v>#REF!</v>
      </c>
    </row>
    <row r="153" spans="1:23" x14ac:dyDescent="0.25">
      <c r="A153" s="8" t="s">
        <v>193</v>
      </c>
      <c r="B153" s="19"/>
      <c r="C153" s="19"/>
      <c r="D153" s="19"/>
      <c r="E153" s="8"/>
      <c r="F153" s="8"/>
      <c r="G153" s="8"/>
      <c r="H153" s="8"/>
      <c r="I153" s="10"/>
      <c r="J153" s="8"/>
      <c r="K153" s="11"/>
      <c r="L153" s="15"/>
      <c r="M153" s="13" t="s">
        <v>312</v>
      </c>
      <c r="N153" s="18">
        <f t="shared" si="8"/>
        <v>0</v>
      </c>
      <c r="O153" s="13" t="s">
        <v>308</v>
      </c>
      <c r="P153" s="18">
        <f t="shared" si="9"/>
        <v>0</v>
      </c>
      <c r="Q153" s="14">
        <f t="shared" si="10"/>
        <v>0</v>
      </c>
      <c r="R153" s="66" t="str">
        <f>IF(OR($D153&lt;&gt;"ü",COUNTIFS($E$3:E153,E153,$D$3:D153,"ü")&gt;1),"Pas de réduction",INDEX(Reductions[Réduction Famille],MATCH(SUMIFS(Q:Q,E:E,E153,D:D,"ü"),Reductions[Seuil],1),1))</f>
        <v>Pas de réduction</v>
      </c>
      <c r="S153" s="67">
        <f>IF(OR(R153="Pas de réduction",COUNTIFS($E$3:E153,E153,$D$3:D153,"ü")&gt;1),0,VLOOKUP(R153,Reductions[],3,0)*SUMIFS(Q:Q,E:E,E153,D:D,"ü"))</f>
        <v>0</v>
      </c>
      <c r="T153" s="67">
        <f t="shared" si="11"/>
        <v>0</v>
      </c>
      <c r="U153" s="15" t="s">
        <v>314</v>
      </c>
      <c r="V153" s="18"/>
      <c r="W153" s="14" t="e">
        <f>#REF!+P153</f>
        <v>#REF!</v>
      </c>
    </row>
    <row r="154" spans="1:23" x14ac:dyDescent="0.25">
      <c r="A154" s="8" t="s">
        <v>194</v>
      </c>
      <c r="B154" s="19"/>
      <c r="C154" s="19"/>
      <c r="D154" s="19"/>
      <c r="E154" s="8"/>
      <c r="F154" s="8"/>
      <c r="G154" s="8"/>
      <c r="H154" s="8"/>
      <c r="I154" s="10"/>
      <c r="J154" s="8"/>
      <c r="K154" s="11"/>
      <c r="L154" s="15"/>
      <c r="M154" s="13" t="s">
        <v>312</v>
      </c>
      <c r="N154" s="18">
        <f t="shared" si="8"/>
        <v>0</v>
      </c>
      <c r="O154" s="13" t="s">
        <v>308</v>
      </c>
      <c r="P154" s="18">
        <f t="shared" si="9"/>
        <v>0</v>
      </c>
      <c r="Q154" s="14">
        <f t="shared" si="10"/>
        <v>0</v>
      </c>
      <c r="R154" s="66" t="str">
        <f>IF(OR($D154&lt;&gt;"ü",COUNTIFS($E$3:E154,E154,$D$3:D154,"ü")&gt;1),"Pas de réduction",INDEX(Reductions[Réduction Famille],MATCH(SUMIFS(Q:Q,E:E,E154,D:D,"ü"),Reductions[Seuil],1),1))</f>
        <v>Pas de réduction</v>
      </c>
      <c r="S154" s="67">
        <f>IF(OR(R154="Pas de réduction",COUNTIFS($E$3:E154,E154,$D$3:D154,"ü")&gt;1),0,VLOOKUP(R154,Reductions[],3,0)*SUMIFS(Q:Q,E:E,E154,D:D,"ü"))</f>
        <v>0</v>
      </c>
      <c r="T154" s="67">
        <f t="shared" si="11"/>
        <v>0</v>
      </c>
      <c r="U154" s="15" t="s">
        <v>314</v>
      </c>
      <c r="V154" s="18"/>
      <c r="W154" s="14" t="e">
        <f>#REF!+P154</f>
        <v>#REF!</v>
      </c>
    </row>
    <row r="155" spans="1:23" x14ac:dyDescent="0.25">
      <c r="A155" s="8" t="s">
        <v>195</v>
      </c>
      <c r="B155" s="19"/>
      <c r="C155" s="19"/>
      <c r="D155" s="19"/>
      <c r="E155" s="8"/>
      <c r="F155" s="8"/>
      <c r="G155" s="8"/>
      <c r="H155" s="8"/>
      <c r="I155" s="10"/>
      <c r="J155" s="8"/>
      <c r="K155" s="11"/>
      <c r="L155" s="15"/>
      <c r="M155" s="13" t="s">
        <v>312</v>
      </c>
      <c r="N155" s="18">
        <f t="shared" si="8"/>
        <v>0</v>
      </c>
      <c r="O155" s="13" t="s">
        <v>308</v>
      </c>
      <c r="P155" s="18">
        <f t="shared" si="9"/>
        <v>0</v>
      </c>
      <c r="Q155" s="14">
        <f t="shared" si="10"/>
        <v>0</v>
      </c>
      <c r="R155" s="66" t="str">
        <f>IF(OR($D155&lt;&gt;"ü",COUNTIFS($E$3:E155,E155,$D$3:D155,"ü")&gt;1),"Pas de réduction",INDEX(Reductions[Réduction Famille],MATCH(SUMIFS(Q:Q,E:E,E155,D:D,"ü"),Reductions[Seuil],1),1))</f>
        <v>Pas de réduction</v>
      </c>
      <c r="S155" s="67">
        <f>IF(OR(R155="Pas de réduction",COUNTIFS($E$3:E155,E155,$D$3:D155,"ü")&gt;1),0,VLOOKUP(R155,Reductions[],3,0)*SUMIFS(Q:Q,E:E,E155,D:D,"ü"))</f>
        <v>0</v>
      </c>
      <c r="T155" s="67">
        <f t="shared" si="11"/>
        <v>0</v>
      </c>
      <c r="U155" s="15" t="s">
        <v>314</v>
      </c>
      <c r="V155" s="18"/>
      <c r="W155" s="14" t="e">
        <f>#REF!+P155</f>
        <v>#REF!</v>
      </c>
    </row>
    <row r="156" spans="1:23" x14ac:dyDescent="0.25">
      <c r="A156" s="8" t="s">
        <v>196</v>
      </c>
      <c r="B156" s="19"/>
      <c r="C156" s="19"/>
      <c r="D156" s="19"/>
      <c r="E156" s="8"/>
      <c r="F156" s="8"/>
      <c r="G156" s="8"/>
      <c r="H156" s="8"/>
      <c r="I156" s="10"/>
      <c r="J156" s="8"/>
      <c r="K156" s="11"/>
      <c r="L156" s="15"/>
      <c r="M156" s="13" t="s">
        <v>312</v>
      </c>
      <c r="N156" s="18">
        <f t="shared" si="8"/>
        <v>0</v>
      </c>
      <c r="O156" s="13" t="s">
        <v>308</v>
      </c>
      <c r="P156" s="18">
        <f t="shared" si="9"/>
        <v>0</v>
      </c>
      <c r="Q156" s="14">
        <f t="shared" si="10"/>
        <v>0</v>
      </c>
      <c r="R156" s="66" t="str">
        <f>IF(OR($D156&lt;&gt;"ü",COUNTIFS($E$3:E156,E156,$D$3:D156,"ü")&gt;1),"Pas de réduction",INDEX(Reductions[Réduction Famille],MATCH(SUMIFS(Q:Q,E:E,E156,D:D,"ü"),Reductions[Seuil],1),1))</f>
        <v>Pas de réduction</v>
      </c>
      <c r="S156" s="67">
        <f>IF(OR(R156="Pas de réduction",COUNTIFS($E$3:E156,E156,$D$3:D156,"ü")&gt;1),0,VLOOKUP(R156,Reductions[],3,0)*SUMIFS(Q:Q,E:E,E156,D:D,"ü"))</f>
        <v>0</v>
      </c>
      <c r="T156" s="67">
        <f t="shared" si="11"/>
        <v>0</v>
      </c>
      <c r="U156" s="15" t="s">
        <v>314</v>
      </c>
      <c r="V156" s="18"/>
      <c r="W156" s="14" t="e">
        <f>#REF!+P156</f>
        <v>#REF!</v>
      </c>
    </row>
    <row r="157" spans="1:23" x14ac:dyDescent="0.25">
      <c r="A157" s="8" t="s">
        <v>197</v>
      </c>
      <c r="B157" s="19"/>
      <c r="C157" s="19"/>
      <c r="D157" s="19"/>
      <c r="E157" s="8"/>
      <c r="F157" s="8"/>
      <c r="G157" s="8"/>
      <c r="H157" s="8"/>
      <c r="I157" s="10"/>
      <c r="J157" s="8"/>
      <c r="K157" s="11"/>
      <c r="L157" s="15"/>
      <c r="M157" s="13" t="s">
        <v>312</v>
      </c>
      <c r="N157" s="18">
        <f t="shared" si="8"/>
        <v>0</v>
      </c>
      <c r="O157" s="13" t="s">
        <v>308</v>
      </c>
      <c r="P157" s="18">
        <f t="shared" si="9"/>
        <v>0</v>
      </c>
      <c r="Q157" s="14">
        <f t="shared" si="10"/>
        <v>0</v>
      </c>
      <c r="R157" s="66" t="str">
        <f>IF(OR($D157&lt;&gt;"ü",COUNTIFS($E$3:E157,E157,$D$3:D157,"ü")&gt;1),"Pas de réduction",INDEX(Reductions[Réduction Famille],MATCH(SUMIFS(Q:Q,E:E,E157,D:D,"ü"),Reductions[Seuil],1),1))</f>
        <v>Pas de réduction</v>
      </c>
      <c r="S157" s="67">
        <f>IF(OR(R157="Pas de réduction",COUNTIFS($E$3:E157,E157,$D$3:D157,"ü")&gt;1),0,VLOOKUP(R157,Reductions[],3,0)*SUMIFS(Q:Q,E:E,E157,D:D,"ü"))</f>
        <v>0</v>
      </c>
      <c r="T157" s="67">
        <f t="shared" si="11"/>
        <v>0</v>
      </c>
      <c r="U157" s="15" t="s">
        <v>314</v>
      </c>
      <c r="V157" s="18"/>
      <c r="W157" s="14" t="e">
        <f>#REF!+P157</f>
        <v>#REF!</v>
      </c>
    </row>
    <row r="158" spans="1:23" x14ac:dyDescent="0.25">
      <c r="A158" s="8" t="s">
        <v>198</v>
      </c>
      <c r="B158" s="19"/>
      <c r="C158" s="19"/>
      <c r="D158" s="19"/>
      <c r="E158" s="8"/>
      <c r="F158" s="8"/>
      <c r="G158" s="8"/>
      <c r="H158" s="8"/>
      <c r="I158" s="10"/>
      <c r="J158" s="8"/>
      <c r="K158" s="11"/>
      <c r="L158" s="15"/>
      <c r="M158" s="13" t="s">
        <v>312</v>
      </c>
      <c r="N158" s="18">
        <f t="shared" si="8"/>
        <v>0</v>
      </c>
      <c r="O158" s="13" t="s">
        <v>308</v>
      </c>
      <c r="P158" s="18">
        <f t="shared" si="9"/>
        <v>0</v>
      </c>
      <c r="Q158" s="14">
        <f t="shared" si="10"/>
        <v>0</v>
      </c>
      <c r="R158" s="66" t="str">
        <f>IF(OR($D158&lt;&gt;"ü",COUNTIFS($E$3:E158,E158,$D$3:D158,"ü")&gt;1),"Pas de réduction",INDEX(Reductions[Réduction Famille],MATCH(SUMIFS(Q:Q,E:E,E158,D:D,"ü"),Reductions[Seuil],1),1))</f>
        <v>Pas de réduction</v>
      </c>
      <c r="S158" s="67">
        <f>IF(OR(R158="Pas de réduction",COUNTIFS($E$3:E158,E158,$D$3:D158,"ü")&gt;1),0,VLOOKUP(R158,Reductions[],3,0)*SUMIFS(Q:Q,E:E,E158,D:D,"ü"))</f>
        <v>0</v>
      </c>
      <c r="T158" s="67">
        <f t="shared" si="11"/>
        <v>0</v>
      </c>
      <c r="U158" s="15" t="s">
        <v>314</v>
      </c>
      <c r="V158" s="18"/>
      <c r="W158" s="14" t="e">
        <f>#REF!+P158</f>
        <v>#REF!</v>
      </c>
    </row>
    <row r="159" spans="1:23" x14ac:dyDescent="0.25">
      <c r="A159" s="8" t="s">
        <v>199</v>
      </c>
      <c r="B159" s="19"/>
      <c r="C159" s="19"/>
      <c r="D159" s="19"/>
      <c r="E159" s="8"/>
      <c r="F159" s="8"/>
      <c r="G159" s="8"/>
      <c r="H159" s="8"/>
      <c r="I159" s="10"/>
      <c r="J159" s="8"/>
      <c r="K159" s="11"/>
      <c r="L159" s="15"/>
      <c r="M159" s="13" t="s">
        <v>312</v>
      </c>
      <c r="N159" s="18">
        <f t="shared" si="8"/>
        <v>0</v>
      </c>
      <c r="O159" s="13" t="s">
        <v>308</v>
      </c>
      <c r="P159" s="18">
        <f t="shared" si="9"/>
        <v>0</v>
      </c>
      <c r="Q159" s="14">
        <f t="shared" si="10"/>
        <v>0</v>
      </c>
      <c r="R159" s="66" t="str">
        <f>IF(OR($D159&lt;&gt;"ü",COUNTIFS($E$3:E159,E159,$D$3:D159,"ü")&gt;1),"Pas de réduction",INDEX(Reductions[Réduction Famille],MATCH(SUMIFS(Q:Q,E:E,E159,D:D,"ü"),Reductions[Seuil],1),1))</f>
        <v>Pas de réduction</v>
      </c>
      <c r="S159" s="67">
        <f>IF(OR(R159="Pas de réduction",COUNTIFS($E$3:E159,E159,$D$3:D159,"ü")&gt;1),0,VLOOKUP(R159,Reductions[],3,0)*SUMIFS(Q:Q,E:E,E159,D:D,"ü"))</f>
        <v>0</v>
      </c>
      <c r="T159" s="67">
        <f t="shared" si="11"/>
        <v>0</v>
      </c>
      <c r="U159" s="15" t="s">
        <v>314</v>
      </c>
      <c r="V159" s="18"/>
      <c r="W159" s="14" t="e">
        <f>#REF!+P159</f>
        <v>#REF!</v>
      </c>
    </row>
    <row r="160" spans="1:23" x14ac:dyDescent="0.25">
      <c r="A160" s="8" t="s">
        <v>200</v>
      </c>
      <c r="B160" s="19"/>
      <c r="C160" s="19"/>
      <c r="D160" s="19"/>
      <c r="E160" s="8"/>
      <c r="F160" s="8"/>
      <c r="G160" s="8"/>
      <c r="H160" s="8"/>
      <c r="I160" s="10"/>
      <c r="J160" s="8"/>
      <c r="K160" s="11"/>
      <c r="L160" s="15"/>
      <c r="M160" s="13" t="s">
        <v>312</v>
      </c>
      <c r="N160" s="18">
        <f t="shared" si="8"/>
        <v>0</v>
      </c>
      <c r="O160" s="13" t="s">
        <v>308</v>
      </c>
      <c r="P160" s="18">
        <f t="shared" si="9"/>
        <v>0</v>
      </c>
      <c r="Q160" s="14">
        <f t="shared" si="10"/>
        <v>0</v>
      </c>
      <c r="R160" s="66" t="str">
        <f>IF(OR($D160&lt;&gt;"ü",COUNTIFS($E$3:E160,E160,$D$3:D160,"ü")&gt;1),"Pas de réduction",INDEX(Reductions[Réduction Famille],MATCH(SUMIFS(Q:Q,E:E,E160,D:D,"ü"),Reductions[Seuil],1),1))</f>
        <v>Pas de réduction</v>
      </c>
      <c r="S160" s="67">
        <f>IF(OR(R160="Pas de réduction",COUNTIFS($E$3:E160,E160,$D$3:D160,"ü")&gt;1),0,VLOOKUP(R160,Reductions[],3,0)*SUMIFS(Q:Q,E:E,E160,D:D,"ü"))</f>
        <v>0</v>
      </c>
      <c r="T160" s="67">
        <f t="shared" si="11"/>
        <v>0</v>
      </c>
      <c r="U160" s="15" t="s">
        <v>314</v>
      </c>
      <c r="V160" s="18"/>
      <c r="W160" s="14" t="e">
        <f>#REF!+P160</f>
        <v>#REF!</v>
      </c>
    </row>
    <row r="161" spans="1:23" x14ac:dyDescent="0.25">
      <c r="A161" s="8" t="s">
        <v>201</v>
      </c>
      <c r="B161" s="19"/>
      <c r="C161" s="19"/>
      <c r="D161" s="19"/>
      <c r="E161" s="8"/>
      <c r="F161" s="8"/>
      <c r="G161" s="8"/>
      <c r="H161" s="8"/>
      <c r="I161" s="10"/>
      <c r="J161" s="8"/>
      <c r="K161" s="11"/>
      <c r="L161" s="15"/>
      <c r="M161" s="13" t="s">
        <v>312</v>
      </c>
      <c r="N161" s="18">
        <f t="shared" si="8"/>
        <v>0</v>
      </c>
      <c r="O161" s="13" t="s">
        <v>308</v>
      </c>
      <c r="P161" s="18">
        <f t="shared" si="9"/>
        <v>0</v>
      </c>
      <c r="Q161" s="14">
        <f t="shared" si="10"/>
        <v>0</v>
      </c>
      <c r="R161" s="66" t="str">
        <f>IF(OR($D161&lt;&gt;"ü",COUNTIFS($E$3:E161,E161,$D$3:D161,"ü")&gt;1),"Pas de réduction",INDEX(Reductions[Réduction Famille],MATCH(SUMIFS(Q:Q,E:E,E161,D:D,"ü"),Reductions[Seuil],1),1))</f>
        <v>Pas de réduction</v>
      </c>
      <c r="S161" s="67">
        <f>IF(OR(R161="Pas de réduction",COUNTIFS($E$3:E161,E161,$D$3:D161,"ü")&gt;1),0,VLOOKUP(R161,Reductions[],3,0)*SUMIFS(Q:Q,E:E,E161,D:D,"ü"))</f>
        <v>0</v>
      </c>
      <c r="T161" s="67">
        <f t="shared" si="11"/>
        <v>0</v>
      </c>
      <c r="U161" s="15" t="s">
        <v>314</v>
      </c>
      <c r="V161" s="18"/>
      <c r="W161" s="14" t="e">
        <f>#REF!+P161</f>
        <v>#REF!</v>
      </c>
    </row>
    <row r="162" spans="1:23" x14ac:dyDescent="0.25">
      <c r="A162" s="8" t="s">
        <v>202</v>
      </c>
      <c r="B162" s="19"/>
      <c r="C162" s="19"/>
      <c r="D162" s="19"/>
      <c r="E162" s="8"/>
      <c r="F162" s="8"/>
      <c r="G162" s="8"/>
      <c r="H162" s="8"/>
      <c r="I162" s="10"/>
      <c r="J162" s="8"/>
      <c r="K162" s="11"/>
      <c r="L162" s="15"/>
      <c r="M162" s="13" t="s">
        <v>312</v>
      </c>
      <c r="N162" s="18">
        <f t="shared" si="8"/>
        <v>0</v>
      </c>
      <c r="O162" s="13" t="s">
        <v>308</v>
      </c>
      <c r="P162" s="18">
        <f t="shared" si="9"/>
        <v>0</v>
      </c>
      <c r="Q162" s="14">
        <f t="shared" si="10"/>
        <v>0</v>
      </c>
      <c r="R162" s="66" t="str">
        <f>IF(OR($D162&lt;&gt;"ü",COUNTIFS($E$3:E162,E162,$D$3:D162,"ü")&gt;1),"Pas de réduction",INDEX(Reductions[Réduction Famille],MATCH(SUMIFS(Q:Q,E:E,E162,D:D,"ü"),Reductions[Seuil],1),1))</f>
        <v>Pas de réduction</v>
      </c>
      <c r="S162" s="67">
        <f>IF(OR(R162="Pas de réduction",COUNTIFS($E$3:E162,E162,$D$3:D162,"ü")&gt;1),0,VLOOKUP(R162,Reductions[],3,0)*SUMIFS(Q:Q,E:E,E162,D:D,"ü"))</f>
        <v>0</v>
      </c>
      <c r="T162" s="67">
        <f t="shared" si="11"/>
        <v>0</v>
      </c>
      <c r="U162" s="15" t="s">
        <v>314</v>
      </c>
      <c r="V162" s="18"/>
      <c r="W162" s="14" t="e">
        <f>#REF!+P162</f>
        <v>#REF!</v>
      </c>
    </row>
    <row r="163" spans="1:23" x14ac:dyDescent="0.25">
      <c r="A163" s="8" t="s">
        <v>203</v>
      </c>
      <c r="B163" s="19"/>
      <c r="C163" s="19"/>
      <c r="D163" s="19"/>
      <c r="E163" s="8"/>
      <c r="F163" s="8"/>
      <c r="G163" s="8"/>
      <c r="H163" s="8"/>
      <c r="I163" s="10"/>
      <c r="J163" s="8"/>
      <c r="K163" s="11"/>
      <c r="L163" s="15"/>
      <c r="M163" s="13" t="s">
        <v>312</v>
      </c>
      <c r="N163" s="18">
        <f t="shared" si="8"/>
        <v>0</v>
      </c>
      <c r="O163" s="13" t="s">
        <v>308</v>
      </c>
      <c r="P163" s="18">
        <f t="shared" si="9"/>
        <v>0</v>
      </c>
      <c r="Q163" s="14">
        <f t="shared" si="10"/>
        <v>0</v>
      </c>
      <c r="R163" s="66" t="str">
        <f>IF(OR($D163&lt;&gt;"ü",COUNTIFS($E$3:E163,E163,$D$3:D163,"ü")&gt;1),"Pas de réduction",INDEX(Reductions[Réduction Famille],MATCH(SUMIFS(Q:Q,E:E,E163,D:D,"ü"),Reductions[Seuil],1),1))</f>
        <v>Pas de réduction</v>
      </c>
      <c r="S163" s="67">
        <f>IF(OR(R163="Pas de réduction",COUNTIFS($E$3:E163,E163,$D$3:D163,"ü")&gt;1),0,VLOOKUP(R163,Reductions[],3,0)*SUMIFS(Q:Q,E:E,E163,D:D,"ü"))</f>
        <v>0</v>
      </c>
      <c r="T163" s="67">
        <f t="shared" si="11"/>
        <v>0</v>
      </c>
      <c r="U163" s="15" t="s">
        <v>314</v>
      </c>
      <c r="V163" s="18"/>
      <c r="W163" s="14" t="e">
        <f>#REF!+P163</f>
        <v>#REF!</v>
      </c>
    </row>
    <row r="164" spans="1:23" x14ac:dyDescent="0.25">
      <c r="A164" s="8" t="s">
        <v>204</v>
      </c>
      <c r="B164" s="19"/>
      <c r="C164" s="19"/>
      <c r="D164" s="19"/>
      <c r="E164" s="8"/>
      <c r="F164" s="8"/>
      <c r="G164" s="8"/>
      <c r="H164" s="8"/>
      <c r="I164" s="10"/>
      <c r="J164" s="8"/>
      <c r="K164" s="11"/>
      <c r="L164" s="15"/>
      <c r="M164" s="13" t="s">
        <v>312</v>
      </c>
      <c r="N164" s="18">
        <f t="shared" si="8"/>
        <v>0</v>
      </c>
      <c r="O164" s="13" t="s">
        <v>308</v>
      </c>
      <c r="P164" s="18">
        <f t="shared" si="9"/>
        <v>0</v>
      </c>
      <c r="Q164" s="14">
        <f t="shared" si="10"/>
        <v>0</v>
      </c>
      <c r="R164" s="66" t="str">
        <f>IF(OR($D164&lt;&gt;"ü",COUNTIFS($E$3:E164,E164,$D$3:D164,"ü")&gt;1),"Pas de réduction",INDEX(Reductions[Réduction Famille],MATCH(SUMIFS(Q:Q,E:E,E164,D:D,"ü"),Reductions[Seuil],1),1))</f>
        <v>Pas de réduction</v>
      </c>
      <c r="S164" s="67">
        <f>IF(OR(R164="Pas de réduction",COUNTIFS($E$3:E164,E164,$D$3:D164,"ü")&gt;1),0,VLOOKUP(R164,Reductions[],3,0)*SUMIFS(Q:Q,E:E,E164,D:D,"ü"))</f>
        <v>0</v>
      </c>
      <c r="T164" s="67">
        <f t="shared" si="11"/>
        <v>0</v>
      </c>
      <c r="U164" s="15" t="s">
        <v>314</v>
      </c>
      <c r="V164" s="18"/>
      <c r="W164" s="14" t="e">
        <f>#REF!+P164</f>
        <v>#REF!</v>
      </c>
    </row>
    <row r="165" spans="1:23" x14ac:dyDescent="0.25">
      <c r="A165" s="8" t="s">
        <v>205</v>
      </c>
      <c r="B165" s="19"/>
      <c r="C165" s="19"/>
      <c r="D165" s="19"/>
      <c r="E165" s="8"/>
      <c r="F165" s="8"/>
      <c r="G165" s="8"/>
      <c r="H165" s="8"/>
      <c r="I165" s="10"/>
      <c r="J165" s="8"/>
      <c r="K165" s="11"/>
      <c r="L165" s="15"/>
      <c r="M165" s="13" t="s">
        <v>312</v>
      </c>
      <c r="N165" s="18">
        <f t="shared" si="8"/>
        <v>0</v>
      </c>
      <c r="O165" s="13" t="s">
        <v>308</v>
      </c>
      <c r="P165" s="18">
        <f t="shared" si="9"/>
        <v>0</v>
      </c>
      <c r="Q165" s="14">
        <f t="shared" si="10"/>
        <v>0</v>
      </c>
      <c r="R165" s="66" t="str">
        <f>IF(OR($D165&lt;&gt;"ü",COUNTIFS($E$3:E165,E165,$D$3:D165,"ü")&gt;1),"Pas de réduction",INDEX(Reductions[Réduction Famille],MATCH(SUMIFS(Q:Q,E:E,E165,D:D,"ü"),Reductions[Seuil],1),1))</f>
        <v>Pas de réduction</v>
      </c>
      <c r="S165" s="67">
        <f>IF(OR(R165="Pas de réduction",COUNTIFS($E$3:E165,E165,$D$3:D165,"ü")&gt;1),0,VLOOKUP(R165,Reductions[],3,0)*SUMIFS(Q:Q,E:E,E165,D:D,"ü"))</f>
        <v>0</v>
      </c>
      <c r="T165" s="67">
        <f t="shared" si="11"/>
        <v>0</v>
      </c>
      <c r="U165" s="15" t="s">
        <v>314</v>
      </c>
      <c r="V165" s="18"/>
      <c r="W165" s="14" t="e">
        <f>#REF!+P165</f>
        <v>#REF!</v>
      </c>
    </row>
    <row r="166" spans="1:23" x14ac:dyDescent="0.25">
      <c r="A166" s="8" t="s">
        <v>206</v>
      </c>
      <c r="B166" s="19"/>
      <c r="C166" s="19"/>
      <c r="D166" s="19"/>
      <c r="E166" s="8"/>
      <c r="F166" s="8"/>
      <c r="G166" s="8"/>
      <c r="H166" s="8"/>
      <c r="I166" s="10"/>
      <c r="J166" s="8"/>
      <c r="K166" s="11"/>
      <c r="L166" s="15"/>
      <c r="M166" s="13" t="s">
        <v>312</v>
      </c>
      <c r="N166" s="18">
        <f t="shared" si="8"/>
        <v>0</v>
      </c>
      <c r="O166" s="13" t="s">
        <v>308</v>
      </c>
      <c r="P166" s="18">
        <f t="shared" si="9"/>
        <v>0</v>
      </c>
      <c r="Q166" s="14">
        <f t="shared" si="10"/>
        <v>0</v>
      </c>
      <c r="R166" s="66" t="str">
        <f>IF(OR($D166&lt;&gt;"ü",COUNTIFS($E$3:E166,E166,$D$3:D166,"ü")&gt;1),"Pas de réduction",INDEX(Reductions[Réduction Famille],MATCH(SUMIFS(Q:Q,E:E,E166,D:D,"ü"),Reductions[Seuil],1),1))</f>
        <v>Pas de réduction</v>
      </c>
      <c r="S166" s="67">
        <f>IF(OR(R166="Pas de réduction",COUNTIFS($E$3:E166,E166,$D$3:D166,"ü")&gt;1),0,VLOOKUP(R166,Reductions[],3,0)*SUMIFS(Q:Q,E:E,E166,D:D,"ü"))</f>
        <v>0</v>
      </c>
      <c r="T166" s="67">
        <f t="shared" si="11"/>
        <v>0</v>
      </c>
      <c r="U166" s="15" t="s">
        <v>314</v>
      </c>
      <c r="V166" s="18"/>
      <c r="W166" s="14" t="e">
        <f>#REF!+P166</f>
        <v>#REF!</v>
      </c>
    </row>
    <row r="167" spans="1:23" x14ac:dyDescent="0.25">
      <c r="A167" s="8" t="s">
        <v>207</v>
      </c>
      <c r="B167" s="19"/>
      <c r="C167" s="19"/>
      <c r="D167" s="19"/>
      <c r="E167" s="8"/>
      <c r="F167" s="8"/>
      <c r="G167" s="8"/>
      <c r="H167" s="8"/>
      <c r="I167" s="10"/>
      <c r="J167" s="8"/>
      <c r="K167" s="11"/>
      <c r="L167" s="15"/>
      <c r="M167" s="13" t="s">
        <v>312</v>
      </c>
      <c r="N167" s="18">
        <f t="shared" si="8"/>
        <v>0</v>
      </c>
      <c r="O167" s="13" t="s">
        <v>308</v>
      </c>
      <c r="P167" s="18">
        <f t="shared" si="9"/>
        <v>0</v>
      </c>
      <c r="Q167" s="14">
        <f t="shared" si="10"/>
        <v>0</v>
      </c>
      <c r="R167" s="66" t="str">
        <f>IF(OR($D167&lt;&gt;"ü",COUNTIFS($E$3:E167,E167,$D$3:D167,"ü")&gt;1),"Pas de réduction",INDEX(Reductions[Réduction Famille],MATCH(SUMIFS(Q:Q,E:E,E167,D:D,"ü"),Reductions[Seuil],1),1))</f>
        <v>Pas de réduction</v>
      </c>
      <c r="S167" s="67">
        <f>IF(OR(R167="Pas de réduction",COUNTIFS($E$3:E167,E167,$D$3:D167,"ü")&gt;1),0,VLOOKUP(R167,Reductions[],3,0)*SUMIFS(Q:Q,E:E,E167,D:D,"ü"))</f>
        <v>0</v>
      </c>
      <c r="T167" s="67">
        <f t="shared" si="11"/>
        <v>0</v>
      </c>
      <c r="U167" s="15" t="s">
        <v>314</v>
      </c>
      <c r="V167" s="18"/>
      <c r="W167" s="14" t="e">
        <f>#REF!+P167</f>
        <v>#REF!</v>
      </c>
    </row>
    <row r="168" spans="1:23" x14ac:dyDescent="0.25">
      <c r="A168" s="8" t="s">
        <v>208</v>
      </c>
      <c r="B168" s="19"/>
      <c r="C168" s="19"/>
      <c r="D168" s="19"/>
      <c r="E168" s="8"/>
      <c r="F168" s="8"/>
      <c r="G168" s="8"/>
      <c r="H168" s="8"/>
      <c r="I168" s="10"/>
      <c r="J168" s="8"/>
      <c r="K168" s="11"/>
      <c r="L168" s="15"/>
      <c r="M168" s="13" t="s">
        <v>312</v>
      </c>
      <c r="N168" s="18">
        <f t="shared" si="8"/>
        <v>0</v>
      </c>
      <c r="O168" s="13" t="s">
        <v>308</v>
      </c>
      <c r="P168" s="18">
        <f t="shared" si="9"/>
        <v>0</v>
      </c>
      <c r="Q168" s="14">
        <f t="shared" si="10"/>
        <v>0</v>
      </c>
      <c r="R168" s="66" t="str">
        <f>IF(OR($D168&lt;&gt;"ü",COUNTIFS($E$3:E168,E168,$D$3:D168,"ü")&gt;1),"Pas de réduction",INDEX(Reductions[Réduction Famille],MATCH(SUMIFS(Q:Q,E:E,E168,D:D,"ü"),Reductions[Seuil],1),1))</f>
        <v>Pas de réduction</v>
      </c>
      <c r="S168" s="67">
        <f>IF(OR(R168="Pas de réduction",COUNTIFS($E$3:E168,E168,$D$3:D168,"ü")&gt;1),0,VLOOKUP(R168,Reductions[],3,0)*SUMIFS(Q:Q,E:E,E168,D:D,"ü"))</f>
        <v>0</v>
      </c>
      <c r="T168" s="67">
        <f t="shared" si="11"/>
        <v>0</v>
      </c>
      <c r="U168" s="15" t="s">
        <v>314</v>
      </c>
      <c r="V168" s="18"/>
      <c r="W168" s="14" t="e">
        <f>#REF!+P168</f>
        <v>#REF!</v>
      </c>
    </row>
    <row r="169" spans="1:23" x14ac:dyDescent="0.25">
      <c r="A169" s="8" t="s">
        <v>209</v>
      </c>
      <c r="B169" s="19"/>
      <c r="C169" s="19"/>
      <c r="D169" s="19"/>
      <c r="E169" s="8"/>
      <c r="F169" s="8"/>
      <c r="G169" s="8"/>
      <c r="H169" s="8"/>
      <c r="I169" s="10"/>
      <c r="J169" s="8"/>
      <c r="K169" s="11"/>
      <c r="L169" s="15"/>
      <c r="M169" s="13" t="s">
        <v>312</v>
      </c>
      <c r="N169" s="18">
        <f t="shared" si="8"/>
        <v>0</v>
      </c>
      <c r="O169" s="13" t="s">
        <v>308</v>
      </c>
      <c r="P169" s="18">
        <f t="shared" si="9"/>
        <v>0</v>
      </c>
      <c r="Q169" s="14">
        <f t="shared" si="10"/>
        <v>0</v>
      </c>
      <c r="R169" s="66" t="str">
        <f>IF(OR($D169&lt;&gt;"ü",COUNTIFS($E$3:E169,E169,$D$3:D169,"ü")&gt;1),"Pas de réduction",INDEX(Reductions[Réduction Famille],MATCH(SUMIFS(Q:Q,E:E,E169,D:D,"ü"),Reductions[Seuil],1),1))</f>
        <v>Pas de réduction</v>
      </c>
      <c r="S169" s="67">
        <f>IF(OR(R169="Pas de réduction",COUNTIFS($E$3:E169,E169,$D$3:D169,"ü")&gt;1),0,VLOOKUP(R169,Reductions[],3,0)*SUMIFS(Q:Q,E:E,E169,D:D,"ü"))</f>
        <v>0</v>
      </c>
      <c r="T169" s="67">
        <f t="shared" si="11"/>
        <v>0</v>
      </c>
      <c r="U169" s="15" t="s">
        <v>314</v>
      </c>
      <c r="V169" s="18"/>
      <c r="W169" s="14" t="e">
        <f>#REF!+P169</f>
        <v>#REF!</v>
      </c>
    </row>
    <row r="170" spans="1:23" x14ac:dyDescent="0.25">
      <c r="A170" s="8" t="s">
        <v>210</v>
      </c>
      <c r="B170" s="19"/>
      <c r="C170" s="19"/>
      <c r="D170" s="19"/>
      <c r="E170" s="8"/>
      <c r="F170" s="8"/>
      <c r="G170" s="8"/>
      <c r="H170" s="8"/>
      <c r="I170" s="10"/>
      <c r="J170" s="8"/>
      <c r="K170" s="11"/>
      <c r="L170" s="15"/>
      <c r="M170" s="13" t="s">
        <v>312</v>
      </c>
      <c r="N170" s="18">
        <f t="shared" si="8"/>
        <v>0</v>
      </c>
      <c r="O170" s="13" t="s">
        <v>308</v>
      </c>
      <c r="P170" s="18">
        <f t="shared" si="9"/>
        <v>0</v>
      </c>
      <c r="Q170" s="14">
        <f t="shared" si="10"/>
        <v>0</v>
      </c>
      <c r="R170" s="66" t="str">
        <f>IF(OR($D170&lt;&gt;"ü",COUNTIFS($E$3:E170,E170,$D$3:D170,"ü")&gt;1),"Pas de réduction",INDEX(Reductions[Réduction Famille],MATCH(SUMIFS(Q:Q,E:E,E170,D:D,"ü"),Reductions[Seuil],1),1))</f>
        <v>Pas de réduction</v>
      </c>
      <c r="S170" s="67">
        <f>IF(OR(R170="Pas de réduction",COUNTIFS($E$3:E170,E170,$D$3:D170,"ü")&gt;1),0,VLOOKUP(R170,Reductions[],3,0)*SUMIFS(Q:Q,E:E,E170,D:D,"ü"))</f>
        <v>0</v>
      </c>
      <c r="T170" s="67">
        <f t="shared" si="11"/>
        <v>0</v>
      </c>
      <c r="U170" s="15" t="s">
        <v>314</v>
      </c>
      <c r="V170" s="18"/>
      <c r="W170" s="14" t="e">
        <f>#REF!+P170</f>
        <v>#REF!</v>
      </c>
    </row>
    <row r="171" spans="1:23" x14ac:dyDescent="0.25">
      <c r="A171" s="8" t="s">
        <v>211</v>
      </c>
      <c r="B171" s="19"/>
      <c r="C171" s="19"/>
      <c r="D171" s="19"/>
      <c r="E171" s="8"/>
      <c r="F171" s="8"/>
      <c r="G171" s="8"/>
      <c r="H171" s="8"/>
      <c r="I171" s="10"/>
      <c r="J171" s="8"/>
      <c r="K171" s="11"/>
      <c r="L171" s="15"/>
      <c r="M171" s="13" t="s">
        <v>312</v>
      </c>
      <c r="N171" s="18">
        <f t="shared" si="8"/>
        <v>0</v>
      </c>
      <c r="O171" s="13" t="s">
        <v>308</v>
      </c>
      <c r="P171" s="18">
        <f t="shared" si="9"/>
        <v>0</v>
      </c>
      <c r="Q171" s="14">
        <f t="shared" si="10"/>
        <v>0</v>
      </c>
      <c r="R171" s="66" t="str">
        <f>IF(OR($D171&lt;&gt;"ü",COUNTIFS($E$3:E171,E171,$D$3:D171,"ü")&gt;1),"Pas de réduction",INDEX(Reductions[Réduction Famille],MATCH(SUMIFS(Q:Q,E:E,E171,D:D,"ü"),Reductions[Seuil],1),1))</f>
        <v>Pas de réduction</v>
      </c>
      <c r="S171" s="67">
        <f>IF(OR(R171="Pas de réduction",COUNTIFS($E$3:E171,E171,$D$3:D171,"ü")&gt;1),0,VLOOKUP(R171,Reductions[],3,0)*SUMIFS(Q:Q,E:E,E171,D:D,"ü"))</f>
        <v>0</v>
      </c>
      <c r="T171" s="67">
        <f t="shared" si="11"/>
        <v>0</v>
      </c>
      <c r="U171" s="15" t="s">
        <v>314</v>
      </c>
      <c r="V171" s="18"/>
      <c r="W171" s="14" t="e">
        <f>#REF!+P171</f>
        <v>#REF!</v>
      </c>
    </row>
    <row r="172" spans="1:23" x14ac:dyDescent="0.25">
      <c r="A172" s="8" t="s">
        <v>212</v>
      </c>
      <c r="B172" s="19"/>
      <c r="C172" s="19"/>
      <c r="D172" s="19"/>
      <c r="E172" s="8"/>
      <c r="F172" s="8"/>
      <c r="G172" s="8"/>
      <c r="H172" s="8"/>
      <c r="I172" s="10"/>
      <c r="J172" s="8"/>
      <c r="K172" s="11"/>
      <c r="L172" s="15"/>
      <c r="M172" s="13" t="s">
        <v>312</v>
      </c>
      <c r="N172" s="18">
        <f t="shared" si="8"/>
        <v>0</v>
      </c>
      <c r="O172" s="13" t="s">
        <v>308</v>
      </c>
      <c r="P172" s="18">
        <f t="shared" si="9"/>
        <v>0</v>
      </c>
      <c r="Q172" s="14">
        <f t="shared" si="10"/>
        <v>0</v>
      </c>
      <c r="R172" s="66" t="str">
        <f>IF(OR($D172&lt;&gt;"ü",COUNTIFS($E$3:E172,E172,$D$3:D172,"ü")&gt;1),"Pas de réduction",INDEX(Reductions[Réduction Famille],MATCH(SUMIFS(Q:Q,E:E,E172,D:D,"ü"),Reductions[Seuil],1),1))</f>
        <v>Pas de réduction</v>
      </c>
      <c r="S172" s="67">
        <f>IF(OR(R172="Pas de réduction",COUNTIFS($E$3:E172,E172,$D$3:D172,"ü")&gt;1),0,VLOOKUP(R172,Reductions[],3,0)*SUMIFS(Q:Q,E:E,E172,D:D,"ü"))</f>
        <v>0</v>
      </c>
      <c r="T172" s="67">
        <f t="shared" si="11"/>
        <v>0</v>
      </c>
      <c r="U172" s="15" t="s">
        <v>314</v>
      </c>
      <c r="V172" s="18"/>
      <c r="W172" s="14" t="e">
        <f>#REF!+P172</f>
        <v>#REF!</v>
      </c>
    </row>
    <row r="173" spans="1:23" x14ac:dyDescent="0.25">
      <c r="A173" s="8" t="s">
        <v>213</v>
      </c>
      <c r="B173" s="19"/>
      <c r="C173" s="19"/>
      <c r="D173" s="19"/>
      <c r="E173" s="8"/>
      <c r="F173" s="8"/>
      <c r="G173" s="8"/>
      <c r="H173" s="8"/>
      <c r="I173" s="10"/>
      <c r="J173" s="8"/>
      <c r="K173" s="11"/>
      <c r="L173" s="15"/>
      <c r="M173" s="13" t="s">
        <v>312</v>
      </c>
      <c r="N173" s="18">
        <f t="shared" si="8"/>
        <v>0</v>
      </c>
      <c r="O173" s="13" t="s">
        <v>308</v>
      </c>
      <c r="P173" s="18">
        <f t="shared" si="9"/>
        <v>0</v>
      </c>
      <c r="Q173" s="14">
        <f t="shared" si="10"/>
        <v>0</v>
      </c>
      <c r="R173" s="66" t="str">
        <f>IF(OR($D173&lt;&gt;"ü",COUNTIFS($E$3:E173,E173,$D$3:D173,"ü")&gt;1),"Pas de réduction",INDEX(Reductions[Réduction Famille],MATCH(SUMIFS(Q:Q,E:E,E173,D:D,"ü"),Reductions[Seuil],1),1))</f>
        <v>Pas de réduction</v>
      </c>
      <c r="S173" s="67">
        <f>IF(OR(R173="Pas de réduction",COUNTIFS($E$3:E173,E173,$D$3:D173,"ü")&gt;1),0,VLOOKUP(R173,Reductions[],3,0)*SUMIFS(Q:Q,E:E,E173,D:D,"ü"))</f>
        <v>0</v>
      </c>
      <c r="T173" s="67">
        <f t="shared" si="11"/>
        <v>0</v>
      </c>
      <c r="U173" s="15" t="s">
        <v>314</v>
      </c>
      <c r="V173" s="18"/>
      <c r="W173" s="14" t="e">
        <f>#REF!+P173</f>
        <v>#REF!</v>
      </c>
    </row>
    <row r="174" spans="1:23" x14ac:dyDescent="0.25">
      <c r="A174" s="8" t="s">
        <v>214</v>
      </c>
      <c r="B174" s="19"/>
      <c r="C174" s="19"/>
      <c r="D174" s="19"/>
      <c r="E174" s="8"/>
      <c r="F174" s="8"/>
      <c r="G174" s="8"/>
      <c r="H174" s="8"/>
      <c r="I174" s="10"/>
      <c r="J174" s="8"/>
      <c r="K174" s="11"/>
      <c r="L174" s="15"/>
      <c r="M174" s="13" t="s">
        <v>312</v>
      </c>
      <c r="N174" s="18">
        <f t="shared" si="8"/>
        <v>0</v>
      </c>
      <c r="O174" s="13" t="s">
        <v>308</v>
      </c>
      <c r="P174" s="18">
        <f t="shared" si="9"/>
        <v>0</v>
      </c>
      <c r="Q174" s="14">
        <f t="shared" si="10"/>
        <v>0</v>
      </c>
      <c r="R174" s="66" t="str">
        <f>IF(OR($D174&lt;&gt;"ü",COUNTIFS($E$3:E174,E174,$D$3:D174,"ü")&gt;1),"Pas de réduction",INDEX(Reductions[Réduction Famille],MATCH(SUMIFS(Q:Q,E:E,E174,D:D,"ü"),Reductions[Seuil],1),1))</f>
        <v>Pas de réduction</v>
      </c>
      <c r="S174" s="67">
        <f>IF(OR(R174="Pas de réduction",COUNTIFS($E$3:E174,E174,$D$3:D174,"ü")&gt;1),0,VLOOKUP(R174,Reductions[],3,0)*SUMIFS(Q:Q,E:E,E174,D:D,"ü"))</f>
        <v>0</v>
      </c>
      <c r="T174" s="67">
        <f t="shared" si="11"/>
        <v>0</v>
      </c>
      <c r="U174" s="15" t="s">
        <v>314</v>
      </c>
      <c r="V174" s="18"/>
      <c r="W174" s="14" t="e">
        <f>#REF!+P174</f>
        <v>#REF!</v>
      </c>
    </row>
    <row r="175" spans="1:23" x14ac:dyDescent="0.25">
      <c r="A175" s="8" t="s">
        <v>215</v>
      </c>
      <c r="B175" s="19"/>
      <c r="C175" s="19"/>
      <c r="D175" s="19"/>
      <c r="E175" s="8"/>
      <c r="F175" s="8"/>
      <c r="G175" s="8"/>
      <c r="H175" s="8"/>
      <c r="I175" s="10"/>
      <c r="J175" s="8"/>
      <c r="K175" s="11"/>
      <c r="L175" s="15"/>
      <c r="M175" s="13" t="s">
        <v>312</v>
      </c>
      <c r="N175" s="18">
        <f t="shared" si="8"/>
        <v>0</v>
      </c>
      <c r="O175" s="13" t="s">
        <v>308</v>
      </c>
      <c r="P175" s="18">
        <f t="shared" si="9"/>
        <v>0</v>
      </c>
      <c r="Q175" s="14">
        <f t="shared" si="10"/>
        <v>0</v>
      </c>
      <c r="R175" s="66" t="str">
        <f>IF(OR($D175&lt;&gt;"ü",COUNTIFS($E$3:E175,E175,$D$3:D175,"ü")&gt;1),"Pas de réduction",INDEX(Reductions[Réduction Famille],MATCH(SUMIFS(Q:Q,E:E,E175,D:D,"ü"),Reductions[Seuil],1),1))</f>
        <v>Pas de réduction</v>
      </c>
      <c r="S175" s="67">
        <f>IF(OR(R175="Pas de réduction",COUNTIFS($E$3:E175,E175,$D$3:D175,"ü")&gt;1),0,VLOOKUP(R175,Reductions[],3,0)*SUMIFS(Q:Q,E:E,E175,D:D,"ü"))</f>
        <v>0</v>
      </c>
      <c r="T175" s="67">
        <f t="shared" si="11"/>
        <v>0</v>
      </c>
      <c r="U175" s="15" t="s">
        <v>314</v>
      </c>
      <c r="V175" s="18"/>
      <c r="W175" s="14" t="e">
        <f>#REF!+P175</f>
        <v>#REF!</v>
      </c>
    </row>
    <row r="176" spans="1:23" x14ac:dyDescent="0.25">
      <c r="A176" s="8" t="s">
        <v>216</v>
      </c>
      <c r="B176" s="19"/>
      <c r="C176" s="19"/>
      <c r="D176" s="19"/>
      <c r="E176" s="8"/>
      <c r="F176" s="8"/>
      <c r="G176" s="8"/>
      <c r="H176" s="8"/>
      <c r="I176" s="10"/>
      <c r="J176" s="8"/>
      <c r="K176" s="11"/>
      <c r="L176" s="15"/>
      <c r="M176" s="13" t="s">
        <v>312</v>
      </c>
      <c r="N176" s="18">
        <f t="shared" si="8"/>
        <v>0</v>
      </c>
      <c r="O176" s="13" t="s">
        <v>308</v>
      </c>
      <c r="P176" s="18">
        <f t="shared" si="9"/>
        <v>0</v>
      </c>
      <c r="Q176" s="14">
        <f t="shared" si="10"/>
        <v>0</v>
      </c>
      <c r="R176" s="66" t="str">
        <f>IF(OR($D176&lt;&gt;"ü",COUNTIFS($E$3:E176,E176,$D$3:D176,"ü")&gt;1),"Pas de réduction",INDEX(Reductions[Réduction Famille],MATCH(SUMIFS(Q:Q,E:E,E176,D:D,"ü"),Reductions[Seuil],1),1))</f>
        <v>Pas de réduction</v>
      </c>
      <c r="S176" s="67">
        <f>IF(OR(R176="Pas de réduction",COUNTIFS($E$3:E176,E176,$D$3:D176,"ü")&gt;1),0,VLOOKUP(R176,Reductions[],3,0)*SUMIFS(Q:Q,E:E,E176,D:D,"ü"))</f>
        <v>0</v>
      </c>
      <c r="T176" s="67">
        <f t="shared" si="11"/>
        <v>0</v>
      </c>
      <c r="U176" s="15" t="s">
        <v>314</v>
      </c>
      <c r="V176" s="18"/>
      <c r="W176" s="14" t="e">
        <f>#REF!+P176</f>
        <v>#REF!</v>
      </c>
    </row>
    <row r="177" spans="1:23" x14ac:dyDescent="0.25">
      <c r="A177" s="8" t="s">
        <v>217</v>
      </c>
      <c r="B177" s="19"/>
      <c r="C177" s="19"/>
      <c r="D177" s="19"/>
      <c r="E177" s="8"/>
      <c r="F177" s="8"/>
      <c r="G177" s="8"/>
      <c r="H177" s="8"/>
      <c r="I177" s="10"/>
      <c r="J177" s="8"/>
      <c r="K177" s="11"/>
      <c r="L177" s="15"/>
      <c r="M177" s="13" t="s">
        <v>312</v>
      </c>
      <c r="N177" s="18">
        <f t="shared" si="8"/>
        <v>0</v>
      </c>
      <c r="O177" s="13" t="s">
        <v>308</v>
      </c>
      <c r="P177" s="18">
        <f t="shared" si="9"/>
        <v>0</v>
      </c>
      <c r="Q177" s="14">
        <f t="shared" si="10"/>
        <v>0</v>
      </c>
      <c r="R177" s="66" t="str">
        <f>IF(OR($D177&lt;&gt;"ü",COUNTIFS($E$3:E177,E177,$D$3:D177,"ü")&gt;1),"Pas de réduction",INDEX(Reductions[Réduction Famille],MATCH(SUMIFS(Q:Q,E:E,E177,D:D,"ü"),Reductions[Seuil],1),1))</f>
        <v>Pas de réduction</v>
      </c>
      <c r="S177" s="67">
        <f>IF(OR(R177="Pas de réduction",COUNTIFS($E$3:E177,E177,$D$3:D177,"ü")&gt;1),0,VLOOKUP(R177,Reductions[],3,0)*SUMIFS(Q:Q,E:E,E177,D:D,"ü"))</f>
        <v>0</v>
      </c>
      <c r="T177" s="67">
        <f t="shared" si="11"/>
        <v>0</v>
      </c>
      <c r="U177" s="15" t="s">
        <v>314</v>
      </c>
      <c r="V177" s="18"/>
      <c r="W177" s="14" t="e">
        <f>#REF!+P177</f>
        <v>#REF!</v>
      </c>
    </row>
    <row r="178" spans="1:23" x14ac:dyDescent="0.25">
      <c r="A178" s="8" t="s">
        <v>218</v>
      </c>
      <c r="B178" s="19"/>
      <c r="C178" s="19"/>
      <c r="D178" s="19"/>
      <c r="E178" s="8"/>
      <c r="F178" s="8"/>
      <c r="G178" s="8"/>
      <c r="H178" s="8"/>
      <c r="I178" s="10"/>
      <c r="J178" s="8"/>
      <c r="K178" s="11"/>
      <c r="L178" s="15"/>
      <c r="M178" s="13" t="s">
        <v>312</v>
      </c>
      <c r="N178" s="18">
        <f t="shared" si="8"/>
        <v>0</v>
      </c>
      <c r="O178" s="13" t="s">
        <v>308</v>
      </c>
      <c r="P178" s="18">
        <f t="shared" si="9"/>
        <v>0</v>
      </c>
      <c r="Q178" s="14">
        <f t="shared" si="10"/>
        <v>0</v>
      </c>
      <c r="R178" s="66" t="str">
        <f>IF(OR($D178&lt;&gt;"ü",COUNTIFS($E$3:E178,E178,$D$3:D178,"ü")&gt;1),"Pas de réduction",INDEX(Reductions[Réduction Famille],MATCH(SUMIFS(Q:Q,E:E,E178,D:D,"ü"),Reductions[Seuil],1),1))</f>
        <v>Pas de réduction</v>
      </c>
      <c r="S178" s="67">
        <f>IF(OR(R178="Pas de réduction",COUNTIFS($E$3:E178,E178,$D$3:D178,"ü")&gt;1),0,VLOOKUP(R178,Reductions[],3,0)*SUMIFS(Q:Q,E:E,E178,D:D,"ü"))</f>
        <v>0</v>
      </c>
      <c r="T178" s="67">
        <f t="shared" si="11"/>
        <v>0</v>
      </c>
      <c r="U178" s="15" t="s">
        <v>314</v>
      </c>
      <c r="V178" s="18"/>
      <c r="W178" s="14" t="e">
        <f>#REF!+P178</f>
        <v>#REF!</v>
      </c>
    </row>
    <row r="179" spans="1:23" x14ac:dyDescent="0.25">
      <c r="A179" s="8" t="s">
        <v>219</v>
      </c>
      <c r="B179" s="19"/>
      <c r="C179" s="19"/>
      <c r="D179" s="19"/>
      <c r="E179" s="8"/>
      <c r="F179" s="8"/>
      <c r="G179" s="8"/>
      <c r="H179" s="8"/>
      <c r="I179" s="10"/>
      <c r="J179" s="8"/>
      <c r="K179" s="11"/>
      <c r="L179" s="15"/>
      <c r="M179" s="13" t="s">
        <v>312</v>
      </c>
      <c r="N179" s="18">
        <f t="shared" si="8"/>
        <v>0</v>
      </c>
      <c r="O179" s="13" t="s">
        <v>308</v>
      </c>
      <c r="P179" s="18">
        <f t="shared" si="9"/>
        <v>0</v>
      </c>
      <c r="Q179" s="14">
        <f t="shared" si="10"/>
        <v>0</v>
      </c>
      <c r="R179" s="66" t="str">
        <f>IF(OR($D179&lt;&gt;"ü",COUNTIFS($E$3:E179,E179,$D$3:D179,"ü")&gt;1),"Pas de réduction",INDEX(Reductions[Réduction Famille],MATCH(SUMIFS(Q:Q,E:E,E179,D:D,"ü"),Reductions[Seuil],1),1))</f>
        <v>Pas de réduction</v>
      </c>
      <c r="S179" s="67">
        <f>IF(OR(R179="Pas de réduction",COUNTIFS($E$3:E179,E179,$D$3:D179,"ü")&gt;1),0,VLOOKUP(R179,Reductions[],3,0)*SUMIFS(Q:Q,E:E,E179,D:D,"ü"))</f>
        <v>0</v>
      </c>
      <c r="T179" s="67">
        <f t="shared" si="11"/>
        <v>0</v>
      </c>
      <c r="U179" s="15" t="s">
        <v>314</v>
      </c>
      <c r="V179" s="18"/>
      <c r="W179" s="14" t="e">
        <f>#REF!+P179</f>
        <v>#REF!</v>
      </c>
    </row>
    <row r="180" spans="1:23" x14ac:dyDescent="0.25">
      <c r="A180" s="8" t="s">
        <v>220</v>
      </c>
      <c r="B180" s="19"/>
      <c r="C180" s="19"/>
      <c r="D180" s="19"/>
      <c r="E180" s="8"/>
      <c r="F180" s="8"/>
      <c r="G180" s="8"/>
      <c r="H180" s="8"/>
      <c r="I180" s="10"/>
      <c r="J180" s="8"/>
      <c r="K180" s="11"/>
      <c r="L180" s="15"/>
      <c r="M180" s="13" t="s">
        <v>312</v>
      </c>
      <c r="N180" s="18">
        <f t="shared" si="8"/>
        <v>0</v>
      </c>
      <c r="O180" s="13" t="s">
        <v>308</v>
      </c>
      <c r="P180" s="18">
        <f t="shared" si="9"/>
        <v>0</v>
      </c>
      <c r="Q180" s="14">
        <f t="shared" si="10"/>
        <v>0</v>
      </c>
      <c r="R180" s="66" t="str">
        <f>IF(OR($D180&lt;&gt;"ü",COUNTIFS($E$3:E180,E180,$D$3:D180,"ü")&gt;1),"Pas de réduction",INDEX(Reductions[Réduction Famille],MATCH(SUMIFS(Q:Q,E:E,E180,D:D,"ü"),Reductions[Seuil],1),1))</f>
        <v>Pas de réduction</v>
      </c>
      <c r="S180" s="67">
        <f>IF(OR(R180="Pas de réduction",COUNTIFS($E$3:E180,E180,$D$3:D180,"ü")&gt;1),0,VLOOKUP(R180,Reductions[],3,0)*SUMIFS(Q:Q,E:E,E180,D:D,"ü"))</f>
        <v>0</v>
      </c>
      <c r="T180" s="67">
        <f t="shared" si="11"/>
        <v>0</v>
      </c>
      <c r="U180" s="15" t="s">
        <v>314</v>
      </c>
      <c r="V180" s="18"/>
      <c r="W180" s="14" t="e">
        <f>#REF!+P180</f>
        <v>#REF!</v>
      </c>
    </row>
    <row r="181" spans="1:23" x14ac:dyDescent="0.25">
      <c r="A181" s="8" t="s">
        <v>221</v>
      </c>
      <c r="B181" s="19"/>
      <c r="C181" s="19"/>
      <c r="D181" s="19"/>
      <c r="E181" s="8"/>
      <c r="F181" s="8"/>
      <c r="G181" s="8"/>
      <c r="H181" s="8"/>
      <c r="I181" s="10"/>
      <c r="J181" s="8"/>
      <c r="K181" s="11"/>
      <c r="L181" s="15"/>
      <c r="M181" s="13" t="s">
        <v>312</v>
      </c>
      <c r="N181" s="18">
        <f t="shared" si="8"/>
        <v>0</v>
      </c>
      <c r="O181" s="13" t="s">
        <v>308</v>
      </c>
      <c r="P181" s="18">
        <f t="shared" si="9"/>
        <v>0</v>
      </c>
      <c r="Q181" s="14">
        <f t="shared" si="10"/>
        <v>0</v>
      </c>
      <c r="R181" s="66" t="str">
        <f>IF(OR($D181&lt;&gt;"ü",COUNTIFS($E$3:E181,E181,$D$3:D181,"ü")&gt;1),"Pas de réduction",INDEX(Reductions[Réduction Famille],MATCH(SUMIFS(Q:Q,E:E,E181,D:D,"ü"),Reductions[Seuil],1),1))</f>
        <v>Pas de réduction</v>
      </c>
      <c r="S181" s="67">
        <f>IF(OR(R181="Pas de réduction",COUNTIFS($E$3:E181,E181,$D$3:D181,"ü")&gt;1),0,VLOOKUP(R181,Reductions[],3,0)*SUMIFS(Q:Q,E:E,E181,D:D,"ü"))</f>
        <v>0</v>
      </c>
      <c r="T181" s="67">
        <f t="shared" si="11"/>
        <v>0</v>
      </c>
      <c r="U181" s="15" t="s">
        <v>314</v>
      </c>
      <c r="V181" s="18"/>
      <c r="W181" s="14" t="e">
        <f>#REF!+P181</f>
        <v>#REF!</v>
      </c>
    </row>
    <row r="182" spans="1:23" x14ac:dyDescent="0.25">
      <c r="A182" s="8" t="s">
        <v>222</v>
      </c>
      <c r="B182" s="19"/>
      <c r="C182" s="19"/>
      <c r="D182" s="19"/>
      <c r="E182" s="8"/>
      <c r="F182" s="8"/>
      <c r="G182" s="8"/>
      <c r="H182" s="8"/>
      <c r="I182" s="10"/>
      <c r="J182" s="8"/>
      <c r="K182" s="11"/>
      <c r="L182" s="15"/>
      <c r="M182" s="13" t="s">
        <v>312</v>
      </c>
      <c r="N182" s="18">
        <f t="shared" si="8"/>
        <v>0</v>
      </c>
      <c r="O182" s="13" t="s">
        <v>308</v>
      </c>
      <c r="P182" s="18">
        <f t="shared" si="9"/>
        <v>0</v>
      </c>
      <c r="Q182" s="14">
        <f t="shared" si="10"/>
        <v>0</v>
      </c>
      <c r="R182" s="66" t="str">
        <f>IF(OR($D182&lt;&gt;"ü",COUNTIFS($E$3:E182,E182,$D$3:D182,"ü")&gt;1),"Pas de réduction",INDEX(Reductions[Réduction Famille],MATCH(SUMIFS(Q:Q,E:E,E182,D:D,"ü"),Reductions[Seuil],1),1))</f>
        <v>Pas de réduction</v>
      </c>
      <c r="S182" s="67">
        <f>IF(OR(R182="Pas de réduction",COUNTIFS($E$3:E182,E182,$D$3:D182,"ü")&gt;1),0,VLOOKUP(R182,Reductions[],3,0)*SUMIFS(Q:Q,E:E,E182,D:D,"ü"))</f>
        <v>0</v>
      </c>
      <c r="T182" s="67">
        <f t="shared" si="11"/>
        <v>0</v>
      </c>
      <c r="U182" s="15" t="s">
        <v>314</v>
      </c>
      <c r="V182" s="18"/>
      <c r="W182" s="14" t="e">
        <f>#REF!+P182</f>
        <v>#REF!</v>
      </c>
    </row>
    <row r="183" spans="1:23" x14ac:dyDescent="0.25">
      <c r="A183" s="8" t="s">
        <v>223</v>
      </c>
      <c r="B183" s="19"/>
      <c r="C183" s="19"/>
      <c r="D183" s="19"/>
      <c r="E183" s="8"/>
      <c r="F183" s="8"/>
      <c r="G183" s="8"/>
      <c r="H183" s="8"/>
      <c r="I183" s="10"/>
      <c r="J183" s="8"/>
      <c r="K183" s="11"/>
      <c r="L183" s="15"/>
      <c r="M183" s="13" t="s">
        <v>312</v>
      </c>
      <c r="N183" s="18">
        <f t="shared" si="8"/>
        <v>0</v>
      </c>
      <c r="O183" s="13" t="s">
        <v>308</v>
      </c>
      <c r="P183" s="18">
        <f t="shared" si="9"/>
        <v>0</v>
      </c>
      <c r="Q183" s="14">
        <f t="shared" si="10"/>
        <v>0</v>
      </c>
      <c r="R183" s="66" t="str">
        <f>IF(OR($D183&lt;&gt;"ü",COUNTIFS($E$3:E183,E183,$D$3:D183,"ü")&gt;1),"Pas de réduction",INDEX(Reductions[Réduction Famille],MATCH(SUMIFS(Q:Q,E:E,E183,D:D,"ü"),Reductions[Seuil],1),1))</f>
        <v>Pas de réduction</v>
      </c>
      <c r="S183" s="67">
        <f>IF(OR(R183="Pas de réduction",COUNTIFS($E$3:E183,E183,$D$3:D183,"ü")&gt;1),0,VLOOKUP(R183,Reductions[],3,0)*SUMIFS(Q:Q,E:E,E183,D:D,"ü"))</f>
        <v>0</v>
      </c>
      <c r="T183" s="67">
        <f t="shared" si="11"/>
        <v>0</v>
      </c>
      <c r="U183" s="15" t="s">
        <v>314</v>
      </c>
      <c r="V183" s="18"/>
      <c r="W183" s="14" t="e">
        <f>#REF!+P183</f>
        <v>#REF!</v>
      </c>
    </row>
    <row r="184" spans="1:23" x14ac:dyDescent="0.25">
      <c r="A184" s="8" t="s">
        <v>224</v>
      </c>
      <c r="B184" s="19"/>
      <c r="C184" s="19"/>
      <c r="D184" s="19"/>
      <c r="E184" s="8"/>
      <c r="F184" s="8"/>
      <c r="G184" s="8"/>
      <c r="H184" s="8"/>
      <c r="I184" s="10"/>
      <c r="J184" s="8"/>
      <c r="K184" s="11"/>
      <c r="L184" s="15"/>
      <c r="M184" s="13" t="s">
        <v>312</v>
      </c>
      <c r="N184" s="18">
        <f t="shared" si="8"/>
        <v>0</v>
      </c>
      <c r="O184" s="13" t="s">
        <v>308</v>
      </c>
      <c r="P184" s="18">
        <f t="shared" si="9"/>
        <v>0</v>
      </c>
      <c r="Q184" s="14">
        <f t="shared" si="10"/>
        <v>0</v>
      </c>
      <c r="R184" s="66" t="str">
        <f>IF(OR($D184&lt;&gt;"ü",COUNTIFS($E$3:E184,E184,$D$3:D184,"ü")&gt;1),"Pas de réduction",INDEX(Reductions[Réduction Famille],MATCH(SUMIFS(Q:Q,E:E,E184,D:D,"ü"),Reductions[Seuil],1),1))</f>
        <v>Pas de réduction</v>
      </c>
      <c r="S184" s="67">
        <f>IF(OR(R184="Pas de réduction",COUNTIFS($E$3:E184,E184,$D$3:D184,"ü")&gt;1),0,VLOOKUP(R184,Reductions[],3,0)*SUMIFS(Q:Q,E:E,E184,D:D,"ü"))</f>
        <v>0</v>
      </c>
      <c r="T184" s="67">
        <f t="shared" si="11"/>
        <v>0</v>
      </c>
      <c r="U184" s="15" t="s">
        <v>314</v>
      </c>
      <c r="V184" s="18"/>
      <c r="W184" s="14" t="e">
        <f>#REF!+P184</f>
        <v>#REF!</v>
      </c>
    </row>
    <row r="185" spans="1:23" x14ac:dyDescent="0.25">
      <c r="A185" s="8" t="s">
        <v>225</v>
      </c>
      <c r="B185" s="19"/>
      <c r="C185" s="19"/>
      <c r="D185" s="19"/>
      <c r="E185" s="8"/>
      <c r="F185" s="8"/>
      <c r="G185" s="8"/>
      <c r="H185" s="8"/>
      <c r="I185" s="10"/>
      <c r="J185" s="8"/>
      <c r="K185" s="11"/>
      <c r="L185" s="15"/>
      <c r="M185" s="13" t="s">
        <v>312</v>
      </c>
      <c r="N185" s="18">
        <f t="shared" si="8"/>
        <v>0</v>
      </c>
      <c r="O185" s="13" t="s">
        <v>308</v>
      </c>
      <c r="P185" s="18">
        <f t="shared" si="9"/>
        <v>0</v>
      </c>
      <c r="Q185" s="14">
        <f t="shared" si="10"/>
        <v>0</v>
      </c>
      <c r="R185" s="66" t="str">
        <f>IF(OR($D185&lt;&gt;"ü",COUNTIFS($E$3:E185,E185,$D$3:D185,"ü")&gt;1),"Pas de réduction",INDEX(Reductions[Réduction Famille],MATCH(SUMIFS(Q:Q,E:E,E185,D:D,"ü"),Reductions[Seuil],1),1))</f>
        <v>Pas de réduction</v>
      </c>
      <c r="S185" s="67">
        <f>IF(OR(R185="Pas de réduction",COUNTIFS($E$3:E185,E185,$D$3:D185,"ü")&gt;1),0,VLOOKUP(R185,Reductions[],3,0)*SUMIFS(Q:Q,E:E,E185,D:D,"ü"))</f>
        <v>0</v>
      </c>
      <c r="T185" s="67">
        <f t="shared" si="11"/>
        <v>0</v>
      </c>
      <c r="U185" s="15" t="s">
        <v>314</v>
      </c>
      <c r="V185" s="18"/>
      <c r="W185" s="14" t="e">
        <f>#REF!+P185</f>
        <v>#REF!</v>
      </c>
    </row>
    <row r="186" spans="1:23" x14ac:dyDescent="0.25">
      <c r="A186" s="8" t="s">
        <v>226</v>
      </c>
      <c r="B186" s="19"/>
      <c r="C186" s="19"/>
      <c r="D186" s="19"/>
      <c r="E186" s="8"/>
      <c r="F186" s="8"/>
      <c r="G186" s="8"/>
      <c r="H186" s="8"/>
      <c r="I186" s="10"/>
      <c r="J186" s="8"/>
      <c r="K186" s="11"/>
      <c r="L186" s="15"/>
      <c r="M186" s="13" t="s">
        <v>312</v>
      </c>
      <c r="N186" s="18">
        <f t="shared" si="8"/>
        <v>0</v>
      </c>
      <c r="O186" s="13" t="s">
        <v>308</v>
      </c>
      <c r="P186" s="18">
        <f t="shared" si="9"/>
        <v>0</v>
      </c>
      <c r="Q186" s="14">
        <f t="shared" si="10"/>
        <v>0</v>
      </c>
      <c r="R186" s="66" t="str">
        <f>IF(OR($D186&lt;&gt;"ü",COUNTIFS($E$3:E186,E186,$D$3:D186,"ü")&gt;1),"Pas de réduction",INDEX(Reductions[Réduction Famille],MATCH(SUMIFS(Q:Q,E:E,E186,D:D,"ü"),Reductions[Seuil],1),1))</f>
        <v>Pas de réduction</v>
      </c>
      <c r="S186" s="67">
        <f>IF(OR(R186="Pas de réduction",COUNTIFS($E$3:E186,E186,$D$3:D186,"ü")&gt;1),0,VLOOKUP(R186,Reductions[],3,0)*SUMIFS(Q:Q,E:E,E186,D:D,"ü"))</f>
        <v>0</v>
      </c>
      <c r="T186" s="67">
        <f t="shared" si="11"/>
        <v>0</v>
      </c>
      <c r="U186" s="15" t="s">
        <v>314</v>
      </c>
      <c r="V186" s="18"/>
      <c r="W186" s="14" t="e">
        <f>#REF!+P186</f>
        <v>#REF!</v>
      </c>
    </row>
    <row r="187" spans="1:23" x14ac:dyDescent="0.25">
      <c r="A187" s="8" t="s">
        <v>227</v>
      </c>
      <c r="B187" s="19"/>
      <c r="C187" s="19"/>
      <c r="D187" s="19"/>
      <c r="E187" s="8"/>
      <c r="F187" s="8"/>
      <c r="G187" s="8"/>
      <c r="H187" s="8"/>
      <c r="I187" s="10"/>
      <c r="J187" s="8"/>
      <c r="K187" s="11"/>
      <c r="L187" s="15"/>
      <c r="M187" s="13" t="s">
        <v>312</v>
      </c>
      <c r="N187" s="18">
        <f t="shared" si="8"/>
        <v>0</v>
      </c>
      <c r="O187" s="13" t="s">
        <v>308</v>
      </c>
      <c r="P187" s="18">
        <f t="shared" si="9"/>
        <v>0</v>
      </c>
      <c r="Q187" s="14">
        <f t="shared" si="10"/>
        <v>0</v>
      </c>
      <c r="R187" s="66" t="str">
        <f>IF(OR($D187&lt;&gt;"ü",COUNTIFS($E$3:E187,E187,$D$3:D187,"ü")&gt;1),"Pas de réduction",INDEX(Reductions[Réduction Famille],MATCH(SUMIFS(Q:Q,E:E,E187,D:D,"ü"),Reductions[Seuil],1),1))</f>
        <v>Pas de réduction</v>
      </c>
      <c r="S187" s="67">
        <f>IF(OR(R187="Pas de réduction",COUNTIFS($E$3:E187,E187,$D$3:D187,"ü")&gt;1),0,VLOOKUP(R187,Reductions[],3,0)*SUMIFS(Q:Q,E:E,E187,D:D,"ü"))</f>
        <v>0</v>
      </c>
      <c r="T187" s="67">
        <f t="shared" si="11"/>
        <v>0</v>
      </c>
      <c r="U187" s="15" t="s">
        <v>314</v>
      </c>
      <c r="V187" s="18"/>
      <c r="W187" s="14" t="e">
        <f>#REF!+P187</f>
        <v>#REF!</v>
      </c>
    </row>
    <row r="188" spans="1:23" x14ac:dyDescent="0.25">
      <c r="A188" s="8" t="s">
        <v>228</v>
      </c>
      <c r="B188" s="19"/>
      <c r="C188" s="19"/>
      <c r="D188" s="19"/>
      <c r="E188" s="8"/>
      <c r="F188" s="8"/>
      <c r="G188" s="8"/>
      <c r="H188" s="8"/>
      <c r="I188" s="10"/>
      <c r="J188" s="8"/>
      <c r="K188" s="11"/>
      <c r="L188" s="15"/>
      <c r="M188" s="13" t="s">
        <v>312</v>
      </c>
      <c r="N188" s="18">
        <f t="shared" si="8"/>
        <v>0</v>
      </c>
      <c r="O188" s="13" t="s">
        <v>308</v>
      </c>
      <c r="P188" s="18">
        <f t="shared" si="9"/>
        <v>0</v>
      </c>
      <c r="Q188" s="14">
        <f t="shared" si="10"/>
        <v>0</v>
      </c>
      <c r="R188" s="66" t="str">
        <f>IF(OR($D188&lt;&gt;"ü",COUNTIFS($E$3:E188,E188,$D$3:D188,"ü")&gt;1),"Pas de réduction",INDEX(Reductions[Réduction Famille],MATCH(SUMIFS(Q:Q,E:E,E188,D:D,"ü"),Reductions[Seuil],1),1))</f>
        <v>Pas de réduction</v>
      </c>
      <c r="S188" s="67">
        <f>IF(OR(R188="Pas de réduction",COUNTIFS($E$3:E188,E188,$D$3:D188,"ü")&gt;1),0,VLOOKUP(R188,Reductions[],3,0)*SUMIFS(Q:Q,E:E,E188,D:D,"ü"))</f>
        <v>0</v>
      </c>
      <c r="T188" s="67">
        <f t="shared" si="11"/>
        <v>0</v>
      </c>
      <c r="U188" s="15" t="s">
        <v>314</v>
      </c>
      <c r="V188" s="18"/>
      <c r="W188" s="14" t="e">
        <f>#REF!+P188</f>
        <v>#REF!</v>
      </c>
    </row>
    <row r="189" spans="1:23" x14ac:dyDescent="0.25">
      <c r="A189" s="8" t="s">
        <v>229</v>
      </c>
      <c r="B189" s="19"/>
      <c r="C189" s="19"/>
      <c r="D189" s="19"/>
      <c r="E189" s="8"/>
      <c r="F189" s="8"/>
      <c r="G189" s="8"/>
      <c r="H189" s="8"/>
      <c r="I189" s="10"/>
      <c r="J189" s="8"/>
      <c r="K189" s="11"/>
      <c r="L189" s="15"/>
      <c r="M189" s="13" t="s">
        <v>312</v>
      </c>
      <c r="N189" s="18">
        <f t="shared" si="8"/>
        <v>0</v>
      </c>
      <c r="O189" s="13" t="s">
        <v>308</v>
      </c>
      <c r="P189" s="18">
        <f t="shared" si="9"/>
        <v>0</v>
      </c>
      <c r="Q189" s="14">
        <f t="shared" si="10"/>
        <v>0</v>
      </c>
      <c r="R189" s="66" t="str">
        <f>IF(OR($D189&lt;&gt;"ü",COUNTIFS($E$3:E189,E189,$D$3:D189,"ü")&gt;1),"Pas de réduction",INDEX(Reductions[Réduction Famille],MATCH(SUMIFS(Q:Q,E:E,E189,D:D,"ü"),Reductions[Seuil],1),1))</f>
        <v>Pas de réduction</v>
      </c>
      <c r="S189" s="67">
        <f>IF(OR(R189="Pas de réduction",COUNTIFS($E$3:E189,E189,$D$3:D189,"ü")&gt;1),0,VLOOKUP(R189,Reductions[],3,0)*SUMIFS(Q:Q,E:E,E189,D:D,"ü"))</f>
        <v>0</v>
      </c>
      <c r="T189" s="67">
        <f t="shared" si="11"/>
        <v>0</v>
      </c>
      <c r="U189" s="15" t="s">
        <v>314</v>
      </c>
      <c r="V189" s="18"/>
      <c r="W189" s="14" t="e">
        <f>#REF!+P189</f>
        <v>#REF!</v>
      </c>
    </row>
    <row r="190" spans="1:23" x14ac:dyDescent="0.25">
      <c r="A190" s="8" t="s">
        <v>230</v>
      </c>
      <c r="B190" s="19"/>
      <c r="C190" s="19"/>
      <c r="D190" s="19"/>
      <c r="E190" s="8"/>
      <c r="F190" s="8"/>
      <c r="G190" s="8"/>
      <c r="H190" s="8"/>
      <c r="I190" s="10"/>
      <c r="J190" s="8"/>
      <c r="K190" s="11"/>
      <c r="L190" s="15"/>
      <c r="M190" s="13" t="s">
        <v>312</v>
      </c>
      <c r="N190" s="18">
        <f t="shared" si="8"/>
        <v>0</v>
      </c>
      <c r="O190" s="13" t="s">
        <v>308</v>
      </c>
      <c r="P190" s="18">
        <f t="shared" si="9"/>
        <v>0</v>
      </c>
      <c r="Q190" s="14">
        <f t="shared" si="10"/>
        <v>0</v>
      </c>
      <c r="R190" s="66" t="str">
        <f>IF(OR($D190&lt;&gt;"ü",COUNTIFS($E$3:E190,E190,$D$3:D190,"ü")&gt;1),"Pas de réduction",INDEX(Reductions[Réduction Famille],MATCH(SUMIFS(Q:Q,E:E,E190,D:D,"ü"),Reductions[Seuil],1),1))</f>
        <v>Pas de réduction</v>
      </c>
      <c r="S190" s="67">
        <f>IF(OR(R190="Pas de réduction",COUNTIFS($E$3:E190,E190,$D$3:D190,"ü")&gt;1),0,VLOOKUP(R190,Reductions[],3,0)*SUMIFS(Q:Q,E:E,E190,D:D,"ü"))</f>
        <v>0</v>
      </c>
      <c r="T190" s="67">
        <f t="shared" si="11"/>
        <v>0</v>
      </c>
      <c r="U190" s="15" t="s">
        <v>314</v>
      </c>
      <c r="V190" s="18"/>
      <c r="W190" s="14" t="e">
        <f>#REF!+P190</f>
        <v>#REF!</v>
      </c>
    </row>
    <row r="191" spans="1:23" x14ac:dyDescent="0.25">
      <c r="A191" s="8" t="s">
        <v>231</v>
      </c>
      <c r="B191" s="19"/>
      <c r="C191" s="19"/>
      <c r="D191" s="19"/>
      <c r="E191" s="8"/>
      <c r="F191" s="8"/>
      <c r="G191" s="8"/>
      <c r="H191" s="8"/>
      <c r="I191" s="10"/>
      <c r="J191" s="8"/>
      <c r="K191" s="11"/>
      <c r="L191" s="15"/>
      <c r="M191" s="13" t="s">
        <v>312</v>
      </c>
      <c r="N191" s="18">
        <f t="shared" si="8"/>
        <v>0</v>
      </c>
      <c r="O191" s="13" t="s">
        <v>308</v>
      </c>
      <c r="P191" s="18">
        <f t="shared" si="9"/>
        <v>0</v>
      </c>
      <c r="Q191" s="14">
        <f t="shared" si="10"/>
        <v>0</v>
      </c>
      <c r="R191" s="66" t="str">
        <f>IF(OR($D191&lt;&gt;"ü",COUNTIFS($E$3:E191,E191,$D$3:D191,"ü")&gt;1),"Pas de réduction",INDEX(Reductions[Réduction Famille],MATCH(SUMIFS(Q:Q,E:E,E191,D:D,"ü"),Reductions[Seuil],1),1))</f>
        <v>Pas de réduction</v>
      </c>
      <c r="S191" s="67">
        <f>IF(OR(R191="Pas de réduction",COUNTIFS($E$3:E191,E191,$D$3:D191,"ü")&gt;1),0,VLOOKUP(R191,Reductions[],3,0)*SUMIFS(Q:Q,E:E,E191,D:D,"ü"))</f>
        <v>0</v>
      </c>
      <c r="T191" s="67">
        <f t="shared" si="11"/>
        <v>0</v>
      </c>
      <c r="U191" s="15" t="s">
        <v>314</v>
      </c>
      <c r="V191" s="18"/>
      <c r="W191" s="14" t="e">
        <f>#REF!+P191</f>
        <v>#REF!</v>
      </c>
    </row>
    <row r="192" spans="1:23" x14ac:dyDescent="0.25">
      <c r="A192" s="8" t="s">
        <v>232</v>
      </c>
      <c r="B192" s="19"/>
      <c r="C192" s="19"/>
      <c r="D192" s="19"/>
      <c r="E192" s="8"/>
      <c r="F192" s="8"/>
      <c r="G192" s="8"/>
      <c r="H192" s="8"/>
      <c r="I192" s="10"/>
      <c r="J192" s="8"/>
      <c r="K192" s="11"/>
      <c r="L192" s="15"/>
      <c r="M192" s="13" t="s">
        <v>312</v>
      </c>
      <c r="N192" s="18">
        <f t="shared" si="8"/>
        <v>0</v>
      </c>
      <c r="O192" s="13" t="s">
        <v>308</v>
      </c>
      <c r="P192" s="18">
        <f t="shared" si="9"/>
        <v>0</v>
      </c>
      <c r="Q192" s="14">
        <f t="shared" si="10"/>
        <v>0</v>
      </c>
      <c r="R192" s="66" t="str">
        <f>IF(OR($D192&lt;&gt;"ü",COUNTIFS($E$3:E192,E192,$D$3:D192,"ü")&gt;1),"Pas de réduction",INDEX(Reductions[Réduction Famille],MATCH(SUMIFS(Q:Q,E:E,E192,D:D,"ü"),Reductions[Seuil],1),1))</f>
        <v>Pas de réduction</v>
      </c>
      <c r="S192" s="67">
        <f>IF(OR(R192="Pas de réduction",COUNTIFS($E$3:E192,E192,$D$3:D192,"ü")&gt;1),0,VLOOKUP(R192,Reductions[],3,0)*SUMIFS(Q:Q,E:E,E192,D:D,"ü"))</f>
        <v>0</v>
      </c>
      <c r="T192" s="67">
        <f t="shared" si="11"/>
        <v>0</v>
      </c>
      <c r="U192" s="15" t="s">
        <v>314</v>
      </c>
      <c r="V192" s="18"/>
      <c r="W192" s="14" t="e">
        <f>#REF!+P192</f>
        <v>#REF!</v>
      </c>
    </row>
    <row r="193" spans="1:23" x14ac:dyDescent="0.25">
      <c r="A193" s="8" t="s">
        <v>233</v>
      </c>
      <c r="B193" s="19"/>
      <c r="C193" s="19"/>
      <c r="D193" s="19"/>
      <c r="E193" s="8"/>
      <c r="F193" s="8"/>
      <c r="G193" s="8"/>
      <c r="H193" s="8"/>
      <c r="I193" s="10"/>
      <c r="J193" s="8"/>
      <c r="K193" s="11"/>
      <c r="L193" s="15"/>
      <c r="M193" s="13" t="s">
        <v>312</v>
      </c>
      <c r="N193" s="18">
        <f t="shared" si="8"/>
        <v>0</v>
      </c>
      <c r="O193" s="13" t="s">
        <v>308</v>
      </c>
      <c r="P193" s="18">
        <f t="shared" si="9"/>
        <v>0</v>
      </c>
      <c r="Q193" s="14">
        <f t="shared" si="10"/>
        <v>0</v>
      </c>
      <c r="R193" s="66" t="str">
        <f>IF(OR($D193&lt;&gt;"ü",COUNTIFS($E$3:E193,E193,$D$3:D193,"ü")&gt;1),"Pas de réduction",INDEX(Reductions[Réduction Famille],MATCH(SUMIFS(Q:Q,E:E,E193,D:D,"ü"),Reductions[Seuil],1),1))</f>
        <v>Pas de réduction</v>
      </c>
      <c r="S193" s="67">
        <f>IF(OR(R193="Pas de réduction",COUNTIFS($E$3:E193,E193,$D$3:D193,"ü")&gt;1),0,VLOOKUP(R193,Reductions[],3,0)*SUMIFS(Q:Q,E:E,E193,D:D,"ü"))</f>
        <v>0</v>
      </c>
      <c r="T193" s="67">
        <f t="shared" si="11"/>
        <v>0</v>
      </c>
      <c r="U193" s="15" t="s">
        <v>314</v>
      </c>
      <c r="V193" s="18"/>
      <c r="W193" s="14" t="e">
        <f>#REF!+P193</f>
        <v>#REF!</v>
      </c>
    </row>
    <row r="194" spans="1:23" x14ac:dyDescent="0.25">
      <c r="A194" s="8" t="s">
        <v>234</v>
      </c>
      <c r="B194" s="19"/>
      <c r="C194" s="19"/>
      <c r="D194" s="19"/>
      <c r="E194" s="8"/>
      <c r="F194" s="8"/>
      <c r="G194" s="8"/>
      <c r="H194" s="8"/>
      <c r="I194" s="10"/>
      <c r="J194" s="8"/>
      <c r="K194" s="11"/>
      <c r="L194" s="15"/>
      <c r="M194" s="13" t="s">
        <v>312</v>
      </c>
      <c r="N194" s="18">
        <f t="shared" si="8"/>
        <v>0</v>
      </c>
      <c r="O194" s="13" t="s">
        <v>308</v>
      </c>
      <c r="P194" s="18">
        <f t="shared" si="9"/>
        <v>0</v>
      </c>
      <c r="Q194" s="14">
        <f t="shared" si="10"/>
        <v>0</v>
      </c>
      <c r="R194" s="66" t="str">
        <f>IF(OR($D194&lt;&gt;"ü",COUNTIFS($E$3:E194,E194,$D$3:D194,"ü")&gt;1),"Pas de réduction",INDEX(Reductions[Réduction Famille],MATCH(SUMIFS(Q:Q,E:E,E194,D:D,"ü"),Reductions[Seuil],1),1))</f>
        <v>Pas de réduction</v>
      </c>
      <c r="S194" s="67">
        <f>IF(OR(R194="Pas de réduction",COUNTIFS($E$3:E194,E194,$D$3:D194,"ü")&gt;1),0,VLOOKUP(R194,Reductions[],3,0)*SUMIFS(Q:Q,E:E,E194,D:D,"ü"))</f>
        <v>0</v>
      </c>
      <c r="T194" s="67">
        <f t="shared" si="11"/>
        <v>0</v>
      </c>
      <c r="U194" s="15" t="s">
        <v>314</v>
      </c>
      <c r="V194" s="18"/>
      <c r="W194" s="14" t="e">
        <f>#REF!+P194</f>
        <v>#REF!</v>
      </c>
    </row>
    <row r="195" spans="1:23" x14ac:dyDescent="0.25">
      <c r="A195" s="8" t="s">
        <v>235</v>
      </c>
      <c r="B195" s="19"/>
      <c r="C195" s="19"/>
      <c r="D195" s="19"/>
      <c r="E195" s="8"/>
      <c r="F195" s="8"/>
      <c r="G195" s="8"/>
      <c r="H195" s="8"/>
      <c r="I195" s="10"/>
      <c r="J195" s="8"/>
      <c r="K195" s="11"/>
      <c r="L195" s="15"/>
      <c r="M195" s="13" t="s">
        <v>312</v>
      </c>
      <c r="N195" s="18">
        <f t="shared" ref="N195:N252" si="12">INDEX(Montant,MATCH(M195,Type_d_Adhésion,0))</f>
        <v>0</v>
      </c>
      <c r="O195" s="13" t="s">
        <v>308</v>
      </c>
      <c r="P195" s="18">
        <f t="shared" ref="P195:P252" si="13">INDEX(Montant2,MATCH(O195,Type_de_Cours,0))</f>
        <v>0</v>
      </c>
      <c r="Q195" s="14">
        <f t="shared" si="10"/>
        <v>0</v>
      </c>
      <c r="R195" s="66" t="str">
        <f>IF(OR($D195&lt;&gt;"ü",COUNTIFS($E$3:E195,E195,$D$3:D195,"ü")&gt;1),"Pas de réduction",INDEX(Reductions[Réduction Famille],MATCH(SUMIFS(Q:Q,E:E,E195,D:D,"ü"),Reductions[Seuil],1),1))</f>
        <v>Pas de réduction</v>
      </c>
      <c r="S195" s="67">
        <f>IF(OR(R195="Pas de réduction",COUNTIFS($E$3:E195,E195,$D$3:D195,"ü")&gt;1),0,VLOOKUP(R195,Reductions[],3,0)*SUMIFS(Q:Q,E:E,E195,D:D,"ü"))</f>
        <v>0</v>
      </c>
      <c r="T195" s="67">
        <f t="shared" si="11"/>
        <v>0</v>
      </c>
      <c r="U195" s="15" t="s">
        <v>314</v>
      </c>
      <c r="V195" s="18"/>
      <c r="W195" s="14" t="e">
        <f>#REF!+P195</f>
        <v>#REF!</v>
      </c>
    </row>
    <row r="196" spans="1:23" x14ac:dyDescent="0.25">
      <c r="A196" s="8" t="s">
        <v>236</v>
      </c>
      <c r="B196" s="19"/>
      <c r="C196" s="19"/>
      <c r="D196" s="19"/>
      <c r="E196" s="8"/>
      <c r="F196" s="8"/>
      <c r="G196" s="8"/>
      <c r="H196" s="8"/>
      <c r="I196" s="10"/>
      <c r="J196" s="8"/>
      <c r="K196" s="11"/>
      <c r="L196" s="15"/>
      <c r="M196" s="13" t="s">
        <v>312</v>
      </c>
      <c r="N196" s="18">
        <f t="shared" si="12"/>
        <v>0</v>
      </c>
      <c r="O196" s="13" t="s">
        <v>308</v>
      </c>
      <c r="P196" s="18">
        <f t="shared" si="13"/>
        <v>0</v>
      </c>
      <c r="Q196" s="14">
        <f t="shared" ref="Q196:Q252" si="14">SUM(N196+P196)</f>
        <v>0</v>
      </c>
      <c r="R196" s="66" t="str">
        <f>IF(OR($D196&lt;&gt;"ü",COUNTIFS($E$3:E196,E196,$D$3:D196,"ü")&gt;1),"Pas de réduction",INDEX(Reductions[Réduction Famille],MATCH(SUMIFS(Q:Q,E:E,E196,D:D,"ü"),Reductions[Seuil],1),1))</f>
        <v>Pas de réduction</v>
      </c>
      <c r="S196" s="67">
        <f>IF(OR(R196="Pas de réduction",COUNTIFS($E$3:E196,E196,$D$3:D196,"ü")&gt;1),0,VLOOKUP(R196,Reductions[],3,0)*SUMIFS(Q:Q,E:E,E196,D:D,"ü"))</f>
        <v>0</v>
      </c>
      <c r="T196" s="67">
        <f t="shared" ref="T196:T252" si="15">IF(D196="ü",SUMIFS(Q:Q,E:E,E509/3/2018),Q196)-S196</f>
        <v>0</v>
      </c>
      <c r="U196" s="15" t="s">
        <v>314</v>
      </c>
      <c r="V196" s="18"/>
      <c r="W196" s="14" t="e">
        <f>#REF!+P196</f>
        <v>#REF!</v>
      </c>
    </row>
    <row r="197" spans="1:23" x14ac:dyDescent="0.25">
      <c r="A197" s="8" t="s">
        <v>237</v>
      </c>
      <c r="B197" s="19"/>
      <c r="C197" s="19"/>
      <c r="D197" s="19"/>
      <c r="E197" s="8"/>
      <c r="F197" s="8"/>
      <c r="G197" s="8"/>
      <c r="H197" s="8"/>
      <c r="I197" s="10"/>
      <c r="J197" s="8"/>
      <c r="K197" s="11"/>
      <c r="L197" s="15"/>
      <c r="M197" s="13" t="s">
        <v>312</v>
      </c>
      <c r="N197" s="18">
        <f t="shared" si="12"/>
        <v>0</v>
      </c>
      <c r="O197" s="13" t="s">
        <v>308</v>
      </c>
      <c r="P197" s="18">
        <f t="shared" si="13"/>
        <v>0</v>
      </c>
      <c r="Q197" s="14">
        <f t="shared" si="14"/>
        <v>0</v>
      </c>
      <c r="R197" s="66" t="str">
        <f>IF(OR($D197&lt;&gt;"ü",COUNTIFS($E$3:E197,E197,$D$3:D197,"ü")&gt;1),"Pas de réduction",INDEX(Reductions[Réduction Famille],MATCH(SUMIFS(Q:Q,E:E,E197,D:D,"ü"),Reductions[Seuil],1),1))</f>
        <v>Pas de réduction</v>
      </c>
      <c r="S197" s="67">
        <f>IF(OR(R197="Pas de réduction",COUNTIFS($E$3:E197,E197,$D$3:D197,"ü")&gt;1),0,VLOOKUP(R197,Reductions[],3,0)*SUMIFS(Q:Q,E:E,E197,D:D,"ü"))</f>
        <v>0</v>
      </c>
      <c r="T197" s="67">
        <f t="shared" si="15"/>
        <v>0</v>
      </c>
      <c r="U197" s="15" t="s">
        <v>314</v>
      </c>
      <c r="V197" s="18"/>
      <c r="W197" s="14" t="e">
        <f>#REF!+P197</f>
        <v>#REF!</v>
      </c>
    </row>
    <row r="198" spans="1:23" x14ac:dyDescent="0.25">
      <c r="A198" s="8" t="s">
        <v>238</v>
      </c>
      <c r="B198" s="19"/>
      <c r="C198" s="19"/>
      <c r="D198" s="19"/>
      <c r="E198" s="8"/>
      <c r="F198" s="8"/>
      <c r="G198" s="8"/>
      <c r="H198" s="8"/>
      <c r="I198" s="10"/>
      <c r="J198" s="8"/>
      <c r="K198" s="11"/>
      <c r="L198" s="15"/>
      <c r="M198" s="13" t="s">
        <v>312</v>
      </c>
      <c r="N198" s="18">
        <f t="shared" si="12"/>
        <v>0</v>
      </c>
      <c r="O198" s="13" t="s">
        <v>308</v>
      </c>
      <c r="P198" s="18">
        <f t="shared" si="13"/>
        <v>0</v>
      </c>
      <c r="Q198" s="14">
        <f t="shared" si="14"/>
        <v>0</v>
      </c>
      <c r="R198" s="66" t="str">
        <f>IF(OR($D198&lt;&gt;"ü",COUNTIFS($E$3:E198,E198,$D$3:D198,"ü")&gt;1),"Pas de réduction",INDEX(Reductions[Réduction Famille],MATCH(SUMIFS(Q:Q,E:E,E198,D:D,"ü"),Reductions[Seuil],1),1))</f>
        <v>Pas de réduction</v>
      </c>
      <c r="S198" s="67">
        <f>IF(OR(R198="Pas de réduction",COUNTIFS($E$3:E198,E198,$D$3:D198,"ü")&gt;1),0,VLOOKUP(R198,Reductions[],3,0)*SUMIFS(Q:Q,E:E,E198,D:D,"ü"))</f>
        <v>0</v>
      </c>
      <c r="T198" s="67">
        <f t="shared" si="15"/>
        <v>0</v>
      </c>
      <c r="U198" s="15" t="s">
        <v>314</v>
      </c>
      <c r="V198" s="18"/>
      <c r="W198" s="14" t="e">
        <f>#REF!+P198</f>
        <v>#REF!</v>
      </c>
    </row>
    <row r="199" spans="1:23" x14ac:dyDescent="0.25">
      <c r="A199" s="8" t="s">
        <v>239</v>
      </c>
      <c r="B199" s="19"/>
      <c r="C199" s="19"/>
      <c r="D199" s="19"/>
      <c r="E199" s="8"/>
      <c r="F199" s="8"/>
      <c r="G199" s="8"/>
      <c r="H199" s="8"/>
      <c r="I199" s="10"/>
      <c r="J199" s="8"/>
      <c r="K199" s="11"/>
      <c r="L199" s="15"/>
      <c r="M199" s="13" t="s">
        <v>312</v>
      </c>
      <c r="N199" s="18">
        <f t="shared" si="12"/>
        <v>0</v>
      </c>
      <c r="O199" s="13" t="s">
        <v>308</v>
      </c>
      <c r="P199" s="18">
        <f t="shared" si="13"/>
        <v>0</v>
      </c>
      <c r="Q199" s="14">
        <f t="shared" si="14"/>
        <v>0</v>
      </c>
      <c r="R199" s="66" t="str">
        <f>IF(OR($D199&lt;&gt;"ü",COUNTIFS($E$3:E199,E199,$D$3:D199,"ü")&gt;1),"Pas de réduction",INDEX(Reductions[Réduction Famille],MATCH(SUMIFS(Q:Q,E:E,E199,D:D,"ü"),Reductions[Seuil],1),1))</f>
        <v>Pas de réduction</v>
      </c>
      <c r="S199" s="67">
        <f>IF(OR(R199="Pas de réduction",COUNTIFS($E$3:E199,E199,$D$3:D199,"ü")&gt;1),0,VLOOKUP(R199,Reductions[],3,0)*SUMIFS(Q:Q,E:E,E199,D:D,"ü"))</f>
        <v>0</v>
      </c>
      <c r="T199" s="67">
        <f t="shared" si="15"/>
        <v>0</v>
      </c>
      <c r="U199" s="15" t="s">
        <v>314</v>
      </c>
      <c r="V199" s="18"/>
      <c r="W199" s="14" t="e">
        <f>#REF!+P199</f>
        <v>#REF!</v>
      </c>
    </row>
    <row r="200" spans="1:23" x14ac:dyDescent="0.25">
      <c r="A200" s="8" t="s">
        <v>240</v>
      </c>
      <c r="B200" s="19"/>
      <c r="C200" s="19"/>
      <c r="D200" s="19"/>
      <c r="E200" s="8"/>
      <c r="F200" s="8"/>
      <c r="G200" s="8"/>
      <c r="H200" s="8"/>
      <c r="I200" s="10"/>
      <c r="J200" s="8"/>
      <c r="K200" s="11"/>
      <c r="L200" s="15"/>
      <c r="M200" s="13" t="s">
        <v>312</v>
      </c>
      <c r="N200" s="18">
        <f t="shared" si="12"/>
        <v>0</v>
      </c>
      <c r="O200" s="13" t="s">
        <v>308</v>
      </c>
      <c r="P200" s="18">
        <f t="shared" si="13"/>
        <v>0</v>
      </c>
      <c r="Q200" s="14">
        <f t="shared" si="14"/>
        <v>0</v>
      </c>
      <c r="R200" s="66" t="str">
        <f>IF(OR($D200&lt;&gt;"ü",COUNTIFS($E$3:E200,E200,$D$3:D200,"ü")&gt;1),"Pas de réduction",INDEX(Reductions[Réduction Famille],MATCH(SUMIFS(Q:Q,E:E,E200,D:D,"ü"),Reductions[Seuil],1),1))</f>
        <v>Pas de réduction</v>
      </c>
      <c r="S200" s="67">
        <f>IF(OR(R200="Pas de réduction",COUNTIFS($E$3:E200,E200,$D$3:D200,"ü")&gt;1),0,VLOOKUP(R200,Reductions[],3,0)*SUMIFS(Q:Q,E:E,E200,D:D,"ü"))</f>
        <v>0</v>
      </c>
      <c r="T200" s="67">
        <f t="shared" si="15"/>
        <v>0</v>
      </c>
      <c r="U200" s="15" t="s">
        <v>314</v>
      </c>
      <c r="V200" s="18"/>
      <c r="W200" s="14" t="e">
        <f>#REF!+P200</f>
        <v>#REF!</v>
      </c>
    </row>
    <row r="201" spans="1:23" x14ac:dyDescent="0.25">
      <c r="A201" s="8" t="s">
        <v>241</v>
      </c>
      <c r="B201" s="19"/>
      <c r="C201" s="19"/>
      <c r="D201" s="19"/>
      <c r="E201" s="8"/>
      <c r="F201" s="8"/>
      <c r="G201" s="8"/>
      <c r="H201" s="8"/>
      <c r="I201" s="10"/>
      <c r="J201" s="8"/>
      <c r="K201" s="11"/>
      <c r="L201" s="15"/>
      <c r="M201" s="13" t="s">
        <v>312</v>
      </c>
      <c r="N201" s="18">
        <f t="shared" si="12"/>
        <v>0</v>
      </c>
      <c r="O201" s="13" t="s">
        <v>308</v>
      </c>
      <c r="P201" s="18">
        <f t="shared" si="13"/>
        <v>0</v>
      </c>
      <c r="Q201" s="14">
        <f t="shared" si="14"/>
        <v>0</v>
      </c>
      <c r="R201" s="66" t="str">
        <f>IF(OR($D201&lt;&gt;"ü",COUNTIFS($E$3:E201,E201,$D$3:D201,"ü")&gt;1),"Pas de réduction",INDEX(Reductions[Réduction Famille],MATCH(SUMIFS(Q:Q,E:E,E201,D:D,"ü"),Reductions[Seuil],1),1))</f>
        <v>Pas de réduction</v>
      </c>
      <c r="S201" s="67">
        <f>IF(OR(R201="Pas de réduction",COUNTIFS($E$3:E201,E201,$D$3:D201,"ü")&gt;1),0,VLOOKUP(R201,Reductions[],3,0)*SUMIFS(Q:Q,E:E,E201,D:D,"ü"))</f>
        <v>0</v>
      </c>
      <c r="T201" s="67">
        <f t="shared" si="15"/>
        <v>0</v>
      </c>
      <c r="U201" s="15" t="s">
        <v>314</v>
      </c>
      <c r="V201" s="18"/>
      <c r="W201" s="14" t="e">
        <f>#REF!+P201</f>
        <v>#REF!</v>
      </c>
    </row>
    <row r="202" spans="1:23" x14ac:dyDescent="0.25">
      <c r="A202" s="8" t="s">
        <v>242</v>
      </c>
      <c r="B202" s="19"/>
      <c r="C202" s="19"/>
      <c r="D202" s="19"/>
      <c r="E202" s="8"/>
      <c r="F202" s="8"/>
      <c r="G202" s="8"/>
      <c r="H202" s="8"/>
      <c r="I202" s="10"/>
      <c r="J202" s="8"/>
      <c r="K202" s="11"/>
      <c r="L202" s="15"/>
      <c r="M202" s="13" t="s">
        <v>312</v>
      </c>
      <c r="N202" s="18">
        <f t="shared" si="12"/>
        <v>0</v>
      </c>
      <c r="O202" s="13" t="s">
        <v>308</v>
      </c>
      <c r="P202" s="18">
        <f t="shared" si="13"/>
        <v>0</v>
      </c>
      <c r="Q202" s="14">
        <f t="shared" si="14"/>
        <v>0</v>
      </c>
      <c r="R202" s="66" t="str">
        <f>IF(OR($D202&lt;&gt;"ü",COUNTIFS($E$3:E202,E202,$D$3:D202,"ü")&gt;1),"Pas de réduction",INDEX(Reductions[Réduction Famille],MATCH(SUMIFS(Q:Q,E:E,E202,D:D,"ü"),Reductions[Seuil],1),1))</f>
        <v>Pas de réduction</v>
      </c>
      <c r="S202" s="67">
        <f>IF(OR(R202="Pas de réduction",COUNTIFS($E$3:E202,E202,$D$3:D202,"ü")&gt;1),0,VLOOKUP(R202,Reductions[],3,0)*SUMIFS(Q:Q,E:E,E202,D:D,"ü"))</f>
        <v>0</v>
      </c>
      <c r="T202" s="67">
        <f t="shared" si="15"/>
        <v>0</v>
      </c>
      <c r="U202" s="15" t="s">
        <v>314</v>
      </c>
      <c r="V202" s="18"/>
      <c r="W202" s="14" t="e">
        <f>#REF!+P202</f>
        <v>#REF!</v>
      </c>
    </row>
    <row r="203" spans="1:23" x14ac:dyDescent="0.25">
      <c r="A203" s="8" t="s">
        <v>243</v>
      </c>
      <c r="B203" s="19"/>
      <c r="C203" s="19"/>
      <c r="D203" s="19"/>
      <c r="E203" s="8"/>
      <c r="F203" s="8"/>
      <c r="G203" s="8"/>
      <c r="H203" s="8"/>
      <c r="I203" s="10"/>
      <c r="J203" s="8"/>
      <c r="K203" s="11"/>
      <c r="L203" s="15"/>
      <c r="M203" s="13" t="s">
        <v>312</v>
      </c>
      <c r="N203" s="18">
        <f t="shared" si="12"/>
        <v>0</v>
      </c>
      <c r="O203" s="13" t="s">
        <v>308</v>
      </c>
      <c r="P203" s="18">
        <f t="shared" si="13"/>
        <v>0</v>
      </c>
      <c r="Q203" s="14">
        <f t="shared" si="14"/>
        <v>0</v>
      </c>
      <c r="R203" s="66" t="str">
        <f>IF(OR($D203&lt;&gt;"ü",COUNTIFS($E$3:E203,E203,$D$3:D203,"ü")&gt;1),"Pas de réduction",INDEX(Reductions[Réduction Famille],MATCH(SUMIFS(Q:Q,E:E,E203,D:D,"ü"),Reductions[Seuil],1),1))</f>
        <v>Pas de réduction</v>
      </c>
      <c r="S203" s="67">
        <f>IF(OR(R203="Pas de réduction",COUNTIFS($E$3:E203,E203,$D$3:D203,"ü")&gt;1),0,VLOOKUP(R203,Reductions[],3,0)*SUMIFS(Q:Q,E:E,E203,D:D,"ü"))</f>
        <v>0</v>
      </c>
      <c r="T203" s="67">
        <f t="shared" si="15"/>
        <v>0</v>
      </c>
      <c r="U203" s="15" t="s">
        <v>314</v>
      </c>
      <c r="V203" s="18"/>
      <c r="W203" s="14" t="e">
        <f>#REF!+P203</f>
        <v>#REF!</v>
      </c>
    </row>
    <row r="204" spans="1:23" x14ac:dyDescent="0.25">
      <c r="A204" s="8" t="s">
        <v>244</v>
      </c>
      <c r="B204" s="19"/>
      <c r="C204" s="19"/>
      <c r="D204" s="19"/>
      <c r="E204" s="8"/>
      <c r="F204" s="8"/>
      <c r="G204" s="8"/>
      <c r="H204" s="8"/>
      <c r="I204" s="10"/>
      <c r="J204" s="8"/>
      <c r="K204" s="11"/>
      <c r="L204" s="15"/>
      <c r="M204" s="13" t="s">
        <v>312</v>
      </c>
      <c r="N204" s="18">
        <f t="shared" si="12"/>
        <v>0</v>
      </c>
      <c r="O204" s="13" t="s">
        <v>308</v>
      </c>
      <c r="P204" s="18">
        <f t="shared" si="13"/>
        <v>0</v>
      </c>
      <c r="Q204" s="14">
        <f t="shared" si="14"/>
        <v>0</v>
      </c>
      <c r="R204" s="66" t="str">
        <f>IF(OR($D204&lt;&gt;"ü",COUNTIFS($E$3:E204,E204,$D$3:D204,"ü")&gt;1),"Pas de réduction",INDEX(Reductions[Réduction Famille],MATCH(SUMIFS(Q:Q,E:E,E204,D:D,"ü"),Reductions[Seuil],1),1))</f>
        <v>Pas de réduction</v>
      </c>
      <c r="S204" s="67">
        <f>IF(OR(R204="Pas de réduction",COUNTIFS($E$3:E204,E204,$D$3:D204,"ü")&gt;1),0,VLOOKUP(R204,Reductions[],3,0)*SUMIFS(Q:Q,E:E,E204,D:D,"ü"))</f>
        <v>0</v>
      </c>
      <c r="T204" s="67">
        <f t="shared" si="15"/>
        <v>0</v>
      </c>
      <c r="U204" s="15" t="s">
        <v>314</v>
      </c>
      <c r="V204" s="18"/>
      <c r="W204" s="14" t="e">
        <f>#REF!+P204</f>
        <v>#REF!</v>
      </c>
    </row>
    <row r="205" spans="1:23" x14ac:dyDescent="0.25">
      <c r="A205" s="8" t="s">
        <v>245</v>
      </c>
      <c r="B205" s="19"/>
      <c r="C205" s="19"/>
      <c r="D205" s="19"/>
      <c r="E205" s="8"/>
      <c r="F205" s="8"/>
      <c r="G205" s="8"/>
      <c r="H205" s="8"/>
      <c r="I205" s="10"/>
      <c r="J205" s="8"/>
      <c r="K205" s="11"/>
      <c r="L205" s="15"/>
      <c r="M205" s="13" t="s">
        <v>312</v>
      </c>
      <c r="N205" s="18">
        <f t="shared" si="12"/>
        <v>0</v>
      </c>
      <c r="O205" s="13" t="s">
        <v>308</v>
      </c>
      <c r="P205" s="18">
        <f t="shared" si="13"/>
        <v>0</v>
      </c>
      <c r="Q205" s="14">
        <f t="shared" si="14"/>
        <v>0</v>
      </c>
      <c r="R205" s="66" t="str">
        <f>IF(OR($D205&lt;&gt;"ü",COUNTIFS($E$3:E205,E205,$D$3:D205,"ü")&gt;1),"Pas de réduction",INDEX(Reductions[Réduction Famille],MATCH(SUMIFS(Q:Q,E:E,E205,D:D,"ü"),Reductions[Seuil],1),1))</f>
        <v>Pas de réduction</v>
      </c>
      <c r="S205" s="67">
        <f>IF(OR(R205="Pas de réduction",COUNTIFS($E$3:E205,E205,$D$3:D205,"ü")&gt;1),0,VLOOKUP(R205,Reductions[],3,0)*SUMIFS(Q:Q,E:E,E205,D:D,"ü"))</f>
        <v>0</v>
      </c>
      <c r="T205" s="67">
        <f t="shared" si="15"/>
        <v>0</v>
      </c>
      <c r="U205" s="15" t="s">
        <v>314</v>
      </c>
      <c r="V205" s="18"/>
      <c r="W205" s="14" t="e">
        <f>#REF!+P205</f>
        <v>#REF!</v>
      </c>
    </row>
    <row r="206" spans="1:23" x14ac:dyDescent="0.25">
      <c r="A206" s="8" t="s">
        <v>246</v>
      </c>
      <c r="B206" s="19"/>
      <c r="C206" s="19"/>
      <c r="D206" s="19"/>
      <c r="E206" s="8"/>
      <c r="F206" s="8"/>
      <c r="G206" s="8"/>
      <c r="H206" s="8"/>
      <c r="I206" s="10"/>
      <c r="J206" s="8"/>
      <c r="K206" s="11"/>
      <c r="L206" s="15"/>
      <c r="M206" s="13" t="s">
        <v>312</v>
      </c>
      <c r="N206" s="18">
        <f t="shared" si="12"/>
        <v>0</v>
      </c>
      <c r="O206" s="13" t="s">
        <v>308</v>
      </c>
      <c r="P206" s="18">
        <f t="shared" si="13"/>
        <v>0</v>
      </c>
      <c r="Q206" s="14">
        <f t="shared" si="14"/>
        <v>0</v>
      </c>
      <c r="R206" s="66" t="str">
        <f>IF(OR($D206&lt;&gt;"ü",COUNTIFS($E$3:E206,E206,$D$3:D206,"ü")&gt;1),"Pas de réduction",INDEX(Reductions[Réduction Famille],MATCH(SUMIFS(Q:Q,E:E,E206,D:D,"ü"),Reductions[Seuil],1),1))</f>
        <v>Pas de réduction</v>
      </c>
      <c r="S206" s="67">
        <f>IF(OR(R206="Pas de réduction",COUNTIFS($E$3:E206,E206,$D$3:D206,"ü")&gt;1),0,VLOOKUP(R206,Reductions[],3,0)*SUMIFS(Q:Q,E:E,E206,D:D,"ü"))</f>
        <v>0</v>
      </c>
      <c r="T206" s="67">
        <f t="shared" si="15"/>
        <v>0</v>
      </c>
      <c r="U206" s="15" t="s">
        <v>314</v>
      </c>
      <c r="V206" s="18"/>
      <c r="W206" s="14" t="e">
        <f>#REF!+P206</f>
        <v>#REF!</v>
      </c>
    </row>
    <row r="207" spans="1:23" x14ac:dyDescent="0.25">
      <c r="A207" s="8" t="s">
        <v>247</v>
      </c>
      <c r="B207" s="19"/>
      <c r="C207" s="19"/>
      <c r="D207" s="19"/>
      <c r="E207" s="8"/>
      <c r="F207" s="8"/>
      <c r="G207" s="8"/>
      <c r="H207" s="8"/>
      <c r="I207" s="10"/>
      <c r="J207" s="8"/>
      <c r="K207" s="11"/>
      <c r="L207" s="15"/>
      <c r="M207" s="13" t="s">
        <v>312</v>
      </c>
      <c r="N207" s="18">
        <f t="shared" si="12"/>
        <v>0</v>
      </c>
      <c r="O207" s="13" t="s">
        <v>308</v>
      </c>
      <c r="P207" s="18">
        <f t="shared" si="13"/>
        <v>0</v>
      </c>
      <c r="Q207" s="14">
        <f t="shared" si="14"/>
        <v>0</v>
      </c>
      <c r="R207" s="66" t="str">
        <f>IF(OR($D207&lt;&gt;"ü",COUNTIFS($E$3:E207,E207,$D$3:D207,"ü")&gt;1),"Pas de réduction",INDEX(Reductions[Réduction Famille],MATCH(SUMIFS(Q:Q,E:E,E207,D:D,"ü"),Reductions[Seuil],1),1))</f>
        <v>Pas de réduction</v>
      </c>
      <c r="S207" s="67">
        <f>IF(OR(R207="Pas de réduction",COUNTIFS($E$3:E207,E207,$D$3:D207,"ü")&gt;1),0,VLOOKUP(R207,Reductions[],3,0)*SUMIFS(Q:Q,E:E,E207,D:D,"ü"))</f>
        <v>0</v>
      </c>
      <c r="T207" s="67">
        <f t="shared" si="15"/>
        <v>0</v>
      </c>
      <c r="U207" s="15" t="s">
        <v>314</v>
      </c>
      <c r="V207" s="18"/>
      <c r="W207" s="14" t="e">
        <f>#REF!+P207</f>
        <v>#REF!</v>
      </c>
    </row>
    <row r="208" spans="1:23" x14ac:dyDescent="0.25">
      <c r="A208" s="8" t="s">
        <v>248</v>
      </c>
      <c r="B208" s="19"/>
      <c r="C208" s="19"/>
      <c r="D208" s="19"/>
      <c r="E208" s="8"/>
      <c r="F208" s="8"/>
      <c r="G208" s="8"/>
      <c r="H208" s="8"/>
      <c r="I208" s="10"/>
      <c r="J208" s="8"/>
      <c r="K208" s="11"/>
      <c r="L208" s="15"/>
      <c r="M208" s="13" t="s">
        <v>312</v>
      </c>
      <c r="N208" s="18">
        <f t="shared" si="12"/>
        <v>0</v>
      </c>
      <c r="O208" s="13" t="s">
        <v>308</v>
      </c>
      <c r="P208" s="18">
        <f t="shared" si="13"/>
        <v>0</v>
      </c>
      <c r="Q208" s="14">
        <f t="shared" si="14"/>
        <v>0</v>
      </c>
      <c r="R208" s="66" t="str">
        <f>IF(OR($D208&lt;&gt;"ü",COUNTIFS($E$3:E208,E208,$D$3:D208,"ü")&gt;1),"Pas de réduction",INDEX(Reductions[Réduction Famille],MATCH(SUMIFS(Q:Q,E:E,E208,D:D,"ü"),Reductions[Seuil],1),1))</f>
        <v>Pas de réduction</v>
      </c>
      <c r="S208" s="67">
        <f>IF(OR(R208="Pas de réduction",COUNTIFS($E$3:E208,E208,$D$3:D208,"ü")&gt;1),0,VLOOKUP(R208,Reductions[],3,0)*SUMIFS(Q:Q,E:E,E208,D:D,"ü"))</f>
        <v>0</v>
      </c>
      <c r="T208" s="67">
        <f t="shared" si="15"/>
        <v>0</v>
      </c>
      <c r="U208" s="15" t="s">
        <v>314</v>
      </c>
      <c r="V208" s="18"/>
      <c r="W208" s="14" t="e">
        <f>#REF!+P208</f>
        <v>#REF!</v>
      </c>
    </row>
    <row r="209" spans="1:23" x14ac:dyDescent="0.25">
      <c r="A209" s="8" t="s">
        <v>249</v>
      </c>
      <c r="B209" s="19"/>
      <c r="C209" s="19"/>
      <c r="D209" s="19"/>
      <c r="E209" s="8"/>
      <c r="F209" s="8"/>
      <c r="G209" s="8"/>
      <c r="H209" s="8"/>
      <c r="I209" s="10"/>
      <c r="J209" s="8"/>
      <c r="K209" s="11"/>
      <c r="L209" s="15"/>
      <c r="M209" s="13" t="s">
        <v>312</v>
      </c>
      <c r="N209" s="18">
        <f t="shared" si="12"/>
        <v>0</v>
      </c>
      <c r="O209" s="13" t="s">
        <v>308</v>
      </c>
      <c r="P209" s="18">
        <f t="shared" si="13"/>
        <v>0</v>
      </c>
      <c r="Q209" s="14">
        <f t="shared" si="14"/>
        <v>0</v>
      </c>
      <c r="R209" s="66" t="str">
        <f>IF(OR($D209&lt;&gt;"ü",COUNTIFS($E$3:E209,E209,$D$3:D209,"ü")&gt;1),"Pas de réduction",INDEX(Reductions[Réduction Famille],MATCH(SUMIFS(Q:Q,E:E,E209,D:D,"ü"),Reductions[Seuil],1),1))</f>
        <v>Pas de réduction</v>
      </c>
      <c r="S209" s="67">
        <f>IF(OR(R209="Pas de réduction",COUNTIFS($E$3:E209,E209,$D$3:D209,"ü")&gt;1),0,VLOOKUP(R209,Reductions[],3,0)*SUMIFS(Q:Q,E:E,E209,D:D,"ü"))</f>
        <v>0</v>
      </c>
      <c r="T209" s="67">
        <f t="shared" si="15"/>
        <v>0</v>
      </c>
      <c r="U209" s="15" t="s">
        <v>314</v>
      </c>
      <c r="V209" s="18"/>
      <c r="W209" s="14" t="e">
        <f>#REF!+P209</f>
        <v>#REF!</v>
      </c>
    </row>
    <row r="210" spans="1:23" x14ac:dyDescent="0.25">
      <c r="A210" s="8" t="s">
        <v>250</v>
      </c>
      <c r="B210" s="19"/>
      <c r="C210" s="19"/>
      <c r="D210" s="19"/>
      <c r="E210" s="8"/>
      <c r="F210" s="8"/>
      <c r="G210" s="8"/>
      <c r="H210" s="8"/>
      <c r="I210" s="10"/>
      <c r="J210" s="8"/>
      <c r="K210" s="11"/>
      <c r="L210" s="15"/>
      <c r="M210" s="13" t="s">
        <v>312</v>
      </c>
      <c r="N210" s="18">
        <f t="shared" si="12"/>
        <v>0</v>
      </c>
      <c r="O210" s="13" t="s">
        <v>308</v>
      </c>
      <c r="P210" s="18">
        <f t="shared" si="13"/>
        <v>0</v>
      </c>
      <c r="Q210" s="14">
        <f t="shared" si="14"/>
        <v>0</v>
      </c>
      <c r="R210" s="66" t="str">
        <f>IF(OR($D210&lt;&gt;"ü",COUNTIFS($E$3:E210,E210,$D$3:D210,"ü")&gt;1),"Pas de réduction",INDEX(Reductions[Réduction Famille],MATCH(SUMIFS(Q:Q,E:E,E210,D:D,"ü"),Reductions[Seuil],1),1))</f>
        <v>Pas de réduction</v>
      </c>
      <c r="S210" s="67">
        <f>IF(OR(R210="Pas de réduction",COUNTIFS($E$3:E210,E210,$D$3:D210,"ü")&gt;1),0,VLOOKUP(R210,Reductions[],3,0)*SUMIFS(Q:Q,E:E,E210,D:D,"ü"))</f>
        <v>0</v>
      </c>
      <c r="T210" s="67">
        <f t="shared" si="15"/>
        <v>0</v>
      </c>
      <c r="U210" s="15" t="s">
        <v>314</v>
      </c>
      <c r="V210" s="18"/>
      <c r="W210" s="14" t="e">
        <f>#REF!+P210</f>
        <v>#REF!</v>
      </c>
    </row>
    <row r="211" spans="1:23" x14ac:dyDescent="0.25">
      <c r="A211" s="8" t="s">
        <v>251</v>
      </c>
      <c r="B211" s="19"/>
      <c r="C211" s="19"/>
      <c r="D211" s="19"/>
      <c r="E211" s="8"/>
      <c r="F211" s="8"/>
      <c r="G211" s="8"/>
      <c r="H211" s="8"/>
      <c r="I211" s="10"/>
      <c r="J211" s="8"/>
      <c r="K211" s="11"/>
      <c r="L211" s="15"/>
      <c r="M211" s="13" t="s">
        <v>312</v>
      </c>
      <c r="N211" s="18">
        <f t="shared" si="12"/>
        <v>0</v>
      </c>
      <c r="O211" s="13" t="s">
        <v>308</v>
      </c>
      <c r="P211" s="18">
        <f t="shared" si="13"/>
        <v>0</v>
      </c>
      <c r="Q211" s="14">
        <f t="shared" si="14"/>
        <v>0</v>
      </c>
      <c r="R211" s="66" t="str">
        <f>IF(OR($D211&lt;&gt;"ü",COUNTIFS($E$3:E211,E211,$D$3:D211,"ü")&gt;1),"Pas de réduction",INDEX(Reductions[Réduction Famille],MATCH(SUMIFS(Q:Q,E:E,E211,D:D,"ü"),Reductions[Seuil],1),1))</f>
        <v>Pas de réduction</v>
      </c>
      <c r="S211" s="67">
        <f>IF(OR(R211="Pas de réduction",COUNTIFS($E$3:E211,E211,$D$3:D211,"ü")&gt;1),0,VLOOKUP(R211,Reductions[],3,0)*SUMIFS(Q:Q,E:E,E211,D:D,"ü"))</f>
        <v>0</v>
      </c>
      <c r="T211" s="67">
        <f t="shared" si="15"/>
        <v>0</v>
      </c>
      <c r="U211" s="15" t="s">
        <v>314</v>
      </c>
      <c r="V211" s="18"/>
      <c r="W211" s="14" t="e">
        <f>#REF!+P211</f>
        <v>#REF!</v>
      </c>
    </row>
    <row r="212" spans="1:23" x14ac:dyDescent="0.25">
      <c r="A212" s="8" t="s">
        <v>252</v>
      </c>
      <c r="B212" s="19"/>
      <c r="C212" s="19"/>
      <c r="D212" s="19"/>
      <c r="E212" s="8"/>
      <c r="F212" s="8"/>
      <c r="G212" s="8"/>
      <c r="H212" s="8"/>
      <c r="I212" s="10"/>
      <c r="J212" s="8"/>
      <c r="K212" s="11"/>
      <c r="L212" s="15"/>
      <c r="M212" s="13" t="s">
        <v>312</v>
      </c>
      <c r="N212" s="18">
        <f t="shared" si="12"/>
        <v>0</v>
      </c>
      <c r="O212" s="13" t="s">
        <v>308</v>
      </c>
      <c r="P212" s="18">
        <f t="shared" si="13"/>
        <v>0</v>
      </c>
      <c r="Q212" s="14">
        <f t="shared" si="14"/>
        <v>0</v>
      </c>
      <c r="R212" s="66" t="str">
        <f>IF(OR($D212&lt;&gt;"ü",COUNTIFS($E$3:E212,E212,$D$3:D212,"ü")&gt;1),"Pas de réduction",INDEX(Reductions[Réduction Famille],MATCH(SUMIFS(Q:Q,E:E,E212,D:D,"ü"),Reductions[Seuil],1),1))</f>
        <v>Pas de réduction</v>
      </c>
      <c r="S212" s="67">
        <f>IF(OR(R212="Pas de réduction",COUNTIFS($E$3:E212,E212,$D$3:D212,"ü")&gt;1),0,VLOOKUP(R212,Reductions[],3,0)*SUMIFS(Q:Q,E:E,E212,D:D,"ü"))</f>
        <v>0</v>
      </c>
      <c r="T212" s="67">
        <f t="shared" si="15"/>
        <v>0</v>
      </c>
      <c r="U212" s="15" t="s">
        <v>314</v>
      </c>
      <c r="V212" s="18"/>
      <c r="W212" s="14" t="e">
        <f>#REF!+P212</f>
        <v>#REF!</v>
      </c>
    </row>
    <row r="213" spans="1:23" x14ac:dyDescent="0.25">
      <c r="A213" s="8" t="s">
        <v>253</v>
      </c>
      <c r="B213" s="19"/>
      <c r="C213" s="19"/>
      <c r="D213" s="19"/>
      <c r="E213" s="8"/>
      <c r="F213" s="8"/>
      <c r="G213" s="8"/>
      <c r="H213" s="8"/>
      <c r="I213" s="10"/>
      <c r="J213" s="8"/>
      <c r="K213" s="11"/>
      <c r="L213" s="15"/>
      <c r="M213" s="13" t="s">
        <v>312</v>
      </c>
      <c r="N213" s="18">
        <f t="shared" si="12"/>
        <v>0</v>
      </c>
      <c r="O213" s="13" t="s">
        <v>308</v>
      </c>
      <c r="P213" s="18">
        <f t="shared" si="13"/>
        <v>0</v>
      </c>
      <c r="Q213" s="14">
        <f t="shared" si="14"/>
        <v>0</v>
      </c>
      <c r="R213" s="66" t="str">
        <f>IF(OR($D213&lt;&gt;"ü",COUNTIFS($E$3:E213,E213,$D$3:D213,"ü")&gt;1),"Pas de réduction",INDEX(Reductions[Réduction Famille],MATCH(SUMIFS(Q:Q,E:E,E213,D:D,"ü"),Reductions[Seuil],1),1))</f>
        <v>Pas de réduction</v>
      </c>
      <c r="S213" s="67">
        <f>IF(OR(R213="Pas de réduction",COUNTIFS($E$3:E213,E213,$D$3:D213,"ü")&gt;1),0,VLOOKUP(R213,Reductions[],3,0)*SUMIFS(Q:Q,E:E,E213,D:D,"ü"))</f>
        <v>0</v>
      </c>
      <c r="T213" s="67">
        <f t="shared" si="15"/>
        <v>0</v>
      </c>
      <c r="U213" s="15" t="s">
        <v>314</v>
      </c>
      <c r="V213" s="18"/>
      <c r="W213" s="14" t="e">
        <f>#REF!+P213</f>
        <v>#REF!</v>
      </c>
    </row>
    <row r="214" spans="1:23" x14ac:dyDescent="0.25">
      <c r="A214" s="8" t="s">
        <v>254</v>
      </c>
      <c r="B214" s="19"/>
      <c r="C214" s="19"/>
      <c r="D214" s="19"/>
      <c r="E214" s="8"/>
      <c r="F214" s="8"/>
      <c r="G214" s="8"/>
      <c r="H214" s="8"/>
      <c r="I214" s="10"/>
      <c r="J214" s="8"/>
      <c r="K214" s="11"/>
      <c r="L214" s="15"/>
      <c r="M214" s="13" t="s">
        <v>312</v>
      </c>
      <c r="N214" s="18">
        <f t="shared" si="12"/>
        <v>0</v>
      </c>
      <c r="O214" s="13" t="s">
        <v>308</v>
      </c>
      <c r="P214" s="18">
        <f t="shared" si="13"/>
        <v>0</v>
      </c>
      <c r="Q214" s="14">
        <f t="shared" si="14"/>
        <v>0</v>
      </c>
      <c r="R214" s="66" t="str">
        <f>IF(OR($D214&lt;&gt;"ü",COUNTIFS($E$3:E214,E214,$D$3:D214,"ü")&gt;1),"Pas de réduction",INDEX(Reductions[Réduction Famille],MATCH(SUMIFS(Q:Q,E:E,E214,D:D,"ü"),Reductions[Seuil],1),1))</f>
        <v>Pas de réduction</v>
      </c>
      <c r="S214" s="67">
        <f>IF(OR(R214="Pas de réduction",COUNTIFS($E$3:E214,E214,$D$3:D214,"ü")&gt;1),0,VLOOKUP(R214,Reductions[],3,0)*SUMIFS(Q:Q,E:E,E214,D:D,"ü"))</f>
        <v>0</v>
      </c>
      <c r="T214" s="67">
        <f t="shared" si="15"/>
        <v>0</v>
      </c>
      <c r="U214" s="15" t="s">
        <v>314</v>
      </c>
      <c r="V214" s="18"/>
      <c r="W214" s="14" t="e">
        <f>#REF!+P214</f>
        <v>#REF!</v>
      </c>
    </row>
    <row r="215" spans="1:23" x14ac:dyDescent="0.25">
      <c r="A215" s="8" t="s">
        <v>255</v>
      </c>
      <c r="B215" s="19"/>
      <c r="C215" s="19"/>
      <c r="D215" s="19"/>
      <c r="E215" s="8"/>
      <c r="F215" s="8"/>
      <c r="G215" s="8"/>
      <c r="H215" s="8"/>
      <c r="I215" s="10"/>
      <c r="J215" s="8"/>
      <c r="K215" s="11"/>
      <c r="L215" s="15"/>
      <c r="M215" s="13" t="s">
        <v>312</v>
      </c>
      <c r="N215" s="18">
        <f t="shared" si="12"/>
        <v>0</v>
      </c>
      <c r="O215" s="13" t="s">
        <v>308</v>
      </c>
      <c r="P215" s="18">
        <f t="shared" si="13"/>
        <v>0</v>
      </c>
      <c r="Q215" s="14">
        <f t="shared" si="14"/>
        <v>0</v>
      </c>
      <c r="R215" s="66" t="str">
        <f>IF(OR($D215&lt;&gt;"ü",COUNTIFS($E$3:E215,E215,$D$3:D215,"ü")&gt;1),"Pas de réduction",INDEX(Reductions[Réduction Famille],MATCH(SUMIFS(Q:Q,E:E,E215,D:D,"ü"),Reductions[Seuil],1),1))</f>
        <v>Pas de réduction</v>
      </c>
      <c r="S215" s="67">
        <f>IF(OR(R215="Pas de réduction",COUNTIFS($E$3:E215,E215,$D$3:D215,"ü")&gt;1),0,VLOOKUP(R215,Reductions[],3,0)*SUMIFS(Q:Q,E:E,E215,D:D,"ü"))</f>
        <v>0</v>
      </c>
      <c r="T215" s="67">
        <f t="shared" si="15"/>
        <v>0</v>
      </c>
      <c r="U215" s="15" t="s">
        <v>314</v>
      </c>
      <c r="V215" s="18"/>
      <c r="W215" s="14" t="e">
        <f>#REF!+P215</f>
        <v>#REF!</v>
      </c>
    </row>
    <row r="216" spans="1:23" x14ac:dyDescent="0.25">
      <c r="A216" s="8" t="s">
        <v>256</v>
      </c>
      <c r="B216" s="19"/>
      <c r="C216" s="19"/>
      <c r="D216" s="19"/>
      <c r="E216" s="8"/>
      <c r="F216" s="8"/>
      <c r="G216" s="8"/>
      <c r="H216" s="8"/>
      <c r="I216" s="10"/>
      <c r="J216" s="8"/>
      <c r="K216" s="11"/>
      <c r="L216" s="15"/>
      <c r="M216" s="13" t="s">
        <v>312</v>
      </c>
      <c r="N216" s="18">
        <f t="shared" si="12"/>
        <v>0</v>
      </c>
      <c r="O216" s="13" t="s">
        <v>308</v>
      </c>
      <c r="P216" s="18">
        <f t="shared" si="13"/>
        <v>0</v>
      </c>
      <c r="Q216" s="14">
        <f t="shared" si="14"/>
        <v>0</v>
      </c>
      <c r="R216" s="66" t="str">
        <f>IF(OR($D216&lt;&gt;"ü",COUNTIFS($E$3:E216,E216,$D$3:D216,"ü")&gt;1),"Pas de réduction",INDEX(Reductions[Réduction Famille],MATCH(SUMIFS(Q:Q,E:E,E216,D:D,"ü"),Reductions[Seuil],1),1))</f>
        <v>Pas de réduction</v>
      </c>
      <c r="S216" s="67">
        <f>IF(OR(R216="Pas de réduction",COUNTIFS($E$3:E216,E216,$D$3:D216,"ü")&gt;1),0,VLOOKUP(R216,Reductions[],3,0)*SUMIFS(Q:Q,E:E,E216,D:D,"ü"))</f>
        <v>0</v>
      </c>
      <c r="T216" s="67">
        <f t="shared" si="15"/>
        <v>0</v>
      </c>
      <c r="U216" s="15" t="s">
        <v>314</v>
      </c>
      <c r="V216" s="18"/>
      <c r="W216" s="14" t="e">
        <f>#REF!+P216</f>
        <v>#REF!</v>
      </c>
    </row>
    <row r="217" spans="1:23" x14ac:dyDescent="0.25">
      <c r="A217" s="8" t="s">
        <v>257</v>
      </c>
      <c r="B217" s="19"/>
      <c r="C217" s="19"/>
      <c r="D217" s="19"/>
      <c r="E217" s="8"/>
      <c r="F217" s="8"/>
      <c r="G217" s="8"/>
      <c r="H217" s="8"/>
      <c r="I217" s="10"/>
      <c r="J217" s="8"/>
      <c r="K217" s="11"/>
      <c r="L217" s="15"/>
      <c r="M217" s="13" t="s">
        <v>312</v>
      </c>
      <c r="N217" s="18">
        <f t="shared" si="12"/>
        <v>0</v>
      </c>
      <c r="O217" s="13" t="s">
        <v>308</v>
      </c>
      <c r="P217" s="18">
        <f t="shared" si="13"/>
        <v>0</v>
      </c>
      <c r="Q217" s="14">
        <f t="shared" si="14"/>
        <v>0</v>
      </c>
      <c r="R217" s="66" t="str">
        <f>IF(OR($D217&lt;&gt;"ü",COUNTIFS($E$3:E217,E217,$D$3:D217,"ü")&gt;1),"Pas de réduction",INDEX(Reductions[Réduction Famille],MATCH(SUMIFS(Q:Q,E:E,E217,D:D,"ü"),Reductions[Seuil],1),1))</f>
        <v>Pas de réduction</v>
      </c>
      <c r="S217" s="67">
        <f>IF(OR(R217="Pas de réduction",COUNTIFS($E$3:E217,E217,$D$3:D217,"ü")&gt;1),0,VLOOKUP(R217,Reductions[],3,0)*SUMIFS(Q:Q,E:E,E217,D:D,"ü"))</f>
        <v>0</v>
      </c>
      <c r="T217" s="67">
        <f t="shared" si="15"/>
        <v>0</v>
      </c>
      <c r="U217" s="15" t="s">
        <v>314</v>
      </c>
      <c r="V217" s="18"/>
      <c r="W217" s="14" t="e">
        <f>#REF!+P217</f>
        <v>#REF!</v>
      </c>
    </row>
    <row r="218" spans="1:23" x14ac:dyDescent="0.25">
      <c r="A218" s="8" t="s">
        <v>258</v>
      </c>
      <c r="B218" s="19"/>
      <c r="C218" s="19"/>
      <c r="D218" s="19"/>
      <c r="E218" s="8"/>
      <c r="F218" s="8"/>
      <c r="G218" s="8"/>
      <c r="H218" s="8"/>
      <c r="I218" s="10"/>
      <c r="J218" s="8"/>
      <c r="K218" s="11"/>
      <c r="L218" s="15"/>
      <c r="M218" s="13" t="s">
        <v>312</v>
      </c>
      <c r="N218" s="18">
        <f t="shared" si="12"/>
        <v>0</v>
      </c>
      <c r="O218" s="13" t="s">
        <v>308</v>
      </c>
      <c r="P218" s="18">
        <f t="shared" si="13"/>
        <v>0</v>
      </c>
      <c r="Q218" s="14">
        <f t="shared" si="14"/>
        <v>0</v>
      </c>
      <c r="R218" s="66" t="str">
        <f>IF(OR($D218&lt;&gt;"ü",COUNTIFS($E$3:E218,E218,$D$3:D218,"ü")&gt;1),"Pas de réduction",INDEX(Reductions[Réduction Famille],MATCH(SUMIFS(Q:Q,E:E,E218,D:D,"ü"),Reductions[Seuil],1),1))</f>
        <v>Pas de réduction</v>
      </c>
      <c r="S218" s="67">
        <f>IF(OR(R218="Pas de réduction",COUNTIFS($E$3:E218,E218,$D$3:D218,"ü")&gt;1),0,VLOOKUP(R218,Reductions[],3,0)*SUMIFS(Q:Q,E:E,E218,D:D,"ü"))</f>
        <v>0</v>
      </c>
      <c r="T218" s="67">
        <f t="shared" si="15"/>
        <v>0</v>
      </c>
      <c r="U218" s="15" t="s">
        <v>314</v>
      </c>
      <c r="V218" s="18"/>
      <c r="W218" s="14" t="e">
        <f>#REF!+P218</f>
        <v>#REF!</v>
      </c>
    </row>
    <row r="219" spans="1:23" x14ac:dyDescent="0.25">
      <c r="A219" s="8" t="s">
        <v>259</v>
      </c>
      <c r="B219" s="19"/>
      <c r="C219" s="19"/>
      <c r="D219" s="19"/>
      <c r="E219" s="8"/>
      <c r="F219" s="8"/>
      <c r="G219" s="8"/>
      <c r="H219" s="8"/>
      <c r="I219" s="10"/>
      <c r="J219" s="8"/>
      <c r="K219" s="11"/>
      <c r="L219" s="15"/>
      <c r="M219" s="13" t="s">
        <v>312</v>
      </c>
      <c r="N219" s="18">
        <f t="shared" si="12"/>
        <v>0</v>
      </c>
      <c r="O219" s="13" t="s">
        <v>308</v>
      </c>
      <c r="P219" s="18">
        <f t="shared" si="13"/>
        <v>0</v>
      </c>
      <c r="Q219" s="14">
        <f t="shared" si="14"/>
        <v>0</v>
      </c>
      <c r="R219" s="66" t="str">
        <f>IF(OR($D219&lt;&gt;"ü",COUNTIFS($E$3:E219,E219,$D$3:D219,"ü")&gt;1),"Pas de réduction",INDEX(Reductions[Réduction Famille],MATCH(SUMIFS(Q:Q,E:E,E219,D:D,"ü"),Reductions[Seuil],1),1))</f>
        <v>Pas de réduction</v>
      </c>
      <c r="S219" s="67">
        <f>IF(OR(R219="Pas de réduction",COUNTIFS($E$3:E219,E219,$D$3:D219,"ü")&gt;1),0,VLOOKUP(R219,Reductions[],3,0)*SUMIFS(Q:Q,E:E,E219,D:D,"ü"))</f>
        <v>0</v>
      </c>
      <c r="T219" s="67">
        <f t="shared" si="15"/>
        <v>0</v>
      </c>
      <c r="U219" s="15" t="s">
        <v>314</v>
      </c>
      <c r="V219" s="18"/>
      <c r="W219" s="14" t="e">
        <f>#REF!+P219</f>
        <v>#REF!</v>
      </c>
    </row>
    <row r="220" spans="1:23" x14ac:dyDescent="0.25">
      <c r="A220" s="8" t="s">
        <v>260</v>
      </c>
      <c r="B220" s="19"/>
      <c r="C220" s="19"/>
      <c r="D220" s="19"/>
      <c r="E220" s="8"/>
      <c r="F220" s="8"/>
      <c r="G220" s="8"/>
      <c r="H220" s="8"/>
      <c r="I220" s="10"/>
      <c r="J220" s="8"/>
      <c r="K220" s="11"/>
      <c r="L220" s="15"/>
      <c r="M220" s="13" t="s">
        <v>312</v>
      </c>
      <c r="N220" s="18">
        <f t="shared" si="12"/>
        <v>0</v>
      </c>
      <c r="O220" s="13" t="s">
        <v>308</v>
      </c>
      <c r="P220" s="18">
        <f t="shared" si="13"/>
        <v>0</v>
      </c>
      <c r="Q220" s="14">
        <f t="shared" si="14"/>
        <v>0</v>
      </c>
      <c r="R220" s="66" t="str">
        <f>IF(OR($D220&lt;&gt;"ü",COUNTIFS($E$3:E220,E220,$D$3:D220,"ü")&gt;1),"Pas de réduction",INDEX(Reductions[Réduction Famille],MATCH(SUMIFS(Q:Q,E:E,E220,D:D,"ü"),Reductions[Seuil],1),1))</f>
        <v>Pas de réduction</v>
      </c>
      <c r="S220" s="67">
        <f>IF(OR(R220="Pas de réduction",COUNTIFS($E$3:E220,E220,$D$3:D220,"ü")&gt;1),0,VLOOKUP(R220,Reductions[],3,0)*SUMIFS(Q:Q,E:E,E220,D:D,"ü"))</f>
        <v>0</v>
      </c>
      <c r="T220" s="67">
        <f t="shared" si="15"/>
        <v>0</v>
      </c>
      <c r="U220" s="15" t="s">
        <v>314</v>
      </c>
      <c r="V220" s="18"/>
      <c r="W220" s="14" t="e">
        <f>#REF!+P220</f>
        <v>#REF!</v>
      </c>
    </row>
    <row r="221" spans="1:23" x14ac:dyDescent="0.25">
      <c r="A221" s="8" t="s">
        <v>261</v>
      </c>
      <c r="B221" s="19"/>
      <c r="C221" s="19"/>
      <c r="D221" s="19"/>
      <c r="E221" s="8"/>
      <c r="F221" s="8"/>
      <c r="G221" s="8"/>
      <c r="H221" s="8"/>
      <c r="I221" s="10"/>
      <c r="J221" s="8"/>
      <c r="K221" s="11"/>
      <c r="L221" s="15"/>
      <c r="M221" s="13" t="s">
        <v>312</v>
      </c>
      <c r="N221" s="18">
        <f t="shared" si="12"/>
        <v>0</v>
      </c>
      <c r="O221" s="13" t="s">
        <v>308</v>
      </c>
      <c r="P221" s="18">
        <f t="shared" si="13"/>
        <v>0</v>
      </c>
      <c r="Q221" s="14">
        <f t="shared" si="14"/>
        <v>0</v>
      </c>
      <c r="R221" s="66" t="str">
        <f>IF(OR($D221&lt;&gt;"ü",COUNTIFS($E$3:E221,E221,$D$3:D221,"ü")&gt;1),"Pas de réduction",INDEX(Reductions[Réduction Famille],MATCH(SUMIFS(Q:Q,E:E,E221,D:D,"ü"),Reductions[Seuil],1),1))</f>
        <v>Pas de réduction</v>
      </c>
      <c r="S221" s="67">
        <f>IF(OR(R221="Pas de réduction",COUNTIFS($E$3:E221,E221,$D$3:D221,"ü")&gt;1),0,VLOOKUP(R221,Reductions[],3,0)*SUMIFS(Q:Q,E:E,E221,D:D,"ü"))</f>
        <v>0</v>
      </c>
      <c r="T221" s="67">
        <f t="shared" si="15"/>
        <v>0</v>
      </c>
      <c r="U221" s="15" t="s">
        <v>314</v>
      </c>
      <c r="V221" s="18"/>
      <c r="W221" s="14" t="e">
        <f>#REF!+P221</f>
        <v>#REF!</v>
      </c>
    </row>
    <row r="222" spans="1:23" x14ac:dyDescent="0.25">
      <c r="A222" s="8" t="s">
        <v>262</v>
      </c>
      <c r="B222" s="19"/>
      <c r="C222" s="19"/>
      <c r="D222" s="19"/>
      <c r="E222" s="8"/>
      <c r="F222" s="8"/>
      <c r="G222" s="8"/>
      <c r="H222" s="8"/>
      <c r="I222" s="10"/>
      <c r="J222" s="8"/>
      <c r="K222" s="11"/>
      <c r="L222" s="15"/>
      <c r="M222" s="13" t="s">
        <v>312</v>
      </c>
      <c r="N222" s="18">
        <f t="shared" si="12"/>
        <v>0</v>
      </c>
      <c r="O222" s="13" t="s">
        <v>308</v>
      </c>
      <c r="P222" s="18">
        <f t="shared" si="13"/>
        <v>0</v>
      </c>
      <c r="Q222" s="14">
        <f t="shared" si="14"/>
        <v>0</v>
      </c>
      <c r="R222" s="66" t="str">
        <f>IF(OR($D222&lt;&gt;"ü",COUNTIFS($E$3:E222,E222,$D$3:D222,"ü")&gt;1),"Pas de réduction",INDEX(Reductions[Réduction Famille],MATCH(SUMIFS(Q:Q,E:E,E222,D:D,"ü"),Reductions[Seuil],1),1))</f>
        <v>Pas de réduction</v>
      </c>
      <c r="S222" s="67">
        <f>IF(OR(R222="Pas de réduction",COUNTIFS($E$3:E222,E222,$D$3:D222,"ü")&gt;1),0,VLOOKUP(R222,Reductions[],3,0)*SUMIFS(Q:Q,E:E,E222,D:D,"ü"))</f>
        <v>0</v>
      </c>
      <c r="T222" s="67">
        <f t="shared" si="15"/>
        <v>0</v>
      </c>
      <c r="U222" s="15" t="s">
        <v>314</v>
      </c>
      <c r="V222" s="18"/>
      <c r="W222" s="14" t="e">
        <f>#REF!+P222</f>
        <v>#REF!</v>
      </c>
    </row>
    <row r="223" spans="1:23" x14ac:dyDescent="0.25">
      <c r="A223" s="8" t="s">
        <v>263</v>
      </c>
      <c r="B223" s="19"/>
      <c r="C223" s="19"/>
      <c r="D223" s="19"/>
      <c r="E223" s="8"/>
      <c r="F223" s="8"/>
      <c r="G223" s="8"/>
      <c r="H223" s="8"/>
      <c r="I223" s="10"/>
      <c r="J223" s="8"/>
      <c r="K223" s="11"/>
      <c r="L223" s="15"/>
      <c r="M223" s="13" t="s">
        <v>312</v>
      </c>
      <c r="N223" s="18">
        <f t="shared" si="12"/>
        <v>0</v>
      </c>
      <c r="O223" s="13" t="s">
        <v>308</v>
      </c>
      <c r="P223" s="18">
        <f t="shared" si="13"/>
        <v>0</v>
      </c>
      <c r="Q223" s="14">
        <f t="shared" si="14"/>
        <v>0</v>
      </c>
      <c r="R223" s="66" t="str">
        <f>IF(OR($D223&lt;&gt;"ü",COUNTIFS($E$3:E223,E223,$D$3:D223,"ü")&gt;1),"Pas de réduction",INDEX(Reductions[Réduction Famille],MATCH(SUMIFS(Q:Q,E:E,E223,D:D,"ü"),Reductions[Seuil],1),1))</f>
        <v>Pas de réduction</v>
      </c>
      <c r="S223" s="67">
        <f>IF(OR(R223="Pas de réduction",COUNTIFS($E$3:E223,E223,$D$3:D223,"ü")&gt;1),0,VLOOKUP(R223,Reductions[],3,0)*SUMIFS(Q:Q,E:E,E223,D:D,"ü"))</f>
        <v>0</v>
      </c>
      <c r="T223" s="67">
        <f t="shared" si="15"/>
        <v>0</v>
      </c>
      <c r="U223" s="15" t="s">
        <v>314</v>
      </c>
      <c r="V223" s="18"/>
      <c r="W223" s="14" t="e">
        <f>#REF!+P223</f>
        <v>#REF!</v>
      </c>
    </row>
    <row r="224" spans="1:23" x14ac:dyDescent="0.25">
      <c r="A224" s="8" t="s">
        <v>264</v>
      </c>
      <c r="B224" s="19"/>
      <c r="C224" s="19"/>
      <c r="D224" s="19"/>
      <c r="E224" s="8"/>
      <c r="F224" s="8"/>
      <c r="G224" s="8"/>
      <c r="H224" s="8"/>
      <c r="I224" s="10"/>
      <c r="J224" s="8"/>
      <c r="K224" s="11"/>
      <c r="L224" s="15"/>
      <c r="M224" s="13" t="s">
        <v>312</v>
      </c>
      <c r="N224" s="18">
        <f t="shared" si="12"/>
        <v>0</v>
      </c>
      <c r="O224" s="13" t="s">
        <v>308</v>
      </c>
      <c r="P224" s="18">
        <f t="shared" si="13"/>
        <v>0</v>
      </c>
      <c r="Q224" s="14">
        <f t="shared" si="14"/>
        <v>0</v>
      </c>
      <c r="R224" s="66" t="str">
        <f>IF(OR($D224&lt;&gt;"ü",COUNTIFS($E$3:E224,E224,$D$3:D224,"ü")&gt;1),"Pas de réduction",INDEX(Reductions[Réduction Famille],MATCH(SUMIFS(Q:Q,E:E,E224,D:D,"ü"),Reductions[Seuil],1),1))</f>
        <v>Pas de réduction</v>
      </c>
      <c r="S224" s="67">
        <f>IF(OR(R224="Pas de réduction",COUNTIFS($E$3:E224,E224,$D$3:D224,"ü")&gt;1),0,VLOOKUP(R224,Reductions[],3,0)*SUMIFS(Q:Q,E:E,E224,D:D,"ü"))</f>
        <v>0</v>
      </c>
      <c r="T224" s="67">
        <f t="shared" si="15"/>
        <v>0</v>
      </c>
      <c r="U224" s="15" t="s">
        <v>314</v>
      </c>
      <c r="V224" s="18"/>
      <c r="W224" s="14" t="e">
        <f>#REF!+P224</f>
        <v>#REF!</v>
      </c>
    </row>
    <row r="225" spans="1:23" x14ac:dyDescent="0.25">
      <c r="A225" s="8" t="s">
        <v>265</v>
      </c>
      <c r="B225" s="19"/>
      <c r="C225" s="19"/>
      <c r="D225" s="19"/>
      <c r="E225" s="8"/>
      <c r="F225" s="8"/>
      <c r="G225" s="8"/>
      <c r="H225" s="8"/>
      <c r="I225" s="10"/>
      <c r="J225" s="8"/>
      <c r="K225" s="11"/>
      <c r="L225" s="15"/>
      <c r="M225" s="13" t="s">
        <v>312</v>
      </c>
      <c r="N225" s="18">
        <f t="shared" si="12"/>
        <v>0</v>
      </c>
      <c r="O225" s="13" t="s">
        <v>308</v>
      </c>
      <c r="P225" s="18">
        <f t="shared" si="13"/>
        <v>0</v>
      </c>
      <c r="Q225" s="14">
        <f t="shared" si="14"/>
        <v>0</v>
      </c>
      <c r="R225" s="66" t="str">
        <f>IF(OR($D225&lt;&gt;"ü",COUNTIFS($E$3:E225,E225,$D$3:D225,"ü")&gt;1),"Pas de réduction",INDEX(Reductions[Réduction Famille],MATCH(SUMIFS(Q:Q,E:E,E225,D:D,"ü"),Reductions[Seuil],1),1))</f>
        <v>Pas de réduction</v>
      </c>
      <c r="S225" s="67">
        <f>IF(OR(R225="Pas de réduction",COUNTIFS($E$3:E225,E225,$D$3:D225,"ü")&gt;1),0,VLOOKUP(R225,Reductions[],3,0)*SUMIFS(Q:Q,E:E,E225,D:D,"ü"))</f>
        <v>0</v>
      </c>
      <c r="T225" s="67">
        <f t="shared" si="15"/>
        <v>0</v>
      </c>
      <c r="U225" s="15" t="s">
        <v>314</v>
      </c>
      <c r="V225" s="18"/>
      <c r="W225" s="14" t="e">
        <f>#REF!+P225</f>
        <v>#REF!</v>
      </c>
    </row>
    <row r="226" spans="1:23" x14ac:dyDescent="0.25">
      <c r="A226" s="8" t="s">
        <v>266</v>
      </c>
      <c r="B226" s="19"/>
      <c r="C226" s="19"/>
      <c r="D226" s="19"/>
      <c r="E226" s="8"/>
      <c r="F226" s="8"/>
      <c r="G226" s="8"/>
      <c r="H226" s="8"/>
      <c r="I226" s="10"/>
      <c r="J226" s="8"/>
      <c r="K226" s="11"/>
      <c r="L226" s="15"/>
      <c r="M226" s="13" t="s">
        <v>312</v>
      </c>
      <c r="N226" s="18">
        <f t="shared" si="12"/>
        <v>0</v>
      </c>
      <c r="O226" s="13" t="s">
        <v>308</v>
      </c>
      <c r="P226" s="18">
        <f t="shared" si="13"/>
        <v>0</v>
      </c>
      <c r="Q226" s="14">
        <f t="shared" si="14"/>
        <v>0</v>
      </c>
      <c r="R226" s="66" t="str">
        <f>IF(OR($D226&lt;&gt;"ü",COUNTIFS($E$3:E226,E226,$D$3:D226,"ü")&gt;1),"Pas de réduction",INDEX(Reductions[Réduction Famille],MATCH(SUMIFS(Q:Q,E:E,E226,D:D,"ü"),Reductions[Seuil],1),1))</f>
        <v>Pas de réduction</v>
      </c>
      <c r="S226" s="67">
        <f>IF(OR(R226="Pas de réduction",COUNTIFS($E$3:E226,E226,$D$3:D226,"ü")&gt;1),0,VLOOKUP(R226,Reductions[],3,0)*SUMIFS(Q:Q,E:E,E226,D:D,"ü"))</f>
        <v>0</v>
      </c>
      <c r="T226" s="67">
        <f t="shared" si="15"/>
        <v>0</v>
      </c>
      <c r="U226" s="15" t="s">
        <v>314</v>
      </c>
      <c r="V226" s="18"/>
      <c r="W226" s="14" t="e">
        <f>#REF!+P226</f>
        <v>#REF!</v>
      </c>
    </row>
    <row r="227" spans="1:23" x14ac:dyDescent="0.25">
      <c r="A227" s="8" t="s">
        <v>267</v>
      </c>
      <c r="B227" s="19"/>
      <c r="C227" s="19"/>
      <c r="D227" s="19"/>
      <c r="E227" s="8"/>
      <c r="F227" s="8"/>
      <c r="G227" s="8"/>
      <c r="H227" s="8"/>
      <c r="I227" s="10"/>
      <c r="J227" s="8"/>
      <c r="K227" s="11"/>
      <c r="L227" s="15"/>
      <c r="M227" s="13" t="s">
        <v>312</v>
      </c>
      <c r="N227" s="18">
        <f t="shared" si="12"/>
        <v>0</v>
      </c>
      <c r="O227" s="13" t="s">
        <v>308</v>
      </c>
      <c r="P227" s="18">
        <f t="shared" si="13"/>
        <v>0</v>
      </c>
      <c r="Q227" s="14">
        <f t="shared" si="14"/>
        <v>0</v>
      </c>
      <c r="R227" s="66" t="str">
        <f>IF(OR($D227&lt;&gt;"ü",COUNTIFS($E$3:E227,E227,$D$3:D227,"ü")&gt;1),"Pas de réduction",INDEX(Reductions[Réduction Famille],MATCH(SUMIFS(Q:Q,E:E,E227,D:D,"ü"),Reductions[Seuil],1),1))</f>
        <v>Pas de réduction</v>
      </c>
      <c r="S227" s="67">
        <f>IF(OR(R227="Pas de réduction",COUNTIFS($E$3:E227,E227,$D$3:D227,"ü")&gt;1),0,VLOOKUP(R227,Reductions[],3,0)*SUMIFS(Q:Q,E:E,E227,D:D,"ü"))</f>
        <v>0</v>
      </c>
      <c r="T227" s="67">
        <f t="shared" si="15"/>
        <v>0</v>
      </c>
      <c r="U227" s="15" t="s">
        <v>314</v>
      </c>
      <c r="V227" s="18"/>
      <c r="W227" s="14" t="e">
        <f>#REF!+P227</f>
        <v>#REF!</v>
      </c>
    </row>
    <row r="228" spans="1:23" x14ac:dyDescent="0.25">
      <c r="A228" s="8" t="s">
        <v>268</v>
      </c>
      <c r="B228" s="19"/>
      <c r="C228" s="19"/>
      <c r="D228" s="19"/>
      <c r="E228" s="8"/>
      <c r="F228" s="8"/>
      <c r="G228" s="8"/>
      <c r="H228" s="8"/>
      <c r="I228" s="10"/>
      <c r="J228" s="8"/>
      <c r="K228" s="11"/>
      <c r="L228" s="15"/>
      <c r="M228" s="13" t="s">
        <v>312</v>
      </c>
      <c r="N228" s="18">
        <f t="shared" si="12"/>
        <v>0</v>
      </c>
      <c r="O228" s="13" t="s">
        <v>308</v>
      </c>
      <c r="P228" s="18">
        <f t="shared" si="13"/>
        <v>0</v>
      </c>
      <c r="Q228" s="14">
        <f t="shared" si="14"/>
        <v>0</v>
      </c>
      <c r="R228" s="66" t="str">
        <f>IF(OR($D228&lt;&gt;"ü",COUNTIFS($E$3:E228,E228,$D$3:D228,"ü")&gt;1),"Pas de réduction",INDEX(Reductions[Réduction Famille],MATCH(SUMIFS(Q:Q,E:E,E228,D:D,"ü"),Reductions[Seuil],1),1))</f>
        <v>Pas de réduction</v>
      </c>
      <c r="S228" s="67">
        <f>IF(OR(R228="Pas de réduction",COUNTIFS($E$3:E228,E228,$D$3:D228,"ü")&gt;1),0,VLOOKUP(R228,Reductions[],3,0)*SUMIFS(Q:Q,E:E,E228,D:D,"ü"))</f>
        <v>0</v>
      </c>
      <c r="T228" s="67">
        <f t="shared" si="15"/>
        <v>0</v>
      </c>
      <c r="U228" s="15" t="s">
        <v>314</v>
      </c>
      <c r="V228" s="18"/>
      <c r="W228" s="14" t="e">
        <f>#REF!+P228</f>
        <v>#REF!</v>
      </c>
    </row>
    <row r="229" spans="1:23" x14ac:dyDescent="0.25">
      <c r="A229" s="8" t="s">
        <v>269</v>
      </c>
      <c r="B229" s="19"/>
      <c r="C229" s="19"/>
      <c r="D229" s="19"/>
      <c r="E229" s="8"/>
      <c r="F229" s="8"/>
      <c r="G229" s="8"/>
      <c r="H229" s="8"/>
      <c r="I229" s="10"/>
      <c r="J229" s="8"/>
      <c r="K229" s="11"/>
      <c r="L229" s="15"/>
      <c r="M229" s="13" t="s">
        <v>312</v>
      </c>
      <c r="N229" s="18">
        <f t="shared" si="12"/>
        <v>0</v>
      </c>
      <c r="O229" s="13" t="s">
        <v>308</v>
      </c>
      <c r="P229" s="18">
        <f t="shared" si="13"/>
        <v>0</v>
      </c>
      <c r="Q229" s="14">
        <f t="shared" si="14"/>
        <v>0</v>
      </c>
      <c r="R229" s="66" t="str">
        <f>IF(OR($D229&lt;&gt;"ü",COUNTIFS($E$3:E229,E229,$D$3:D229,"ü")&gt;1),"Pas de réduction",INDEX(Reductions[Réduction Famille],MATCH(SUMIFS(Q:Q,E:E,E229,D:D,"ü"),Reductions[Seuil],1),1))</f>
        <v>Pas de réduction</v>
      </c>
      <c r="S229" s="67">
        <f>IF(OR(R229="Pas de réduction",COUNTIFS($E$3:E229,E229,$D$3:D229,"ü")&gt;1),0,VLOOKUP(R229,Reductions[],3,0)*SUMIFS(Q:Q,E:E,E229,D:D,"ü"))</f>
        <v>0</v>
      </c>
      <c r="T229" s="67">
        <f t="shared" si="15"/>
        <v>0</v>
      </c>
      <c r="U229" s="15" t="s">
        <v>314</v>
      </c>
      <c r="V229" s="18"/>
      <c r="W229" s="14" t="e">
        <f>#REF!+P229</f>
        <v>#REF!</v>
      </c>
    </row>
    <row r="230" spans="1:23" x14ac:dyDescent="0.25">
      <c r="A230" s="8" t="s">
        <v>270</v>
      </c>
      <c r="B230" s="19"/>
      <c r="C230" s="19"/>
      <c r="D230" s="19"/>
      <c r="E230" s="8"/>
      <c r="F230" s="8"/>
      <c r="G230" s="8"/>
      <c r="H230" s="8"/>
      <c r="I230" s="10"/>
      <c r="J230" s="8"/>
      <c r="K230" s="11"/>
      <c r="L230" s="15"/>
      <c r="M230" s="13" t="s">
        <v>312</v>
      </c>
      <c r="N230" s="18">
        <f t="shared" si="12"/>
        <v>0</v>
      </c>
      <c r="O230" s="13" t="s">
        <v>308</v>
      </c>
      <c r="P230" s="18">
        <f t="shared" si="13"/>
        <v>0</v>
      </c>
      <c r="Q230" s="14">
        <f t="shared" si="14"/>
        <v>0</v>
      </c>
      <c r="R230" s="66" t="str">
        <f>IF(OR($D230&lt;&gt;"ü",COUNTIFS($E$3:E230,E230,$D$3:D230,"ü")&gt;1),"Pas de réduction",INDEX(Reductions[Réduction Famille],MATCH(SUMIFS(Q:Q,E:E,E230,D:D,"ü"),Reductions[Seuil],1),1))</f>
        <v>Pas de réduction</v>
      </c>
      <c r="S230" s="67">
        <f>IF(OR(R230="Pas de réduction",COUNTIFS($E$3:E230,E230,$D$3:D230,"ü")&gt;1),0,VLOOKUP(R230,Reductions[],3,0)*SUMIFS(Q:Q,E:E,E230,D:D,"ü"))</f>
        <v>0</v>
      </c>
      <c r="T230" s="67">
        <f t="shared" si="15"/>
        <v>0</v>
      </c>
      <c r="U230" s="15" t="s">
        <v>314</v>
      </c>
      <c r="V230" s="18"/>
      <c r="W230" s="14" t="e">
        <f>#REF!+P230</f>
        <v>#REF!</v>
      </c>
    </row>
    <row r="231" spans="1:23" x14ac:dyDescent="0.25">
      <c r="A231" s="8" t="s">
        <v>271</v>
      </c>
      <c r="B231" s="19"/>
      <c r="C231" s="19"/>
      <c r="D231" s="19"/>
      <c r="E231" s="8"/>
      <c r="F231" s="8"/>
      <c r="G231" s="8"/>
      <c r="H231" s="8"/>
      <c r="I231" s="10"/>
      <c r="J231" s="8"/>
      <c r="K231" s="11"/>
      <c r="L231" s="15"/>
      <c r="M231" s="13" t="s">
        <v>312</v>
      </c>
      <c r="N231" s="18">
        <f t="shared" si="12"/>
        <v>0</v>
      </c>
      <c r="O231" s="13" t="s">
        <v>308</v>
      </c>
      <c r="P231" s="18">
        <f t="shared" si="13"/>
        <v>0</v>
      </c>
      <c r="Q231" s="14">
        <f t="shared" si="14"/>
        <v>0</v>
      </c>
      <c r="R231" s="66" t="str">
        <f>IF(OR($D231&lt;&gt;"ü",COUNTIFS($E$3:E231,E231,$D$3:D231,"ü")&gt;1),"Pas de réduction",INDEX(Reductions[Réduction Famille],MATCH(SUMIFS(Q:Q,E:E,E231,D:D,"ü"),Reductions[Seuil],1),1))</f>
        <v>Pas de réduction</v>
      </c>
      <c r="S231" s="67">
        <f>IF(OR(R231="Pas de réduction",COUNTIFS($E$3:E231,E231,$D$3:D231,"ü")&gt;1),0,VLOOKUP(R231,Reductions[],3,0)*SUMIFS(Q:Q,E:E,E231,D:D,"ü"))</f>
        <v>0</v>
      </c>
      <c r="T231" s="67">
        <f t="shared" si="15"/>
        <v>0</v>
      </c>
      <c r="U231" s="15" t="s">
        <v>314</v>
      </c>
      <c r="V231" s="18"/>
      <c r="W231" s="14" t="e">
        <f>#REF!+P231</f>
        <v>#REF!</v>
      </c>
    </row>
    <row r="232" spans="1:23" x14ac:dyDescent="0.25">
      <c r="A232" s="8" t="s">
        <v>272</v>
      </c>
      <c r="B232" s="19"/>
      <c r="C232" s="19"/>
      <c r="D232" s="19"/>
      <c r="E232" s="8"/>
      <c r="F232" s="8"/>
      <c r="G232" s="8"/>
      <c r="H232" s="8"/>
      <c r="I232" s="10"/>
      <c r="J232" s="8"/>
      <c r="K232" s="11"/>
      <c r="L232" s="15"/>
      <c r="M232" s="13" t="s">
        <v>312</v>
      </c>
      <c r="N232" s="18">
        <f t="shared" si="12"/>
        <v>0</v>
      </c>
      <c r="O232" s="13" t="s">
        <v>308</v>
      </c>
      <c r="P232" s="18">
        <f t="shared" si="13"/>
        <v>0</v>
      </c>
      <c r="Q232" s="14">
        <f t="shared" si="14"/>
        <v>0</v>
      </c>
      <c r="R232" s="66" t="str">
        <f>IF(OR($D232&lt;&gt;"ü",COUNTIFS($E$3:E232,E232,$D$3:D232,"ü")&gt;1),"Pas de réduction",INDEX(Reductions[Réduction Famille],MATCH(SUMIFS(Q:Q,E:E,E232,D:D,"ü"),Reductions[Seuil],1),1))</f>
        <v>Pas de réduction</v>
      </c>
      <c r="S232" s="67">
        <f>IF(OR(R232="Pas de réduction",COUNTIFS($E$3:E232,E232,$D$3:D232,"ü")&gt;1),0,VLOOKUP(R232,Reductions[],3,0)*SUMIFS(Q:Q,E:E,E232,D:D,"ü"))</f>
        <v>0</v>
      </c>
      <c r="T232" s="67">
        <f t="shared" si="15"/>
        <v>0</v>
      </c>
      <c r="U232" s="15" t="s">
        <v>314</v>
      </c>
      <c r="V232" s="18"/>
      <c r="W232" s="14" t="e">
        <f>#REF!+P232</f>
        <v>#REF!</v>
      </c>
    </row>
    <row r="233" spans="1:23" x14ac:dyDescent="0.25">
      <c r="A233" s="8" t="s">
        <v>273</v>
      </c>
      <c r="B233" s="19"/>
      <c r="C233" s="19"/>
      <c r="D233" s="19"/>
      <c r="E233" s="8"/>
      <c r="F233" s="8"/>
      <c r="G233" s="8"/>
      <c r="H233" s="8"/>
      <c r="I233" s="10"/>
      <c r="J233" s="8"/>
      <c r="K233" s="11"/>
      <c r="L233" s="15"/>
      <c r="M233" s="13" t="s">
        <v>312</v>
      </c>
      <c r="N233" s="18">
        <f t="shared" si="12"/>
        <v>0</v>
      </c>
      <c r="O233" s="13" t="s">
        <v>308</v>
      </c>
      <c r="P233" s="18">
        <f t="shared" si="13"/>
        <v>0</v>
      </c>
      <c r="Q233" s="14">
        <f t="shared" si="14"/>
        <v>0</v>
      </c>
      <c r="R233" s="66" t="str">
        <f>IF(OR($D233&lt;&gt;"ü",COUNTIFS($E$3:E233,E233,$D$3:D233,"ü")&gt;1),"Pas de réduction",INDEX(Reductions[Réduction Famille],MATCH(SUMIFS(Q:Q,E:E,E233,D:D,"ü"),Reductions[Seuil],1),1))</f>
        <v>Pas de réduction</v>
      </c>
      <c r="S233" s="67">
        <f>IF(OR(R233="Pas de réduction",COUNTIFS($E$3:E233,E233,$D$3:D233,"ü")&gt;1),0,VLOOKUP(R233,Reductions[],3,0)*SUMIFS(Q:Q,E:E,E233,D:D,"ü"))</f>
        <v>0</v>
      </c>
      <c r="T233" s="67">
        <f t="shared" si="15"/>
        <v>0</v>
      </c>
      <c r="U233" s="15" t="s">
        <v>314</v>
      </c>
      <c r="V233" s="18"/>
      <c r="W233" s="14" t="e">
        <f>#REF!+P233</f>
        <v>#REF!</v>
      </c>
    </row>
    <row r="234" spans="1:23" x14ac:dyDescent="0.25">
      <c r="A234" s="8" t="s">
        <v>274</v>
      </c>
      <c r="B234" s="19"/>
      <c r="C234" s="19"/>
      <c r="D234" s="19"/>
      <c r="E234" s="8"/>
      <c r="F234" s="8"/>
      <c r="G234" s="8"/>
      <c r="H234" s="8"/>
      <c r="I234" s="10"/>
      <c r="J234" s="8"/>
      <c r="K234" s="11"/>
      <c r="L234" s="15"/>
      <c r="M234" s="13" t="s">
        <v>312</v>
      </c>
      <c r="N234" s="18">
        <f t="shared" si="12"/>
        <v>0</v>
      </c>
      <c r="O234" s="13" t="s">
        <v>308</v>
      </c>
      <c r="P234" s="18">
        <f t="shared" si="13"/>
        <v>0</v>
      </c>
      <c r="Q234" s="14">
        <f t="shared" si="14"/>
        <v>0</v>
      </c>
      <c r="R234" s="66" t="str">
        <f>IF(OR($D234&lt;&gt;"ü",COUNTIFS($E$3:E234,E234,$D$3:D234,"ü")&gt;1),"Pas de réduction",INDEX(Reductions[Réduction Famille],MATCH(SUMIFS(Q:Q,E:E,E234,D:D,"ü"),Reductions[Seuil],1),1))</f>
        <v>Pas de réduction</v>
      </c>
      <c r="S234" s="67">
        <f>IF(OR(R234="Pas de réduction",COUNTIFS($E$3:E234,E234,$D$3:D234,"ü")&gt;1),0,VLOOKUP(R234,Reductions[],3,0)*SUMIFS(Q:Q,E:E,E234,D:D,"ü"))</f>
        <v>0</v>
      </c>
      <c r="T234" s="67">
        <f t="shared" si="15"/>
        <v>0</v>
      </c>
      <c r="U234" s="15" t="s">
        <v>314</v>
      </c>
      <c r="V234" s="18"/>
      <c r="W234" s="14" t="e">
        <f>#REF!+P234</f>
        <v>#REF!</v>
      </c>
    </row>
    <row r="235" spans="1:23" x14ac:dyDescent="0.25">
      <c r="A235" s="8" t="s">
        <v>275</v>
      </c>
      <c r="B235" s="19"/>
      <c r="C235" s="19"/>
      <c r="D235" s="19"/>
      <c r="E235" s="8"/>
      <c r="F235" s="8"/>
      <c r="G235" s="8"/>
      <c r="H235" s="8"/>
      <c r="I235" s="10"/>
      <c r="J235" s="8"/>
      <c r="K235" s="11"/>
      <c r="L235" s="15"/>
      <c r="M235" s="13" t="s">
        <v>312</v>
      </c>
      <c r="N235" s="18">
        <f t="shared" si="12"/>
        <v>0</v>
      </c>
      <c r="O235" s="13" t="s">
        <v>308</v>
      </c>
      <c r="P235" s="18">
        <f t="shared" si="13"/>
        <v>0</v>
      </c>
      <c r="Q235" s="14">
        <f t="shared" si="14"/>
        <v>0</v>
      </c>
      <c r="R235" s="66" t="str">
        <f>IF(OR($D235&lt;&gt;"ü",COUNTIFS($E$3:E235,E235,$D$3:D235,"ü")&gt;1),"Pas de réduction",INDEX(Reductions[Réduction Famille],MATCH(SUMIFS(Q:Q,E:E,E235,D:D,"ü"),Reductions[Seuil],1),1))</f>
        <v>Pas de réduction</v>
      </c>
      <c r="S235" s="67">
        <f>IF(OR(R235="Pas de réduction",COUNTIFS($E$3:E235,E235,$D$3:D235,"ü")&gt;1),0,VLOOKUP(R235,Reductions[],3,0)*SUMIFS(Q:Q,E:E,E235,D:D,"ü"))</f>
        <v>0</v>
      </c>
      <c r="T235" s="67">
        <f t="shared" si="15"/>
        <v>0</v>
      </c>
      <c r="U235" s="15" t="s">
        <v>314</v>
      </c>
      <c r="V235" s="18"/>
      <c r="W235" s="14" t="e">
        <f>#REF!+P235</f>
        <v>#REF!</v>
      </c>
    </row>
    <row r="236" spans="1:23" x14ac:dyDescent="0.25">
      <c r="A236" s="8" t="s">
        <v>276</v>
      </c>
      <c r="B236" s="19"/>
      <c r="C236" s="19"/>
      <c r="D236" s="19"/>
      <c r="E236" s="8"/>
      <c r="F236" s="8"/>
      <c r="G236" s="8"/>
      <c r="H236" s="8"/>
      <c r="I236" s="10"/>
      <c r="J236" s="8"/>
      <c r="K236" s="11"/>
      <c r="L236" s="15"/>
      <c r="M236" s="13" t="s">
        <v>312</v>
      </c>
      <c r="N236" s="18">
        <f t="shared" si="12"/>
        <v>0</v>
      </c>
      <c r="O236" s="13" t="s">
        <v>308</v>
      </c>
      <c r="P236" s="18">
        <f t="shared" si="13"/>
        <v>0</v>
      </c>
      <c r="Q236" s="14">
        <f t="shared" si="14"/>
        <v>0</v>
      </c>
      <c r="R236" s="66" t="str">
        <f>IF(OR($D236&lt;&gt;"ü",COUNTIFS($E$3:E236,E236,$D$3:D236,"ü")&gt;1),"Pas de réduction",INDEX(Reductions[Réduction Famille],MATCH(SUMIFS(Q:Q,E:E,E236,D:D,"ü"),Reductions[Seuil],1),1))</f>
        <v>Pas de réduction</v>
      </c>
      <c r="S236" s="67">
        <f>IF(OR(R236="Pas de réduction",COUNTIFS($E$3:E236,E236,$D$3:D236,"ü")&gt;1),0,VLOOKUP(R236,Reductions[],3,0)*SUMIFS(Q:Q,E:E,E236,D:D,"ü"))</f>
        <v>0</v>
      </c>
      <c r="T236" s="67">
        <f t="shared" si="15"/>
        <v>0</v>
      </c>
      <c r="U236" s="15" t="s">
        <v>314</v>
      </c>
      <c r="V236" s="18"/>
      <c r="W236" s="14" t="e">
        <f>#REF!+P236</f>
        <v>#REF!</v>
      </c>
    </row>
    <row r="237" spans="1:23" x14ac:dyDescent="0.25">
      <c r="A237" s="8" t="s">
        <v>277</v>
      </c>
      <c r="B237" s="19"/>
      <c r="C237" s="19"/>
      <c r="D237" s="19"/>
      <c r="E237" s="8"/>
      <c r="F237" s="8"/>
      <c r="G237" s="8"/>
      <c r="H237" s="8"/>
      <c r="I237" s="10"/>
      <c r="J237" s="8"/>
      <c r="K237" s="11"/>
      <c r="L237" s="15"/>
      <c r="M237" s="13" t="s">
        <v>312</v>
      </c>
      <c r="N237" s="18">
        <f t="shared" si="12"/>
        <v>0</v>
      </c>
      <c r="O237" s="13" t="s">
        <v>308</v>
      </c>
      <c r="P237" s="18">
        <f t="shared" si="13"/>
        <v>0</v>
      </c>
      <c r="Q237" s="14">
        <f t="shared" si="14"/>
        <v>0</v>
      </c>
      <c r="R237" s="66" t="str">
        <f>IF(OR($D237&lt;&gt;"ü",COUNTIFS($E$3:E237,E237,$D$3:D237,"ü")&gt;1),"Pas de réduction",INDEX(Reductions[Réduction Famille],MATCH(SUMIFS(Q:Q,E:E,E237,D:D,"ü"),Reductions[Seuil],1),1))</f>
        <v>Pas de réduction</v>
      </c>
      <c r="S237" s="67">
        <f>IF(OR(R237="Pas de réduction",COUNTIFS($E$3:E237,E237,$D$3:D237,"ü")&gt;1),0,VLOOKUP(R237,Reductions[],3,0)*SUMIFS(Q:Q,E:E,E237,D:D,"ü"))</f>
        <v>0</v>
      </c>
      <c r="T237" s="67">
        <f t="shared" si="15"/>
        <v>0</v>
      </c>
      <c r="U237" s="15" t="s">
        <v>314</v>
      </c>
      <c r="V237" s="18"/>
      <c r="W237" s="14" t="e">
        <f>#REF!+P237</f>
        <v>#REF!</v>
      </c>
    </row>
    <row r="238" spans="1:23" x14ac:dyDescent="0.25">
      <c r="A238" s="8" t="s">
        <v>278</v>
      </c>
      <c r="B238" s="19"/>
      <c r="C238" s="19"/>
      <c r="D238" s="19"/>
      <c r="E238" s="8"/>
      <c r="F238" s="8"/>
      <c r="G238" s="8"/>
      <c r="H238" s="8"/>
      <c r="I238" s="10"/>
      <c r="J238" s="8"/>
      <c r="K238" s="11"/>
      <c r="L238" s="15"/>
      <c r="M238" s="13" t="s">
        <v>312</v>
      </c>
      <c r="N238" s="18">
        <f t="shared" si="12"/>
        <v>0</v>
      </c>
      <c r="O238" s="13" t="s">
        <v>308</v>
      </c>
      <c r="P238" s="18">
        <f t="shared" si="13"/>
        <v>0</v>
      </c>
      <c r="Q238" s="14">
        <f t="shared" si="14"/>
        <v>0</v>
      </c>
      <c r="R238" s="66" t="str">
        <f>IF(OR($D238&lt;&gt;"ü",COUNTIFS($E$3:E238,E238,$D$3:D238,"ü")&gt;1),"Pas de réduction",INDEX(Reductions[Réduction Famille],MATCH(SUMIFS(Q:Q,E:E,E238,D:D,"ü"),Reductions[Seuil],1),1))</f>
        <v>Pas de réduction</v>
      </c>
      <c r="S238" s="67">
        <f>IF(OR(R238="Pas de réduction",COUNTIFS($E$3:E238,E238,$D$3:D238,"ü")&gt;1),0,VLOOKUP(R238,Reductions[],3,0)*SUMIFS(Q:Q,E:E,E238,D:D,"ü"))</f>
        <v>0</v>
      </c>
      <c r="T238" s="67">
        <f t="shared" si="15"/>
        <v>0</v>
      </c>
      <c r="U238" s="15" t="s">
        <v>314</v>
      </c>
      <c r="V238" s="18"/>
      <c r="W238" s="14" t="e">
        <f>#REF!+P238</f>
        <v>#REF!</v>
      </c>
    </row>
    <row r="239" spans="1:23" x14ac:dyDescent="0.25">
      <c r="A239" s="8" t="s">
        <v>279</v>
      </c>
      <c r="B239" s="19"/>
      <c r="C239" s="19"/>
      <c r="D239" s="19"/>
      <c r="E239" s="8"/>
      <c r="F239" s="8"/>
      <c r="G239" s="8"/>
      <c r="H239" s="8"/>
      <c r="I239" s="10"/>
      <c r="J239" s="8"/>
      <c r="K239" s="11"/>
      <c r="L239" s="15"/>
      <c r="M239" s="13" t="s">
        <v>312</v>
      </c>
      <c r="N239" s="18">
        <f t="shared" si="12"/>
        <v>0</v>
      </c>
      <c r="O239" s="13" t="s">
        <v>308</v>
      </c>
      <c r="P239" s="18">
        <f t="shared" si="13"/>
        <v>0</v>
      </c>
      <c r="Q239" s="14">
        <f t="shared" si="14"/>
        <v>0</v>
      </c>
      <c r="R239" s="66" t="str">
        <f>IF(OR($D239&lt;&gt;"ü",COUNTIFS($E$3:E239,E239,$D$3:D239,"ü")&gt;1),"Pas de réduction",INDEX(Reductions[Réduction Famille],MATCH(SUMIFS(Q:Q,E:E,E239,D:D,"ü"),Reductions[Seuil],1),1))</f>
        <v>Pas de réduction</v>
      </c>
      <c r="S239" s="67">
        <f>IF(OR(R239="Pas de réduction",COUNTIFS($E$3:E239,E239,$D$3:D239,"ü")&gt;1),0,VLOOKUP(R239,Reductions[],3,0)*SUMIFS(Q:Q,E:E,E239,D:D,"ü"))</f>
        <v>0</v>
      </c>
      <c r="T239" s="67">
        <f t="shared" si="15"/>
        <v>0</v>
      </c>
      <c r="U239" s="15" t="s">
        <v>314</v>
      </c>
      <c r="V239" s="18"/>
      <c r="W239" s="14" t="e">
        <f>#REF!+P239</f>
        <v>#REF!</v>
      </c>
    </row>
    <row r="240" spans="1:23" x14ac:dyDescent="0.25">
      <c r="A240" s="8" t="s">
        <v>280</v>
      </c>
      <c r="B240" s="19"/>
      <c r="C240" s="19"/>
      <c r="D240" s="19"/>
      <c r="E240" s="8"/>
      <c r="F240" s="8"/>
      <c r="G240" s="8"/>
      <c r="H240" s="8"/>
      <c r="I240" s="10"/>
      <c r="J240" s="8"/>
      <c r="K240" s="11"/>
      <c r="L240" s="15"/>
      <c r="M240" s="13" t="s">
        <v>312</v>
      </c>
      <c r="N240" s="18">
        <f t="shared" si="12"/>
        <v>0</v>
      </c>
      <c r="O240" s="13" t="s">
        <v>308</v>
      </c>
      <c r="P240" s="18">
        <f t="shared" si="13"/>
        <v>0</v>
      </c>
      <c r="Q240" s="14">
        <f t="shared" si="14"/>
        <v>0</v>
      </c>
      <c r="R240" s="66" t="str">
        <f>IF(OR($D240&lt;&gt;"ü",COUNTIFS($E$3:E240,E240,$D$3:D240,"ü")&gt;1),"Pas de réduction",INDEX(Reductions[Réduction Famille],MATCH(SUMIFS(Q:Q,E:E,E240,D:D,"ü"),Reductions[Seuil],1),1))</f>
        <v>Pas de réduction</v>
      </c>
      <c r="S240" s="67">
        <f>IF(OR(R240="Pas de réduction",COUNTIFS($E$3:E240,E240,$D$3:D240,"ü")&gt;1),0,VLOOKUP(R240,Reductions[],3,0)*SUMIFS(Q:Q,E:E,E240,D:D,"ü"))</f>
        <v>0</v>
      </c>
      <c r="T240" s="67">
        <f t="shared" si="15"/>
        <v>0</v>
      </c>
      <c r="U240" s="15" t="s">
        <v>314</v>
      </c>
      <c r="V240" s="18"/>
      <c r="W240" s="14" t="e">
        <f>#REF!+P240</f>
        <v>#REF!</v>
      </c>
    </row>
    <row r="241" spans="1:23" x14ac:dyDescent="0.25">
      <c r="A241" s="8" t="s">
        <v>281</v>
      </c>
      <c r="B241" s="19"/>
      <c r="C241" s="19"/>
      <c r="D241" s="19"/>
      <c r="E241" s="8"/>
      <c r="F241" s="8"/>
      <c r="G241" s="8"/>
      <c r="H241" s="8"/>
      <c r="I241" s="10"/>
      <c r="J241" s="8"/>
      <c r="K241" s="11"/>
      <c r="L241" s="15"/>
      <c r="M241" s="13" t="s">
        <v>312</v>
      </c>
      <c r="N241" s="18">
        <f t="shared" si="12"/>
        <v>0</v>
      </c>
      <c r="O241" s="13" t="s">
        <v>308</v>
      </c>
      <c r="P241" s="18">
        <f t="shared" si="13"/>
        <v>0</v>
      </c>
      <c r="Q241" s="14">
        <f t="shared" si="14"/>
        <v>0</v>
      </c>
      <c r="R241" s="66" t="str">
        <f>IF(OR($D241&lt;&gt;"ü",COUNTIFS($E$3:E241,E241,$D$3:D241,"ü")&gt;1),"Pas de réduction",INDEX(Reductions[Réduction Famille],MATCH(SUMIFS(Q:Q,E:E,E241,D:D,"ü"),Reductions[Seuil],1),1))</f>
        <v>Pas de réduction</v>
      </c>
      <c r="S241" s="67">
        <f>IF(OR(R241="Pas de réduction",COUNTIFS($E$3:E241,E241,$D$3:D241,"ü")&gt;1),0,VLOOKUP(R241,Reductions[],3,0)*SUMIFS(Q:Q,E:E,E241,D:D,"ü"))</f>
        <v>0</v>
      </c>
      <c r="T241" s="67">
        <f t="shared" si="15"/>
        <v>0</v>
      </c>
      <c r="U241" s="15" t="s">
        <v>314</v>
      </c>
      <c r="V241" s="18"/>
      <c r="W241" s="14" t="e">
        <f>#REF!+P241</f>
        <v>#REF!</v>
      </c>
    </row>
    <row r="242" spans="1:23" x14ac:dyDescent="0.25">
      <c r="A242" s="8" t="s">
        <v>282</v>
      </c>
      <c r="B242" s="19"/>
      <c r="C242" s="19"/>
      <c r="D242" s="19"/>
      <c r="E242" s="8"/>
      <c r="F242" s="8"/>
      <c r="G242" s="8"/>
      <c r="H242" s="8"/>
      <c r="I242" s="10"/>
      <c r="J242" s="8"/>
      <c r="K242" s="11"/>
      <c r="L242" s="15"/>
      <c r="M242" s="13" t="s">
        <v>312</v>
      </c>
      <c r="N242" s="18">
        <f t="shared" si="12"/>
        <v>0</v>
      </c>
      <c r="O242" s="13" t="s">
        <v>308</v>
      </c>
      <c r="P242" s="18">
        <f t="shared" si="13"/>
        <v>0</v>
      </c>
      <c r="Q242" s="14">
        <f t="shared" si="14"/>
        <v>0</v>
      </c>
      <c r="R242" s="66" t="str">
        <f>IF(OR($D242&lt;&gt;"ü",COUNTIFS($E$3:E242,E242,$D$3:D242,"ü")&gt;1),"Pas de réduction",INDEX(Reductions[Réduction Famille],MATCH(SUMIFS(Q:Q,E:E,E242,D:D,"ü"),Reductions[Seuil],1),1))</f>
        <v>Pas de réduction</v>
      </c>
      <c r="S242" s="67">
        <f>IF(OR(R242="Pas de réduction",COUNTIFS($E$3:E242,E242,$D$3:D242,"ü")&gt;1),0,VLOOKUP(R242,Reductions[],3,0)*SUMIFS(Q:Q,E:E,E242,D:D,"ü"))</f>
        <v>0</v>
      </c>
      <c r="T242" s="67">
        <f t="shared" si="15"/>
        <v>0</v>
      </c>
      <c r="U242" s="15" t="s">
        <v>314</v>
      </c>
      <c r="V242" s="18"/>
      <c r="W242" s="14" t="e">
        <f>#REF!+P242</f>
        <v>#REF!</v>
      </c>
    </row>
    <row r="243" spans="1:23" x14ac:dyDescent="0.25">
      <c r="A243" s="8" t="s">
        <v>283</v>
      </c>
      <c r="B243" s="19"/>
      <c r="C243" s="19"/>
      <c r="D243" s="19"/>
      <c r="E243" s="8"/>
      <c r="F243" s="8"/>
      <c r="G243" s="8"/>
      <c r="H243" s="8"/>
      <c r="I243" s="10"/>
      <c r="J243" s="8"/>
      <c r="K243" s="11"/>
      <c r="L243" s="15"/>
      <c r="M243" s="13" t="s">
        <v>312</v>
      </c>
      <c r="N243" s="18">
        <f t="shared" si="12"/>
        <v>0</v>
      </c>
      <c r="O243" s="13" t="s">
        <v>308</v>
      </c>
      <c r="P243" s="18">
        <f t="shared" si="13"/>
        <v>0</v>
      </c>
      <c r="Q243" s="14">
        <f t="shared" si="14"/>
        <v>0</v>
      </c>
      <c r="R243" s="66" t="str">
        <f>IF(OR($D243&lt;&gt;"ü",COUNTIFS($E$3:E243,E243,$D$3:D243,"ü")&gt;1),"Pas de réduction",INDEX(Reductions[Réduction Famille],MATCH(SUMIFS(Q:Q,E:E,E243,D:D,"ü"),Reductions[Seuil],1),1))</f>
        <v>Pas de réduction</v>
      </c>
      <c r="S243" s="67">
        <f>IF(OR(R243="Pas de réduction",COUNTIFS($E$3:E243,E243,$D$3:D243,"ü")&gt;1),0,VLOOKUP(R243,Reductions[],3,0)*SUMIFS(Q:Q,E:E,E243,D:D,"ü"))</f>
        <v>0</v>
      </c>
      <c r="T243" s="67">
        <f t="shared" si="15"/>
        <v>0</v>
      </c>
      <c r="U243" s="15" t="s">
        <v>314</v>
      </c>
      <c r="V243" s="18"/>
      <c r="W243" s="14" t="e">
        <f>#REF!+P243</f>
        <v>#REF!</v>
      </c>
    </row>
    <row r="244" spans="1:23" x14ac:dyDescent="0.25">
      <c r="A244" s="8" t="s">
        <v>284</v>
      </c>
      <c r="B244" s="19"/>
      <c r="C244" s="19"/>
      <c r="D244" s="19"/>
      <c r="E244" s="8"/>
      <c r="F244" s="8"/>
      <c r="G244" s="8"/>
      <c r="H244" s="8"/>
      <c r="I244" s="10"/>
      <c r="J244" s="8"/>
      <c r="K244" s="11"/>
      <c r="L244" s="15"/>
      <c r="M244" s="13" t="s">
        <v>312</v>
      </c>
      <c r="N244" s="18">
        <f t="shared" si="12"/>
        <v>0</v>
      </c>
      <c r="O244" s="13" t="s">
        <v>308</v>
      </c>
      <c r="P244" s="18">
        <f t="shared" si="13"/>
        <v>0</v>
      </c>
      <c r="Q244" s="14">
        <f t="shared" si="14"/>
        <v>0</v>
      </c>
      <c r="R244" s="66" t="str">
        <f>IF(OR($D244&lt;&gt;"ü",COUNTIFS($E$3:E244,E244,$D$3:D244,"ü")&gt;1),"Pas de réduction",INDEX(Reductions[Réduction Famille],MATCH(SUMIFS(Q:Q,E:E,E244,D:D,"ü"),Reductions[Seuil],1),1))</f>
        <v>Pas de réduction</v>
      </c>
      <c r="S244" s="67">
        <f>IF(OR(R244="Pas de réduction",COUNTIFS($E$3:E244,E244,$D$3:D244,"ü")&gt;1),0,VLOOKUP(R244,Reductions[],3,0)*SUMIFS(Q:Q,E:E,E244,D:D,"ü"))</f>
        <v>0</v>
      </c>
      <c r="T244" s="67">
        <f t="shared" si="15"/>
        <v>0</v>
      </c>
      <c r="U244" s="15" t="s">
        <v>314</v>
      </c>
      <c r="V244" s="18"/>
      <c r="W244" s="14" t="e">
        <f>#REF!+P244</f>
        <v>#REF!</v>
      </c>
    </row>
    <row r="245" spans="1:23" x14ac:dyDescent="0.25">
      <c r="A245" s="8" t="s">
        <v>285</v>
      </c>
      <c r="B245" s="19"/>
      <c r="C245" s="19"/>
      <c r="D245" s="19"/>
      <c r="E245" s="8"/>
      <c r="F245" s="8"/>
      <c r="G245" s="8"/>
      <c r="H245" s="8"/>
      <c r="I245" s="10"/>
      <c r="J245" s="8"/>
      <c r="K245" s="11"/>
      <c r="L245" s="15"/>
      <c r="M245" s="13" t="s">
        <v>312</v>
      </c>
      <c r="N245" s="18">
        <f t="shared" si="12"/>
        <v>0</v>
      </c>
      <c r="O245" s="13" t="s">
        <v>308</v>
      </c>
      <c r="P245" s="18">
        <f t="shared" si="13"/>
        <v>0</v>
      </c>
      <c r="Q245" s="14">
        <f t="shared" si="14"/>
        <v>0</v>
      </c>
      <c r="R245" s="66" t="str">
        <f>IF(OR($D245&lt;&gt;"ü",COUNTIFS($E$3:E245,E245,$D$3:D245,"ü")&gt;1),"Pas de réduction",INDEX(Reductions[Réduction Famille],MATCH(SUMIFS(Q:Q,E:E,E245,D:D,"ü"),Reductions[Seuil],1),1))</f>
        <v>Pas de réduction</v>
      </c>
      <c r="S245" s="67">
        <f>IF(OR(R245="Pas de réduction",COUNTIFS($E$3:E245,E245,$D$3:D245,"ü")&gt;1),0,VLOOKUP(R245,Reductions[],3,0)*SUMIFS(Q:Q,E:E,E245,D:D,"ü"))</f>
        <v>0</v>
      </c>
      <c r="T245" s="67">
        <f t="shared" si="15"/>
        <v>0</v>
      </c>
      <c r="U245" s="15" t="s">
        <v>314</v>
      </c>
      <c r="V245" s="18"/>
      <c r="W245" s="14" t="e">
        <f>#REF!+P245</f>
        <v>#REF!</v>
      </c>
    </row>
    <row r="246" spans="1:23" x14ac:dyDescent="0.25">
      <c r="A246" s="8" t="s">
        <v>286</v>
      </c>
      <c r="B246" s="19"/>
      <c r="C246" s="19"/>
      <c r="D246" s="19"/>
      <c r="E246" s="8"/>
      <c r="F246" s="8"/>
      <c r="G246" s="8"/>
      <c r="H246" s="8"/>
      <c r="I246" s="10"/>
      <c r="J246" s="8"/>
      <c r="K246" s="11"/>
      <c r="L246" s="15"/>
      <c r="M246" s="13" t="s">
        <v>312</v>
      </c>
      <c r="N246" s="18">
        <f t="shared" si="12"/>
        <v>0</v>
      </c>
      <c r="O246" s="13" t="s">
        <v>308</v>
      </c>
      <c r="P246" s="18">
        <f t="shared" si="13"/>
        <v>0</v>
      </c>
      <c r="Q246" s="14">
        <f t="shared" si="14"/>
        <v>0</v>
      </c>
      <c r="R246" s="66" t="str">
        <f>IF(OR($D246&lt;&gt;"ü",COUNTIFS($E$3:E246,E246,$D$3:D246,"ü")&gt;1),"Pas de réduction",INDEX(Reductions[Réduction Famille],MATCH(SUMIFS(Q:Q,E:E,E246,D:D,"ü"),Reductions[Seuil],1),1))</f>
        <v>Pas de réduction</v>
      </c>
      <c r="S246" s="67">
        <f>IF(OR(R246="Pas de réduction",COUNTIFS($E$3:E246,E246,$D$3:D246,"ü")&gt;1),0,VLOOKUP(R246,Reductions[],3,0)*SUMIFS(Q:Q,E:E,E246,D:D,"ü"))</f>
        <v>0</v>
      </c>
      <c r="T246" s="67">
        <f t="shared" si="15"/>
        <v>0</v>
      </c>
      <c r="U246" s="15" t="s">
        <v>314</v>
      </c>
      <c r="V246" s="18"/>
      <c r="W246" s="14" t="e">
        <f>#REF!+P246</f>
        <v>#REF!</v>
      </c>
    </row>
    <row r="247" spans="1:23" x14ac:dyDescent="0.25">
      <c r="A247" s="8" t="s">
        <v>287</v>
      </c>
      <c r="B247" s="19"/>
      <c r="C247" s="19"/>
      <c r="D247" s="19"/>
      <c r="E247" s="8"/>
      <c r="F247" s="8"/>
      <c r="G247" s="8"/>
      <c r="H247" s="8"/>
      <c r="I247" s="10"/>
      <c r="J247" s="8"/>
      <c r="K247" s="11"/>
      <c r="L247" s="15"/>
      <c r="M247" s="13" t="s">
        <v>312</v>
      </c>
      <c r="N247" s="18">
        <f t="shared" si="12"/>
        <v>0</v>
      </c>
      <c r="O247" s="13" t="s">
        <v>308</v>
      </c>
      <c r="P247" s="18">
        <f t="shared" si="13"/>
        <v>0</v>
      </c>
      <c r="Q247" s="14">
        <f t="shared" si="14"/>
        <v>0</v>
      </c>
      <c r="R247" s="66" t="str">
        <f>IF(OR($D247&lt;&gt;"ü",COUNTIFS($E$3:E247,E247,$D$3:D247,"ü")&gt;1),"Pas de réduction",INDEX(Reductions[Réduction Famille],MATCH(SUMIFS(Q:Q,E:E,E247,D:D,"ü"),Reductions[Seuil],1),1))</f>
        <v>Pas de réduction</v>
      </c>
      <c r="S247" s="67">
        <f>IF(OR(R247="Pas de réduction",COUNTIFS($E$3:E247,E247,$D$3:D247,"ü")&gt;1),0,VLOOKUP(R247,Reductions[],3,0)*SUMIFS(Q:Q,E:E,E247,D:D,"ü"))</f>
        <v>0</v>
      </c>
      <c r="T247" s="67">
        <f t="shared" si="15"/>
        <v>0</v>
      </c>
      <c r="U247" s="15" t="s">
        <v>314</v>
      </c>
      <c r="V247" s="18"/>
      <c r="W247" s="14" t="e">
        <f>#REF!+P247</f>
        <v>#REF!</v>
      </c>
    </row>
    <row r="248" spans="1:23" x14ac:dyDescent="0.25">
      <c r="A248" s="8" t="s">
        <v>288</v>
      </c>
      <c r="B248" s="19"/>
      <c r="C248" s="19"/>
      <c r="D248" s="19"/>
      <c r="E248" s="8"/>
      <c r="F248" s="8"/>
      <c r="G248" s="8"/>
      <c r="H248" s="8"/>
      <c r="I248" s="10"/>
      <c r="J248" s="8"/>
      <c r="K248" s="11"/>
      <c r="L248" s="15"/>
      <c r="M248" s="13" t="s">
        <v>312</v>
      </c>
      <c r="N248" s="18">
        <f t="shared" si="12"/>
        <v>0</v>
      </c>
      <c r="O248" s="13" t="s">
        <v>308</v>
      </c>
      <c r="P248" s="18">
        <f t="shared" si="13"/>
        <v>0</v>
      </c>
      <c r="Q248" s="14">
        <f t="shared" si="14"/>
        <v>0</v>
      </c>
      <c r="R248" s="66" t="str">
        <f>IF(OR($D248&lt;&gt;"ü",COUNTIFS($E$3:E248,E248,$D$3:D248,"ü")&gt;1),"Pas de réduction",INDEX(Reductions[Réduction Famille],MATCH(SUMIFS(Q:Q,E:E,E248,D:D,"ü"),Reductions[Seuil],1),1))</f>
        <v>Pas de réduction</v>
      </c>
      <c r="S248" s="67">
        <f>IF(OR(R248="Pas de réduction",COUNTIFS($E$3:E248,E248,$D$3:D248,"ü")&gt;1),0,VLOOKUP(R248,Reductions[],3,0)*SUMIFS(Q:Q,E:E,E248,D:D,"ü"))</f>
        <v>0</v>
      </c>
      <c r="T248" s="67">
        <f t="shared" si="15"/>
        <v>0</v>
      </c>
      <c r="U248" s="15" t="s">
        <v>314</v>
      </c>
      <c r="V248" s="18"/>
      <c r="W248" s="14" t="e">
        <f>#REF!+P248</f>
        <v>#REF!</v>
      </c>
    </row>
    <row r="249" spans="1:23" x14ac:dyDescent="0.25">
      <c r="A249" s="8" t="s">
        <v>289</v>
      </c>
      <c r="B249" s="19"/>
      <c r="C249" s="19"/>
      <c r="D249" s="19"/>
      <c r="E249" s="8"/>
      <c r="F249" s="8"/>
      <c r="G249" s="8"/>
      <c r="H249" s="8"/>
      <c r="I249" s="10"/>
      <c r="J249" s="8"/>
      <c r="K249" s="11"/>
      <c r="L249" s="15"/>
      <c r="M249" s="13" t="s">
        <v>312</v>
      </c>
      <c r="N249" s="18">
        <f t="shared" si="12"/>
        <v>0</v>
      </c>
      <c r="O249" s="13" t="s">
        <v>308</v>
      </c>
      <c r="P249" s="18">
        <f t="shared" si="13"/>
        <v>0</v>
      </c>
      <c r="Q249" s="14">
        <f t="shared" si="14"/>
        <v>0</v>
      </c>
      <c r="R249" s="66" t="str">
        <f>IF(OR($D249&lt;&gt;"ü",COUNTIFS($E$3:E249,E249,$D$3:D249,"ü")&gt;1),"Pas de réduction",INDEX(Reductions[Réduction Famille],MATCH(SUMIFS(Q:Q,E:E,E249,D:D,"ü"),Reductions[Seuil],1),1))</f>
        <v>Pas de réduction</v>
      </c>
      <c r="S249" s="67">
        <f>IF(OR(R249="Pas de réduction",COUNTIFS($E$3:E249,E249,$D$3:D249,"ü")&gt;1),0,VLOOKUP(R249,Reductions[],3,0)*SUMIFS(Q:Q,E:E,E249,D:D,"ü"))</f>
        <v>0</v>
      </c>
      <c r="T249" s="67">
        <f t="shared" si="15"/>
        <v>0</v>
      </c>
      <c r="U249" s="15" t="s">
        <v>314</v>
      </c>
      <c r="V249" s="18"/>
      <c r="W249" s="14" t="e">
        <f>#REF!+P249</f>
        <v>#REF!</v>
      </c>
    </row>
    <row r="250" spans="1:23" x14ac:dyDescent="0.25">
      <c r="A250" s="8" t="s">
        <v>290</v>
      </c>
      <c r="B250" s="19"/>
      <c r="C250" s="19"/>
      <c r="D250" s="19"/>
      <c r="E250" s="8"/>
      <c r="F250" s="8"/>
      <c r="G250" s="8"/>
      <c r="H250" s="8"/>
      <c r="I250" s="10"/>
      <c r="J250" s="8"/>
      <c r="K250" s="11"/>
      <c r="L250" s="15"/>
      <c r="M250" s="13" t="s">
        <v>312</v>
      </c>
      <c r="N250" s="18">
        <f t="shared" si="12"/>
        <v>0</v>
      </c>
      <c r="O250" s="13" t="s">
        <v>308</v>
      </c>
      <c r="P250" s="18">
        <f t="shared" si="13"/>
        <v>0</v>
      </c>
      <c r="Q250" s="14">
        <f t="shared" si="14"/>
        <v>0</v>
      </c>
      <c r="R250" s="66" t="str">
        <f>IF(OR($D250&lt;&gt;"ü",COUNTIFS($E$3:E250,E250,$D$3:D250,"ü")&gt;1),"Pas de réduction",INDEX(Reductions[Réduction Famille],MATCH(SUMIFS(Q:Q,E:E,E250,D:D,"ü"),Reductions[Seuil],1),1))</f>
        <v>Pas de réduction</v>
      </c>
      <c r="S250" s="67">
        <f>IF(OR(R250="Pas de réduction",COUNTIFS($E$3:E250,E250,$D$3:D250,"ü")&gt;1),0,VLOOKUP(R250,Reductions[],3,0)*SUMIFS(Q:Q,E:E,E250,D:D,"ü"))</f>
        <v>0</v>
      </c>
      <c r="T250" s="67">
        <f t="shared" si="15"/>
        <v>0</v>
      </c>
      <c r="U250" s="15" t="s">
        <v>314</v>
      </c>
      <c r="V250" s="18"/>
      <c r="W250" s="14" t="e">
        <f>#REF!+P250</f>
        <v>#REF!</v>
      </c>
    </row>
    <row r="251" spans="1:23" x14ac:dyDescent="0.25">
      <c r="A251" s="8" t="s">
        <v>291</v>
      </c>
      <c r="B251" s="19"/>
      <c r="C251" s="19"/>
      <c r="D251" s="19"/>
      <c r="E251" s="8"/>
      <c r="F251" s="8"/>
      <c r="G251" s="8"/>
      <c r="H251" s="8"/>
      <c r="I251" s="10"/>
      <c r="J251" s="8"/>
      <c r="K251" s="11"/>
      <c r="L251" s="15"/>
      <c r="M251" s="13" t="s">
        <v>312</v>
      </c>
      <c r="N251" s="18">
        <f t="shared" si="12"/>
        <v>0</v>
      </c>
      <c r="O251" s="13" t="s">
        <v>308</v>
      </c>
      <c r="P251" s="18">
        <f t="shared" si="13"/>
        <v>0</v>
      </c>
      <c r="Q251" s="14">
        <f t="shared" si="14"/>
        <v>0</v>
      </c>
      <c r="R251" s="66" t="str">
        <f>IF(OR($D251&lt;&gt;"ü",COUNTIFS($E$3:E251,E251,$D$3:D251,"ü")&gt;1),"Pas de réduction",INDEX(Reductions[Réduction Famille],MATCH(SUMIFS(Q:Q,E:E,E251,D:D,"ü"),Reductions[Seuil],1),1))</f>
        <v>Pas de réduction</v>
      </c>
      <c r="S251" s="67">
        <f>IF(OR(R251="Pas de réduction",COUNTIFS($E$3:E251,E251,$D$3:D251,"ü")&gt;1),0,VLOOKUP(R251,Reductions[],3,0)*SUMIFS(Q:Q,E:E,E251,D:D,"ü"))</f>
        <v>0</v>
      </c>
      <c r="T251" s="67">
        <f t="shared" si="15"/>
        <v>0</v>
      </c>
      <c r="U251" s="15" t="s">
        <v>314</v>
      </c>
      <c r="V251" s="18"/>
      <c r="W251" s="14" t="e">
        <f>#REF!+P251</f>
        <v>#REF!</v>
      </c>
    </row>
    <row r="252" spans="1:23" x14ac:dyDescent="0.25">
      <c r="A252" s="8" t="s">
        <v>292</v>
      </c>
      <c r="B252" s="19"/>
      <c r="C252" s="19"/>
      <c r="D252" s="19"/>
      <c r="E252" s="8"/>
      <c r="F252" s="8"/>
      <c r="G252" s="8"/>
      <c r="H252" s="8"/>
      <c r="I252" s="10"/>
      <c r="J252" s="8"/>
      <c r="K252" s="11"/>
      <c r="L252" s="15"/>
      <c r="M252" s="13" t="s">
        <v>312</v>
      </c>
      <c r="N252" s="18">
        <f t="shared" si="12"/>
        <v>0</v>
      </c>
      <c r="O252" s="13" t="s">
        <v>308</v>
      </c>
      <c r="P252" s="18">
        <f t="shared" si="13"/>
        <v>0</v>
      </c>
      <c r="Q252" s="14">
        <f t="shared" si="14"/>
        <v>0</v>
      </c>
      <c r="R252" s="66" t="str">
        <f>IF(OR($D252&lt;&gt;"ü",COUNTIFS($E$3:E252,E252,$D$3:D252,"ü")&gt;1),"Pas de réduction",INDEX(Reductions[Réduction Famille],MATCH(SUMIFS(Q:Q,E:E,E252,D:D,"ü"),Reductions[Seuil],1),1))</f>
        <v>Pas de réduction</v>
      </c>
      <c r="S252" s="67">
        <f>IF(OR(R252="Pas de réduction",COUNTIFS($E$3:E252,E252,$D$3:D252,"ü")&gt;1),0,VLOOKUP(R252,Reductions[],3,0)*SUMIFS(Q:Q,E:E,E252,D:D,"ü"))</f>
        <v>0</v>
      </c>
      <c r="T252" s="67">
        <f t="shared" si="15"/>
        <v>0</v>
      </c>
      <c r="U252" s="15" t="s">
        <v>314</v>
      </c>
      <c r="V252" s="18"/>
      <c r="W252" s="14" t="e">
        <f>#REF!+P252</f>
        <v>#REF!</v>
      </c>
    </row>
  </sheetData>
  <mergeCells count="1">
    <mergeCell ref="E1:F1"/>
  </mergeCells>
  <dataValidations count="2">
    <dataValidation type="list" allowBlank="1" showInputMessage="1" showErrorMessage="1" sqref="G33">
      <formula1>$A$3:$A$31</formula1>
    </dataValidation>
    <dataValidation type="list" allowBlank="1" showInputMessage="1" showErrorMessage="1" sqref="O3:O252">
      <formula1>Type_de_Cours</formula1>
    </dataValidation>
  </dataValidations>
  <hyperlinks>
    <hyperlink ref="L3" r:id="rId1"/>
    <hyperlink ref="L4:L11" r:id="rId2" display="xxxxx@free.fr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59" r:id="rId6" name="Option Button 487">
              <controlPr defaultSize="0" autoFill="0" autoLine="0" autoPict="0">
                <anchor moveWithCells="1">
                  <from>
                    <xdr:col>1</xdr:col>
                    <xdr:colOff>219075</xdr:colOff>
                    <xdr:row>162</xdr:row>
                    <xdr:rowOff>0</xdr:rowOff>
                  </from>
                  <to>
                    <xdr:col>1</xdr:col>
                    <xdr:colOff>447675</xdr:colOff>
                    <xdr:row>163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'Base Tarifaire'!$A$2:$A$15</xm:f>
          </x14:formula1>
          <xm:sqref>M3:M252</xm:sqref>
        </x14:dataValidation>
        <x14:dataValidation type="list" allowBlank="1" showInputMessage="1" showErrorMessage="1">
          <x14:formula1>
            <xm:f>'Base Tarifaire'!$M$2:$M$12</xm:f>
          </x14:formula1>
          <xm:sqref>U3:U252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S58"/>
  <sheetViews>
    <sheetView workbookViewId="0">
      <selection activeCell="D21" sqref="D21"/>
    </sheetView>
  </sheetViews>
  <sheetFormatPr baseColWidth="10" defaultRowHeight="15" x14ac:dyDescent="0.25"/>
  <cols>
    <col min="1" max="1" width="47.5703125" customWidth="1"/>
    <col min="2" max="2" width="15.140625" customWidth="1"/>
    <col min="3" max="3" width="4.5703125" style="70" customWidth="1"/>
    <col min="4" max="4" width="48.140625" customWidth="1"/>
    <col min="5" max="5" width="12.42578125" customWidth="1"/>
    <col min="6" max="6" width="12.42578125" style="70" customWidth="1"/>
    <col min="7" max="7" width="23.42578125" customWidth="1"/>
    <col min="8" max="8" width="3.7109375" style="70" customWidth="1"/>
    <col min="9" max="9" width="39.42578125" customWidth="1"/>
    <col min="10" max="10" width="11.140625" customWidth="1"/>
    <col min="11" max="11" width="13.140625" customWidth="1"/>
    <col min="12" max="12" width="4.5703125" style="70" customWidth="1"/>
    <col min="13" max="13" width="26.85546875" customWidth="1"/>
    <col min="18" max="18" width="23.85546875" bestFit="1" customWidth="1"/>
    <col min="19" max="19" width="75.7109375" customWidth="1"/>
  </cols>
  <sheetData>
    <row r="1" spans="1:19" x14ac:dyDescent="0.25">
      <c r="A1" s="3" t="s">
        <v>302</v>
      </c>
      <c r="B1" s="3" t="s">
        <v>7</v>
      </c>
      <c r="C1" s="68"/>
      <c r="D1" s="73" t="s">
        <v>303</v>
      </c>
      <c r="E1" s="73" t="s">
        <v>328</v>
      </c>
      <c r="F1" s="68"/>
      <c r="G1" s="3" t="s">
        <v>304</v>
      </c>
      <c r="H1" s="68"/>
      <c r="I1" s="73" t="s">
        <v>305</v>
      </c>
      <c r="J1" s="73" t="s">
        <v>358</v>
      </c>
      <c r="K1" s="73" t="s">
        <v>351</v>
      </c>
      <c r="L1" s="68"/>
      <c r="M1" s="3" t="s">
        <v>306</v>
      </c>
      <c r="N1" s="3" t="s">
        <v>329</v>
      </c>
    </row>
    <row r="2" spans="1:19" x14ac:dyDescent="0.25">
      <c r="A2" t="s">
        <v>312</v>
      </c>
      <c r="B2" s="4">
        <v>0</v>
      </c>
      <c r="C2" s="69"/>
      <c r="D2" t="s">
        <v>308</v>
      </c>
      <c r="E2" s="4">
        <v>0</v>
      </c>
      <c r="F2" s="69"/>
      <c r="I2" t="s">
        <v>309</v>
      </c>
      <c r="J2">
        <v>0</v>
      </c>
      <c r="K2">
        <v>0</v>
      </c>
      <c r="M2" t="s">
        <v>314</v>
      </c>
      <c r="N2" s="4">
        <v>0</v>
      </c>
    </row>
    <row r="3" spans="1:19" x14ac:dyDescent="0.25">
      <c r="A3" t="s">
        <v>12</v>
      </c>
      <c r="B3" s="4">
        <v>185</v>
      </c>
      <c r="C3" s="69"/>
      <c r="D3" t="s">
        <v>13</v>
      </c>
      <c r="E3" s="4">
        <v>180</v>
      </c>
      <c r="F3" s="69"/>
      <c r="G3" t="s">
        <v>24</v>
      </c>
      <c r="I3" t="s">
        <v>35</v>
      </c>
      <c r="J3">
        <f>560</f>
        <v>560</v>
      </c>
      <c r="K3" s="20">
        <v>0.1</v>
      </c>
      <c r="L3" s="72"/>
      <c r="M3" t="s">
        <v>28</v>
      </c>
      <c r="N3" s="4">
        <v>300</v>
      </c>
    </row>
    <row r="4" spans="1:19" x14ac:dyDescent="0.25">
      <c r="A4" t="s">
        <v>8</v>
      </c>
      <c r="B4" s="4">
        <v>295</v>
      </c>
      <c r="C4" s="69"/>
      <c r="D4" t="s">
        <v>19</v>
      </c>
      <c r="E4" s="4">
        <v>145</v>
      </c>
      <c r="F4" s="69"/>
      <c r="G4" t="s">
        <v>25</v>
      </c>
      <c r="I4" t="s">
        <v>36</v>
      </c>
      <c r="J4">
        <v>710</v>
      </c>
      <c r="K4" s="20">
        <v>0.15</v>
      </c>
      <c r="L4" s="72"/>
      <c r="M4" t="s">
        <v>29</v>
      </c>
      <c r="N4" s="4">
        <v>400</v>
      </c>
    </row>
    <row r="5" spans="1:19" x14ac:dyDescent="0.25">
      <c r="A5" t="s">
        <v>18</v>
      </c>
      <c r="B5" s="4">
        <v>145</v>
      </c>
      <c r="C5" s="69"/>
      <c r="D5" t="s">
        <v>20</v>
      </c>
      <c r="E5" s="4">
        <v>195</v>
      </c>
      <c r="F5" s="69"/>
      <c r="G5" t="s">
        <v>26</v>
      </c>
      <c r="I5" t="s">
        <v>37</v>
      </c>
      <c r="J5">
        <v>850</v>
      </c>
      <c r="K5" s="20">
        <v>0.2</v>
      </c>
      <c r="L5" s="72"/>
      <c r="M5" t="s">
        <v>30</v>
      </c>
      <c r="N5" s="4">
        <v>500</v>
      </c>
    </row>
    <row r="6" spans="1:19" x14ac:dyDescent="0.25">
      <c r="A6" t="s">
        <v>17</v>
      </c>
      <c r="B6" s="4">
        <v>160</v>
      </c>
      <c r="C6" s="69"/>
      <c r="D6" t="s">
        <v>9</v>
      </c>
      <c r="E6" s="4">
        <v>240</v>
      </c>
      <c r="F6" s="69"/>
      <c r="M6" t="s">
        <v>31</v>
      </c>
      <c r="N6" s="4">
        <v>700</v>
      </c>
    </row>
    <row r="7" spans="1:19" x14ac:dyDescent="0.25">
      <c r="A7" t="s">
        <v>38</v>
      </c>
      <c r="B7" s="7">
        <v>34</v>
      </c>
      <c r="C7" s="7"/>
      <c r="D7" t="s">
        <v>10</v>
      </c>
      <c r="E7" s="4">
        <v>280</v>
      </c>
      <c r="F7" s="69"/>
      <c r="M7" t="s">
        <v>32</v>
      </c>
      <c r="N7" s="4">
        <v>1000</v>
      </c>
      <c r="R7" s="75" t="s">
        <v>347</v>
      </c>
      <c r="S7" s="75"/>
    </row>
    <row r="8" spans="1:19" x14ac:dyDescent="0.25">
      <c r="A8" t="s">
        <v>307</v>
      </c>
      <c r="B8" s="4">
        <v>70</v>
      </c>
      <c r="C8" s="69"/>
      <c r="D8" t="s">
        <v>16</v>
      </c>
      <c r="E8" s="4">
        <v>300</v>
      </c>
      <c r="F8" s="69"/>
      <c r="M8" t="s">
        <v>33</v>
      </c>
      <c r="N8" s="4">
        <v>500</v>
      </c>
      <c r="R8" s="75"/>
      <c r="S8" s="75"/>
    </row>
    <row r="9" spans="1:19" x14ac:dyDescent="0.25">
      <c r="A9" t="s">
        <v>14</v>
      </c>
      <c r="B9" s="4">
        <v>50</v>
      </c>
      <c r="C9" s="69"/>
      <c r="D9" t="s">
        <v>15</v>
      </c>
      <c r="E9" s="4">
        <v>330</v>
      </c>
      <c r="F9" s="69"/>
      <c r="R9" s="8" t="s">
        <v>330</v>
      </c>
      <c r="S9" s="8" t="s">
        <v>331</v>
      </c>
    </row>
    <row r="10" spans="1:19" x14ac:dyDescent="0.25">
      <c r="D10" t="s">
        <v>11</v>
      </c>
      <c r="E10" s="4">
        <v>360</v>
      </c>
      <c r="F10" s="69"/>
      <c r="R10" s="8" t="s">
        <v>7</v>
      </c>
      <c r="S10" s="8" t="s">
        <v>332</v>
      </c>
    </row>
    <row r="11" spans="1:19" x14ac:dyDescent="0.25">
      <c r="E11" s="4"/>
      <c r="F11" s="69"/>
      <c r="R11" s="8" t="s">
        <v>328</v>
      </c>
      <c r="S11" s="8" t="s">
        <v>333</v>
      </c>
    </row>
    <row r="12" spans="1:19" x14ac:dyDescent="0.25">
      <c r="R12" s="8" t="s">
        <v>329</v>
      </c>
      <c r="S12" s="8" t="s">
        <v>334</v>
      </c>
    </row>
    <row r="13" spans="1:19" x14ac:dyDescent="0.25">
      <c r="R13" s="8" t="s">
        <v>335</v>
      </c>
      <c r="S13" s="8" t="s">
        <v>336</v>
      </c>
    </row>
    <row r="14" spans="1:19" x14ac:dyDescent="0.25">
      <c r="R14" s="8" t="s">
        <v>337</v>
      </c>
      <c r="S14" s="8" t="s">
        <v>338</v>
      </c>
    </row>
    <row r="15" spans="1:19" x14ac:dyDescent="0.25">
      <c r="R15" s="8" t="s">
        <v>339</v>
      </c>
      <c r="S15" s="8" t="s">
        <v>340</v>
      </c>
    </row>
    <row r="16" spans="1:19" x14ac:dyDescent="0.25">
      <c r="R16" s="8" t="s">
        <v>341</v>
      </c>
      <c r="S16" s="8" t="s">
        <v>342</v>
      </c>
    </row>
    <row r="17" spans="2:19" x14ac:dyDescent="0.25">
      <c r="B17" s="5"/>
      <c r="C17" s="71"/>
      <c r="R17" s="8" t="s">
        <v>343</v>
      </c>
      <c r="S17" s="8" t="s">
        <v>344</v>
      </c>
    </row>
    <row r="18" spans="2:19" x14ac:dyDescent="0.25">
      <c r="B18" s="5"/>
      <c r="C18" s="71"/>
      <c r="R18" s="8" t="s">
        <v>345</v>
      </c>
      <c r="S18" s="8" t="s">
        <v>346</v>
      </c>
    </row>
    <row r="19" spans="2:19" x14ac:dyDescent="0.25">
      <c r="B19" s="5"/>
      <c r="C19" s="71"/>
    </row>
    <row r="26" spans="2:19" x14ac:dyDescent="0.25">
      <c r="B26" s="4"/>
      <c r="C26" s="69"/>
    </row>
    <row r="27" spans="2:19" x14ac:dyDescent="0.25">
      <c r="B27" s="4"/>
      <c r="C27" s="69"/>
    </row>
    <row r="28" spans="2:19" x14ac:dyDescent="0.25">
      <c r="B28" s="4"/>
      <c r="C28" s="69"/>
    </row>
    <row r="29" spans="2:19" x14ac:dyDescent="0.25">
      <c r="B29" s="4"/>
      <c r="C29" s="69"/>
    </row>
    <row r="30" spans="2:19" x14ac:dyDescent="0.25">
      <c r="B30" s="4"/>
      <c r="C30" s="69"/>
    </row>
    <row r="31" spans="2:19" x14ac:dyDescent="0.25">
      <c r="B31" s="4"/>
      <c r="C31" s="69"/>
    </row>
    <row r="32" spans="2:19" x14ac:dyDescent="0.25">
      <c r="B32" s="4"/>
      <c r="C32" s="69"/>
    </row>
    <row r="33" spans="2:3" x14ac:dyDescent="0.25">
      <c r="B33" s="4"/>
      <c r="C33" s="69"/>
    </row>
    <row r="34" spans="2:3" x14ac:dyDescent="0.25">
      <c r="B34" s="4"/>
      <c r="C34" s="69"/>
    </row>
    <row r="35" spans="2:3" x14ac:dyDescent="0.25">
      <c r="B35" s="4"/>
      <c r="C35" s="69"/>
    </row>
    <row r="36" spans="2:3" x14ac:dyDescent="0.25">
      <c r="B36" s="4"/>
      <c r="C36" s="69"/>
    </row>
    <row r="37" spans="2:3" x14ac:dyDescent="0.25">
      <c r="B37" s="4"/>
      <c r="C37" s="69"/>
    </row>
    <row r="38" spans="2:3" x14ac:dyDescent="0.25">
      <c r="B38" s="4"/>
      <c r="C38" s="69"/>
    </row>
    <row r="39" spans="2:3" x14ac:dyDescent="0.25">
      <c r="B39" s="4"/>
      <c r="C39" s="69"/>
    </row>
    <row r="40" spans="2:3" x14ac:dyDescent="0.25">
      <c r="B40" s="4"/>
      <c r="C40" s="69"/>
    </row>
    <row r="41" spans="2:3" x14ac:dyDescent="0.25">
      <c r="B41" s="4"/>
      <c r="C41" s="69"/>
    </row>
    <row r="42" spans="2:3" x14ac:dyDescent="0.25">
      <c r="B42" s="4"/>
      <c r="C42" s="69"/>
    </row>
    <row r="43" spans="2:3" x14ac:dyDescent="0.25">
      <c r="B43" s="4"/>
      <c r="C43" s="69"/>
    </row>
    <row r="44" spans="2:3" x14ac:dyDescent="0.25">
      <c r="B44" s="4"/>
      <c r="C44" s="69"/>
    </row>
    <row r="45" spans="2:3" x14ac:dyDescent="0.25">
      <c r="B45" s="4"/>
      <c r="C45" s="69"/>
    </row>
    <row r="46" spans="2:3" x14ac:dyDescent="0.25">
      <c r="B46" s="4"/>
      <c r="C46" s="69"/>
    </row>
    <row r="47" spans="2:3" x14ac:dyDescent="0.25">
      <c r="B47" s="4"/>
      <c r="C47" s="69"/>
    </row>
    <row r="48" spans="2:3" x14ac:dyDescent="0.25">
      <c r="B48" s="4"/>
      <c r="C48" s="69"/>
    </row>
    <row r="49" spans="2:3" x14ac:dyDescent="0.25">
      <c r="B49" s="4"/>
      <c r="C49" s="69"/>
    </row>
    <row r="50" spans="2:3" x14ac:dyDescent="0.25">
      <c r="B50" s="4"/>
      <c r="C50" s="69"/>
    </row>
    <row r="51" spans="2:3" x14ac:dyDescent="0.25">
      <c r="B51" s="4"/>
      <c r="C51" s="69"/>
    </row>
    <row r="52" spans="2:3" x14ac:dyDescent="0.25">
      <c r="B52" s="4"/>
      <c r="C52" s="69"/>
    </row>
    <row r="53" spans="2:3" x14ac:dyDescent="0.25">
      <c r="B53" s="4"/>
      <c r="C53" s="69"/>
    </row>
    <row r="54" spans="2:3" x14ac:dyDescent="0.25">
      <c r="B54" s="4"/>
      <c r="C54" s="69"/>
    </row>
    <row r="55" spans="2:3" x14ac:dyDescent="0.25">
      <c r="B55" s="4"/>
      <c r="C55" s="69"/>
    </row>
    <row r="56" spans="2:3" x14ac:dyDescent="0.25">
      <c r="B56" s="4"/>
      <c r="C56" s="69"/>
    </row>
    <row r="57" spans="2:3" x14ac:dyDescent="0.25">
      <c r="B57" s="4"/>
      <c r="C57" s="69"/>
    </row>
    <row r="58" spans="2:3" x14ac:dyDescent="0.25">
      <c r="B58" s="4"/>
      <c r="C58" s="69"/>
    </row>
  </sheetData>
  <mergeCells count="1">
    <mergeCell ref="R7:S8"/>
  </mergeCell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Base Adhérents</vt:lpstr>
      <vt:lpstr>Base Tarifaire</vt:lpstr>
      <vt:lpstr>Montant</vt:lpstr>
      <vt:lpstr>Montant2</vt:lpstr>
      <vt:lpstr>Montant3</vt:lpstr>
      <vt:lpstr>Moyen_de_paiement</vt:lpstr>
      <vt:lpstr>Niveau_de_Sponsoring</vt:lpstr>
      <vt:lpstr>Réduction_Famille</vt:lpstr>
      <vt:lpstr>Type_d_Adhésion</vt:lpstr>
      <vt:lpstr>Type_de_Cours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jad-imprim</dc:creator>
  <cp:lastModifiedBy>CA</cp:lastModifiedBy>
  <cp:lastPrinted>2018-03-12T06:56:55Z</cp:lastPrinted>
  <dcterms:created xsi:type="dcterms:W3CDTF">2011-07-03T04:37:02Z</dcterms:created>
  <dcterms:modified xsi:type="dcterms:W3CDTF">2018-03-16T07:54:52Z</dcterms:modified>
</cp:coreProperties>
</file>