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D770BDC-FA3F-4569-84EF-84CF1114823D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Feuil1!$L$4:$P$4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N6" i="1"/>
  <c r="N7" i="1"/>
  <c r="F8" i="1" s="1"/>
  <c r="H8" i="1" s="1"/>
  <c r="J8" i="1" s="1"/>
  <c r="N8" i="1"/>
  <c r="N9" i="1"/>
  <c r="N10" i="1"/>
  <c r="N11" i="1"/>
  <c r="N5" i="1"/>
  <c r="F5" i="1" l="1"/>
  <c r="F6" i="1"/>
  <c r="H6" i="1" s="1"/>
  <c r="J6" i="1" s="1"/>
  <c r="E8" i="1"/>
  <c r="E6" i="1"/>
  <c r="E7" i="1"/>
  <c r="F7" i="1"/>
  <c r="H7" i="1" s="1"/>
  <c r="J7" i="1" s="1"/>
  <c r="H5" i="1" l="1"/>
  <c r="J5" i="1" s="1"/>
  <c r="G6" i="1"/>
  <c r="G7" i="1"/>
  <c r="G8" i="1"/>
  <c r="G5" i="1"/>
  <c r="J2" i="1" l="1"/>
  <c r="J1" i="1"/>
</calcChain>
</file>

<file path=xl/sharedStrings.xml><?xml version="1.0" encoding="utf-8"?>
<sst xmlns="http://schemas.openxmlformats.org/spreadsheetml/2006/main" count="25" uniqueCount="20">
  <si>
    <t>Inventaire du Stock avec Alerte du Stock Minimum</t>
  </si>
  <si>
    <t>Montant du Stock</t>
  </si>
  <si>
    <r>
      <t>Entrées</t>
    </r>
    <r>
      <rPr>
        <b/>
        <sz val="18"/>
        <color rgb="FF000000"/>
        <rFont val="Calibri"/>
        <family val="2"/>
        <scheme val="minor"/>
      </rPr>
      <t xml:space="preserve"> et </t>
    </r>
    <r>
      <rPr>
        <b/>
        <sz val="20"/>
        <color rgb="FFFF5E3E"/>
        <rFont val="Calibri"/>
        <family val="2"/>
        <scheme val="minor"/>
      </rPr>
      <t>Sorties</t>
    </r>
    <r>
      <rPr>
        <b/>
        <sz val="18"/>
        <color rgb="FF000000"/>
        <rFont val="Calibri"/>
        <family val="2"/>
        <scheme val="minor"/>
      </rPr>
      <t xml:space="preserve"> du STOCK</t>
    </r>
  </si>
  <si>
    <t>Désignation</t>
  </si>
  <si>
    <t>Entrée</t>
  </si>
  <si>
    <t>Sortie</t>
  </si>
  <si>
    <t>Stock Final</t>
  </si>
  <si>
    <t>P.U.</t>
  </si>
  <si>
    <t>Valeur du Stock</t>
  </si>
  <si>
    <t>Date</t>
  </si>
  <si>
    <t>CARTOUCHE ROUGES</t>
  </si>
  <si>
    <t>CARTOUCHES VERT</t>
  </si>
  <si>
    <t>CARTOUCHE BLEU</t>
  </si>
  <si>
    <t>CARTOUCHE NOIR</t>
  </si>
  <si>
    <t>Alerte stock</t>
  </si>
  <si>
    <t>Inventaire du stock avec alerte du stock minimum</t>
  </si>
  <si>
    <t>Entrée et sortie du STOCK</t>
  </si>
  <si>
    <t>Code Article</t>
  </si>
  <si>
    <t>Stock Mini</t>
  </si>
  <si>
    <t>Stock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</si>
</sst>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b/>
      <sz val="22"/>
      <color rgb="FF21636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236767"/>
      <name val="Calibri"/>
      <family val="2"/>
      <scheme val="minor"/>
    </font>
    <font>
      <b/>
      <sz val="20"/>
      <color rgb="FF0ABEB5"/>
      <name val="Calibri"/>
      <family val="2"/>
      <scheme val="minor"/>
    </font>
    <font>
      <b/>
      <sz val="20"/>
      <color rgb="FFFF5E3E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404040"/>
      <name val="Calibri"/>
      <family val="2"/>
      <scheme val="minor"/>
    </font>
    <font>
      <b/>
      <sz val="14"/>
      <color rgb="FF252529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A24A0E"/>
      <name val="Calibri"/>
      <family val="2"/>
      <scheme val="minor"/>
    </font>
    <font>
      <sz val="20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F4E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2C8182"/>
        <bgColor rgb="FF000000"/>
      </patternFill>
    </fill>
    <fill>
      <patternFill patternType="solid">
        <fgColor rgb="FF0ACABF"/>
        <bgColor rgb="FF000000"/>
      </patternFill>
    </fill>
    <fill>
      <patternFill patternType="solid">
        <fgColor rgb="FFA0FDCA"/>
        <bgColor rgb="FF000000"/>
      </patternFill>
    </fill>
    <fill>
      <patternFill patternType="solid">
        <fgColor rgb="FFFF5E3E"/>
        <bgColor rgb="FF000000"/>
      </patternFill>
    </fill>
  </fills>
  <borders count="6">
    <border>
      <left/>
      <right/>
      <top/>
      <bottom/>
      <diagonal/>
    </border>
    <border>
      <left style="thin">
        <color rgb="FF236767"/>
      </left>
      <right style="thin">
        <color rgb="FF236767"/>
      </right>
      <top style="thin">
        <color rgb="FF236767"/>
      </top>
      <bottom style="thin">
        <color rgb="FF236767"/>
      </bottom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/>
      <right style="thin">
        <color rgb="FFA5A5A5"/>
      </right>
      <top/>
      <bottom/>
      <diagonal/>
    </border>
    <border>
      <left style="thin">
        <color rgb="FFA5A5A5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horizontal="left"/>
    </xf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4" borderId="2" xfId="0" applyFont="1" applyFill="1" applyBorder="1"/>
    <xf numFmtId="0" fontId="6" fillId="4" borderId="0" xfId="0" applyFont="1" applyFill="1"/>
    <xf numFmtId="0" fontId="3" fillId="4" borderId="0" xfId="0" applyFont="1" applyFill="1"/>
    <xf numFmtId="0" fontId="3" fillId="4" borderId="3" xfId="0" applyFont="1" applyFill="1" applyBorder="1"/>
    <xf numFmtId="0" fontId="3" fillId="2" borderId="0" xfId="0" applyFont="1" applyFill="1"/>
    <xf numFmtId="0" fontId="3" fillId="2" borderId="3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14" fontId="0" fillId="0" borderId="0" xfId="0" applyNumberFormat="1"/>
    <xf numFmtId="0" fontId="4" fillId="2" borderId="0" xfId="0" applyFont="1" applyFill="1" applyAlignment="1">
      <alignment horizontal="center" vertical="center" wrapText="1"/>
    </xf>
    <xf numFmtId="44" fontId="5" fillId="2" borderId="0" xfId="0" applyNumberFormat="1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4" fillId="4" borderId="2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4" fontId="1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/>
  </cellXfs>
  <cellStyles count="1">
    <cellStyle name="Normal" xfId="0" builtinId="0"/>
  </cellStyles>
  <dxfs count="12"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rgb="FFEDEDED"/>
          <bgColor rgb="FFEDEDED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solid">
          <fgColor rgb="FFEDEDED"/>
          <bgColor rgb="FFEDEDED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solid">
          <fgColor rgb="FFEDEDED"/>
          <bgColor rgb="FFEDEDED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rgb="FFEDEDED"/>
          <bgColor rgb="FFEDEDED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EDEDED"/>
          <bgColor rgb="FFEDEDED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EDEDED"/>
          <bgColor rgb="FFEDEDED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rgb="FFEDEDED"/>
          <bgColor rgb="FFEDEDED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533C93-A17F-4BE8-9F7C-4F47D972D44C}" name="Inventaire" displayName="Inventaire" ref="A4:J8" totalsRowShown="0">
  <autoFilter ref="A4:J8" xr:uid="{56533C93-A17F-4BE8-9F7C-4F47D972D44C}"/>
  <tableColumns count="10">
    <tableColumn id="10" xr3:uid="{838FC5BC-A5E2-4550-AD75-7B2F9C5575F4}" name="Code Article"/>
    <tableColumn id="1" xr3:uid="{FC2DCA73-5689-4405-9BBC-B036B5CB735B}" name="Désignation"/>
    <tableColumn id="2" xr3:uid="{E7892FE5-6F27-4DC0-B897-C087A9E4C8D9}" name="Stock Mini"/>
    <tableColumn id="3" xr3:uid="{C9EAF424-CD9B-40D3-AC4A-7C0531189025}" name="Stock Initial" dataDxfId="11"/>
    <tableColumn id="4" xr3:uid="{A2CB5C51-CCAA-4DE8-B5DE-53EF6C336F24}" name="Entrée" dataDxfId="10"/>
    <tableColumn id="5" xr3:uid="{0FB8EB2C-EDA8-46AF-A6CD-1AB41AF86E85}" name="Sortie" dataDxfId="9"/>
    <tableColumn id="6" xr3:uid="{29967E61-3084-490A-9CE2-777FCC02879F}" name="Alerte stock" dataDxfId="7">
      <calculatedColumnFormula>IF(Inventaire[[#This Row],[Stock Final]]&lt;=0,0,IF(Inventaire[[#This Row],[Stock Final]]&lt;=Inventaire[[#This Row],[Stock Mini]],1,2))</calculatedColumnFormula>
    </tableColumn>
    <tableColumn id="7" xr3:uid="{1A36C7C6-F948-4BC8-A972-549675778272}" name="Stock Final" dataDxfId="6">
      <calculatedColumnFormula>Inventaire[[#This Row],[Stock Initial]]+Inventaire[[#This Row],[Sortie]]</calculatedColumnFormula>
    </tableColumn>
    <tableColumn id="8" xr3:uid="{1FC359C5-6C72-4492-97A3-E97F86A96811}" name="P.U." dataDxfId="8"/>
    <tableColumn id="9" xr3:uid="{7A6E89B9-5407-40CC-817E-4C7CEA00A7AB}" name="Valeur du Stock" dataDxfId="5">
      <calculatedColumnFormula>Inventaire[[#This Row],[Stock Final]]*Inventaire[[#This Row],[P.U.]]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A8EAC1-71E4-4229-BF38-6E5EB1F79000}" name="Mouvements" displayName="Mouvements" ref="L4:P11" totalsRowShown="0" headerRowDxfId="0">
  <autoFilter ref="L4:P11" xr:uid="{8FA8EAC1-71E4-4229-BF38-6E5EB1F79000}"/>
  <tableColumns count="5">
    <tableColumn id="1" xr3:uid="{B87E7E49-6720-43B3-9024-D6C969E287D3}" name="Date"/>
    <tableColumn id="2" xr3:uid="{D4B66B64-85EB-4023-BDC0-FF67BDE632AE}" name="Code Article" dataDxfId="4"/>
    <tableColumn id="3" xr3:uid="{1E4D1DCA-D2BD-4604-80BA-D6460D2408A3}" name="Désignation" dataDxfId="3">
      <calculatedColumnFormula>LOOKUP((M5),($A$5:$A$39),($B$5:$B$24))</calculatedColumnFormula>
    </tableColumn>
    <tableColumn id="4" xr3:uid="{469B3460-0BD3-47B8-8110-4A8A4DC2FAB6}" name="Entrée" dataDxfId="2"/>
    <tableColumn id="5" xr3:uid="{FB1953B6-599C-43B0-BDAA-ECE3DFE84451}" name="Sortie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A2" workbookViewId="0">
      <pane ySplit="3" topLeftCell="A5" activePane="bottomLeft" state="frozen"/>
      <selection activeCell="A2" sqref="A2"/>
      <selection pane="bottomLeft" activeCell="I17" sqref="I17"/>
    </sheetView>
  </sheetViews>
  <sheetFormatPr baseColWidth="10" defaultRowHeight="15" x14ac:dyDescent="0.25"/>
  <cols>
    <col min="2" max="2" width="21.5703125" bestFit="1" customWidth="1"/>
    <col min="7" max="7" width="18.42578125" customWidth="1"/>
    <col min="8" max="8" width="15.28515625" customWidth="1"/>
    <col min="10" max="10" width="20.7109375" customWidth="1"/>
    <col min="13" max="13" width="12.5703125" customWidth="1"/>
    <col min="14" max="14" width="21.5703125" bestFit="1" customWidth="1"/>
  </cols>
  <sheetData>
    <row r="1" spans="1:16" ht="31.5" x14ac:dyDescent="0.45">
      <c r="A1" s="1" t="s">
        <v>0</v>
      </c>
      <c r="B1" s="2"/>
      <c r="C1" s="3"/>
      <c r="D1" s="3"/>
      <c r="E1" s="3"/>
      <c r="F1" s="3"/>
      <c r="G1" s="3"/>
      <c r="H1" s="3"/>
      <c r="I1" s="4" t="s">
        <v>1</v>
      </c>
      <c r="J1" s="5">
        <f ca="1">SUM(J4:J8)</f>
        <v>19575</v>
      </c>
      <c r="L1" s="6"/>
      <c r="M1" s="7" t="s">
        <v>2</v>
      </c>
      <c r="N1" s="8"/>
      <c r="O1" s="8"/>
      <c r="P1" s="9"/>
    </row>
    <row r="2" spans="1:16" ht="31.5" x14ac:dyDescent="0.45">
      <c r="A2" s="24" t="s">
        <v>15</v>
      </c>
      <c r="B2" s="24"/>
      <c r="C2" s="24"/>
      <c r="D2" s="24"/>
      <c r="E2" s="24"/>
      <c r="F2" s="24"/>
      <c r="G2" s="24"/>
      <c r="H2" s="24"/>
      <c r="I2" s="16" t="s">
        <v>1</v>
      </c>
      <c r="J2" s="17">
        <f ca="1">SUM(Inventaire[Valeur du Stock])</f>
        <v>19575</v>
      </c>
      <c r="L2" s="25" t="s">
        <v>16</v>
      </c>
      <c r="M2" s="26"/>
      <c r="N2" s="26"/>
      <c r="O2" s="26"/>
      <c r="P2" s="27"/>
    </row>
    <row r="3" spans="1:16" x14ac:dyDescent="0.25">
      <c r="A3" s="3"/>
      <c r="B3" s="10"/>
      <c r="C3" s="3"/>
      <c r="D3" s="3"/>
      <c r="E3" s="3"/>
      <c r="F3" s="3"/>
      <c r="G3" s="3"/>
      <c r="H3" s="3"/>
      <c r="I3" s="3"/>
      <c r="J3" s="11"/>
      <c r="L3" s="6"/>
      <c r="M3" s="8"/>
      <c r="N3" s="8"/>
      <c r="O3" s="8"/>
      <c r="P3" s="9"/>
    </row>
    <row r="4" spans="1:16" ht="37.5" x14ac:dyDescent="0.25">
      <c r="A4" s="12" t="s">
        <v>17</v>
      </c>
      <c r="B4" s="21" t="s">
        <v>3</v>
      </c>
      <c r="C4" s="13" t="s">
        <v>18</v>
      </c>
      <c r="D4" s="12" t="s">
        <v>19</v>
      </c>
      <c r="E4" s="21" t="s">
        <v>4</v>
      </c>
      <c r="F4" s="21" t="s">
        <v>5</v>
      </c>
      <c r="G4" s="22" t="s">
        <v>14</v>
      </c>
      <c r="H4" s="23" t="s">
        <v>6</v>
      </c>
      <c r="I4" s="21" t="s">
        <v>7</v>
      </c>
      <c r="J4" s="12" t="s">
        <v>8</v>
      </c>
      <c r="L4" s="18" t="s">
        <v>9</v>
      </c>
      <c r="M4" s="14" t="s">
        <v>17</v>
      </c>
      <c r="N4" s="18" t="s">
        <v>3</v>
      </c>
      <c r="O4" s="19" t="s">
        <v>4</v>
      </c>
      <c r="P4" s="20" t="s">
        <v>5</v>
      </c>
    </row>
    <row r="5" spans="1:16" ht="15.75" x14ac:dyDescent="0.25">
      <c r="A5" s="30">
        <v>100116</v>
      </c>
      <c r="B5" s="31" t="s">
        <v>10</v>
      </c>
      <c r="C5" s="32">
        <v>90</v>
      </c>
      <c r="D5" s="30">
        <v>100</v>
      </c>
      <c r="E5" s="30">
        <f>SUMIFS(Mouvements[Entrée],Mouvements[Code Article],Inventaire[[#This Row],[Code Article]])</f>
        <v>200</v>
      </c>
      <c r="F5" s="30">
        <f ca="1">SUMIF((N5:N1987),(B5),(P5:P1987))</f>
        <v>100</v>
      </c>
      <c r="G5" s="30">
        <f ca="1">IF(Inventaire[[#This Row],[Stock Final]]&lt;=0,0,IF(Inventaire[[#This Row],[Stock Final]]&lt;=Inventaire[[#This Row],[Stock Mini]],1,2))</f>
        <v>2</v>
      </c>
      <c r="H5" s="33">
        <f ca="1">Inventaire[[#This Row],[Stock Initial]]+Inventaire[[#This Row],[Entrée]]-Inventaire[[#This Row],[Sortie]]</f>
        <v>200</v>
      </c>
      <c r="I5" s="34">
        <v>45</v>
      </c>
      <c r="J5" s="34">
        <f ca="1">Inventaire[[#This Row],[Stock Final]]*Inventaire[[#This Row],[P.U.]]</f>
        <v>9000</v>
      </c>
      <c r="L5" s="15">
        <v>45687</v>
      </c>
      <c r="M5" s="28">
        <v>100116</v>
      </c>
      <c r="N5" s="29" t="str">
        <f ca="1">LOOKUP((M5),($A$5:$A$39),($B$5:$B$24))</f>
        <v>CARTOUCHE ROUGES</v>
      </c>
      <c r="O5" s="28"/>
      <c r="P5" s="28">
        <v>3</v>
      </c>
    </row>
    <row r="6" spans="1:16" ht="15.75" x14ac:dyDescent="0.25">
      <c r="A6" s="30">
        <v>100117</v>
      </c>
      <c r="B6" s="31" t="s">
        <v>11</v>
      </c>
      <c r="C6" s="32">
        <v>20</v>
      </c>
      <c r="D6" s="30">
        <v>80</v>
      </c>
      <c r="E6" s="30">
        <f ca="1">SUMIF((N6:N1988),(B6),(O6:O1988))</f>
        <v>5</v>
      </c>
      <c r="F6" s="30">
        <f ca="1">SUMIF((N5:N1988),(B6),(P5:P1988))</f>
        <v>5</v>
      </c>
      <c r="G6" s="30">
        <f ca="1">IF(Inventaire[[#This Row],[Stock Final]]&lt;=0,0,IF(Inventaire[[#This Row],[Stock Final]]&lt;=Inventaire[[#This Row],[Stock Mini]],1,2))</f>
        <v>2</v>
      </c>
      <c r="H6" s="33">
        <f ca="1">Inventaire[[#This Row],[Stock Initial]]+Inventaire[[#This Row],[Sortie]]</f>
        <v>85</v>
      </c>
      <c r="I6" s="34">
        <v>45</v>
      </c>
      <c r="J6" s="34">
        <f ca="1">Inventaire[[#This Row],[Stock Final]]*Inventaire[[#This Row],[P.U.]]</f>
        <v>3825</v>
      </c>
      <c r="M6" s="28">
        <v>100118</v>
      </c>
      <c r="N6" s="29" t="str">
        <f ca="1">LOOKUP((M6),($A$5:$A$39),($B$5:$B$24))</f>
        <v>CARTOUCHE BLEU</v>
      </c>
      <c r="O6" s="28">
        <v>80</v>
      </c>
      <c r="P6" s="28"/>
    </row>
    <row r="7" spans="1:16" ht="15.75" x14ac:dyDescent="0.25">
      <c r="A7" s="30">
        <v>100118</v>
      </c>
      <c r="B7" s="31" t="s">
        <v>12</v>
      </c>
      <c r="C7" s="32">
        <v>20</v>
      </c>
      <c r="D7" s="30">
        <v>32</v>
      </c>
      <c r="E7" s="30">
        <f ca="1">SUMIF((N5:N1987),(B7),(O5:O1987))</f>
        <v>80</v>
      </c>
      <c r="F7" s="30">
        <f ca="1">SUMIF((N6:N1989),(B7),(P6:P1989))</f>
        <v>112</v>
      </c>
      <c r="G7" s="30">
        <f ca="1">IF(Inventaire[[#This Row],[Stock Final]]&lt;=0,0,IF(Inventaire[[#This Row],[Stock Final]]&lt;=Inventaire[[#This Row],[Stock Mini]],1,2))</f>
        <v>2</v>
      </c>
      <c r="H7" s="33">
        <f ca="1">Inventaire[[#This Row],[Stock Initial]]+Inventaire[[#This Row],[Sortie]]</f>
        <v>144</v>
      </c>
      <c r="I7" s="34">
        <v>45</v>
      </c>
      <c r="J7" s="34">
        <f ca="1">Inventaire[[#This Row],[Stock Final]]*Inventaire[[#This Row],[P.U.]]</f>
        <v>6480</v>
      </c>
      <c r="M7" s="28">
        <v>100119</v>
      </c>
      <c r="N7" s="29" t="str">
        <f ca="1">LOOKUP((M7),($A$5:$A$39),($B$5:$B$24))</f>
        <v>CARTOUCHE NOIR</v>
      </c>
      <c r="O7" s="35">
        <v>3</v>
      </c>
      <c r="P7" s="35">
        <v>3</v>
      </c>
    </row>
    <row r="8" spans="1:16" ht="15.75" x14ac:dyDescent="0.25">
      <c r="A8" s="30">
        <v>100119</v>
      </c>
      <c r="B8" s="31" t="s">
        <v>13</v>
      </c>
      <c r="C8" s="32">
        <v>10</v>
      </c>
      <c r="D8" s="30">
        <v>3</v>
      </c>
      <c r="E8" s="30">
        <f ca="1">SUMIF((N6:N1988),(B8),(O6:O1988))</f>
        <v>3</v>
      </c>
      <c r="F8" s="30">
        <f ca="1">SUMIF((N7:N1990),(B8),(P7:P1990))</f>
        <v>3</v>
      </c>
      <c r="G8" s="30">
        <f ca="1">IF(Inventaire[[#This Row],[Stock Final]]&lt;=0,0,IF(Inventaire[[#This Row],[Stock Final]]&lt;=Inventaire[[#This Row],[Stock Mini]],1,2))</f>
        <v>1</v>
      </c>
      <c r="H8" s="33">
        <f ca="1">Inventaire[[#This Row],[Stock Initial]]+Inventaire[[#This Row],[Sortie]]</f>
        <v>6</v>
      </c>
      <c r="I8" s="34">
        <v>45</v>
      </c>
      <c r="J8" s="34">
        <f ca="1">Inventaire[[#This Row],[Stock Final]]*Inventaire[[#This Row],[P.U.]]</f>
        <v>270</v>
      </c>
      <c r="M8" s="28">
        <v>100118</v>
      </c>
      <c r="N8" s="29" t="str">
        <f ca="1">LOOKUP((M8),($A$5:$A$39),($B$5:$B$24))</f>
        <v>CARTOUCHE BLEU</v>
      </c>
      <c r="O8" s="35"/>
      <c r="P8" s="35">
        <v>112</v>
      </c>
    </row>
    <row r="9" spans="1:16" ht="15.75" x14ac:dyDescent="0.25">
      <c r="M9" s="28">
        <v>100117</v>
      </c>
      <c r="N9" s="29" t="str">
        <f ca="1">LOOKUP((M9),($A$5:$A$39),($B$5:$B$24))</f>
        <v>CARTOUCHES VERT</v>
      </c>
      <c r="O9" s="35">
        <v>5</v>
      </c>
      <c r="P9" s="35">
        <v>5</v>
      </c>
    </row>
    <row r="10" spans="1:16" ht="15.75" x14ac:dyDescent="0.25">
      <c r="M10" s="28">
        <v>100116</v>
      </c>
      <c r="N10" s="29" t="str">
        <f ca="1">LOOKUP((M10),($A$5:$A$39),($B$5:$B$24))</f>
        <v>CARTOUCHE ROUGES</v>
      </c>
      <c r="O10" s="35"/>
      <c r="P10" s="35">
        <v>97</v>
      </c>
    </row>
    <row r="11" spans="1:16" ht="15.75" x14ac:dyDescent="0.25">
      <c r="M11" s="28">
        <v>100116</v>
      </c>
      <c r="N11" s="29" t="str">
        <f ca="1">LOOKUP((M11),($A$5:$A$39),($B$5:$B$24))</f>
        <v>CARTOUCHE ROUGES</v>
      </c>
      <c r="O11" s="35">
        <v>200</v>
      </c>
      <c r="P11" s="35"/>
    </row>
  </sheetData>
  <mergeCells count="2">
    <mergeCell ref="A2:H2"/>
    <mergeCell ref="L2:P2"/>
  </mergeCells>
  <dataValidations count="1">
    <dataValidation type="list" allowBlank="1" showInputMessage="1" showErrorMessage="1" sqref="M5:M8" xr:uid="{00000000-0002-0000-0000-000001000000}">
      <formula1>$A$5:$A$30</formula1>
    </dataValidation>
  </dataValidations>
  <pageMargins left="0.7" right="0.7" top="0.75" bottom="0.75" header="0.3" footer="0.3"/>
  <pageSetup paperSize="9" orientation="portrait" horizontalDpi="200" verticalDpi="200" copies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Chris_W10</cp:lastModifiedBy>
  <dcterms:created xsi:type="dcterms:W3CDTF">2025-10-11T08:36:52Z</dcterms:created>
  <dcterms:modified xsi:type="dcterms:W3CDTF">2025-10-11T16:34:15Z</dcterms:modified>
</cp:coreProperties>
</file>