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15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BDBC763-FA5F-4799-B7ED-A70241F4021E}" xr6:coauthVersionLast="47" xr6:coauthVersionMax="47" xr10:uidLastSave="{00000000-0000-0000-0000-000000000000}"/>
  <bookViews>
    <workbookView xWindow="-120" yWindow="-120" windowWidth="38640" windowHeight="15990" tabRatio="755" activeTab="1" xr2:uid="{00000000-000D-0000-FFFF-FFFF00000000}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DonnéesExternes_1" localSheetId="0" hidden="1">Cours!$O$1:$R$288</definedName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 a="1"/>
  <c r="D3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D4" i="6" a="1"/>
  <c r="D4" i="6" s="1"/>
  <c r="E4" i="6" a="1"/>
  <c r="E4" i="6" s="1"/>
  <c r="F4" i="6" a="1"/>
  <c r="F4" i="6" s="1"/>
  <c r="G4" i="6" a="1"/>
  <c r="G4" i="6" s="1"/>
  <c r="H4" i="6" a="1"/>
  <c r="H4" i="6" s="1"/>
  <c r="I4" i="6" a="1"/>
  <c r="I4" i="6" s="1"/>
  <c r="D5" i="6" a="1"/>
  <c r="D5" i="6" s="1"/>
  <c r="E5" i="6" a="1"/>
  <c r="E5" i="6" s="1"/>
  <c r="F5" i="6" a="1"/>
  <c r="F5" i="6" s="1"/>
  <c r="G5" i="6" a="1"/>
  <c r="G5" i="6" s="1"/>
  <c r="H5" i="6" a="1"/>
  <c r="H5" i="6" s="1"/>
  <c r="I5" i="6" a="1"/>
  <c r="I5" i="6" s="1"/>
  <c r="D6" i="6" a="1"/>
  <c r="D6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D7" i="6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D14" i="6" a="1"/>
  <c r="D14" i="6" s="1"/>
  <c r="E14" i="6" a="1"/>
  <c r="E14" i="6" s="1"/>
  <c r="F14" i="6" a="1"/>
  <c r="F14" i="6" s="1"/>
  <c r="G14" i="6" a="1"/>
  <c r="G14" i="6" s="1"/>
  <c r="H14" i="6" a="1"/>
  <c r="H14" i="6" s="1"/>
  <c r="I14" i="6" a="1"/>
  <c r="I14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D16" i="6" a="1"/>
  <c r="D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 s="1"/>
  <c r="D22" i="6" a="1"/>
  <c r="D22" i="6" s="1"/>
  <c r="E22" i="6" a="1"/>
  <c r="E22" i="6" s="1"/>
  <c r="F22" i="6" a="1"/>
  <c r="F22" i="6" s="1"/>
  <c r="G22" i="6" a="1"/>
  <c r="G22" i="6" s="1"/>
  <c r="H22" i="6" a="1"/>
  <c r="H22" i="6" s="1"/>
  <c r="I22" i="6" a="1"/>
  <c r="I22" i="6" s="1"/>
  <c r="D23" i="6" a="1"/>
  <c r="D23" i="6" s="1"/>
  <c r="E23" i="6" a="1"/>
  <c r="E23" i="6" s="1"/>
  <c r="F23" i="6" a="1"/>
  <c r="F23" i="6" s="1"/>
  <c r="G23" i="6" a="1"/>
  <c r="G23" i="6" s="1"/>
  <c r="H23" i="6" a="1"/>
  <c r="H23" i="6" s="1"/>
  <c r="I23" i="6" a="1"/>
  <c r="I23" i="6" s="1"/>
  <c r="D24" i="6" a="1"/>
  <c r="D24" i="6" s="1"/>
  <c r="E24" i="6" a="1"/>
  <c r="E24" i="6" s="1"/>
  <c r="F24" i="6" a="1"/>
  <c r="F24" i="6" s="1"/>
  <c r="G24" i="6" a="1"/>
  <c r="G24" i="6" s="1"/>
  <c r="H24" i="6" a="1"/>
  <c r="H24" i="6" s="1"/>
  <c r="I24" i="6" a="1"/>
  <c r="I24" i="6" s="1"/>
  <c r="D25" i="6" a="1"/>
  <c r="D25" i="6" s="1"/>
  <c r="E25" i="6" a="1"/>
  <c r="E25" i="6" s="1"/>
  <c r="F25" i="6" a="1"/>
  <c r="F25" i="6" s="1"/>
  <c r="G25" i="6" a="1"/>
  <c r="G25" i="6" s="1"/>
  <c r="H25" i="6" a="1"/>
  <c r="H25" i="6" s="1"/>
  <c r="I25" i="6" a="1"/>
  <c r="I25" i="6" s="1"/>
  <c r="D26" i="6" a="1"/>
  <c r="D26" i="6" s="1"/>
  <c r="E26" i="6" a="1"/>
  <c r="E26" i="6" s="1"/>
  <c r="F26" i="6" a="1"/>
  <c r="F26" i="6" s="1"/>
  <c r="G26" i="6" a="1"/>
  <c r="G26" i="6" s="1"/>
  <c r="H26" i="6" a="1"/>
  <c r="H26" i="6" s="1"/>
  <c r="I26" i="6" a="1"/>
  <c r="I26" i="6" s="1"/>
  <c r="D27" i="6" a="1"/>
  <c r="D27" i="6" s="1"/>
  <c r="E27" i="6" a="1"/>
  <c r="E27" i="6" s="1"/>
  <c r="F27" i="6" a="1"/>
  <c r="F27" i="6" s="1"/>
  <c r="G27" i="6" a="1"/>
  <c r="G27" i="6" s="1"/>
  <c r="H27" i="6" a="1"/>
  <c r="H27" i="6" s="1"/>
  <c r="I27" i="6" a="1"/>
  <c r="I27" i="6" s="1"/>
  <c r="D28" i="6" a="1"/>
  <c r="D28" i="6" s="1"/>
  <c r="E28" i="6" a="1"/>
  <c r="E28" i="6" s="1"/>
  <c r="F28" i="6" a="1"/>
  <c r="F28" i="6" s="1"/>
  <c r="G28" i="6" a="1"/>
  <c r="G28" i="6" s="1"/>
  <c r="H28" i="6" a="1"/>
  <c r="H28" i="6" s="1"/>
  <c r="I28" i="6" a="1"/>
  <c r="I28" i="6" s="1"/>
  <c r="D29" i="6" a="1"/>
  <c r="D29" i="6" s="1"/>
  <c r="E29" i="6" a="1"/>
  <c r="E29" i="6" s="1"/>
  <c r="F29" i="6" a="1"/>
  <c r="F29" i="6" s="1"/>
  <c r="G29" i="6" a="1"/>
  <c r="G29" i="6" s="1"/>
  <c r="H29" i="6" a="1"/>
  <c r="H29" i="6" s="1"/>
  <c r="I29" i="6" a="1"/>
  <c r="I29" i="6" s="1"/>
  <c r="D30" i="6" a="1"/>
  <c r="D30" i="6" s="1"/>
  <c r="E30" i="6" a="1"/>
  <c r="E30" i="6" s="1"/>
  <c r="F30" i="6" a="1"/>
  <c r="F30" i="6" s="1"/>
  <c r="G30" i="6" a="1"/>
  <c r="G30" i="6" s="1"/>
  <c r="H30" i="6" a="1"/>
  <c r="H30" i="6" s="1"/>
  <c r="I30" i="6" a="1"/>
  <c r="I30" i="6" s="1"/>
  <c r="D31" i="6" a="1"/>
  <c r="D31" i="6" s="1"/>
  <c r="E31" i="6" a="1"/>
  <c r="E31" i="6" s="1"/>
  <c r="F31" i="6" a="1"/>
  <c r="F31" i="6" s="1"/>
  <c r="G31" i="6" a="1"/>
  <c r="G31" i="6" s="1"/>
  <c r="H31" i="6" a="1"/>
  <c r="H31" i="6" s="1"/>
  <c r="I31" i="6" a="1"/>
  <c r="I31" i="6" s="1"/>
  <c r="D32" i="6" a="1"/>
  <c r="D32" i="6" s="1"/>
  <c r="E32" i="6" a="1"/>
  <c r="E32" i="6" s="1"/>
  <c r="F32" i="6" a="1"/>
  <c r="F32" i="6" s="1"/>
  <c r="G32" i="6" a="1"/>
  <c r="G32" i="6" s="1"/>
  <c r="H32" i="6" a="1"/>
  <c r="H32" i="6" s="1"/>
  <c r="I32" i="6" a="1"/>
  <c r="I32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D34" i="6" a="1"/>
  <c r="D34" i="6" s="1"/>
  <c r="E34" i="6" a="1"/>
  <c r="E34" i="6" s="1"/>
  <c r="F34" i="6" a="1"/>
  <c r="F34" i="6" s="1"/>
  <c r="G34" i="6" a="1"/>
  <c r="G34" i="6" s="1"/>
  <c r="H34" i="6" a="1"/>
  <c r="H34" i="6" s="1"/>
  <c r="I34" i="6" a="1"/>
  <c r="I34" i="6" s="1"/>
  <c r="D35" i="6" a="1"/>
  <c r="D35" i="6" s="1"/>
  <c r="E35" i="6" a="1"/>
  <c r="E35" i="6" s="1"/>
  <c r="F35" i="6" a="1"/>
  <c r="F35" i="6" s="1"/>
  <c r="G35" i="6" a="1"/>
  <c r="G35" i="6" s="1"/>
  <c r="H35" i="6" a="1"/>
  <c r="H35" i="6" s="1"/>
  <c r="I35" i="6" a="1"/>
  <c r="I35" i="6" s="1"/>
  <c r="D36" i="6" a="1"/>
  <c r="D36" i="6" s="1"/>
  <c r="E36" i="6" a="1"/>
  <c r="E36" i="6" s="1"/>
  <c r="F36" i="6" a="1"/>
  <c r="F36" i="6" s="1"/>
  <c r="G36" i="6" a="1"/>
  <c r="G36" i="6" s="1"/>
  <c r="H36" i="6" a="1"/>
  <c r="H36" i="6" s="1"/>
  <c r="I36" i="6" a="1"/>
  <c r="I36" i="6" s="1"/>
  <c r="D37" i="6" a="1"/>
  <c r="D37" i="6" s="1"/>
  <c r="E37" i="6" a="1"/>
  <c r="E37" i="6" s="1"/>
  <c r="F37" i="6" a="1"/>
  <c r="F37" i="6" s="1"/>
  <c r="G37" i="6" a="1"/>
  <c r="G37" i="6" s="1"/>
  <c r="H37" i="6" a="1"/>
  <c r="H37" i="6" s="1"/>
  <c r="I37" i="6" a="1"/>
  <c r="I37" i="6" s="1"/>
  <c r="D38" i="6" a="1"/>
  <c r="D38" i="6" s="1"/>
  <c r="E38" i="6" a="1"/>
  <c r="E38" i="6" s="1"/>
  <c r="F38" i="6" a="1"/>
  <c r="F38" i="6" s="1"/>
  <c r="G38" i="6" a="1"/>
  <c r="G38" i="6" s="1"/>
  <c r="H38" i="6" a="1"/>
  <c r="H38" i="6" s="1"/>
  <c r="I38" i="6" a="1"/>
  <c r="I38" i="6" s="1"/>
  <c r="D39" i="6" a="1"/>
  <c r="D39" i="6" s="1"/>
  <c r="E39" i="6" a="1"/>
  <c r="E39" i="6" s="1"/>
  <c r="F39" i="6" a="1"/>
  <c r="F39" i="6" s="1"/>
  <c r="G39" i="6" a="1"/>
  <c r="G39" i="6" s="1"/>
  <c r="H39" i="6" a="1"/>
  <c r="H39" i="6" s="1"/>
  <c r="I39" i="6" a="1"/>
  <c r="I39" i="6" s="1"/>
  <c r="D40" i="6" a="1"/>
  <c r="D40" i="6" s="1"/>
  <c r="E40" i="6" a="1"/>
  <c r="E40" i="6" s="1"/>
  <c r="F40" i="6" a="1"/>
  <c r="F40" i="6" s="1"/>
  <c r="G40" i="6" a="1"/>
  <c r="G40" i="6" s="1"/>
  <c r="H40" i="6" a="1"/>
  <c r="H40" i="6" s="1"/>
  <c r="I40" i="6" a="1"/>
  <c r="I40" i="6" s="1"/>
  <c r="D41" i="6" a="1"/>
  <c r="D41" i="6" s="1"/>
  <c r="E41" i="6" a="1"/>
  <c r="E41" i="6" s="1"/>
  <c r="F41" i="6" a="1"/>
  <c r="F41" i="6" s="1"/>
  <c r="G41" i="6" a="1"/>
  <c r="G41" i="6" s="1"/>
  <c r="H41" i="6" a="1"/>
  <c r="H41" i="6" s="1"/>
  <c r="I41" i="6" a="1"/>
  <c r="I41" i="6" s="1"/>
  <c r="D42" i="6" a="1"/>
  <c r="D42" i="6" s="1"/>
  <c r="E42" i="6" a="1"/>
  <c r="E42" i="6" s="1"/>
  <c r="F42" i="6" a="1"/>
  <c r="F42" i="6" s="1"/>
  <c r="G42" i="6" a="1"/>
  <c r="G42" i="6" s="1"/>
  <c r="H42" i="6" a="1"/>
  <c r="H42" i="6" s="1"/>
  <c r="I42" i="6" a="1"/>
  <c r="I42" i="6" s="1"/>
  <c r="D43" i="6" a="1"/>
  <c r="D43" i="6" s="1"/>
  <c r="E43" i="6" a="1"/>
  <c r="E43" i="6" s="1"/>
  <c r="F43" i="6" a="1"/>
  <c r="F43" i="6" s="1"/>
  <c r="G43" i="6" a="1"/>
  <c r="G43" i="6" s="1"/>
  <c r="H43" i="6" a="1"/>
  <c r="H43" i="6" s="1"/>
  <c r="I43" i="6" a="1"/>
  <c r="I43" i="6" s="1"/>
  <c r="D44" i="6" a="1"/>
  <c r="D44" i="6" s="1"/>
  <c r="E44" i="6" a="1"/>
  <c r="E44" i="6" s="1"/>
  <c r="F44" i="6" a="1"/>
  <c r="F44" i="6" s="1"/>
  <c r="G44" i="6" a="1"/>
  <c r="G44" i="6" s="1"/>
  <c r="H44" i="6" a="1"/>
  <c r="H44" i="6" s="1"/>
  <c r="I44" i="6" a="1"/>
  <c r="I44" i="6" s="1"/>
  <c r="D45" i="6" a="1"/>
  <c r="D45" i="6" s="1"/>
  <c r="E45" i="6" a="1"/>
  <c r="E45" i="6" s="1"/>
  <c r="F45" i="6" a="1"/>
  <c r="F45" i="6" s="1"/>
  <c r="G45" i="6" a="1"/>
  <c r="G45" i="6" s="1"/>
  <c r="H45" i="6" a="1"/>
  <c r="H45" i="6" s="1"/>
  <c r="I45" i="6" a="1"/>
  <c r="I45" i="6" s="1"/>
  <c r="D46" i="6" a="1"/>
  <c r="D46" i="6" s="1"/>
  <c r="E46" i="6" a="1"/>
  <c r="E46" i="6" s="1"/>
  <c r="F46" i="6" a="1"/>
  <c r="F46" i="6" s="1"/>
  <c r="G46" i="6" a="1"/>
  <c r="G46" i="6" s="1"/>
  <c r="H46" i="6" a="1"/>
  <c r="H46" i="6" s="1"/>
  <c r="I46" i="6" a="1"/>
  <c r="I46" i="6" s="1"/>
  <c r="D47" i="6" a="1"/>
  <c r="D47" i="6" s="1"/>
  <c r="E47" i="6" a="1"/>
  <c r="E47" i="6" s="1"/>
  <c r="F47" i="6" a="1"/>
  <c r="F47" i="6" s="1"/>
  <c r="G47" i="6" a="1"/>
  <c r="G47" i="6" s="1"/>
  <c r="H47" i="6" a="1"/>
  <c r="H47" i="6" s="1"/>
  <c r="I47" i="6" a="1"/>
  <c r="I47" i="6" s="1"/>
  <c r="D48" i="6" a="1"/>
  <c r="D48" i="6" s="1"/>
  <c r="E48" i="6" a="1"/>
  <c r="E48" i="6" s="1"/>
  <c r="F48" i="6" a="1"/>
  <c r="F48" i="6" s="1"/>
  <c r="G48" i="6" a="1"/>
  <c r="G48" i="6" s="1"/>
  <c r="H48" i="6" a="1"/>
  <c r="H48" i="6" s="1"/>
  <c r="I48" i="6" a="1"/>
  <c r="I48" i="6" s="1"/>
  <c r="D49" i="6" a="1"/>
  <c r="D49" i="6" s="1"/>
  <c r="E49" i="6" a="1"/>
  <c r="E49" i="6" s="1"/>
  <c r="F49" i="6" a="1"/>
  <c r="F49" i="6" s="1"/>
  <c r="G49" i="6" a="1"/>
  <c r="G49" i="6" s="1"/>
  <c r="H49" i="6" a="1"/>
  <c r="H49" i="6" s="1"/>
  <c r="I49" i="6" a="1"/>
  <c r="I49" i="6" s="1"/>
  <c r="D50" i="6" a="1"/>
  <c r="D50" i="6" s="1"/>
  <c r="E50" i="6" a="1"/>
  <c r="E50" i="6" s="1"/>
  <c r="F50" i="6" a="1"/>
  <c r="F50" i="6" s="1"/>
  <c r="G50" i="6" a="1"/>
  <c r="G50" i="6" s="1"/>
  <c r="H50" i="6" a="1"/>
  <c r="H50" i="6" s="1"/>
  <c r="I50" i="6" a="1"/>
  <c r="I50" i="6" s="1"/>
  <c r="D51" i="6" a="1"/>
  <c r="D51" i="6" s="1"/>
  <c r="E51" i="6" a="1"/>
  <c r="E51" i="6" s="1"/>
  <c r="F51" i="6" a="1"/>
  <c r="F51" i="6" s="1"/>
  <c r="G51" i="6" a="1"/>
  <c r="G51" i="6" s="1"/>
  <c r="H51" i="6" a="1"/>
  <c r="H51" i="6" s="1"/>
  <c r="I51" i="6" a="1"/>
  <c r="I51" i="6" s="1"/>
  <c r="D52" i="6" a="1"/>
  <c r="D52" i="6" s="1"/>
  <c r="E52" i="6" a="1"/>
  <c r="E52" i="6" s="1"/>
  <c r="F52" i="6" a="1"/>
  <c r="F52" i="6" s="1"/>
  <c r="G52" i="6" a="1"/>
  <c r="G52" i="6" s="1"/>
  <c r="H52" i="6" a="1"/>
  <c r="H52" i="6" s="1"/>
  <c r="I52" i="6" a="1"/>
  <c r="I52" i="6" s="1"/>
  <c r="D53" i="6" a="1"/>
  <c r="D53" i="6" s="1"/>
  <c r="E53" i="6" a="1"/>
  <c r="E53" i="6" s="1"/>
  <c r="F53" i="6" a="1"/>
  <c r="F53" i="6" s="1"/>
  <c r="G53" i="6" a="1"/>
  <c r="G53" i="6" s="1"/>
  <c r="H53" i="6" a="1"/>
  <c r="H53" i="6" s="1"/>
  <c r="I53" i="6" a="1"/>
  <c r="I53" i="6" s="1"/>
  <c r="D54" i="6" a="1"/>
  <c r="D54" i="6" s="1"/>
  <c r="E54" i="6" a="1"/>
  <c r="E54" i="6" s="1"/>
  <c r="F54" i="6" a="1"/>
  <c r="F54" i="6" s="1"/>
  <c r="G54" i="6" a="1"/>
  <c r="G54" i="6" s="1"/>
  <c r="H54" i="6" a="1"/>
  <c r="H54" i="6" s="1"/>
  <c r="I54" i="6" a="1"/>
  <c r="I54" i="6" s="1"/>
  <c r="D55" i="6" a="1"/>
  <c r="D55" i="6" s="1"/>
  <c r="E55" i="6" a="1"/>
  <c r="E55" i="6" s="1"/>
  <c r="F55" i="6" a="1"/>
  <c r="F55" i="6" s="1"/>
  <c r="G55" i="6" a="1"/>
  <c r="G55" i="6" s="1"/>
  <c r="H55" i="6" a="1"/>
  <c r="H55" i="6" s="1"/>
  <c r="I55" i="6" a="1"/>
  <c r="I55" i="6" s="1"/>
  <c r="D56" i="6" a="1"/>
  <c r="D56" i="6" s="1"/>
  <c r="E56" i="6" a="1"/>
  <c r="E56" i="6" s="1"/>
  <c r="F56" i="6" a="1"/>
  <c r="F56" i="6" s="1"/>
  <c r="G56" i="6" a="1"/>
  <c r="G56" i="6" s="1"/>
  <c r="H56" i="6" a="1"/>
  <c r="H56" i="6" s="1"/>
  <c r="I56" i="6" a="1"/>
  <c r="I56" i="6" s="1"/>
  <c r="D57" i="6" a="1"/>
  <c r="D57" i="6" s="1"/>
  <c r="E57" i="6" a="1"/>
  <c r="E57" i="6" s="1"/>
  <c r="F57" i="6" a="1"/>
  <c r="F57" i="6" s="1"/>
  <c r="G57" i="6" a="1"/>
  <c r="G57" i="6" s="1"/>
  <c r="H57" i="6" a="1"/>
  <c r="H57" i="6" s="1"/>
  <c r="I57" i="6" a="1"/>
  <c r="I57" i="6" s="1"/>
  <c r="D58" i="6" a="1"/>
  <c r="D58" i="6" s="1"/>
  <c r="E58" i="6" a="1"/>
  <c r="E58" i="6" s="1"/>
  <c r="F58" i="6" a="1"/>
  <c r="F58" i="6" s="1"/>
  <c r="G58" i="6" a="1"/>
  <c r="G58" i="6" s="1"/>
  <c r="H58" i="6" a="1"/>
  <c r="H58" i="6" s="1"/>
  <c r="I58" i="6" a="1"/>
  <c r="I58" i="6" s="1"/>
  <c r="D59" i="6" a="1"/>
  <c r="D59" i="6" s="1"/>
  <c r="E59" i="6" a="1"/>
  <c r="E59" i="6" s="1"/>
  <c r="F59" i="6" a="1"/>
  <c r="F59" i="6" s="1"/>
  <c r="G59" i="6" a="1"/>
  <c r="G59" i="6"/>
  <c r="H59" i="6" a="1"/>
  <c r="H59" i="6"/>
  <c r="I59" i="6" a="1"/>
  <c r="I59" i="6"/>
  <c r="D60" i="6" a="1"/>
  <c r="D60" i="6"/>
  <c r="E60" i="6" a="1"/>
  <c r="E60" i="6"/>
  <c r="F60" i="6" a="1"/>
  <c r="F60" i="6"/>
  <c r="G60" i="6" a="1"/>
  <c r="G60" i="6"/>
  <c r="H60" i="6" a="1"/>
  <c r="H60" i="6"/>
  <c r="I60" i="6" a="1"/>
  <c r="I60" i="6"/>
  <c r="D61" i="6" a="1"/>
  <c r="D61" i="6"/>
  <c r="E61" i="6" a="1"/>
  <c r="E61" i="6"/>
  <c r="F61" i="6" a="1"/>
  <c r="F61" i="6"/>
  <c r="G61" i="6" a="1"/>
  <c r="G61" i="6"/>
  <c r="H61" i="6" a="1"/>
  <c r="H61" i="6"/>
  <c r="I61" i="6" a="1"/>
  <c r="I61" i="6"/>
  <c r="D62" i="6" a="1"/>
  <c r="D62" i="6"/>
  <c r="E62" i="6" a="1"/>
  <c r="E62" i="6"/>
  <c r="F62" i="6" a="1"/>
  <c r="F62" i="6" s="1"/>
  <c r="G62" i="6" a="1"/>
  <c r="G62" i="6" s="1"/>
  <c r="H62" i="6" a="1"/>
  <c r="H62" i="6" s="1"/>
  <c r="I62" i="6" a="1"/>
  <c r="I62" i="6" s="1"/>
  <c r="D63" i="6" a="1"/>
  <c r="D63" i="6" s="1"/>
  <c r="E63" i="6" a="1"/>
  <c r="E63" i="6" s="1"/>
  <c r="F63" i="6" a="1"/>
  <c r="F63" i="6" s="1"/>
  <c r="G63" i="6" a="1"/>
  <c r="G63" i="6" s="1"/>
  <c r="H63" i="6" a="1"/>
  <c r="H63" i="6" s="1"/>
  <c r="I63" i="6" a="1"/>
  <c r="I63" i="6" s="1"/>
  <c r="D64" i="6" a="1"/>
  <c r="D64" i="6" s="1"/>
  <c r="E64" i="6" a="1"/>
  <c r="E64" i="6" s="1"/>
  <c r="F64" i="6" a="1"/>
  <c r="F64" i="6" s="1"/>
  <c r="G64" i="6" a="1"/>
  <c r="G64" i="6" s="1"/>
  <c r="H64" i="6" a="1"/>
  <c r="H64" i="6" s="1"/>
  <c r="I64" i="6" a="1"/>
  <c r="I64" i="6" s="1"/>
  <c r="D65" i="6" a="1"/>
  <c r="D65" i="6" s="1"/>
  <c r="E65" i="6" a="1"/>
  <c r="E65" i="6" s="1"/>
  <c r="F65" i="6" a="1"/>
  <c r="F65" i="6" s="1"/>
  <c r="G65" i="6" a="1"/>
  <c r="G65" i="6" s="1"/>
  <c r="H65" i="6" a="1"/>
  <c r="H65" i="6" s="1"/>
  <c r="I65" i="6" a="1"/>
  <c r="I65" i="6" s="1"/>
  <c r="D66" i="6" a="1"/>
  <c r="D66" i="6" s="1"/>
  <c r="E66" i="6" a="1"/>
  <c r="E66" i="6" s="1"/>
  <c r="F66" i="6" a="1"/>
  <c r="F66" i="6" s="1"/>
  <c r="G66" i="6" a="1"/>
  <c r="G66" i="6" s="1"/>
  <c r="H66" i="6" a="1"/>
  <c r="H66" i="6" s="1"/>
  <c r="I66" i="6" a="1"/>
  <c r="I66" i="6" s="1"/>
  <c r="D67" i="6" a="1"/>
  <c r="D67" i="6" s="1"/>
  <c r="E67" i="6" a="1"/>
  <c r="E67" i="6" s="1"/>
  <c r="F67" i="6" a="1"/>
  <c r="F67" i="6" s="1"/>
  <c r="G67" i="6" a="1"/>
  <c r="G67" i="6" s="1"/>
  <c r="H67" i="6" a="1"/>
  <c r="H67" i="6" s="1"/>
  <c r="I67" i="6" a="1"/>
  <c r="I67" i="6" s="1"/>
  <c r="D68" i="6" a="1"/>
  <c r="D68" i="6" s="1"/>
  <c r="E68" i="6" a="1"/>
  <c r="E68" i="6" s="1"/>
  <c r="F68" i="6" a="1"/>
  <c r="F68" i="6" s="1"/>
  <c r="G68" i="6" a="1"/>
  <c r="G68" i="6" s="1"/>
  <c r="H68" i="6" a="1"/>
  <c r="H68" i="6" s="1"/>
  <c r="I68" i="6" a="1"/>
  <c r="I68" i="6" s="1"/>
  <c r="D69" i="6" a="1"/>
  <c r="D69" i="6" s="1"/>
  <c r="E69" i="6" a="1"/>
  <c r="E69" i="6" s="1"/>
  <c r="F69" i="6" a="1"/>
  <c r="F69" i="6" s="1"/>
  <c r="G69" i="6" a="1"/>
  <c r="G69" i="6" s="1"/>
  <c r="H69" i="6" a="1"/>
  <c r="H69" i="6" s="1"/>
  <c r="I69" i="6" a="1"/>
  <c r="I69" i="6" s="1"/>
  <c r="D70" i="6" a="1"/>
  <c r="D70" i="6" s="1"/>
  <c r="E70" i="6" a="1"/>
  <c r="E70" i="6" s="1"/>
  <c r="F70" i="6" a="1"/>
  <c r="F70" i="6" s="1"/>
  <c r="G70" i="6" a="1"/>
  <c r="G70" i="6" s="1"/>
  <c r="H70" i="6" a="1"/>
  <c r="H70" i="6" s="1"/>
  <c r="I70" i="6" a="1"/>
  <c r="I70" i="6" s="1"/>
  <c r="D71" i="6" a="1"/>
  <c r="D71" i="6" s="1"/>
  <c r="E71" i="6" a="1"/>
  <c r="E71" i="6" s="1"/>
  <c r="F71" i="6" a="1"/>
  <c r="F71" i="6" s="1"/>
  <c r="G71" i="6" a="1"/>
  <c r="G71" i="6" s="1"/>
  <c r="H71" i="6" a="1"/>
  <c r="H71" i="6" s="1"/>
  <c r="I71" i="6" a="1"/>
  <c r="I71" i="6" s="1"/>
  <c r="D72" i="6" a="1"/>
  <c r="D72" i="6" s="1"/>
  <c r="E72" i="6" a="1"/>
  <c r="E72" i="6" s="1"/>
  <c r="F72" i="6" a="1"/>
  <c r="F72" i="6" s="1"/>
  <c r="G72" i="6" a="1"/>
  <c r="G72" i="6" s="1"/>
  <c r="H72" i="6" a="1"/>
  <c r="H72" i="6" s="1"/>
  <c r="I72" i="6" a="1"/>
  <c r="I72" i="6" s="1"/>
  <c r="D73" i="6" a="1"/>
  <c r="D73" i="6" s="1"/>
  <c r="E73" i="6" a="1"/>
  <c r="E73" i="6" s="1"/>
  <c r="F73" i="6" a="1"/>
  <c r="F73" i="6" s="1"/>
  <c r="G73" i="6" a="1"/>
  <c r="G73" i="6" s="1"/>
  <c r="H73" i="6" a="1"/>
  <c r="H73" i="6" s="1"/>
  <c r="I73" i="6" a="1"/>
  <c r="I73" i="6" s="1"/>
  <c r="D74" i="6" a="1"/>
  <c r="D74" i="6" s="1"/>
  <c r="E74" i="6" a="1"/>
  <c r="E74" i="6" s="1"/>
  <c r="F74" i="6" a="1"/>
  <c r="F74" i="6" s="1"/>
  <c r="G74" i="6" a="1"/>
  <c r="G74" i="6" s="1"/>
  <c r="H74" i="6" a="1"/>
  <c r="H74" i="6" s="1"/>
  <c r="I74" i="6" a="1"/>
  <c r="I74" i="6" s="1"/>
  <c r="D75" i="6" a="1"/>
  <c r="D75" i="6" s="1"/>
  <c r="E75" i="6" a="1"/>
  <c r="E75" i="6" s="1"/>
  <c r="F75" i="6" a="1"/>
  <c r="F75" i="6" s="1"/>
  <c r="G75" i="6" a="1"/>
  <c r="G75" i="6" s="1"/>
  <c r="H75" i="6" a="1"/>
  <c r="H75" i="6" s="1"/>
  <c r="I75" i="6" a="1"/>
  <c r="I75" i="6" s="1"/>
  <c r="D76" i="6" a="1"/>
  <c r="D76" i="6" s="1"/>
  <c r="E76" i="6" a="1"/>
  <c r="E76" i="6" s="1"/>
  <c r="F76" i="6" a="1"/>
  <c r="F76" i="6" s="1"/>
  <c r="G76" i="6" a="1"/>
  <c r="G76" i="6" s="1"/>
  <c r="H76" i="6" a="1"/>
  <c r="H76" i="6" s="1"/>
  <c r="I76" i="6" a="1"/>
  <c r="I76" i="6" s="1"/>
  <c r="D77" i="6" a="1"/>
  <c r="D77" i="6" s="1"/>
  <c r="E77" i="6" a="1"/>
  <c r="E77" i="6" s="1"/>
  <c r="F77" i="6" a="1"/>
  <c r="F77" i="6" s="1"/>
  <c r="G77" i="6" a="1"/>
  <c r="G77" i="6" s="1"/>
  <c r="H77" i="6" a="1"/>
  <c r="H77" i="6" s="1"/>
  <c r="I77" i="6" a="1"/>
  <c r="I77" i="6" s="1"/>
  <c r="D78" i="6" a="1"/>
  <c r="D78" i="6" s="1"/>
  <c r="E78" i="6" a="1"/>
  <c r="E78" i="6" s="1"/>
  <c r="F78" i="6" a="1"/>
  <c r="F78" i="6" s="1"/>
  <c r="G78" i="6" a="1"/>
  <c r="G78" i="6" s="1"/>
  <c r="H78" i="6" a="1"/>
  <c r="H78" i="6" s="1"/>
  <c r="I78" i="6" a="1"/>
  <c r="I78" i="6" s="1"/>
  <c r="D79" i="6" a="1"/>
  <c r="D79" i="6" s="1"/>
  <c r="E79" i="6" a="1"/>
  <c r="E79" i="6" s="1"/>
  <c r="F79" i="6" a="1"/>
  <c r="F79" i="6" s="1"/>
  <c r="G79" i="6" a="1"/>
  <c r="G79" i="6" s="1"/>
  <c r="H79" i="6" a="1"/>
  <c r="H79" i="6" s="1"/>
  <c r="I79" i="6" a="1"/>
  <c r="I79" i="6" s="1"/>
  <c r="D80" i="6" a="1"/>
  <c r="D80" i="6" s="1"/>
  <c r="E80" i="6" a="1"/>
  <c r="E80" i="6" s="1"/>
  <c r="F80" i="6" a="1"/>
  <c r="F80" i="6" s="1"/>
  <c r="G80" i="6" a="1"/>
  <c r="G80" i="6" s="1"/>
  <c r="H80" i="6" a="1"/>
  <c r="H80" i="6" s="1"/>
  <c r="I80" i="6" a="1"/>
  <c r="I80" i="6" s="1"/>
  <c r="D81" i="6" a="1"/>
  <c r="D81" i="6" s="1"/>
  <c r="E81" i="6" a="1"/>
  <c r="E81" i="6" s="1"/>
  <c r="F81" i="6" a="1"/>
  <c r="F81" i="6" s="1"/>
  <c r="G81" i="6" a="1"/>
  <c r="G81" i="6" s="1"/>
  <c r="H81" i="6" a="1"/>
  <c r="H81" i="6" s="1"/>
  <c r="I81" i="6" a="1"/>
  <c r="I81" i="6" s="1"/>
  <c r="D82" i="6" a="1"/>
  <c r="D82" i="6" s="1"/>
  <c r="E82" i="6" a="1"/>
  <c r="E82" i="6" s="1"/>
  <c r="F82" i="6" a="1"/>
  <c r="F82" i="6" s="1"/>
  <c r="G82" i="6" a="1"/>
  <c r="G82" i="6" s="1"/>
  <c r="H82" i="6" a="1"/>
  <c r="H82" i="6" s="1"/>
  <c r="I82" i="6" a="1"/>
  <c r="I82" i="6" s="1"/>
  <c r="D83" i="6" a="1"/>
  <c r="D83" i="6" s="1"/>
  <c r="E83" i="6" a="1"/>
  <c r="E83" i="6" s="1"/>
  <c r="F83" i="6" a="1"/>
  <c r="F83" i="6" s="1"/>
  <c r="G83" i="6" a="1"/>
  <c r="G83" i="6" s="1"/>
  <c r="H83" i="6" a="1"/>
  <c r="H83" i="6" s="1"/>
  <c r="I83" i="6" a="1"/>
  <c r="I83" i="6" s="1"/>
  <c r="D84" i="6" a="1"/>
  <c r="D84" i="6" s="1"/>
  <c r="E84" i="6" a="1"/>
  <c r="E84" i="6" s="1"/>
  <c r="F84" i="6" a="1"/>
  <c r="F84" i="6" s="1"/>
  <c r="G84" i="6" a="1"/>
  <c r="G84" i="6" s="1"/>
  <c r="H84" i="6" a="1"/>
  <c r="H84" i="6" s="1"/>
  <c r="I84" i="6" a="1"/>
  <c r="I84" i="6" s="1"/>
  <c r="D85" i="6" a="1"/>
  <c r="D85" i="6" s="1"/>
  <c r="E85" i="6" a="1"/>
  <c r="E85" i="6" s="1"/>
  <c r="F85" i="6" a="1"/>
  <c r="F85" i="6" s="1"/>
  <c r="G85" i="6" a="1"/>
  <c r="G85" i="6" s="1"/>
  <c r="H85" i="6" a="1"/>
  <c r="H85" i="6" s="1"/>
  <c r="I85" i="6" a="1"/>
  <c r="I85" i="6" s="1"/>
  <c r="D86" i="6" a="1"/>
  <c r="D86" i="6" s="1"/>
  <c r="E86" i="6" a="1"/>
  <c r="E86" i="6" s="1"/>
  <c r="F86" i="6" a="1"/>
  <c r="F86" i="6" s="1"/>
  <c r="G86" i="6" a="1"/>
  <c r="G86" i="6" s="1"/>
  <c r="H86" i="6" a="1"/>
  <c r="H86" i="6" s="1"/>
  <c r="I86" i="6" a="1"/>
  <c r="I86" i="6" s="1"/>
  <c r="D87" i="6" a="1"/>
  <c r="D87" i="6" s="1"/>
  <c r="E87" i="6" a="1"/>
  <c r="E87" i="6" s="1"/>
  <c r="F87" i="6" a="1"/>
  <c r="F87" i="6" s="1"/>
  <c r="G87" i="6" a="1"/>
  <c r="G87" i="6" s="1"/>
  <c r="H87" i="6" a="1"/>
  <c r="H87" i="6" s="1"/>
  <c r="I87" i="6" a="1"/>
  <c r="I87" i="6" s="1"/>
  <c r="D88" i="6" a="1"/>
  <c r="D88" i="6" s="1"/>
  <c r="E88" i="6" a="1"/>
  <c r="E88" i="6" s="1"/>
  <c r="F88" i="6" a="1"/>
  <c r="F88" i="6" s="1"/>
  <c r="G88" i="6" a="1"/>
  <c r="G88" i="6" s="1"/>
  <c r="H88" i="6" a="1"/>
  <c r="H88" i="6" s="1"/>
  <c r="I88" i="6" a="1"/>
  <c r="I88" i="6" s="1"/>
  <c r="D89" i="6" a="1"/>
  <c r="D89" i="6" s="1"/>
  <c r="E89" i="6" a="1"/>
  <c r="E89" i="6" s="1"/>
  <c r="F89" i="6" a="1"/>
  <c r="F89" i="6" s="1"/>
  <c r="G89" i="6" a="1"/>
  <c r="G89" i="6" s="1"/>
  <c r="H89" i="6" a="1"/>
  <c r="H89" i="6" s="1"/>
  <c r="I89" i="6" a="1"/>
  <c r="I89" i="6" s="1"/>
  <c r="D90" i="6" a="1"/>
  <c r="D90" i="6" s="1"/>
  <c r="E90" i="6" a="1"/>
  <c r="E90" i="6" s="1"/>
  <c r="F90" i="6" a="1"/>
  <c r="F90" i="6" s="1"/>
  <c r="G90" i="6" a="1"/>
  <c r="G90" i="6" s="1"/>
  <c r="H90" i="6" a="1"/>
  <c r="H90" i="6" s="1"/>
  <c r="I90" i="6" a="1"/>
  <c r="I90" i="6" s="1"/>
  <c r="D91" i="6" a="1"/>
  <c r="D91" i="6" s="1"/>
  <c r="E91" i="6" a="1"/>
  <c r="E91" i="6" s="1"/>
  <c r="F91" i="6" a="1"/>
  <c r="F91" i="6" s="1"/>
  <c r="G91" i="6" a="1"/>
  <c r="G91" i="6" s="1"/>
  <c r="H91" i="6" a="1"/>
  <c r="H91" i="6" s="1"/>
  <c r="I91" i="6" a="1"/>
  <c r="I91" i="6" s="1"/>
  <c r="D92" i="6" a="1"/>
  <c r="D92" i="6" s="1"/>
  <c r="E92" i="6" a="1"/>
  <c r="E92" i="6" s="1"/>
  <c r="F92" i="6" a="1"/>
  <c r="F92" i="6" s="1"/>
  <c r="G92" i="6" a="1"/>
  <c r="G92" i="6" s="1"/>
  <c r="H92" i="6" a="1"/>
  <c r="H92" i="6" s="1"/>
  <c r="I92" i="6" a="1"/>
  <c r="I92" i="6" s="1"/>
  <c r="D93" i="6" a="1"/>
  <c r="D93" i="6" s="1"/>
  <c r="E93" i="6" a="1"/>
  <c r="E93" i="6" s="1"/>
  <c r="F93" i="6" a="1"/>
  <c r="F93" i="6" s="1"/>
  <c r="G93" i="6" a="1"/>
  <c r="G93" i="6" s="1"/>
  <c r="H93" i="6" a="1"/>
  <c r="H93" i="6" s="1"/>
  <c r="I93" i="6" a="1"/>
  <c r="I93" i="6" s="1"/>
  <c r="D94" i="6" a="1"/>
  <c r="D94" i="6" s="1"/>
  <c r="E94" i="6" a="1"/>
  <c r="E94" i="6" s="1"/>
  <c r="F94" i="6" a="1"/>
  <c r="F94" i="6" s="1"/>
  <c r="G94" i="6" a="1"/>
  <c r="G94" i="6" s="1"/>
  <c r="H94" i="6" a="1"/>
  <c r="H94" i="6" s="1"/>
  <c r="I94" i="6" a="1"/>
  <c r="I94" i="6" s="1"/>
  <c r="D95" i="6" a="1"/>
  <c r="D95" i="6" s="1"/>
  <c r="E95" i="6" a="1"/>
  <c r="E95" i="6" s="1"/>
  <c r="F95" i="6" a="1"/>
  <c r="F95" i="6" s="1"/>
  <c r="G95" i="6" a="1"/>
  <c r="G95" i="6" s="1"/>
  <c r="H95" i="6" a="1"/>
  <c r="H95" i="6" s="1"/>
  <c r="I95" i="6" a="1"/>
  <c r="I95" i="6" s="1"/>
  <c r="D96" i="6" a="1"/>
  <c r="D96" i="6" s="1"/>
  <c r="E96" i="6" a="1"/>
  <c r="E96" i="6" s="1"/>
  <c r="F96" i="6" a="1"/>
  <c r="F96" i="6" s="1"/>
  <c r="G96" i="6" a="1"/>
  <c r="G96" i="6" s="1"/>
  <c r="H96" i="6" a="1"/>
  <c r="H96" i="6" s="1"/>
  <c r="I96" i="6" a="1"/>
  <c r="I96" i="6" s="1"/>
  <c r="D97" i="6" a="1"/>
  <c r="D97" i="6" s="1"/>
  <c r="E97" i="6" a="1"/>
  <c r="E97" i="6" s="1"/>
  <c r="F97" i="6" a="1"/>
  <c r="F97" i="6" s="1"/>
  <c r="G97" i="6" a="1"/>
  <c r="G97" i="6" s="1"/>
  <c r="H97" i="6" a="1"/>
  <c r="H97" i="6" s="1"/>
  <c r="I97" i="6" a="1"/>
  <c r="I97" i="6" s="1"/>
  <c r="D98" i="6" a="1"/>
  <c r="D98" i="6" s="1"/>
  <c r="E98" i="6" a="1"/>
  <c r="E98" i="6" s="1"/>
  <c r="F98" i="6" a="1"/>
  <c r="F98" i="6" s="1"/>
  <c r="G98" i="6" a="1"/>
  <c r="G98" i="6" s="1"/>
  <c r="H98" i="6" a="1"/>
  <c r="H98" i="6" s="1"/>
  <c r="I98" i="6" a="1"/>
  <c r="I98" i="6" s="1"/>
  <c r="D99" i="6" a="1"/>
  <c r="D99" i="6" s="1"/>
  <c r="E99" i="6" a="1"/>
  <c r="E99" i="6" s="1"/>
  <c r="F99" i="6" a="1"/>
  <c r="F99" i="6" s="1"/>
  <c r="G99" i="6" a="1"/>
  <c r="G99" i="6" s="1"/>
  <c r="H99" i="6" a="1"/>
  <c r="H99" i="6" s="1"/>
  <c r="I99" i="6" a="1"/>
  <c r="I99" i="6" s="1"/>
  <c r="D100" i="6" a="1"/>
  <c r="D100" i="6" s="1"/>
  <c r="E100" i="6" a="1"/>
  <c r="E100" i="6" s="1"/>
  <c r="F100" i="6" a="1"/>
  <c r="F100" i="6" s="1"/>
  <c r="G100" i="6" a="1"/>
  <c r="G100" i="6" s="1"/>
  <c r="H100" i="6" a="1"/>
  <c r="H100" i="6" s="1"/>
  <c r="I100" i="6" a="1"/>
  <c r="I100" i="6" s="1"/>
  <c r="D101" i="6" a="1"/>
  <c r="D101" i="6" s="1"/>
  <c r="E101" i="6" a="1"/>
  <c r="E101" i="6" s="1"/>
  <c r="F101" i="6" a="1"/>
  <c r="F101" i="6" s="1"/>
  <c r="G101" i="6" a="1"/>
  <c r="G101" i="6" s="1"/>
  <c r="H101" i="6" a="1"/>
  <c r="H101" i="6" s="1"/>
  <c r="I101" i="6" a="1"/>
  <c r="I101" i="6" s="1"/>
  <c r="D102" i="6" a="1"/>
  <c r="D102" i="6" s="1"/>
  <c r="E102" i="6" a="1"/>
  <c r="E102" i="6" s="1"/>
  <c r="F102" i="6" a="1"/>
  <c r="F102" i="6" s="1"/>
  <c r="G102" i="6" a="1"/>
  <c r="G102" i="6" s="1"/>
  <c r="H102" i="6" a="1"/>
  <c r="H102" i="6" s="1"/>
  <c r="I102" i="6" a="1"/>
  <c r="I102" i="6" s="1"/>
  <c r="D103" i="6" a="1"/>
  <c r="D103" i="6" s="1"/>
  <c r="E103" i="6" a="1"/>
  <c r="E103" i="6" s="1"/>
  <c r="F103" i="6" a="1"/>
  <c r="F103" i="6" s="1"/>
  <c r="G103" i="6" a="1"/>
  <c r="G103" i="6" s="1"/>
  <c r="H103" i="6" a="1"/>
  <c r="H103" i="6" s="1"/>
  <c r="I103" i="6" a="1"/>
  <c r="I103" i="6" s="1"/>
  <c r="D104" i="6" a="1"/>
  <c r="D104" i="6" s="1"/>
  <c r="E104" i="6" a="1"/>
  <c r="E104" i="6" s="1"/>
  <c r="F104" i="6" a="1"/>
  <c r="F104" i="6" s="1"/>
  <c r="G104" i="6" a="1"/>
  <c r="G104" i="6" s="1"/>
  <c r="H104" i="6" a="1"/>
  <c r="H104" i="6" s="1"/>
  <c r="I104" i="6" a="1"/>
  <c r="I104" i="6" s="1"/>
  <c r="D105" i="6" a="1"/>
  <c r="D105" i="6" s="1"/>
  <c r="E105" i="6" a="1"/>
  <c r="E105" i="6" s="1"/>
  <c r="F105" i="6" a="1"/>
  <c r="F105" i="6" s="1"/>
  <c r="G105" i="6" a="1"/>
  <c r="G105" i="6" s="1"/>
  <c r="H105" i="6" a="1"/>
  <c r="H105" i="6" s="1"/>
  <c r="I105" i="6" a="1"/>
  <c r="I105" i="6" s="1"/>
  <c r="E2" i="6" a="1"/>
  <c r="E2" i="6" s="1"/>
  <c r="F2" i="6" a="1"/>
  <c r="F2" i="6" s="1"/>
  <c r="G2" i="6" a="1"/>
  <c r="G2" i="6" s="1"/>
  <c r="H2" i="6" a="1"/>
  <c r="H2" i="6" s="1"/>
  <c r="I2" i="6" a="1"/>
  <c r="I2" i="6" s="1"/>
  <c r="D2" i="6" a="1"/>
  <c r="D2" i="6" s="1"/>
  <c r="B5" i="10" l="1"/>
  <c r="B4" i="10"/>
  <c r="C2" i="10"/>
  <c r="C4" i="10" s="1"/>
  <c r="C5" i="10" l="1"/>
  <c r="D2" i="10"/>
  <c r="A1" i="9"/>
  <c r="B32" i="9" s="1"/>
  <c r="C6" i="8"/>
  <c r="C8" i="8" s="1" a="1"/>
  <c r="D2" i="8"/>
  <c r="C8" i="8" l="1"/>
  <c r="E2" i="10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D8" i="8" s="1" a="1"/>
  <c r="C23" i="8"/>
  <c r="C25" i="8" s="1" a="1"/>
  <c r="C25" i="8" l="1"/>
  <c r="D8" i="8"/>
  <c r="F2" i="10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40" i="8"/>
  <c r="C42" i="8" s="1" a="1"/>
  <c r="B23" i="8"/>
  <c r="D23" i="8"/>
  <c r="D25" i="8" s="1" a="1"/>
  <c r="E6" i="8"/>
  <c r="E8" i="8" s="1" a="1"/>
  <c r="C42" i="8" l="1"/>
  <c r="D25" i="8"/>
  <c r="E8" i="8"/>
  <c r="G2" i="10"/>
  <c r="F5" i="10"/>
  <c r="F4" i="10"/>
  <c r="D7" i="8"/>
  <c r="D24" i="8"/>
  <c r="C7" i="8"/>
  <c r="C41" i="8"/>
  <c r="C24" i="8"/>
  <c r="E7" i="8"/>
  <c r="E23" i="8"/>
  <c r="E25" i="8" s="1" a="1"/>
  <c r="F6" i="8"/>
  <c r="F8" i="8" s="1" a="1"/>
  <c r="C57" i="8"/>
  <c r="C59" i="8" s="1" a="1"/>
  <c r="B40" i="8"/>
  <c r="D40" i="8"/>
  <c r="D42" i="8" s="1" a="1"/>
  <c r="B7" i="7"/>
  <c r="E25" i="8" l="1"/>
  <c r="C59" i="8"/>
  <c r="D42" i="8"/>
  <c r="F8" i="8"/>
  <c r="B8" i="7" a="1"/>
  <c r="E24" i="8"/>
  <c r="F7" i="8"/>
  <c r="C58" i="8"/>
  <c r="D41" i="8"/>
  <c r="G4" i="10"/>
  <c r="G5" i="10"/>
  <c r="G6" i="8"/>
  <c r="G8" i="8" s="1" a="1"/>
  <c r="F23" i="8"/>
  <c r="F25" i="8" s="1" a="1"/>
  <c r="E40" i="8"/>
  <c r="E42" i="8" s="1" a="1"/>
  <c r="D57" i="8"/>
  <c r="D59" i="8" s="1" a="1"/>
  <c r="C74" i="8"/>
  <c r="C76" i="8" s="1" a="1"/>
  <c r="B57" i="8"/>
  <c r="C7" i="7"/>
  <c r="C8" i="7" s="1" a="1"/>
  <c r="B6" i="7"/>
  <c r="C76" i="8" l="1"/>
  <c r="F25" i="8"/>
  <c r="E42" i="8"/>
  <c r="D59" i="8"/>
  <c r="G8" i="8"/>
  <c r="B8" i="7"/>
  <c r="C8" i="7"/>
  <c r="G7" i="8"/>
  <c r="F24" i="8"/>
  <c r="E41" i="8"/>
  <c r="D58" i="8"/>
  <c r="C75" i="8"/>
  <c r="C91" i="8"/>
  <c r="C93" i="8" s="1" a="1"/>
  <c r="C93" i="8" s="1"/>
  <c r="D74" i="8"/>
  <c r="D76" i="8" s="1" a="1"/>
  <c r="B74" i="8"/>
  <c r="E57" i="8"/>
  <c r="E59" i="8" s="1" a="1"/>
  <c r="F40" i="8"/>
  <c r="F42" i="8" s="1" a="1"/>
  <c r="G23" i="8"/>
  <c r="G25" i="8" s="1" a="1"/>
  <c r="H6" i="8"/>
  <c r="H8" i="8" s="1" a="1"/>
  <c r="D7" i="7"/>
  <c r="D8" i="7" s="1" a="1"/>
  <c r="G25" i="8" l="1"/>
  <c r="D76" i="8"/>
  <c r="F42" i="8"/>
  <c r="H8" i="8"/>
  <c r="E59" i="8"/>
  <c r="D8" i="7"/>
  <c r="C92" i="8"/>
  <c r="D75" i="8"/>
  <c r="E58" i="8"/>
  <c r="F41" i="8"/>
  <c r="G24" i="8"/>
  <c r="H7" i="8"/>
  <c r="I6" i="8"/>
  <c r="I8" i="8" s="1" a="1"/>
  <c r="E74" i="8"/>
  <c r="E76" i="8" s="1" a="1"/>
  <c r="H23" i="8"/>
  <c r="H25" i="8" s="1" a="1"/>
  <c r="G40" i="8"/>
  <c r="G42" i="8" s="1" a="1"/>
  <c r="F57" i="8"/>
  <c r="F59" i="8" s="1" a="1"/>
  <c r="B91" i="8"/>
  <c r="D91" i="8"/>
  <c r="D93" i="8" s="1" a="1"/>
  <c r="E7" i="7"/>
  <c r="E8" i="7" s="1" a="1"/>
  <c r="F59" i="8" l="1"/>
  <c r="E76" i="8"/>
  <c r="D93" i="8"/>
  <c r="H25" i="8"/>
  <c r="I8" i="8"/>
  <c r="G42" i="8"/>
  <c r="E8" i="7"/>
  <c r="I7" i="8"/>
  <c r="E75" i="8"/>
  <c r="H24" i="8"/>
  <c r="G41" i="8"/>
  <c r="F58" i="8"/>
  <c r="D92" i="8"/>
  <c r="G57" i="8"/>
  <c r="G59" i="8" s="1" a="1"/>
  <c r="E91" i="8"/>
  <c r="E93" i="8" s="1" a="1"/>
  <c r="H40" i="8"/>
  <c r="H42" i="8" s="1" a="1"/>
  <c r="I23" i="8"/>
  <c r="I25" i="8" s="1" a="1"/>
  <c r="F74" i="8"/>
  <c r="F76" i="8" s="1" a="1"/>
  <c r="F7" i="7"/>
  <c r="F8" i="7" s="1" a="1"/>
  <c r="E93" i="8" l="1"/>
  <c r="H42" i="8"/>
  <c r="F76" i="8"/>
  <c r="I25" i="8"/>
  <c r="G59" i="8"/>
  <c r="F8" i="7"/>
  <c r="G58" i="8"/>
  <c r="E92" i="8"/>
  <c r="H41" i="8"/>
  <c r="I24" i="8"/>
  <c r="F75" i="8"/>
  <c r="H57" i="8"/>
  <c r="H59" i="8" s="1" a="1"/>
  <c r="F91" i="8"/>
  <c r="F93" i="8" s="1" a="1"/>
  <c r="G74" i="8"/>
  <c r="G76" i="8" s="1" a="1"/>
  <c r="I40" i="8"/>
  <c r="I42" i="8" s="1" a="1"/>
  <c r="G7" i="7"/>
  <c r="G8" i="7" s="1" a="1"/>
  <c r="H59" i="8" l="1"/>
  <c r="F93" i="8"/>
  <c r="G76" i="8"/>
  <c r="I42" i="8"/>
  <c r="G8" i="7"/>
  <c r="H58" i="8"/>
  <c r="F92" i="8"/>
  <c r="G75" i="8"/>
  <c r="I41" i="8"/>
  <c r="H74" i="8"/>
  <c r="H76" i="8" s="1" a="1"/>
  <c r="G91" i="8"/>
  <c r="G93" i="8" s="1" a="1"/>
  <c r="I57" i="8"/>
  <c r="I59" i="8" s="1" a="1"/>
  <c r="H7" i="7"/>
  <c r="F2" i="7" s="1"/>
  <c r="H76" i="8" l="1"/>
  <c r="I59" i="8"/>
  <c r="G93" i="8"/>
  <c r="H8" i="7" a="1"/>
  <c r="H75" i="8"/>
  <c r="G92" i="8"/>
  <c r="I58" i="8"/>
  <c r="I74" i="8"/>
  <c r="I76" i="8" s="1" a="1"/>
  <c r="H91" i="8"/>
  <c r="H93" i="8" s="1" a="1"/>
  <c r="H6" i="7"/>
  <c r="H93" i="8" l="1"/>
  <c r="I76" i="8"/>
  <c r="H8" i="7"/>
  <c r="I75" i="8"/>
  <c r="H92" i="8"/>
  <c r="I91" i="8"/>
  <c r="I93" i="8" s="1" a="1"/>
  <c r="I93" i="8" l="1"/>
  <c r="I9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C312BC-F03F-49BE-89F7-FEDAD33C18EB}" keepAlive="1" name="Requête - Devoirs" description="Connexion à la requête « Devoirs » dans le classeur." type="5" refreshedVersion="8" background="1" saveData="1">
    <dbPr connection="Provider=Microsoft.Mashup.OleDb.1;Data Source=$Workbook$;Location=Devoirs;Extended Properties=&quot;&quot;" command="SELECT * FROM [Devoirs]"/>
  </connection>
  <connection id="2" xr16:uid="{21DDF569-2573-4F56-ADCF-129CB0D903D4}" keepAlive="1" name="Requête - Durées" description="Connexion à la requête « Durées » dans le classeur." type="5" refreshedVersion="0" background="1">
    <dbPr connection="Provider=Microsoft.Mashup.OleDb.1;Data Source=$Workbook$;Location=Durées;Extended Properties=&quot;&quot;" command="SELECT * FROM [Duré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<sst xmlns="http://schemas.openxmlformats.org/spreadsheetml/2006/main" count="764" uniqueCount="443">
  <si>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</si>
  <si>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</si>
  <si>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</si>
  <si>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</si>
  <si>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</si>
  <si>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</si>
  <si>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</si>
  <si>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</si>
  <si>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</si>
  <si>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</si>
  <si>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</si>
  <si>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</si>
  <si>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</si>
  <si>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</si>
  <si>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</si>
  <si>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</si>
  <si>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</si>
  <si>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</si>
  <si>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</si>
  <si>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</si>
  <si>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</si>
  <si>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</si>
  <si>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</si>
  <si>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</si>
  <si>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</si>
  <si>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</si>
  <si>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</si>
  <si>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</si>
  <si>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</si>
  <si>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</si>
  <si>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</si>
  <si>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</si>
  <si>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</si>
  <si>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</si>
  <si>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</si>
  <si>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</si>
  <si>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</si>
  <si>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J2</t>
  </si>
  <si>
    <t>J6</t>
  </si>
  <si>
    <t>J10</t>
  </si>
  <si>
    <t>J15</t>
  </si>
  <si>
    <t>J30</t>
  </si>
  <si>
    <t>J60</t>
  </si>
  <si>
    <t>UE4</t>
  </si>
  <si>
    <t xml:space="preserve">La discipline anthropologique </t>
  </si>
  <si>
    <t>Culture, corps et santé</t>
  </si>
  <si>
    <t>Maladies, itinéraire thérapeutique</t>
  </si>
  <si>
    <t>Sociologie de la profession médicale</t>
  </si>
  <si>
    <t xml:space="preserve">psychologie générale </t>
  </si>
  <si>
    <t>évolution des conceptions relatives au stress</t>
  </si>
  <si>
    <t xml:space="preserve">Méthode d'évaluation du stress objectif </t>
  </si>
  <si>
    <t>UE5</t>
  </si>
  <si>
    <t>Introduction épidémiologie et stats</t>
  </si>
  <si>
    <t>stats descriptives</t>
  </si>
  <si>
    <t>Probabiltés</t>
  </si>
  <si>
    <t>épidémiologie descriptive</t>
  </si>
  <si>
    <t xml:space="preserve">tests stats et méthodologie de choix de test </t>
  </si>
  <si>
    <t>corrélation et régression linéaire</t>
  </si>
  <si>
    <t xml:space="preserve">schéma d'étude </t>
  </si>
  <si>
    <t xml:space="preserve">essai thérapeutique </t>
  </si>
  <si>
    <t>évaluation des procédures diagnostiques</t>
  </si>
  <si>
    <t>Elément introductif en santé publique</t>
  </si>
  <si>
    <t>Économie du système de santé</t>
  </si>
  <si>
    <t xml:space="preserve">Prévention-Alla </t>
  </si>
  <si>
    <t>UE6</t>
  </si>
  <si>
    <t>Molécules du vivant</t>
  </si>
  <si>
    <t>La composition des membranes cellulaire</t>
  </si>
  <si>
    <t xml:space="preserve">Transport intracellulaire et trafic vésiculaire </t>
  </si>
  <si>
    <t>Cytosquellette</t>
  </si>
  <si>
    <t>Division cellulaire</t>
  </si>
  <si>
    <t>Cellules souches</t>
  </si>
  <si>
    <t>Mouvement molécules de surface</t>
  </si>
  <si>
    <t>Signalisation intracellulaire part 1</t>
  </si>
  <si>
    <t>Signalisation intracellulaire part 2</t>
  </si>
  <si>
    <t>UE7</t>
  </si>
  <si>
    <t>Du chromosome à l'ADN</t>
  </si>
  <si>
    <t>Structure et role des nucléotides</t>
  </si>
  <si>
    <t>Réplication de l'ADN</t>
  </si>
  <si>
    <t xml:space="preserve">Mutations </t>
  </si>
  <si>
    <t>Réparation de l'ADN</t>
  </si>
  <si>
    <t xml:space="preserve">Transcription et régulation </t>
  </si>
  <si>
    <t>Synthèse et dégradation des protéines</t>
  </si>
  <si>
    <t xml:space="preserve">Acides Aminés- peptides </t>
  </si>
  <si>
    <t xml:space="preserve">Protéines </t>
  </si>
  <si>
    <t xml:space="preserve">Structure des glucides </t>
  </si>
  <si>
    <t>UE8</t>
  </si>
  <si>
    <t xml:space="preserve">Physiologie et compartiments liquidiens </t>
  </si>
  <si>
    <t>pH et équilibre acido basique d'une solution</t>
  </si>
  <si>
    <t>Synthèse tampons, Diagramme de Davenport</t>
  </si>
  <si>
    <t>Thermorégulation</t>
  </si>
  <si>
    <t xml:space="preserve">Potentiel électrochimique </t>
  </si>
  <si>
    <t>Transports membranaires</t>
  </si>
  <si>
    <t xml:space="preserve">Régulation et rôle du rein </t>
  </si>
  <si>
    <t>Jonction neuro-musculaire</t>
  </si>
  <si>
    <t xml:space="preserve">système nerveux autonome </t>
  </si>
  <si>
    <t>UE9</t>
  </si>
  <si>
    <t xml:space="preserve">Outils mathématique </t>
  </si>
  <si>
    <t xml:space="preserve">Métrologie </t>
  </si>
  <si>
    <t xml:space="preserve">États  de la matière et leur caractérisation </t>
  </si>
  <si>
    <t xml:space="preserve">Les très basses fréquences du spectre électromagnétique </t>
  </si>
  <si>
    <t xml:space="preserve">Le domaine de l'optique </t>
  </si>
  <si>
    <t>Rayons X et gamma-Rayonnement particulaire</t>
  </si>
  <si>
    <t xml:space="preserve">Interaction rayonnement-Matière </t>
  </si>
  <si>
    <t xml:space="preserve">Détection des rayonnements </t>
  </si>
  <si>
    <t>UE10</t>
  </si>
  <si>
    <t>intro : généralités</t>
  </si>
  <si>
    <t>intro: référence et particularité</t>
  </si>
  <si>
    <t>intro: mouvements</t>
  </si>
  <si>
    <t>intro: tissus</t>
  </si>
  <si>
    <t xml:space="preserve">intro: région, fascias et appareil </t>
  </si>
  <si>
    <t>Tête</t>
  </si>
  <si>
    <t>Cou</t>
  </si>
  <si>
    <t>Dos</t>
  </si>
  <si>
    <t>Thorax</t>
  </si>
  <si>
    <t>Abdomen et pelvis 1</t>
  </si>
  <si>
    <t xml:space="preserve">Abdomen et pelvis 2 </t>
  </si>
  <si>
    <t>Membre inférieur 1</t>
  </si>
  <si>
    <t xml:space="preserve">Membre inférieur 2 </t>
  </si>
  <si>
    <t>Membre inférieur 3</t>
  </si>
  <si>
    <t>Membre supérieur 1</t>
  </si>
  <si>
    <t xml:space="preserve">Membre supérieur 2 </t>
  </si>
  <si>
    <t>Membre supérieur 3</t>
  </si>
  <si>
    <t>Appareil locomoteur 1</t>
  </si>
  <si>
    <t>Appareil locomoteur 2</t>
  </si>
  <si>
    <t>Appareil locomoteur 3</t>
  </si>
  <si>
    <t>UE14</t>
  </si>
  <si>
    <t>Atomes</t>
  </si>
  <si>
    <t>Liaisons chimique et interactions moléculaires</t>
  </si>
  <si>
    <t xml:space="preserve">Thermodynamique </t>
  </si>
  <si>
    <t xml:space="preserve">Nomenclature chimique- Isomérie </t>
  </si>
  <si>
    <t>Propriétés électroniques des liaisons chimiques</t>
  </si>
  <si>
    <t>Les alcools- les amines</t>
  </si>
  <si>
    <t>Dérivés carbonyles</t>
  </si>
  <si>
    <t xml:space="preserve">Dérivés d'acides carboxylique- AG </t>
  </si>
  <si>
    <t xml:space="preserve">Les acides aminés- les oses </t>
  </si>
  <si>
    <t>UE 22</t>
  </si>
  <si>
    <t xml:space="preserve">CI du fonctionnement, du handicap et de la santé </t>
  </si>
  <si>
    <t xml:space="preserve">Représentations sociales du handicap </t>
  </si>
  <si>
    <t xml:space="preserve">Répercussion sociétales et empowerment </t>
  </si>
  <si>
    <t xml:space="preserve">Enjeux éthiques </t>
  </si>
  <si>
    <t xml:space="preserve">Législation handicap </t>
  </si>
  <si>
    <t xml:space="preserve">Intervention rééducation part-1 </t>
  </si>
  <si>
    <t>Intervention rééducation part-2</t>
  </si>
  <si>
    <t>Durée</t>
  </si>
  <si>
    <t>Date</t>
  </si>
  <si>
    <t>Cours</t>
  </si>
  <si>
    <t>U</t>
  </si>
  <si>
    <t>UE06</t>
  </si>
  <si>
    <t>UE07</t>
  </si>
  <si>
    <t>UE04</t>
  </si>
  <si>
    <t>UE09</t>
  </si>
  <si>
    <t>UE05</t>
  </si>
  <si>
    <t>Total des heures :</t>
  </si>
  <si>
    <t>J</t>
  </si>
  <si>
    <t>Durées</t>
  </si>
  <si>
    <t>Diminution</t>
  </si>
  <si>
    <t>J0 Molécules du vivant - 00:00</t>
  </si>
  <si>
    <t>J2 Molécules du vivant - 00:00</t>
  </si>
  <si>
    <t>J0 intro : généralités - 00:00</t>
  </si>
  <si>
    <t>J0 intro: mouvements - 00:00</t>
  </si>
  <si>
    <t>J0 intro: référence et particularité - 00:00</t>
  </si>
  <si>
    <t>J6 Molécules du vivant - 00:00</t>
  </si>
  <si>
    <t>J2 intro : généralités - 00:00</t>
  </si>
  <si>
    <t>J2 intro: mouvements - 00:00</t>
  </si>
  <si>
    <t>J2 intro: référence et particularité - 00:00</t>
  </si>
  <si>
    <t>J0 La composition des membranes cellulaire - 00:00</t>
  </si>
  <si>
    <t>J0 intro: tissus - 00:00</t>
  </si>
  <si>
    <t>J0 intro: région, fascias et appareil  - 00:00</t>
  </si>
  <si>
    <t>J2 La composition des membranes cellulaire - 00:00</t>
  </si>
  <si>
    <t>J0 Tête - 00:00</t>
  </si>
  <si>
    <t>J2 intro: tissus - 00:00</t>
  </si>
  <si>
    <t>J10 Molécules du vivant - 00:00</t>
  </si>
  <si>
    <t>J0 Cou - 00:00</t>
  </si>
  <si>
    <t>J2 intro: région, fascias et appareil  - 00:00</t>
  </si>
  <si>
    <t>J6 intro : généralités - 00:00</t>
  </si>
  <si>
    <t>J6 intro: mouvements - 00:00</t>
  </si>
  <si>
    <t>J6 intro: référence et particularité - 00:00</t>
  </si>
  <si>
    <t>J0 Du chromosome à l'ADN - 00:00</t>
  </si>
  <si>
    <t>J0 Dos - 00:00</t>
  </si>
  <si>
    <t>J2 Tête - 00:00</t>
  </si>
  <si>
    <t>J0 Thorax - 00:00</t>
  </si>
  <si>
    <t>J2 Cou - 00:00</t>
  </si>
  <si>
    <t>J0 La discipline anthropologique  - 01:30</t>
  </si>
  <si>
    <t>J6 La composition des membranes cellulaire - 00:00</t>
  </si>
  <si>
    <t>J2 Du chromosome à l'ADN - 00:00</t>
  </si>
  <si>
    <t>J2 Dos - 00:00</t>
  </si>
  <si>
    <t>J6 intro: tissus - 00:00</t>
  </si>
  <si>
    <t>J0 Transport intracellulaire et trafic vésiculaire  - 00:00</t>
  </si>
  <si>
    <t>J0 Structure et role des nucléotides - 00:00</t>
  </si>
  <si>
    <t>J0 Abdomen et pelvis 1 - 00:00</t>
  </si>
  <si>
    <t>J10 intro : généralités - 00:00</t>
  </si>
  <si>
    <t>J10 intro: mouvements - 00:00</t>
  </si>
  <si>
    <t>J10 intro: référence et particularité - 00:00</t>
  </si>
  <si>
    <t>J2 Thorax - 00:00</t>
  </si>
  <si>
    <t>J6 intro: région, fascias et appareil  - 00:00</t>
  </si>
  <si>
    <t>J0 Sociologie de la profession médicale - 02:00</t>
  </si>
  <si>
    <t>J2 La discipline anthropologique  - 01:15</t>
  </si>
  <si>
    <t>J0 Cytosquellette - 00:00</t>
  </si>
  <si>
    <t>J15 Molécules du vivant - 00:00</t>
  </si>
  <si>
    <t>J0 Abdomen et pelvis 2  - 00:00</t>
  </si>
  <si>
    <t>J6 Tête - 00:00</t>
  </si>
  <si>
    <t>J2 Transport intracellulaire et trafic vésiculaire  - 00:00</t>
  </si>
  <si>
    <t>J0 Réplication de l'ADN - 00:00</t>
  </si>
  <si>
    <t>J2 Structure et role des nucléotides - 00:00</t>
  </si>
  <si>
    <t>J0 Métrologie  - 00:00</t>
  </si>
  <si>
    <t>J0 Outils mathématique  - 00:00</t>
  </si>
  <si>
    <t>J0 États  de la matière et leur caractérisation  - 00:00</t>
  </si>
  <si>
    <t>J0 Membre inférieur 1 - 00:00</t>
  </si>
  <si>
    <t>J2 Abdomen et pelvis 1 - 00:00</t>
  </si>
  <si>
    <t>J6 Cou - 00:00</t>
  </si>
  <si>
    <t>J0 psychologie générale  - 01:00</t>
  </si>
  <si>
    <t>J2 Sociologie de la profession médicale - 01:45</t>
  </si>
  <si>
    <t>J10 La composition des membranes cellulaire - 00:00</t>
  </si>
  <si>
    <t>J2 Cytosquellette - 00:00</t>
  </si>
  <si>
    <t>J0 Mutations  - 00:00</t>
  </si>
  <si>
    <t>J6 Du chromosome à l'ADN - 00:00</t>
  </si>
  <si>
    <t>J0 Membre inférieur 2  - 00:00</t>
  </si>
  <si>
    <t>J10 intro: tissus - 00:00</t>
  </si>
  <si>
    <t>J2 Abdomen et pelvis 2  - 00:00</t>
  </si>
  <si>
    <t>J6 Dos - 00:00</t>
  </si>
  <si>
    <t>J0 Réparation de l'ADN - 00:00</t>
  </si>
  <si>
    <t>J2 Réplication de l'ADN - 00:00</t>
  </si>
  <si>
    <t>J2 Métrologie  - 00:00</t>
  </si>
  <si>
    <t>J2 Outils mathématique  - 00:00</t>
  </si>
  <si>
    <t>J2 États  de la matière et leur caractérisation  - 00:00</t>
  </si>
  <si>
    <t>J0 Membre inférieur 3 - 00:00</t>
  </si>
  <si>
    <t>J10 intro: région, fascias et appareil  - 00:00</t>
  </si>
  <si>
    <t>J2 Membre inférieur 1 - 00:00</t>
  </si>
  <si>
    <t>J6 Thorax - 00:00</t>
  </si>
  <si>
    <t>J2 psychologie générale  - 00:45</t>
  </si>
  <si>
    <t>J6 La discipline anthropologique  - 01:00</t>
  </si>
  <si>
    <t>J0 Transcription et régulation  - 00:00</t>
  </si>
  <si>
    <t>J2 Mutations  - 00:00</t>
  </si>
  <si>
    <t>J0 Membre supérieur 1 - 00:00</t>
  </si>
  <si>
    <t>J10 Tête - 00:00</t>
  </si>
  <si>
    <t>J15 intro : généralités - 00:00</t>
  </si>
  <si>
    <t>J15 intro: mouvements - 00:00</t>
  </si>
  <si>
    <t>J15 intro: référence et particularité - 00:00</t>
  </si>
  <si>
    <t>J2 Membre inférieur 2  - 00:00</t>
  </si>
  <si>
    <t>J6 Transport intracellulaire et trafic vésiculaire  - 00:00</t>
  </si>
  <si>
    <t>J2 Réparation de l'ADN - 00:00</t>
  </si>
  <si>
    <t>J6 Structure et role des nucléotides - 00:00</t>
  </si>
  <si>
    <t>J10 Cou - 00:00</t>
  </si>
  <si>
    <t>J2 Membre inférieur 3 - 00:00</t>
  </si>
  <si>
    <t>J6 Abdomen et pelvis 1 - 00:00</t>
  </si>
  <si>
    <t>J6 Sociologie de la profession médicale - 01:30</t>
  </si>
  <si>
    <t>J6 Cytosquellette - 00:00</t>
  </si>
  <si>
    <t>J10 Du chromosome à l'ADN - 00:00</t>
  </si>
  <si>
    <t>J2 Transcription et régulation  - 00:00</t>
  </si>
  <si>
    <t>J0 Membre supérieur 2  - 00:00</t>
  </si>
  <si>
    <t>J10 Dos - 00:00</t>
  </si>
  <si>
    <t>J2 Membre supérieur 1 - 00:00</t>
  </si>
  <si>
    <t>J6 Abdomen et pelvis 2  - 00:00</t>
  </si>
  <si>
    <t>J15 La composition des membranes cellulaire - 00:00</t>
  </si>
  <si>
    <t>J6 Réplication de l'ADN - 00:00</t>
  </si>
  <si>
    <t>J6 Métrologie  - 00:00</t>
  </si>
  <si>
    <t>J6 Outils mathématique  - 00:00</t>
  </si>
  <si>
    <t>J6 États  de la matière et leur caractérisation  - 00:00</t>
  </si>
  <si>
    <t>J0 Membre supérieur 3 - 00:00</t>
  </si>
  <si>
    <t>J10 Thorax - 00:00</t>
  </si>
  <si>
    <t>J15 intro: tissus - 00:00</t>
  </si>
  <si>
    <t>J6 Membre inférieur 1 - 00:00</t>
  </si>
  <si>
    <t>J10 La discipline anthropologique  - 00:45</t>
  </si>
  <si>
    <t>J6 psychologie générale  - 00:30</t>
  </si>
  <si>
    <t>J0 Introduction épidémiologie et stats - 02:30</t>
  </si>
  <si>
    <t>J0 Probabiltés - 02:15</t>
  </si>
  <si>
    <t>J0 stats descriptives - 03:30</t>
  </si>
  <si>
    <t>J0 épidémiologie descriptive - 03:00</t>
  </si>
  <si>
    <t>J6 Mutations  - 00:00</t>
  </si>
  <si>
    <t>J0 Les très basses fréquences du spectre électromagnétique  - 00:00</t>
  </si>
  <si>
    <t>J0 Appareil locomoteur 1 - 03:00</t>
  </si>
  <si>
    <t>J15 intro: région, fascias et appareil  - 00:00</t>
  </si>
  <si>
    <t>J2 Membre supérieur 2  - 00:00</t>
  </si>
  <si>
    <t>J6 Membre inférieur 2  - 00:00</t>
  </si>
  <si>
    <t>J10 Transport intracellulaire et trafic vésiculaire  - 00:00</t>
  </si>
  <si>
    <t>J10 Structure et role des nucléotides - 00:00</t>
  </si>
  <si>
    <t>J6 Réparation de l'ADN - 00:00</t>
  </si>
  <si>
    <t>J0 Appareil locomoteur 2 - 00:00</t>
  </si>
  <si>
    <t>J10 Abdomen et pelvis 1 - 00:00</t>
  </si>
  <si>
    <t>J15 Tête - 00:00</t>
  </si>
  <si>
    <t>J2 Membre supérieur 3 - 00:00</t>
  </si>
  <si>
    <t>J6 Membre inférieur 3 - 00:00</t>
  </si>
  <si>
    <t>J10 Sociologie de la profession médicale - 01:15</t>
  </si>
  <si>
    <t>J2 Introduction épidémiologie et stats - 02:15</t>
  </si>
  <si>
    <t>J2 Probabiltés - 02:00</t>
  </si>
  <si>
    <t>J2 stats descriptives - 03:15</t>
  </si>
  <si>
    <t>J2 épidémiologie descriptive - 02:45</t>
  </si>
  <si>
    <t>J10 Cytosquellette - 00:00</t>
  </si>
  <si>
    <t>J6 Transcription et régulation  - 00:00</t>
  </si>
  <si>
    <t>J2 Les très basses fréquences du spectre électromagnétique  - 00:00</t>
  </si>
  <si>
    <t>J0 Appareil locomoteur 3 - 00:00</t>
  </si>
  <si>
    <t>J10 Abdomen et pelvis 2  - 00:00</t>
  </si>
  <si>
    <t>J15 Cou - 00:00</t>
  </si>
  <si>
    <t>J2 Appareil locomoteur 1 - 02:45</t>
  </si>
  <si>
    <t>J6 Membre supérieur 1 - 00:00</t>
  </si>
  <si>
    <t>J10 Réplication de l'ADN - 00:00</t>
  </si>
  <si>
    <t>J15 Du chromosome à l'ADN - 00:00</t>
  </si>
  <si>
    <t>J10 Métrologie  - 00:00</t>
  </si>
  <si>
    <t>J10 Outils mathématique  - 00:00</t>
  </si>
  <si>
    <t>J10 États  de la matière et leur caractérisation  - 00:00</t>
  </si>
  <si>
    <t>J10 Membre inférieur 1 - 00:00</t>
  </si>
  <si>
    <t>J15 Dos - 00:00</t>
  </si>
  <si>
    <t>J2 Appareil locomoteur 2 - 00:00</t>
  </si>
  <si>
    <t>J10 psychologie générale  - 00:15</t>
  </si>
  <si>
    <t>J10 Mutations  - 00:00</t>
  </si>
  <si>
    <t>J10 Membre inférieur 2  - 00:00</t>
  </si>
  <si>
    <t>J15 Thorax - 00:00</t>
  </si>
  <si>
    <t>J2 Appareil locomoteur 3 - 00:00</t>
  </si>
  <si>
    <t>J6 Membre supérieur 2  - 00:00</t>
  </si>
  <si>
    <t>J15 La discipline anthropologique  - 00:30</t>
  </si>
  <si>
    <t>J10 Réparation de l'ADN - 00:00</t>
  </si>
  <si>
    <t>J10 Membre inférieur 3 - 00:00</t>
  </si>
  <si>
    <t>J6 Membre supérieur 3 - 00:00</t>
  </si>
  <si>
    <t>J6 Introduction épidémiologie et stats - 02:00</t>
  </si>
  <si>
    <t>J6 Probabiltés - 01:45</t>
  </si>
  <si>
    <t>J6 stats descriptives - 03:00</t>
  </si>
  <si>
    <t>J6 épidémiologie descriptive - 02:30</t>
  </si>
  <si>
    <t>J15 Transport intracellulaire et trafic vésiculaire  - 00:00</t>
  </si>
  <si>
    <t>J10 Transcription et régulation  - 00:00</t>
  </si>
  <si>
    <t>J15 Structure et role des nucléotides - 00:00</t>
  </si>
  <si>
    <t>J6 Les très basses fréquences du spectre électromagnétique  - 00:00</t>
  </si>
  <si>
    <t>J10 Membre supérieur 1 - 00:00</t>
  </si>
  <si>
    <t>J15 Abdomen et pelvis 1 - 00:00</t>
  </si>
  <si>
    <t>J6 Appareil locomoteur 1 - 02:30</t>
  </si>
  <si>
    <t>J15 Sociologie de la profession médicale - 01:00</t>
  </si>
  <si>
    <t>J15 Cytosquellette - 00:00</t>
  </si>
  <si>
    <t>J30 Molécules du vivant - 00:00</t>
  </si>
  <si>
    <t>J15 Abdomen et pelvis 2  - 00:00</t>
  </si>
  <si>
    <t>J6 Appareil locomoteur 2 - 00:00</t>
  </si>
  <si>
    <t>J15 Réplication de l'ADN - 00:00</t>
  </si>
  <si>
    <t>J15 Métrologie  - 00:00</t>
  </si>
  <si>
    <t>J15 Outils mathématique  - 00:00</t>
  </si>
  <si>
    <t>J15 États  de la matière et leur caractérisation  - 00:00</t>
  </si>
  <si>
    <t>J10 Membre supérieur 2  - 00:00</t>
  </si>
  <si>
    <t>J15 Membre inférieur 1 - 00:00</t>
  </si>
  <si>
    <t>J6 Appareil locomoteur 3 - 00:00</t>
  </si>
  <si>
    <t>J15 psychologie générale  - 00:00</t>
  </si>
  <si>
    <t>J15 Mutations  - 00:00</t>
  </si>
  <si>
    <t>J10 Membre supérieur 3 - 00:00</t>
  </si>
  <si>
    <t>J15 Membre inférieur 2  - 00:00</t>
  </si>
  <si>
    <t>J10 Introduction épidémiologie et stats - 01:45</t>
  </si>
  <si>
    <t>J10 Probabiltés - 01:30</t>
  </si>
  <si>
    <t>J10 stats descriptives - 02:45</t>
  </si>
  <si>
    <t>J10 épidémiologie descriptive - 02:15</t>
  </si>
  <si>
    <t>J15 Réparation de l'ADN - 00:00</t>
  </si>
  <si>
    <t>J10 Les très basses fréquences du spectre électromagnétique  - 00:00</t>
  </si>
  <si>
    <t>J10 Appareil locomoteur 1 - 02:15</t>
  </si>
  <si>
    <t>J15 Membre inférieur 3 - 00:00</t>
  </si>
  <si>
    <t>J15 Transcription et régulation  - 00:00</t>
  </si>
  <si>
    <t>J10 Appareil locomoteur 2 - 00:00</t>
  </si>
  <si>
    <t>J15 Membre supérieur 1 - 00:00</t>
  </si>
  <si>
    <t>J30 intro : généralités - 00:00</t>
  </si>
  <si>
    <t>J30 intro: mouvements - 00:00</t>
  </si>
  <si>
    <t>J30 intro: référence et particularité - 00:00</t>
  </si>
  <si>
    <t>J10 Appareil locomoteur 3 - 00:00</t>
  </si>
  <si>
    <t>J15 Membre supérieur 2  - 00:00</t>
  </si>
  <si>
    <t>J30 La composition des membranes cellulaire - 00:00</t>
  </si>
  <si>
    <t>J15 Membre supérieur 3 - 00:00</t>
  </si>
  <si>
    <t>J30 intro: tissus - 00:00</t>
  </si>
  <si>
    <t>J15 Introduction épidémiologie et stats - 01:30</t>
  </si>
  <si>
    <t>J15 Probabiltés - 01:15</t>
  </si>
  <si>
    <t>J15 stats descriptives - 02:30</t>
  </si>
  <si>
    <t>J15 épidémiologie descriptive - 02:00</t>
  </si>
  <si>
    <t>J15 Les très basses fréquences du spectre électromagnétique  - 00:00</t>
  </si>
  <si>
    <t>J15 Appareil locomoteur 1 - 02:00</t>
  </si>
  <si>
    <t>J30 intro: région, fascias et appareil  - 00:00</t>
  </si>
  <si>
    <t>J15 Appareil locomoteur 2 - 00:00</t>
  </si>
  <si>
    <t>J30 Tête - 00:00</t>
  </si>
  <si>
    <t>J15 Appareil locomoteur 3 - 00:00</t>
  </si>
  <si>
    <t>J30 Cou - 00:00</t>
  </si>
  <si>
    <t>J30 Du chromosome à l'ADN - 00:00</t>
  </si>
  <si>
    <t>J30 Dos - 00:00</t>
  </si>
  <si>
    <t>J30 Thorax - 00:00</t>
  </si>
  <si>
    <t>J30 La discipline anthropologique  - 00:15</t>
  </si>
  <si>
    <t>J30 Transport intracellulaire et trafic vésiculaire  - 00:00</t>
  </si>
  <si>
    <t>J30 Structure et role des nucléotides - 00:00</t>
  </si>
  <si>
    <t>J30 Abdomen et pelvis 1 - 00:00</t>
  </si>
  <si>
    <t>J30 Sociologie de la profession médicale - 00:45</t>
  </si>
  <si>
    <t>J30 Cytosquellette - 00:00</t>
  </si>
  <si>
    <t>J30 Abdomen et pelvis 2  - 00:00</t>
  </si>
  <si>
    <t>J30 Réplication de l'ADN - 00:00</t>
  </si>
  <si>
    <t>J30 Métrologie  - 00:00</t>
  </si>
  <si>
    <t>J30 Outils mathématique  - 00:00</t>
  </si>
  <si>
    <t>J30 États  de la matière et leur caractérisation  - 00:00</t>
  </si>
  <si>
    <t>J30 Membre inférieur 1 - 00:00</t>
  </si>
  <si>
    <t>J30 psychologie générale  - 00:00</t>
  </si>
  <si>
    <t>J30 Mutations  - 00:00</t>
  </si>
  <si>
    <t>J30 Membre inférieur 2  - 00:00</t>
  </si>
  <si>
    <t>J30 Réparation de l'ADN - 00:00</t>
  </si>
  <si>
    <t>J30 Membre inférieur 3 - 00:00</t>
  </si>
  <si>
    <t>J30 Transcription et régulation  - 00:00</t>
  </si>
  <si>
    <t>J30 Membre supérieur 1 - 00:00</t>
  </si>
  <si>
    <t>J30 Membre supérieur 2  - 00:00</t>
  </si>
  <si>
    <t>J30 Membre supérieur 3 - 00:00</t>
  </si>
  <si>
    <t>J30 Introduction épidémiologie et stats - 01:15</t>
  </si>
  <si>
    <t>J30 Probabiltés - 01:00</t>
  </si>
  <si>
    <t>J30 stats descriptives - 02:15</t>
  </si>
  <si>
    <t>J30 épidémiologie descriptive - 01:45</t>
  </si>
  <si>
    <t>J30 Les très basses fréquences du spectre électromagnétique  - 00:00</t>
  </si>
  <si>
    <t>J30 Appareil locomoteur 1 - 01:45</t>
  </si>
  <si>
    <t>J30 Appareil locomoteur 2 - 00:00</t>
  </si>
  <si>
    <t>J30 Appareil locomoteur 3 - 00:00</t>
  </si>
  <si>
    <t>J60 Molécules du vivant - 00:00</t>
  </si>
  <si>
    <t>J60 intro : généralités - 00:00</t>
  </si>
  <si>
    <t>J60 intro: mouvements - 00:00</t>
  </si>
  <si>
    <t>J60 intro: référence et particularité - 00:00</t>
  </si>
  <si>
    <t>J60 La composition des membranes cellulaire - 00:00</t>
  </si>
  <si>
    <t>J60 intro: tissus - 00:00</t>
  </si>
  <si>
    <t>J60 intro: région, fascias et appareil  - 00:00</t>
  </si>
  <si>
    <t>J60 Tête - 00:00</t>
  </si>
  <si>
    <t>J60 Cou - 00:00</t>
  </si>
  <si>
    <t>J60 Du chromosome à l'ADN - 00:00</t>
  </si>
  <si>
    <t>J60 Dos - 00:00</t>
  </si>
  <si>
    <t>J60 Thorax - 00:00</t>
  </si>
  <si>
    <t>J60 La discipline anthropologique  - 00:00</t>
  </si>
  <si>
    <t>J60 Transport intracellulaire et trafic vésiculaire  - 00:00</t>
  </si>
  <si>
    <t>J60 Structure et role des nucléotides - 00:00</t>
  </si>
  <si>
    <t>J60 Abdomen et pelvis 1 - 00:00</t>
  </si>
  <si>
    <t>J60 Sociologie de la profession médicale - 00:30</t>
  </si>
  <si>
    <t>J60 Cytosquellette - 00:00</t>
  </si>
  <si>
    <t>J60 Abdomen et pelvis 2  - 00:00</t>
  </si>
  <si>
    <t>J60 Réplication de l'ADN - 00:00</t>
  </si>
  <si>
    <t>J60 Métrologie  - 00:00</t>
  </si>
  <si>
    <t>J60 Outils mathématique  - 00:00</t>
  </si>
  <si>
    <t>J60 États  de la matière et leur caractérisation  - 00:00</t>
  </si>
  <si>
    <t>J60 Membre inférieur 1 - 00:00</t>
  </si>
  <si>
    <t>J60 psychologie générale  - 00:00</t>
  </si>
  <si>
    <t>J60 Mutations  - 00:00</t>
  </si>
  <si>
    <t>J60 Membre inférieur 2  - 00:00</t>
  </si>
  <si>
    <t>J60 Réparation de l'ADN - 00:00</t>
  </si>
  <si>
    <t>J60 Membre inférieur 3 - 00:00</t>
  </si>
  <si>
    <t>J60 Transcription et régulation  - 00:00</t>
  </si>
  <si>
    <t>J60 Membre supérieur 1 - 00:00</t>
  </si>
  <si>
    <t>J60 Membre supérieur 2  - 00:00</t>
  </si>
  <si>
    <t>J60 Membre supérieur 3 - 00:00</t>
  </si>
  <si>
    <t>J60 Introduction épidémiologie et stats - 01:00</t>
  </si>
  <si>
    <t>J60 Probabiltés - 00:45</t>
  </si>
  <si>
    <t>J60 stats descriptives - 02:00</t>
  </si>
  <si>
    <t>J60 épidémiologie descriptive - 01:30</t>
  </si>
  <si>
    <t>J60 Les très basses fréquences du spectre électromagnétique  - 00:00</t>
  </si>
  <si>
    <t>J60 Appareil locomoteur 1 - 01:30</t>
  </si>
  <si>
    <t>J60 Appareil locomoteur 2 - 00:00</t>
  </si>
  <si>
    <t>J60 Appareil locomoteur 3 - 00:00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</si>
</sst>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&quot;SEM. &quot;0"/>
    <numFmt numFmtId="165" formatCode="dd"/>
    <numFmt numFmtId="166" formatCode="mmmm\ yyyy"/>
    <numFmt numFmtId="167" formatCode="ddd\ dd/mm/yyyy"/>
    <numFmt numFmtId="168" formatCode="&quot;s&quot;0"/>
    <numFmt numFmtId="169" formatCode="[hh]:mm;@"/>
    <numFmt numFmtId="170" formatCode="h:mm;@"/>
  </numFmts>
  <fonts count="35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b/>
      <sz val="10"/>
      <color rgb="FFFFFFFF"/>
      <name val="Cambria"/>
      <family val="1"/>
      <scheme val="minor"/>
    </font>
    <font>
      <sz val="10"/>
      <color theme="1"/>
      <name val="Cambria"/>
      <family val="1"/>
      <scheme val="minor"/>
    </font>
    <font>
      <sz val="10"/>
      <color rgb="FFFF0000"/>
      <name val="Cambria"/>
      <family val="1"/>
      <scheme val="minor"/>
    </font>
    <font>
      <sz val="10"/>
      <color theme="3" tint="0.14999847407452621"/>
      <name val="Cambria"/>
      <family val="2"/>
      <scheme val="minor"/>
    </font>
    <font>
      <sz val="8"/>
      <name val="Cambria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87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Border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15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68" fontId="14" fillId="0" borderId="0" xfId="0" applyNumberFormat="1" applyFont="1" applyAlignment="1">
      <alignment horizontal="center" vertical="top" textRotation="90"/>
    </xf>
    <xf numFmtId="168" fontId="15" fillId="0" borderId="0" xfId="0" applyNumberFormat="1" applyFont="1" applyAlignment="1">
      <alignment horizontal="center" vertical="top" textRotation="90"/>
    </xf>
    <xf numFmtId="168" fontId="17" fillId="5" borderId="13" xfId="1" applyNumberFormat="1" applyFont="1" applyFill="1" applyBorder="1" applyAlignment="1">
      <alignment horizontal="center" vertical="top" textRotation="90"/>
    </xf>
    <xf numFmtId="166" fontId="27" fillId="0" borderId="7" xfId="0" applyNumberFormat="1" applyFont="1" applyBorder="1">
      <alignment vertical="center"/>
    </xf>
    <xf numFmtId="0" fontId="28" fillId="0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0" fillId="8" borderId="17" xfId="0" applyFont="1" applyFill="1" applyBorder="1">
      <alignment vertical="center"/>
    </xf>
    <xf numFmtId="0" fontId="20" fillId="8" borderId="18" xfId="0" applyFont="1" applyFill="1" applyBorder="1">
      <alignment vertical="center"/>
    </xf>
    <xf numFmtId="0" fontId="20" fillId="12" borderId="16" xfId="0" applyFont="1" applyFill="1" applyBorder="1">
      <alignment vertical="center"/>
    </xf>
    <xf numFmtId="0" fontId="20" fillId="12" borderId="17" xfId="0" applyFont="1" applyFill="1" applyBorder="1">
      <alignment vertical="center"/>
    </xf>
    <xf numFmtId="0" fontId="20" fillId="12" borderId="18" xfId="0" applyFont="1" applyFill="1" applyBorder="1">
      <alignment vertical="center"/>
    </xf>
    <xf numFmtId="0" fontId="30" fillId="11" borderId="0" xfId="0" applyFont="1" applyFill="1">
      <alignment vertical="center"/>
    </xf>
    <xf numFmtId="0" fontId="31" fillId="13" borderId="16" xfId="0" applyFont="1" applyFill="1" applyBorder="1">
      <alignment vertical="center"/>
    </xf>
    <xf numFmtId="0" fontId="31" fillId="13" borderId="17" xfId="0" applyFont="1" applyFill="1" applyBorder="1">
      <alignment vertical="center"/>
    </xf>
    <xf numFmtId="0" fontId="32" fillId="13" borderId="17" xfId="0" applyFont="1" applyFill="1" applyBorder="1">
      <alignment vertical="center"/>
    </xf>
    <xf numFmtId="0" fontId="32" fillId="13" borderId="18" xfId="0" applyFont="1" applyFill="1" applyBorder="1">
      <alignment vertical="center"/>
    </xf>
    <xf numFmtId="0" fontId="20" fillId="14" borderId="16" xfId="0" applyFont="1" applyFill="1" applyBorder="1">
      <alignment vertical="center"/>
    </xf>
    <xf numFmtId="0" fontId="20" fillId="14" borderId="17" xfId="0" applyFont="1" applyFill="1" applyBorder="1">
      <alignment vertical="center"/>
    </xf>
    <xf numFmtId="0" fontId="20" fillId="14" borderId="18" xfId="0" applyFont="1" applyFill="1" applyBorder="1">
      <alignment vertical="center"/>
    </xf>
    <xf numFmtId="0" fontId="20" fillId="10" borderId="16" xfId="0" applyFont="1" applyFill="1" applyBorder="1">
      <alignment vertical="center"/>
    </xf>
    <xf numFmtId="0" fontId="20" fillId="10" borderId="17" xfId="0" applyFont="1" applyFill="1" applyBorder="1">
      <alignment vertical="center"/>
    </xf>
    <xf numFmtId="0" fontId="20" fillId="10" borderId="18" xfId="0" applyFont="1" applyFill="1" applyBorder="1">
      <alignment vertical="center"/>
    </xf>
    <xf numFmtId="0" fontId="20" fillId="9" borderId="16" xfId="0" applyFont="1" applyFill="1" applyBorder="1">
      <alignment vertical="center"/>
    </xf>
    <xf numFmtId="0" fontId="20" fillId="9" borderId="17" xfId="0" applyFont="1" applyFill="1" applyBorder="1">
      <alignment vertical="center"/>
    </xf>
    <xf numFmtId="0" fontId="20" fillId="9" borderId="18" xfId="0" applyFont="1" applyFill="1" applyBorder="1">
      <alignment vertical="center"/>
    </xf>
    <xf numFmtId="0" fontId="33" fillId="15" borderId="16" xfId="0" applyFont="1" applyFill="1" applyBorder="1">
      <alignment vertical="center"/>
    </xf>
    <xf numFmtId="0" fontId="33" fillId="15" borderId="17" xfId="0" applyFont="1" applyFill="1" applyBorder="1">
      <alignment vertical="center"/>
    </xf>
    <xf numFmtId="0" fontId="33" fillId="15" borderId="18" xfId="0" applyFont="1" applyFill="1" applyBorder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16" borderId="0" xfId="0" applyFont="1" applyFill="1">
      <alignment vertical="center"/>
    </xf>
    <xf numFmtId="0" fontId="31" fillId="5" borderId="0" xfId="0" applyFont="1" applyFill="1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  <xf numFmtId="0" fontId="11" fillId="0" borderId="0" xfId="0" applyFont="1" applyAlignment="1">
      <alignment horizontal="right" vertical="center"/>
    </xf>
    <xf numFmtId="169" fontId="11" fillId="0" borderId="0" xfId="0" applyNumberFormat="1" applyFont="1" applyAlignment="1">
      <alignment horizontal="left" vertical="center"/>
    </xf>
    <xf numFmtId="20" fontId="0" fillId="0" borderId="0" xfId="0" applyNumberFormat="1">
      <alignment vertical="center"/>
    </xf>
    <xf numFmtId="170" fontId="20" fillId="12" borderId="0" xfId="0" applyNumberFormat="1" applyFont="1" applyFill="1">
      <alignment vertical="center"/>
    </xf>
    <xf numFmtId="170" fontId="30" fillId="11" borderId="0" xfId="0" applyNumberFormat="1" applyFont="1" applyFill="1">
      <alignment vertical="center"/>
    </xf>
    <xf numFmtId="170" fontId="20" fillId="8" borderId="0" xfId="0" applyNumberFormat="1" applyFont="1" applyFill="1">
      <alignment vertical="center"/>
    </xf>
    <xf numFmtId="170" fontId="0" fillId="8" borderId="0" xfId="0" applyNumberFormat="1" applyFill="1">
      <alignment vertical="center"/>
    </xf>
    <xf numFmtId="170" fontId="31" fillId="13" borderId="0" xfId="0" applyNumberFormat="1" applyFont="1" applyFill="1">
      <alignment vertical="center"/>
    </xf>
    <xf numFmtId="170" fontId="32" fillId="13" borderId="0" xfId="0" applyNumberFormat="1" applyFont="1" applyFill="1">
      <alignment vertical="center"/>
    </xf>
    <xf numFmtId="170" fontId="20" fillId="14" borderId="0" xfId="0" applyNumberFormat="1" applyFont="1" applyFill="1">
      <alignment vertical="center"/>
    </xf>
    <xf numFmtId="170" fontId="20" fillId="9" borderId="0" xfId="0" applyNumberFormat="1" applyFont="1" applyFill="1">
      <alignment vertical="center"/>
    </xf>
    <xf numFmtId="170" fontId="20" fillId="10" borderId="0" xfId="0" applyNumberFormat="1" applyFont="1" applyFill="1">
      <alignment vertical="center"/>
    </xf>
    <xf numFmtId="170" fontId="33" fillId="15" borderId="0" xfId="0" applyNumberFormat="1" applyFont="1" applyFill="1">
      <alignment vertical="center"/>
    </xf>
    <xf numFmtId="170" fontId="31" fillId="16" borderId="0" xfId="0" applyNumberFormat="1" applyFont="1" applyFill="1">
      <alignment vertical="center"/>
    </xf>
    <xf numFmtId="170" fontId="31" fillId="5" borderId="0" xfId="0" applyNumberFormat="1" applyFont="1" applyFill="1">
      <alignment vertical="center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  <xf numFmtId="0" fontId="0" fillId="0" borderId="0" xfId="0" applyNumberFormat="1">
      <alignment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43">
    <dxf>
      <numFmt numFmtId="0" formatCode="General"/>
    </dxf>
    <dxf>
      <numFmt numFmtId="0" formatCode="General"/>
    </dxf>
    <dxf>
      <numFmt numFmtId="19" formatCode="dd/mm/yyyy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1DB5B1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CCCCFF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8"/>
        </patternFill>
      </fill>
    </dxf>
    <dxf>
      <font>
        <b val="0"/>
        <i/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6" tint="0.59996337778862885"/>
        </patternFill>
      </fill>
    </dxf>
    <dxf>
      <fill>
        <patternFill>
          <bgColor rgb="FFCCCC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1BADAA"/>
        </patternFill>
      </fill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inor"/>
      </font>
      <numFmt numFmtId="170" formatCode="h:mm;@"/>
      <fill>
        <patternFill patternType="solid">
          <fgColor indexed="64"/>
          <bgColor theme="4"/>
        </patternFill>
      </fill>
    </dxf>
    <dxf>
      <font>
        <color theme="1"/>
        <family val="1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42"/>
      <tableStyleElement type="headerRow" dxfId="41"/>
      <tableStyleElement type="firstRowStripe" dxfId="40"/>
    </tableStyle>
  </tableStyles>
  <colors>
    <mruColors>
      <color rgb="FFCCCCFF"/>
      <color rgb="FF1DB5B1"/>
      <color rgb="FF1BAD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38"/>
</file>

<file path=xl/ctrlProps/ctrlProp2.xml><?xml version="1.0" encoding="utf-8"?>
<formControlPr xmlns="http://schemas.microsoft.com/office/spreadsheetml/2009/9/main" objectType="Spin" dx="16" fmlaLink="$C$2" max="3000" min="1904" page="10" val="2025"/>
</file>

<file path=xl/ctrlProps/ctrlProp3.xml><?xml version="1.0" encoding="utf-8"?>
<formControlPr xmlns="http://schemas.microsoft.com/office/spreadsheetml/2009/9/main" objectType="Spin" dx="16" fmlaLink="$E$2" max="12" min="1" page="10" val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76225" y="723899"/>
          <a:ext cx="395332" cy="412750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1790700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3F3B7D-EC5E-4BD9-AC3E-269DD1441892}" autoFormatId="16" applyNumberFormats="0" applyBorderFormats="0" applyFontFormats="0" applyPatternFormats="0" applyAlignmentFormats="0" applyWidthHeightFormats="0">
  <queryTableRefresh nextId="11">
    <queryTableFields count="4">
      <queryTableField id="3" name="U" tableColumnId="3"/>
      <queryTableField id="1" name="Date" tableColumnId="1"/>
      <queryTableField id="2" name="Cours" tableColumnId="2"/>
      <queryTableField id="7" name="Durée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1:I105" totalsRowShown="0" headerRowDxfId="39">
  <autoFilter ref="A1:I105" xr:uid="{00000000-0009-0000-0100-000001000000}"/>
  <tableColumns count="9">
    <tableColumn id="1" xr3:uid="{00000000-0010-0000-0000-000001000000}" name="Nom du cours" dataDxfId="38"/>
    <tableColumn id="7" xr3:uid="{BB8480CF-F290-4DD4-9DFB-1F637E34FBAD}" name="Durée" dataDxfId="37"/>
    <tableColumn id="2" xr3:uid="{00000000-0010-0000-0000-000002000000}" name="J0" dataDxfId="36"/>
    <tableColumn id="3" xr3:uid="{00000000-0010-0000-0000-000003000000}" name="J2" dataDxfId="35">
      <calculatedColumnFormula array="1">IF(Devoirs[[#This Row],[J0]:[J0]]="","",Devoirs[[#This Row],[J0]:[J0]]+MID(D$1,2,2))</calculatedColumnFormula>
    </tableColumn>
    <tableColumn id="4" xr3:uid="{00000000-0010-0000-0000-000004000000}" name="J6" dataDxfId="34">
      <calculatedColumnFormula array="1">IF(Devoirs[[#This Row],[J0]:[J0]]="","",Devoirs[[#This Row],[J0]:[J0]]+MID(E$1,2,2))</calculatedColumnFormula>
    </tableColumn>
    <tableColumn id="5" xr3:uid="{00000000-0010-0000-0000-000005000000}" name="J10" dataDxfId="33">
      <calculatedColumnFormula array="1">IF(Devoirs[[#This Row],[J0]:[J0]]="","",Devoirs[[#This Row],[J0]:[J0]]+MID(F$1,2,2))</calculatedColumnFormula>
    </tableColumn>
    <tableColumn id="6" xr3:uid="{00000000-0010-0000-0000-000006000000}" name="J15" dataDxfId="32">
      <calculatedColumnFormula array="1">IF(Devoirs[[#This Row],[J0]:[J0]]="","",Devoirs[[#This Row],[J0]:[J0]]+MID(G$1,2,2))</calculatedColumnFormula>
    </tableColumn>
    <tableColumn id="8" xr3:uid="{00000000-0010-0000-0000-000008000000}" name="J30" dataDxfId="31">
      <calculatedColumnFormula array="1">IF(Devoirs[[#This Row],[J0]:[J0]]="","",Devoirs[[#This Row],[J0]:[J0]]+MID(H$1,2,2))</calculatedColumnFormula>
    </tableColumn>
    <tableColumn id="9" xr3:uid="{00000000-0010-0000-0000-000009000000}" name="J60" dataDxfId="30">
      <calculatedColumnFormula array="1">IF(Devoirs[[#This Row],[J0]:[J0]]="","",Devoirs[[#This Row],[J0]:[J0]]+MID(I$1,2,2))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08DF11-F87A-4990-B61A-BAB1ED96F079}" name="Devoirs2" displayName="Devoirs2" ref="O1:R288" tableType="queryTable" totalsRowShown="0">
  <tableColumns count="4">
    <tableColumn id="3" xr3:uid="{9C0B1FD7-0E5C-42BB-ADC3-178C86E34E2B}" uniqueName="3" name="U" queryTableFieldId="3" dataDxfId="29"/>
    <tableColumn id="1" xr3:uid="{E9BA621D-7D19-471D-AA92-4FF41B7E9658}" uniqueName="1" name="Date" queryTableFieldId="1" dataDxfId="2"/>
    <tableColumn id="2" xr3:uid="{7B07FE0B-CE9F-4A5A-84DB-45A0A6FF5574}" uniqueName="2" name="Cours" queryTableFieldId="2" dataDxfId="1"/>
    <tableColumn id="5" xr3:uid="{9E4ECA9A-B712-4ADA-BD08-7648E9719415}" uniqueName="5" name="Durées" queryTableFieldId="7" dataDxfId="0"/>
  </tableColumns>
  <tableStyleInfo name="TableStyleLight9" showFirstColumn="0" showLastColumn="0" showRowStripes="1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38DA92-A85B-486B-8135-6955755D03A2}" name="Durées" displayName="Durées" ref="L1:M8" totalsRowShown="0">
  <tableColumns count="2">
    <tableColumn id="1" xr3:uid="{D4839D7A-8541-4001-81BB-7E565F99C1D9}" name="J"/>
    <tableColumn id="2" xr3:uid="{0E565066-8D23-463C-B6BE-BB8072C72F49}" name="Diminution"/>
  </tableColumns>
  <tableStyleInfo name="TableStyleLight11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28">
  <autoFilter ref="B1:C33" xr:uid="{00000000-0009-0000-0100-000002000000}"/>
  <tableColumns count="2">
    <tableColumn id="1" xr3:uid="{00000000-0010-0000-0100-000001000000}" name="DATE_JFP" dataDxfId="27"/>
    <tableColumn id="2" xr3:uid="{00000000-0010-0000-0100-000002000000}" name="JF_Ponts" dataDxfId="26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R288"/>
  <sheetViews>
    <sheetView showGridLines="0" zoomScale="70" zoomScaleNormal="70" workbookViewId="0">
      <selection activeCell="Q19" sqref="Q19"/>
    </sheetView>
  </sheetViews>
  <sheetFormatPr baseColWidth="10" defaultColWidth="9.140625" defaultRowHeight="18" customHeight="1" x14ac:dyDescent="0.2"/>
  <cols>
    <col min="1" max="1" width="51.5703125" bestFit="1" customWidth="1"/>
    <col min="2" max="2" width="12.140625" bestFit="1" customWidth="1"/>
    <col min="3" max="3" width="12" style="60" bestFit="1" customWidth="1"/>
    <col min="4" max="4" width="14.85546875" style="60" bestFit="1" customWidth="1"/>
    <col min="5" max="5" width="12" style="60" bestFit="1" customWidth="1"/>
    <col min="6" max="9" width="11.7109375" style="60" bestFit="1" customWidth="1"/>
    <col min="13" max="13" width="13" bestFit="1" customWidth="1"/>
    <col min="14" max="14" width="30.42578125" bestFit="1" customWidth="1"/>
    <col min="15" max="15" width="5.85546875" bestFit="1" customWidth="1"/>
    <col min="16" max="16" width="10.7109375" bestFit="1" customWidth="1"/>
    <col min="17" max="17" width="61.42578125" bestFit="1" customWidth="1"/>
    <col min="18" max="19" width="12.5703125" bestFit="1" customWidth="1"/>
    <col min="20" max="20" width="9.7109375" customWidth="1"/>
    <col min="25" max="25" width="9.140625" customWidth="1"/>
  </cols>
  <sheetData>
    <row r="1" spans="1:18" ht="15.75" x14ac:dyDescent="0.2">
      <c r="A1" s="4" t="s">
        <v>0</v>
      </c>
      <c r="B1" s="4" t="s">
        <v>143</v>
      </c>
      <c r="C1" s="4" t="s">
        <v>1</v>
      </c>
      <c r="D1" s="4" t="s">
        <v>37</v>
      </c>
      <c r="E1" s="4" t="s">
        <v>38</v>
      </c>
      <c r="F1" s="4" t="s">
        <v>39</v>
      </c>
      <c r="G1" s="4" t="s">
        <v>40</v>
      </c>
      <c r="H1" s="4" t="s">
        <v>41</v>
      </c>
      <c r="I1" s="4" t="s">
        <v>42</v>
      </c>
      <c r="L1" t="s">
        <v>153</v>
      </c>
      <c r="M1" t="s">
        <v>155</v>
      </c>
      <c r="O1" t="s">
        <v>146</v>
      </c>
      <c r="P1" t="s">
        <v>144</v>
      </c>
      <c r="Q1" t="s">
        <v>145</v>
      </c>
      <c r="R1" t="s">
        <v>154</v>
      </c>
    </row>
    <row r="2" spans="1:18" ht="12.75" x14ac:dyDescent="0.2">
      <c r="A2" s="42" t="s">
        <v>43</v>
      </c>
      <c r="B2" s="72"/>
      <c r="C2" s="59"/>
      <c r="D2" s="59" t="str" cm="1">
        <f t="array" ref="D2">IF(Devoirs[[#This Row],[J0]:[J0]]="","",Devoirs[[#This Row],[J0]:[J0]]+MID(D$1,2,2))</f>
        <v/>
      </c>
      <c r="E2" s="59" t="str" cm="1">
        <f t="array" ref="E2">IF(Devoirs[[#This Row],[J0]:[J0]]="","",Devoirs[[#This Row],[J0]:[J0]]+MID(E$1,2,2))</f>
        <v/>
      </c>
      <c r="F2" s="59" t="str" cm="1">
        <f t="array" ref="F2">IF(Devoirs[[#This Row],[J0]:[J0]]="","",Devoirs[[#This Row],[J0]:[J0]]+MID(F$1,2,2))</f>
        <v/>
      </c>
      <c r="G2" s="59" t="str" cm="1">
        <f t="array" ref="G2">IF(Devoirs[[#This Row],[J0]:[J0]]="","",Devoirs[[#This Row],[J0]:[J0]]+MID(G$1,2,2))</f>
        <v/>
      </c>
      <c r="H2" s="59" t="str" cm="1">
        <f t="array" ref="H2">IF(Devoirs[[#This Row],[J0]:[J0]]="","",Devoirs[[#This Row],[J0]:[J0]]+MID(H$1,2,2))</f>
        <v/>
      </c>
      <c r="I2" s="59" t="str" cm="1">
        <f t="array" ref="I2">IF(Devoirs[[#This Row],[J0]:[J0]]="","",Devoirs[[#This Row],[J0]:[J0]]+MID(I$1,2,2))</f>
        <v/>
      </c>
      <c r="L2" t="s">
        <v>1</v>
      </c>
      <c r="M2" s="70">
        <v>0</v>
      </c>
      <c r="O2" t="s">
        <v>147</v>
      </c>
      <c r="P2" s="66">
        <v>45901</v>
      </c>
      <c r="Q2" s="86" t="s">
        <v>156</v>
      </c>
      <c r="R2" s="86">
        <v>0</v>
      </c>
    </row>
    <row r="3" spans="1:18" ht="12.75" x14ac:dyDescent="0.2">
      <c r="A3" s="37" t="s">
        <v>44</v>
      </c>
      <c r="B3" s="73">
        <v>6.25E-2</v>
      </c>
      <c r="C3" s="59">
        <v>45914</v>
      </c>
      <c r="D3" s="59" cm="1">
        <f t="array" ref="D3">IF(Devoirs[[#This Row],[J0]:[J0]]="","",Devoirs[[#This Row],[J0]:[J0]]+MID(D$1,2,2))</f>
        <v>45916</v>
      </c>
      <c r="E3" s="59" cm="1">
        <f t="array" ref="E3">IF(Devoirs[[#This Row],[J0]:[J0]]="","",Devoirs[[#This Row],[J0]:[J0]]+MID(E$1,2,2))</f>
        <v>45920</v>
      </c>
      <c r="F3" s="59" cm="1">
        <f t="array" ref="F3">IF(Devoirs[[#This Row],[J0]:[J0]]="","",Devoirs[[#This Row],[J0]:[J0]]+MID(F$1,2,2))</f>
        <v>45924</v>
      </c>
      <c r="G3" s="59" cm="1">
        <f t="array" ref="G3">IF(Devoirs[[#This Row],[J0]:[J0]]="","",Devoirs[[#This Row],[J0]:[J0]]+MID(G$1,2,2))</f>
        <v>45929</v>
      </c>
      <c r="H3" s="59" cm="1">
        <f t="array" ref="H3">IF(Devoirs[[#This Row],[J0]:[J0]]="","",Devoirs[[#This Row],[J0]:[J0]]+MID(H$1,2,2))</f>
        <v>45944</v>
      </c>
      <c r="I3" s="59" cm="1">
        <f t="array" ref="I3">IF(Devoirs[[#This Row],[J0]:[J0]]="","",Devoirs[[#This Row],[J0]:[J0]]+MID(I$1,2,2))</f>
        <v>45974</v>
      </c>
      <c r="L3" t="s">
        <v>37</v>
      </c>
      <c r="M3" s="70">
        <v>1.0416666666666666E-2</v>
      </c>
      <c r="O3" t="s">
        <v>147</v>
      </c>
      <c r="P3" s="66">
        <v>45903</v>
      </c>
      <c r="Q3" s="86" t="s">
        <v>157</v>
      </c>
      <c r="R3" s="86">
        <v>0</v>
      </c>
    </row>
    <row r="4" spans="1:18" ht="12.75" x14ac:dyDescent="0.2">
      <c r="A4" s="37" t="s">
        <v>45</v>
      </c>
      <c r="B4" s="74"/>
      <c r="C4" s="59"/>
      <c r="D4" s="59" t="str" cm="1">
        <f t="array" ref="D4">IF(Devoirs[[#This Row],[J0]:[J0]]="","",Devoirs[[#This Row],[J0]:[J0]]+MID(D$1,2,2))</f>
        <v/>
      </c>
      <c r="E4" s="59" t="str" cm="1">
        <f t="array" ref="E4">IF(Devoirs[[#This Row],[J0]:[J0]]="","",Devoirs[[#This Row],[J0]:[J0]]+MID(E$1,2,2))</f>
        <v/>
      </c>
      <c r="F4" s="59" t="str" cm="1">
        <f t="array" ref="F4">IF(Devoirs[[#This Row],[J0]:[J0]]="","",Devoirs[[#This Row],[J0]:[J0]]+MID(F$1,2,2))</f>
        <v/>
      </c>
      <c r="G4" s="59" t="str" cm="1">
        <f t="array" ref="G4">IF(Devoirs[[#This Row],[J0]:[J0]]="","",Devoirs[[#This Row],[J0]:[J0]]+MID(G$1,2,2))</f>
        <v/>
      </c>
      <c r="H4" s="59" t="str" cm="1">
        <f t="array" ref="H4">IF(Devoirs[[#This Row],[J0]:[J0]]="","",Devoirs[[#This Row],[J0]:[J0]]+MID(H$1,2,2))</f>
        <v/>
      </c>
      <c r="I4" s="59" t="str" cm="1">
        <f t="array" ref="I4">IF(Devoirs[[#This Row],[J0]:[J0]]="","",Devoirs[[#This Row],[J0]:[J0]]+MID(I$1,2,2))</f>
        <v/>
      </c>
      <c r="L4" t="s">
        <v>38</v>
      </c>
      <c r="M4" s="70">
        <v>2.0833333333333332E-2</v>
      </c>
      <c r="O4" t="s">
        <v>104</v>
      </c>
      <c r="P4" s="66">
        <v>45905</v>
      </c>
      <c r="Q4" s="86" t="s">
        <v>158</v>
      </c>
      <c r="R4" s="86">
        <v>0</v>
      </c>
    </row>
    <row r="5" spans="1:18" ht="12.75" x14ac:dyDescent="0.2">
      <c r="A5" s="37" t="s">
        <v>46</v>
      </c>
      <c r="B5" s="74"/>
      <c r="C5" s="59"/>
      <c r="D5" s="59" t="str" cm="1">
        <f t="array" ref="D5">IF(Devoirs[[#This Row],[J0]:[J0]]="","",Devoirs[[#This Row],[J0]:[J0]]+MID(D$1,2,2))</f>
        <v/>
      </c>
      <c r="E5" s="59" t="str" cm="1">
        <f t="array" ref="E5">IF(Devoirs[[#This Row],[J0]:[J0]]="","",Devoirs[[#This Row],[J0]:[J0]]+MID(E$1,2,2))</f>
        <v/>
      </c>
      <c r="F5" s="59" t="str" cm="1">
        <f t="array" ref="F5">IF(Devoirs[[#This Row],[J0]:[J0]]="","",Devoirs[[#This Row],[J0]:[J0]]+MID(F$1,2,2))</f>
        <v/>
      </c>
      <c r="G5" s="59" t="str" cm="1">
        <f t="array" ref="G5">IF(Devoirs[[#This Row],[J0]:[J0]]="","",Devoirs[[#This Row],[J0]:[J0]]+MID(G$1,2,2))</f>
        <v/>
      </c>
      <c r="H5" s="59" t="str" cm="1">
        <f t="array" ref="H5">IF(Devoirs[[#This Row],[J0]:[J0]]="","",Devoirs[[#This Row],[J0]:[J0]]+MID(H$1,2,2))</f>
        <v/>
      </c>
      <c r="I5" s="59" t="str" cm="1">
        <f t="array" ref="I5">IF(Devoirs[[#This Row],[J0]:[J0]]="","",Devoirs[[#This Row],[J0]:[J0]]+MID(I$1,2,2))</f>
        <v/>
      </c>
      <c r="L5" t="s">
        <v>39</v>
      </c>
      <c r="M5" s="70">
        <v>3.125E-2</v>
      </c>
      <c r="O5" t="s">
        <v>104</v>
      </c>
      <c r="P5" s="66">
        <v>45905</v>
      </c>
      <c r="Q5" s="86" t="s">
        <v>159</v>
      </c>
      <c r="R5" s="86">
        <v>0</v>
      </c>
    </row>
    <row r="6" spans="1:18" ht="12.75" x14ac:dyDescent="0.2">
      <c r="A6" s="37" t="s">
        <v>47</v>
      </c>
      <c r="B6" s="73">
        <v>8.3333333333333329E-2</v>
      </c>
      <c r="C6" s="59">
        <v>45916</v>
      </c>
      <c r="D6" s="59" cm="1">
        <f t="array" ref="D6">IF(Devoirs[[#This Row],[J0]:[J0]]="","",Devoirs[[#This Row],[J0]:[J0]]+MID(D$1,2,2))</f>
        <v>45918</v>
      </c>
      <c r="E6" s="59" cm="1">
        <f t="array" ref="E6">IF(Devoirs[[#This Row],[J0]:[J0]]="","",Devoirs[[#This Row],[J0]:[J0]]+MID(E$1,2,2))</f>
        <v>45922</v>
      </c>
      <c r="F6" s="59" cm="1">
        <f t="array" ref="F6">IF(Devoirs[[#This Row],[J0]:[J0]]="","",Devoirs[[#This Row],[J0]:[J0]]+MID(F$1,2,2))</f>
        <v>45926</v>
      </c>
      <c r="G6" s="59" cm="1">
        <f t="array" ref="G6">IF(Devoirs[[#This Row],[J0]:[J0]]="","",Devoirs[[#This Row],[J0]:[J0]]+MID(G$1,2,2))</f>
        <v>45931</v>
      </c>
      <c r="H6" s="59" cm="1">
        <f t="array" ref="H6">IF(Devoirs[[#This Row],[J0]:[J0]]="","",Devoirs[[#This Row],[J0]:[J0]]+MID(H$1,2,2))</f>
        <v>45946</v>
      </c>
      <c r="I6" s="59" cm="1">
        <f t="array" ref="I6">IF(Devoirs[[#This Row],[J0]:[J0]]="","",Devoirs[[#This Row],[J0]:[J0]]+MID(I$1,2,2))</f>
        <v>45976</v>
      </c>
      <c r="L6" t="s">
        <v>40</v>
      </c>
      <c r="M6" s="70">
        <v>4.1666666666666664E-2</v>
      </c>
      <c r="O6" t="s">
        <v>104</v>
      </c>
      <c r="P6" s="66">
        <v>45905</v>
      </c>
      <c r="Q6" s="86" t="s">
        <v>160</v>
      </c>
      <c r="R6" s="86">
        <v>0</v>
      </c>
    </row>
    <row r="7" spans="1:18" ht="12.75" x14ac:dyDescent="0.2">
      <c r="A7" s="37" t="s">
        <v>48</v>
      </c>
      <c r="B7" s="73">
        <v>4.1666666666666664E-2</v>
      </c>
      <c r="C7" s="59">
        <v>45918</v>
      </c>
      <c r="D7" s="59" cm="1">
        <f t="array" ref="D7">IF(Devoirs[[#This Row],[J0]:[J0]]="","",Devoirs[[#This Row],[J0]:[J0]]+MID(D$1,2,2))</f>
        <v>45920</v>
      </c>
      <c r="E7" s="59" cm="1">
        <f t="array" ref="E7">IF(Devoirs[[#This Row],[J0]:[J0]]="","",Devoirs[[#This Row],[J0]:[J0]]+MID(E$1,2,2))</f>
        <v>45924</v>
      </c>
      <c r="F7" s="59" cm="1">
        <f t="array" ref="F7">IF(Devoirs[[#This Row],[J0]:[J0]]="","",Devoirs[[#This Row],[J0]:[J0]]+MID(F$1,2,2))</f>
        <v>45928</v>
      </c>
      <c r="G7" s="59" cm="1">
        <f t="array" ref="G7">IF(Devoirs[[#This Row],[J0]:[J0]]="","",Devoirs[[#This Row],[J0]:[J0]]+MID(G$1,2,2))</f>
        <v>45933</v>
      </c>
      <c r="H7" s="59" cm="1">
        <f t="array" ref="H7">IF(Devoirs[[#This Row],[J0]:[J0]]="","",Devoirs[[#This Row],[J0]:[J0]]+MID(H$1,2,2))</f>
        <v>45948</v>
      </c>
      <c r="I7" s="59" cm="1">
        <f t="array" ref="I7">IF(Devoirs[[#This Row],[J0]:[J0]]="","",Devoirs[[#This Row],[J0]:[J0]]+MID(I$1,2,2))</f>
        <v>45978</v>
      </c>
      <c r="L7" t="s">
        <v>41</v>
      </c>
      <c r="M7" s="70">
        <v>5.2083333333333336E-2</v>
      </c>
      <c r="O7" t="s">
        <v>147</v>
      </c>
      <c r="P7" s="66">
        <v>45907</v>
      </c>
      <c r="Q7" s="86" t="s">
        <v>161</v>
      </c>
      <c r="R7" s="86">
        <v>0</v>
      </c>
    </row>
    <row r="8" spans="1:18" ht="12.75" x14ac:dyDescent="0.2">
      <c r="A8" s="37" t="s">
        <v>49</v>
      </c>
      <c r="B8" s="73"/>
      <c r="C8" s="59"/>
      <c r="D8" s="59" t="str" cm="1">
        <f t="array" ref="D8">IF(Devoirs[[#This Row],[J0]:[J0]]="","",Devoirs[[#This Row],[J0]:[J0]]+MID(D$1,2,2))</f>
        <v/>
      </c>
      <c r="E8" s="59" t="str" cm="1">
        <f t="array" ref="E8">IF(Devoirs[[#This Row],[J0]:[J0]]="","",Devoirs[[#This Row],[J0]:[J0]]+MID(E$1,2,2))</f>
        <v/>
      </c>
      <c r="F8" s="59" t="str" cm="1">
        <f t="array" ref="F8">IF(Devoirs[[#This Row],[J0]:[J0]]="","",Devoirs[[#This Row],[J0]:[J0]]+MID(F$1,2,2))</f>
        <v/>
      </c>
      <c r="G8" s="59" t="str" cm="1">
        <f t="array" ref="G8">IF(Devoirs[[#This Row],[J0]:[J0]]="","",Devoirs[[#This Row],[J0]:[J0]]+MID(G$1,2,2))</f>
        <v/>
      </c>
      <c r="H8" s="59" t="str" cm="1">
        <f t="array" ref="H8">IF(Devoirs[[#This Row],[J0]:[J0]]="","",Devoirs[[#This Row],[J0]:[J0]]+MID(H$1,2,2))</f>
        <v/>
      </c>
      <c r="I8" s="59" t="str" cm="1">
        <f t="array" ref="I8">IF(Devoirs[[#This Row],[J0]:[J0]]="","",Devoirs[[#This Row],[J0]:[J0]]+MID(I$1,2,2))</f>
        <v/>
      </c>
      <c r="L8" t="s">
        <v>42</v>
      </c>
      <c r="M8" s="70">
        <v>6.25E-2</v>
      </c>
      <c r="O8" t="s">
        <v>104</v>
      </c>
      <c r="P8" s="66">
        <v>45907</v>
      </c>
      <c r="Q8" s="86" t="s">
        <v>162</v>
      </c>
      <c r="R8" s="86">
        <v>0</v>
      </c>
    </row>
    <row r="9" spans="1:18" ht="12.75" x14ac:dyDescent="0.2">
      <c r="A9" s="38" t="s">
        <v>50</v>
      </c>
      <c r="B9" s="73"/>
      <c r="C9" s="59"/>
      <c r="D9" s="59" t="str" cm="1">
        <f t="array" ref="D9">IF(Devoirs[[#This Row],[J0]:[J0]]="","",Devoirs[[#This Row],[J0]:[J0]]+MID(D$1,2,2))</f>
        <v/>
      </c>
      <c r="E9" s="59" t="str" cm="1">
        <f t="array" ref="E9">IF(Devoirs[[#This Row],[J0]:[J0]]="","",Devoirs[[#This Row],[J0]:[J0]]+MID(E$1,2,2))</f>
        <v/>
      </c>
      <c r="F9" s="59" t="str" cm="1">
        <f t="array" ref="F9">IF(Devoirs[[#This Row],[J0]:[J0]]="","",Devoirs[[#This Row],[J0]:[J0]]+MID(F$1,2,2))</f>
        <v/>
      </c>
      <c r="G9" s="59" t="str" cm="1">
        <f t="array" ref="G9">IF(Devoirs[[#This Row],[J0]:[J0]]="","",Devoirs[[#This Row],[J0]:[J0]]+MID(G$1,2,2))</f>
        <v/>
      </c>
      <c r="H9" s="59" t="str" cm="1">
        <f t="array" ref="H9">IF(Devoirs[[#This Row],[J0]:[J0]]="","",Devoirs[[#This Row],[J0]:[J0]]+MID(H$1,2,2))</f>
        <v/>
      </c>
      <c r="I9" s="59" t="str" cm="1">
        <f t="array" ref="I9">IF(Devoirs[[#This Row],[J0]:[J0]]="","",Devoirs[[#This Row],[J0]:[J0]]+MID(I$1,2,2))</f>
        <v/>
      </c>
      <c r="O9" t="s">
        <v>104</v>
      </c>
      <c r="P9" s="66">
        <v>45907</v>
      </c>
      <c r="Q9" s="86" t="s">
        <v>163</v>
      </c>
      <c r="R9" s="86">
        <v>0</v>
      </c>
    </row>
    <row r="10" spans="1:18" ht="12.75" x14ac:dyDescent="0.2">
      <c r="A10" s="42" t="s">
        <v>51</v>
      </c>
      <c r="B10" s="72"/>
      <c r="C10" s="59"/>
      <c r="D10" s="59" t="str" cm="1">
        <f t="array" ref="D10">IF(Devoirs[[#This Row],[J0]:[J0]]="","",Devoirs[[#This Row],[J0]:[J0]]+MID(D$1,2,2))</f>
        <v/>
      </c>
      <c r="E10" s="59" t="str" cm="1">
        <f t="array" ref="E10">IF(Devoirs[[#This Row],[J0]:[J0]]="","",Devoirs[[#This Row],[J0]:[J0]]+MID(E$1,2,2))</f>
        <v/>
      </c>
      <c r="F10" s="59" t="str" cm="1">
        <f t="array" ref="F10">IF(Devoirs[[#This Row],[J0]:[J0]]="","",Devoirs[[#This Row],[J0]:[J0]]+MID(F$1,2,2))</f>
        <v/>
      </c>
      <c r="G10" s="59" t="str" cm="1">
        <f t="array" ref="G10">IF(Devoirs[[#This Row],[J0]:[J0]]="","",Devoirs[[#This Row],[J0]:[J0]]+MID(G$1,2,2))</f>
        <v/>
      </c>
      <c r="H10" s="59" t="str" cm="1">
        <f t="array" ref="H10">IF(Devoirs[[#This Row],[J0]:[J0]]="","",Devoirs[[#This Row],[J0]:[J0]]+MID(H$1,2,2))</f>
        <v/>
      </c>
      <c r="I10" s="59" t="str" cm="1">
        <f t="array" ref="I10">IF(Devoirs[[#This Row],[J0]:[J0]]="","",Devoirs[[#This Row],[J0]:[J0]]+MID(I$1,2,2))</f>
        <v/>
      </c>
      <c r="O10" t="s">
        <v>104</v>
      </c>
      <c r="P10" s="66">
        <v>45907</v>
      </c>
      <c r="Q10" s="86" t="s">
        <v>164</v>
      </c>
      <c r="R10" s="86">
        <v>0</v>
      </c>
    </row>
    <row r="11" spans="1:18" ht="12.75" x14ac:dyDescent="0.2">
      <c r="A11" s="39" t="s">
        <v>52</v>
      </c>
      <c r="B11" s="71">
        <v>0.10416666666666667</v>
      </c>
      <c r="C11" s="59">
        <v>45924</v>
      </c>
      <c r="D11" s="59" cm="1">
        <f t="array" ref="D11">IF(Devoirs[[#This Row],[J0]:[J0]]="","",Devoirs[[#This Row],[J0]:[J0]]+MID(D$1,2,2))</f>
        <v>45926</v>
      </c>
      <c r="E11" s="59" cm="1">
        <f t="array" ref="E11">IF(Devoirs[[#This Row],[J0]:[J0]]="","",Devoirs[[#This Row],[J0]:[J0]]+MID(E$1,2,2))</f>
        <v>45930</v>
      </c>
      <c r="F11" s="59" cm="1">
        <f t="array" ref="F11">IF(Devoirs[[#This Row],[J0]:[J0]]="","",Devoirs[[#This Row],[J0]:[J0]]+MID(F$1,2,2))</f>
        <v>45934</v>
      </c>
      <c r="G11" s="59" cm="1">
        <f t="array" ref="G11">IF(Devoirs[[#This Row],[J0]:[J0]]="","",Devoirs[[#This Row],[J0]:[J0]]+MID(G$1,2,2))</f>
        <v>45939</v>
      </c>
      <c r="H11" s="59" cm="1">
        <f t="array" ref="H11">IF(Devoirs[[#This Row],[J0]:[J0]]="","",Devoirs[[#This Row],[J0]:[J0]]+MID(H$1,2,2))</f>
        <v>45954</v>
      </c>
      <c r="I11" s="59" cm="1">
        <f t="array" ref="I11">IF(Devoirs[[#This Row],[J0]:[J0]]="","",Devoirs[[#This Row],[J0]:[J0]]+MID(I$1,2,2))</f>
        <v>45984</v>
      </c>
      <c r="O11" t="s">
        <v>147</v>
      </c>
      <c r="P11" s="66">
        <v>45908</v>
      </c>
      <c r="Q11" s="86" t="s">
        <v>165</v>
      </c>
      <c r="R11" s="86">
        <v>0</v>
      </c>
    </row>
    <row r="12" spans="1:18" ht="12.75" x14ac:dyDescent="0.2">
      <c r="A12" s="40" t="s">
        <v>53</v>
      </c>
      <c r="B12" s="71">
        <v>0.14583333333333334</v>
      </c>
      <c r="C12" s="59">
        <v>45924</v>
      </c>
      <c r="D12" s="59" cm="1">
        <f t="array" ref="D12">IF(Devoirs[[#This Row],[J0]:[J0]]="","",Devoirs[[#This Row],[J0]:[J0]]+MID(D$1,2,2))</f>
        <v>45926</v>
      </c>
      <c r="E12" s="59" cm="1">
        <f t="array" ref="E12">IF(Devoirs[[#This Row],[J0]:[J0]]="","",Devoirs[[#This Row],[J0]:[J0]]+MID(E$1,2,2))</f>
        <v>45930</v>
      </c>
      <c r="F12" s="59" cm="1">
        <f t="array" ref="F12">IF(Devoirs[[#This Row],[J0]:[J0]]="","",Devoirs[[#This Row],[J0]:[J0]]+MID(F$1,2,2))</f>
        <v>45934</v>
      </c>
      <c r="G12" s="59" cm="1">
        <f t="array" ref="G12">IF(Devoirs[[#This Row],[J0]:[J0]]="","",Devoirs[[#This Row],[J0]:[J0]]+MID(G$1,2,2))</f>
        <v>45939</v>
      </c>
      <c r="H12" s="59" cm="1">
        <f t="array" ref="H12">IF(Devoirs[[#This Row],[J0]:[J0]]="","",Devoirs[[#This Row],[J0]:[J0]]+MID(H$1,2,2))</f>
        <v>45954</v>
      </c>
      <c r="I12" s="59" cm="1">
        <f t="array" ref="I12">IF(Devoirs[[#This Row],[J0]:[J0]]="","",Devoirs[[#This Row],[J0]:[J0]]+MID(I$1,2,2))</f>
        <v>45984</v>
      </c>
      <c r="O12" t="s">
        <v>104</v>
      </c>
      <c r="P12" s="66">
        <v>45908</v>
      </c>
      <c r="Q12" s="86" t="s">
        <v>166</v>
      </c>
      <c r="R12" s="86">
        <v>0</v>
      </c>
    </row>
    <row r="13" spans="1:18" ht="12.75" x14ac:dyDescent="0.2">
      <c r="A13" s="40" t="s">
        <v>54</v>
      </c>
      <c r="B13" s="71">
        <v>9.375E-2</v>
      </c>
      <c r="C13" s="59">
        <v>45924</v>
      </c>
      <c r="D13" s="59" cm="1">
        <f t="array" ref="D13">IF(Devoirs[[#This Row],[J0]:[J0]]="","",Devoirs[[#This Row],[J0]:[J0]]+MID(D$1,2,2))</f>
        <v>45926</v>
      </c>
      <c r="E13" s="59" cm="1">
        <f t="array" ref="E13">IF(Devoirs[[#This Row],[J0]:[J0]]="","",Devoirs[[#This Row],[J0]:[J0]]+MID(E$1,2,2))</f>
        <v>45930</v>
      </c>
      <c r="F13" s="59" cm="1">
        <f t="array" ref="F13">IF(Devoirs[[#This Row],[J0]:[J0]]="","",Devoirs[[#This Row],[J0]:[J0]]+MID(F$1,2,2))</f>
        <v>45934</v>
      </c>
      <c r="G13" s="59" cm="1">
        <f t="array" ref="G13">IF(Devoirs[[#This Row],[J0]:[J0]]="","",Devoirs[[#This Row],[J0]:[J0]]+MID(G$1,2,2))</f>
        <v>45939</v>
      </c>
      <c r="H13" s="59" cm="1">
        <f t="array" ref="H13">IF(Devoirs[[#This Row],[J0]:[J0]]="","",Devoirs[[#This Row],[J0]:[J0]]+MID(H$1,2,2))</f>
        <v>45954</v>
      </c>
      <c r="I13" s="59" cm="1">
        <f t="array" ref="I13">IF(Devoirs[[#This Row],[J0]:[J0]]="","",Devoirs[[#This Row],[J0]:[J0]]+MID(I$1,2,2))</f>
        <v>45984</v>
      </c>
      <c r="O13" t="s">
        <v>104</v>
      </c>
      <c r="P13" s="66">
        <v>45909</v>
      </c>
      <c r="Q13" s="86" t="s">
        <v>167</v>
      </c>
      <c r="R13" s="86">
        <v>0</v>
      </c>
    </row>
    <row r="14" spans="1:18" ht="12.75" x14ac:dyDescent="0.2">
      <c r="A14" s="40" t="s">
        <v>55</v>
      </c>
      <c r="B14" s="71">
        <v>0.125</v>
      </c>
      <c r="C14" s="59">
        <v>45924</v>
      </c>
      <c r="D14" s="59" cm="1">
        <f t="array" ref="D14">IF(Devoirs[[#This Row],[J0]:[J0]]="","",Devoirs[[#This Row],[J0]:[J0]]+MID(D$1,2,2))</f>
        <v>45926</v>
      </c>
      <c r="E14" s="59" cm="1">
        <f t="array" ref="E14">IF(Devoirs[[#This Row],[J0]:[J0]]="","",Devoirs[[#This Row],[J0]:[J0]]+MID(E$1,2,2))</f>
        <v>45930</v>
      </c>
      <c r="F14" s="59" cm="1">
        <f t="array" ref="F14">IF(Devoirs[[#This Row],[J0]:[J0]]="","",Devoirs[[#This Row],[J0]:[J0]]+MID(F$1,2,2))</f>
        <v>45934</v>
      </c>
      <c r="G14" s="59" cm="1">
        <f t="array" ref="G14">IF(Devoirs[[#This Row],[J0]:[J0]]="","",Devoirs[[#This Row],[J0]:[J0]]+MID(G$1,2,2))</f>
        <v>45939</v>
      </c>
      <c r="H14" s="59" cm="1">
        <f t="array" ref="H14">IF(Devoirs[[#This Row],[J0]:[J0]]="","",Devoirs[[#This Row],[J0]:[J0]]+MID(H$1,2,2))</f>
        <v>45954</v>
      </c>
      <c r="I14" s="59" cm="1">
        <f t="array" ref="I14">IF(Devoirs[[#This Row],[J0]:[J0]]="","",Devoirs[[#This Row],[J0]:[J0]]+MID(I$1,2,2))</f>
        <v>45984</v>
      </c>
      <c r="O14" t="s">
        <v>147</v>
      </c>
      <c r="P14" s="66">
        <v>45910</v>
      </c>
      <c r="Q14" s="86" t="s">
        <v>168</v>
      </c>
      <c r="R14" s="86">
        <v>0</v>
      </c>
    </row>
    <row r="15" spans="1:18" ht="12.75" x14ac:dyDescent="0.2">
      <c r="A15" s="40" t="s">
        <v>56</v>
      </c>
      <c r="B15" s="71"/>
      <c r="C15" s="59"/>
      <c r="D15" s="59" t="str" cm="1">
        <f t="array" ref="D15">IF(Devoirs[[#This Row],[J0]:[J0]]="","",Devoirs[[#This Row],[J0]:[J0]]+MID(D$1,2,2))</f>
        <v/>
      </c>
      <c r="E15" s="59" t="str" cm="1">
        <f t="array" ref="E15">IF(Devoirs[[#This Row],[J0]:[J0]]="","",Devoirs[[#This Row],[J0]:[J0]]+MID(E$1,2,2))</f>
        <v/>
      </c>
      <c r="F15" s="59" t="str" cm="1">
        <f t="array" ref="F15">IF(Devoirs[[#This Row],[J0]:[J0]]="","",Devoirs[[#This Row],[J0]:[J0]]+MID(F$1,2,2))</f>
        <v/>
      </c>
      <c r="G15" s="59" t="str" cm="1">
        <f t="array" ref="G15">IF(Devoirs[[#This Row],[J0]:[J0]]="","",Devoirs[[#This Row],[J0]:[J0]]+MID(G$1,2,2))</f>
        <v/>
      </c>
      <c r="H15" s="59" t="str" cm="1">
        <f t="array" ref="H15">IF(Devoirs[[#This Row],[J0]:[J0]]="","",Devoirs[[#This Row],[J0]:[J0]]+MID(H$1,2,2))</f>
        <v/>
      </c>
      <c r="I15" s="59" t="str" cm="1">
        <f t="array" ref="I15">IF(Devoirs[[#This Row],[J0]:[J0]]="","",Devoirs[[#This Row],[J0]:[J0]]+MID(I$1,2,2))</f>
        <v/>
      </c>
      <c r="O15" t="s">
        <v>104</v>
      </c>
      <c r="P15" s="66">
        <v>45910</v>
      </c>
      <c r="Q15" s="86" t="s">
        <v>169</v>
      </c>
      <c r="R15" s="86">
        <v>0</v>
      </c>
    </row>
    <row r="16" spans="1:18" ht="12.75" x14ac:dyDescent="0.2">
      <c r="A16" s="40" t="s">
        <v>57</v>
      </c>
      <c r="B16" s="71"/>
      <c r="C16" s="59"/>
      <c r="D16" s="59" t="str" cm="1">
        <f t="array" ref="D16">IF(Devoirs[[#This Row],[J0]:[J0]]="","",Devoirs[[#This Row],[J0]:[J0]]+MID(D$1,2,2))</f>
        <v/>
      </c>
      <c r="E16" s="59" t="str" cm="1">
        <f t="array" ref="E16">IF(Devoirs[[#This Row],[J0]:[J0]]="","",Devoirs[[#This Row],[J0]:[J0]]+MID(E$1,2,2))</f>
        <v/>
      </c>
      <c r="F16" s="59" t="str" cm="1">
        <f t="array" ref="F16">IF(Devoirs[[#This Row],[J0]:[J0]]="","",Devoirs[[#This Row],[J0]:[J0]]+MID(F$1,2,2))</f>
        <v/>
      </c>
      <c r="G16" s="59" t="str" cm="1">
        <f t="array" ref="G16">IF(Devoirs[[#This Row],[J0]:[J0]]="","",Devoirs[[#This Row],[J0]:[J0]]+MID(G$1,2,2))</f>
        <v/>
      </c>
      <c r="H16" s="59" t="str" cm="1">
        <f t="array" ref="H16">IF(Devoirs[[#This Row],[J0]:[J0]]="","",Devoirs[[#This Row],[J0]:[J0]]+MID(H$1,2,2))</f>
        <v/>
      </c>
      <c r="I16" s="59" t="str" cm="1">
        <f t="array" ref="I16">IF(Devoirs[[#This Row],[J0]:[J0]]="","",Devoirs[[#This Row],[J0]:[J0]]+MID(I$1,2,2))</f>
        <v/>
      </c>
      <c r="O16" t="s">
        <v>104</v>
      </c>
      <c r="P16" s="66">
        <v>45910</v>
      </c>
      <c r="Q16" s="86" t="s">
        <v>170</v>
      </c>
      <c r="R16" s="86">
        <v>0</v>
      </c>
    </row>
    <row r="17" spans="1:18" ht="12.75" x14ac:dyDescent="0.2">
      <c r="A17" s="40" t="s">
        <v>58</v>
      </c>
      <c r="B17" s="71"/>
      <c r="C17" s="59"/>
      <c r="D17" s="59" t="str" cm="1">
        <f t="array" ref="D17">IF(Devoirs[[#This Row],[J0]:[J0]]="","",Devoirs[[#This Row],[J0]:[J0]]+MID(D$1,2,2))</f>
        <v/>
      </c>
      <c r="E17" s="59" t="str" cm="1">
        <f t="array" ref="E17">IF(Devoirs[[#This Row],[J0]:[J0]]="","",Devoirs[[#This Row],[J0]:[J0]]+MID(E$1,2,2))</f>
        <v/>
      </c>
      <c r="F17" s="59" t="str" cm="1">
        <f t="array" ref="F17">IF(Devoirs[[#This Row],[J0]:[J0]]="","",Devoirs[[#This Row],[J0]:[J0]]+MID(F$1,2,2))</f>
        <v/>
      </c>
      <c r="G17" s="59" t="str" cm="1">
        <f t="array" ref="G17">IF(Devoirs[[#This Row],[J0]:[J0]]="","",Devoirs[[#This Row],[J0]:[J0]]+MID(G$1,2,2))</f>
        <v/>
      </c>
      <c r="H17" s="59" t="str" cm="1">
        <f t="array" ref="H17">IF(Devoirs[[#This Row],[J0]:[J0]]="","",Devoirs[[#This Row],[J0]:[J0]]+MID(H$1,2,2))</f>
        <v/>
      </c>
      <c r="I17" s="59" t="str" cm="1">
        <f t="array" ref="I17">IF(Devoirs[[#This Row],[J0]:[J0]]="","",Devoirs[[#This Row],[J0]:[J0]]+MID(I$1,2,2))</f>
        <v/>
      </c>
      <c r="O17" t="s">
        <v>147</v>
      </c>
      <c r="P17" s="66">
        <v>45911</v>
      </c>
      <c r="Q17" s="86" t="s">
        <v>171</v>
      </c>
      <c r="R17" s="86">
        <v>0</v>
      </c>
    </row>
    <row r="18" spans="1:18" ht="12.75" x14ac:dyDescent="0.2">
      <c r="A18" s="40" t="s">
        <v>59</v>
      </c>
      <c r="B18" s="71"/>
      <c r="C18" s="59"/>
      <c r="D18" s="59" t="str" cm="1">
        <f t="array" ref="D18">IF(Devoirs[[#This Row],[J0]:[J0]]="","",Devoirs[[#This Row],[J0]:[J0]]+MID(D$1,2,2))</f>
        <v/>
      </c>
      <c r="E18" s="59" t="str" cm="1">
        <f t="array" ref="E18">IF(Devoirs[[#This Row],[J0]:[J0]]="","",Devoirs[[#This Row],[J0]:[J0]]+MID(E$1,2,2))</f>
        <v/>
      </c>
      <c r="F18" s="59" t="str" cm="1">
        <f t="array" ref="F18">IF(Devoirs[[#This Row],[J0]:[J0]]="","",Devoirs[[#This Row],[J0]:[J0]]+MID(F$1,2,2))</f>
        <v/>
      </c>
      <c r="G18" s="59" t="str" cm="1">
        <f t="array" ref="G18">IF(Devoirs[[#This Row],[J0]:[J0]]="","",Devoirs[[#This Row],[J0]:[J0]]+MID(G$1,2,2))</f>
        <v/>
      </c>
      <c r="H18" s="59" t="str" cm="1">
        <f t="array" ref="H18">IF(Devoirs[[#This Row],[J0]:[J0]]="","",Devoirs[[#This Row],[J0]:[J0]]+MID(H$1,2,2))</f>
        <v/>
      </c>
      <c r="I18" s="59" t="str" cm="1">
        <f t="array" ref="I18">IF(Devoirs[[#This Row],[J0]:[J0]]="","",Devoirs[[#This Row],[J0]:[J0]]+MID(I$1,2,2))</f>
        <v/>
      </c>
      <c r="O18" t="s">
        <v>104</v>
      </c>
      <c r="P18" s="66">
        <v>45911</v>
      </c>
      <c r="Q18" s="86" t="s">
        <v>172</v>
      </c>
      <c r="R18" s="86">
        <v>0</v>
      </c>
    </row>
    <row r="19" spans="1:18" ht="12.75" x14ac:dyDescent="0.2">
      <c r="A19" s="40" t="s">
        <v>60</v>
      </c>
      <c r="B19" s="71"/>
      <c r="C19" s="59"/>
      <c r="D19" s="59" t="str" cm="1">
        <f t="array" ref="D19">IF(Devoirs[[#This Row],[J0]:[J0]]="","",Devoirs[[#This Row],[J0]:[J0]]+MID(D$1,2,2))</f>
        <v/>
      </c>
      <c r="E19" s="59" t="str" cm="1">
        <f t="array" ref="E19">IF(Devoirs[[#This Row],[J0]:[J0]]="","",Devoirs[[#This Row],[J0]:[J0]]+MID(E$1,2,2))</f>
        <v/>
      </c>
      <c r="F19" s="59" t="str" cm="1">
        <f t="array" ref="F19">IF(Devoirs[[#This Row],[J0]:[J0]]="","",Devoirs[[#This Row],[J0]:[J0]]+MID(F$1,2,2))</f>
        <v/>
      </c>
      <c r="G19" s="59" t="str" cm="1">
        <f t="array" ref="G19">IF(Devoirs[[#This Row],[J0]:[J0]]="","",Devoirs[[#This Row],[J0]:[J0]]+MID(G$1,2,2))</f>
        <v/>
      </c>
      <c r="H19" s="59" t="str" cm="1">
        <f t="array" ref="H19">IF(Devoirs[[#This Row],[J0]:[J0]]="","",Devoirs[[#This Row],[J0]:[J0]]+MID(H$1,2,2))</f>
        <v/>
      </c>
      <c r="I19" s="59" t="str" cm="1">
        <f t="array" ref="I19">IF(Devoirs[[#This Row],[J0]:[J0]]="","",Devoirs[[#This Row],[J0]:[J0]]+MID(I$1,2,2))</f>
        <v/>
      </c>
      <c r="O19" t="s">
        <v>104</v>
      </c>
      <c r="P19" s="66">
        <v>45911</v>
      </c>
      <c r="Q19" s="86" t="s">
        <v>173</v>
      </c>
      <c r="R19" s="86">
        <v>0</v>
      </c>
    </row>
    <row r="20" spans="1:18" ht="12.75" x14ac:dyDescent="0.2">
      <c r="A20" s="40" t="s">
        <v>61</v>
      </c>
      <c r="B20" s="71"/>
      <c r="C20" s="59"/>
      <c r="D20" s="59" t="str" cm="1">
        <f t="array" ref="D20">IF(Devoirs[[#This Row],[J0]:[J0]]="","",Devoirs[[#This Row],[J0]:[J0]]+MID(D$1,2,2))</f>
        <v/>
      </c>
      <c r="E20" s="59" t="str" cm="1">
        <f t="array" ref="E20">IF(Devoirs[[#This Row],[J0]:[J0]]="","",Devoirs[[#This Row],[J0]:[J0]]+MID(E$1,2,2))</f>
        <v/>
      </c>
      <c r="F20" s="59" t="str" cm="1">
        <f t="array" ref="F20">IF(Devoirs[[#This Row],[J0]:[J0]]="","",Devoirs[[#This Row],[J0]:[J0]]+MID(F$1,2,2))</f>
        <v/>
      </c>
      <c r="G20" s="59" t="str" cm="1">
        <f t="array" ref="G20">IF(Devoirs[[#This Row],[J0]:[J0]]="","",Devoirs[[#This Row],[J0]:[J0]]+MID(G$1,2,2))</f>
        <v/>
      </c>
      <c r="H20" s="59" t="str" cm="1">
        <f t="array" ref="H20">IF(Devoirs[[#This Row],[J0]:[J0]]="","",Devoirs[[#This Row],[J0]:[J0]]+MID(H$1,2,2))</f>
        <v/>
      </c>
      <c r="I20" s="59" t="str" cm="1">
        <f t="array" ref="I20">IF(Devoirs[[#This Row],[J0]:[J0]]="","",Devoirs[[#This Row],[J0]:[J0]]+MID(I$1,2,2))</f>
        <v/>
      </c>
      <c r="O20" t="s">
        <v>104</v>
      </c>
      <c r="P20" s="66">
        <v>45911</v>
      </c>
      <c r="Q20" s="86" t="s">
        <v>174</v>
      </c>
      <c r="R20" s="86">
        <v>0</v>
      </c>
    </row>
    <row r="21" spans="1:18" ht="12.75" x14ac:dyDescent="0.2">
      <c r="A21" s="40" t="s">
        <v>62</v>
      </c>
      <c r="B21" s="71"/>
      <c r="C21" s="59"/>
      <c r="D21" s="59" t="str" cm="1">
        <f t="array" ref="D21">IF(Devoirs[[#This Row],[J0]:[J0]]="","",Devoirs[[#This Row],[J0]:[J0]]+MID(D$1,2,2))</f>
        <v/>
      </c>
      <c r="E21" s="59" t="str" cm="1">
        <f t="array" ref="E21">IF(Devoirs[[#This Row],[J0]:[J0]]="","",Devoirs[[#This Row],[J0]:[J0]]+MID(E$1,2,2))</f>
        <v/>
      </c>
      <c r="F21" s="59" t="str" cm="1">
        <f t="array" ref="F21">IF(Devoirs[[#This Row],[J0]:[J0]]="","",Devoirs[[#This Row],[J0]:[J0]]+MID(F$1,2,2))</f>
        <v/>
      </c>
      <c r="G21" s="59" t="str" cm="1">
        <f t="array" ref="G21">IF(Devoirs[[#This Row],[J0]:[J0]]="","",Devoirs[[#This Row],[J0]:[J0]]+MID(G$1,2,2))</f>
        <v/>
      </c>
      <c r="H21" s="59" t="str" cm="1">
        <f t="array" ref="H21">IF(Devoirs[[#This Row],[J0]:[J0]]="","",Devoirs[[#This Row],[J0]:[J0]]+MID(H$1,2,2))</f>
        <v/>
      </c>
      <c r="I21" s="59" t="str" cm="1">
        <f t="array" ref="I21">IF(Devoirs[[#This Row],[J0]:[J0]]="","",Devoirs[[#This Row],[J0]:[J0]]+MID(I$1,2,2))</f>
        <v/>
      </c>
      <c r="O21" t="s">
        <v>104</v>
      </c>
      <c r="P21" s="66">
        <v>45911</v>
      </c>
      <c r="Q21" s="86" t="s">
        <v>175</v>
      </c>
      <c r="R21" s="86">
        <v>0</v>
      </c>
    </row>
    <row r="22" spans="1:18" ht="12.75" x14ac:dyDescent="0.2">
      <c r="A22" s="41" t="s">
        <v>63</v>
      </c>
      <c r="B22" s="71"/>
      <c r="C22" s="59"/>
      <c r="D22" s="59" t="str" cm="1">
        <f t="array" ref="D22">IF(Devoirs[[#This Row],[J0]:[J0]]="","",Devoirs[[#This Row],[J0]:[J0]]+MID(D$1,2,2))</f>
        <v/>
      </c>
      <c r="E22" s="59" t="str" cm="1">
        <f t="array" ref="E22">IF(Devoirs[[#This Row],[J0]:[J0]]="","",Devoirs[[#This Row],[J0]:[J0]]+MID(E$1,2,2))</f>
        <v/>
      </c>
      <c r="F22" s="59" t="str" cm="1">
        <f t="array" ref="F22">IF(Devoirs[[#This Row],[J0]:[J0]]="","",Devoirs[[#This Row],[J0]:[J0]]+MID(F$1,2,2))</f>
        <v/>
      </c>
      <c r="G22" s="59" t="str" cm="1">
        <f t="array" ref="G22">IF(Devoirs[[#This Row],[J0]:[J0]]="","",Devoirs[[#This Row],[J0]:[J0]]+MID(G$1,2,2))</f>
        <v/>
      </c>
      <c r="H22" s="59" t="str" cm="1">
        <f t="array" ref="H22">IF(Devoirs[[#This Row],[J0]:[J0]]="","",Devoirs[[#This Row],[J0]:[J0]]+MID(H$1,2,2))</f>
        <v/>
      </c>
      <c r="I22" s="59" t="str" cm="1">
        <f t="array" ref="I22">IF(Devoirs[[#This Row],[J0]:[J0]]="","",Devoirs[[#This Row],[J0]:[J0]]+MID(I$1,2,2))</f>
        <v/>
      </c>
      <c r="O22" t="s">
        <v>104</v>
      </c>
      <c r="P22" s="66">
        <v>45911</v>
      </c>
      <c r="Q22" s="86" t="s">
        <v>176</v>
      </c>
      <c r="R22" s="86">
        <v>0</v>
      </c>
    </row>
    <row r="23" spans="1:18" ht="12.75" x14ac:dyDescent="0.2">
      <c r="A23" s="42" t="s">
        <v>64</v>
      </c>
      <c r="B23" s="72"/>
      <c r="C23" s="59"/>
      <c r="D23" s="59" t="str" cm="1">
        <f t="array" ref="D23">IF(Devoirs[[#This Row],[J0]:[J0]]="","",Devoirs[[#This Row],[J0]:[J0]]+MID(D$1,2,2))</f>
        <v/>
      </c>
      <c r="E23" s="59" t="str" cm="1">
        <f t="array" ref="E23">IF(Devoirs[[#This Row],[J0]:[J0]]="","",Devoirs[[#This Row],[J0]:[J0]]+MID(E$1,2,2))</f>
        <v/>
      </c>
      <c r="F23" s="59" t="str" cm="1">
        <f t="array" ref="F23">IF(Devoirs[[#This Row],[J0]:[J0]]="","",Devoirs[[#This Row],[J0]:[J0]]+MID(F$1,2,2))</f>
        <v/>
      </c>
      <c r="G23" s="59" t="str" cm="1">
        <f t="array" ref="G23">IF(Devoirs[[#This Row],[J0]:[J0]]="","",Devoirs[[#This Row],[J0]:[J0]]+MID(G$1,2,2))</f>
        <v/>
      </c>
      <c r="H23" s="59" t="str" cm="1">
        <f t="array" ref="H23">IF(Devoirs[[#This Row],[J0]:[J0]]="","",Devoirs[[#This Row],[J0]:[J0]]+MID(H$1,2,2))</f>
        <v/>
      </c>
      <c r="I23" s="59" t="str" cm="1">
        <f t="array" ref="I23">IF(Devoirs[[#This Row],[J0]:[J0]]="","",Devoirs[[#This Row],[J0]:[J0]]+MID(I$1,2,2))</f>
        <v/>
      </c>
      <c r="O23" t="s">
        <v>148</v>
      </c>
      <c r="P23" s="66">
        <v>45912</v>
      </c>
      <c r="Q23" s="86" t="s">
        <v>177</v>
      </c>
      <c r="R23" s="86">
        <v>0</v>
      </c>
    </row>
    <row r="24" spans="1:18" ht="12.75" x14ac:dyDescent="0.2">
      <c r="A24" s="43" t="s">
        <v>65</v>
      </c>
      <c r="B24" s="75"/>
      <c r="C24" s="59">
        <v>45901</v>
      </c>
      <c r="D24" s="59" cm="1">
        <f t="array" ref="D24">IF(Devoirs[[#This Row],[J0]:[J0]]="","",Devoirs[[#This Row],[J0]:[J0]]+MID(D$1,2,2))</f>
        <v>45903</v>
      </c>
      <c r="E24" s="59" cm="1">
        <f t="array" ref="E24">IF(Devoirs[[#This Row],[J0]:[J0]]="","",Devoirs[[#This Row],[J0]:[J0]]+MID(E$1,2,2))</f>
        <v>45907</v>
      </c>
      <c r="F24" s="59" cm="1">
        <f t="array" ref="F24">IF(Devoirs[[#This Row],[J0]:[J0]]="","",Devoirs[[#This Row],[J0]:[J0]]+MID(F$1,2,2))</f>
        <v>45911</v>
      </c>
      <c r="G24" s="59" cm="1">
        <f t="array" ref="G24">IF(Devoirs[[#This Row],[J0]:[J0]]="","",Devoirs[[#This Row],[J0]:[J0]]+MID(G$1,2,2))</f>
        <v>45916</v>
      </c>
      <c r="H24" s="59" cm="1">
        <f t="array" ref="H24">IF(Devoirs[[#This Row],[J0]:[J0]]="","",Devoirs[[#This Row],[J0]:[J0]]+MID(H$1,2,2))</f>
        <v>45931</v>
      </c>
      <c r="I24" s="59" cm="1">
        <f t="array" ref="I24">IF(Devoirs[[#This Row],[J0]:[J0]]="","",Devoirs[[#This Row],[J0]:[J0]]+MID(I$1,2,2))</f>
        <v>45961</v>
      </c>
      <c r="O24" t="s">
        <v>104</v>
      </c>
      <c r="P24" s="66">
        <v>45912</v>
      </c>
      <c r="Q24" s="86" t="s">
        <v>178</v>
      </c>
      <c r="R24" s="86">
        <v>0</v>
      </c>
    </row>
    <row r="25" spans="1:18" ht="12.75" x14ac:dyDescent="0.2">
      <c r="A25" s="44" t="s">
        <v>66</v>
      </c>
      <c r="B25" s="75"/>
      <c r="C25" s="59">
        <v>45908</v>
      </c>
      <c r="D25" s="59" cm="1">
        <f t="array" ref="D25">IF(Devoirs[[#This Row],[J0]:[J0]]="","",Devoirs[[#This Row],[J0]:[J0]]+MID(D$1,2,2))</f>
        <v>45910</v>
      </c>
      <c r="E25" s="59" cm="1">
        <f t="array" ref="E25">IF(Devoirs[[#This Row],[J0]:[J0]]="","",Devoirs[[#This Row],[J0]:[J0]]+MID(E$1,2,2))</f>
        <v>45914</v>
      </c>
      <c r="F25" s="59" cm="1">
        <f t="array" ref="F25">IF(Devoirs[[#This Row],[J0]:[J0]]="","",Devoirs[[#This Row],[J0]:[J0]]+MID(F$1,2,2))</f>
        <v>45918</v>
      </c>
      <c r="G25" s="59" cm="1">
        <f t="array" ref="G25">IF(Devoirs[[#This Row],[J0]:[J0]]="","",Devoirs[[#This Row],[J0]:[J0]]+MID(G$1,2,2))</f>
        <v>45923</v>
      </c>
      <c r="H25" s="59" cm="1">
        <f t="array" ref="H25">IF(Devoirs[[#This Row],[J0]:[J0]]="","",Devoirs[[#This Row],[J0]:[J0]]+MID(H$1,2,2))</f>
        <v>45938</v>
      </c>
      <c r="I25" s="59" cm="1">
        <f t="array" ref="I25">IF(Devoirs[[#This Row],[J0]:[J0]]="","",Devoirs[[#This Row],[J0]:[J0]]+MID(I$1,2,2))</f>
        <v>45968</v>
      </c>
      <c r="O25" t="s">
        <v>104</v>
      </c>
      <c r="P25" s="66">
        <v>45912</v>
      </c>
      <c r="Q25" s="86" t="s">
        <v>179</v>
      </c>
      <c r="R25" s="86">
        <v>0</v>
      </c>
    </row>
    <row r="26" spans="1:18" ht="12.75" x14ac:dyDescent="0.2">
      <c r="A26" s="44" t="s">
        <v>67</v>
      </c>
      <c r="B26" s="75"/>
      <c r="C26" s="59">
        <v>45915</v>
      </c>
      <c r="D26" s="59" cm="1">
        <f t="array" ref="D26">IF(Devoirs[[#This Row],[J0]:[J0]]="","",Devoirs[[#This Row],[J0]:[J0]]+MID(D$1,2,2))</f>
        <v>45917</v>
      </c>
      <c r="E26" s="59" cm="1">
        <f t="array" ref="E26">IF(Devoirs[[#This Row],[J0]:[J0]]="","",Devoirs[[#This Row],[J0]:[J0]]+MID(E$1,2,2))</f>
        <v>45921</v>
      </c>
      <c r="F26" s="59" cm="1">
        <f t="array" ref="F26">IF(Devoirs[[#This Row],[J0]:[J0]]="","",Devoirs[[#This Row],[J0]:[J0]]+MID(F$1,2,2))</f>
        <v>45925</v>
      </c>
      <c r="G26" s="59" cm="1">
        <f t="array" ref="G26">IF(Devoirs[[#This Row],[J0]:[J0]]="","",Devoirs[[#This Row],[J0]:[J0]]+MID(G$1,2,2))</f>
        <v>45930</v>
      </c>
      <c r="H26" s="59" cm="1">
        <f t="array" ref="H26">IF(Devoirs[[#This Row],[J0]:[J0]]="","",Devoirs[[#This Row],[J0]:[J0]]+MID(H$1,2,2))</f>
        <v>45945</v>
      </c>
      <c r="I26" s="59" cm="1">
        <f t="array" ref="I26">IF(Devoirs[[#This Row],[J0]:[J0]]="","",Devoirs[[#This Row],[J0]:[J0]]+MID(I$1,2,2))</f>
        <v>45975</v>
      </c>
      <c r="O26" t="s">
        <v>104</v>
      </c>
      <c r="P26" s="66">
        <v>45913</v>
      </c>
      <c r="Q26" s="86" t="s">
        <v>180</v>
      </c>
      <c r="R26" s="86">
        <v>0</v>
      </c>
    </row>
    <row r="27" spans="1:18" ht="12.75" x14ac:dyDescent="0.2">
      <c r="A27" s="44" t="s">
        <v>68</v>
      </c>
      <c r="B27" s="75"/>
      <c r="C27" s="59">
        <v>45916</v>
      </c>
      <c r="D27" s="59" cm="1">
        <f t="array" ref="D27">IF(Devoirs[[#This Row],[J0]:[J0]]="","",Devoirs[[#This Row],[J0]:[J0]]+MID(D$1,2,2))</f>
        <v>45918</v>
      </c>
      <c r="E27" s="59" cm="1">
        <f t="array" ref="E27">IF(Devoirs[[#This Row],[J0]:[J0]]="","",Devoirs[[#This Row],[J0]:[J0]]+MID(E$1,2,2))</f>
        <v>45922</v>
      </c>
      <c r="F27" s="59" cm="1">
        <f t="array" ref="F27">IF(Devoirs[[#This Row],[J0]:[J0]]="","",Devoirs[[#This Row],[J0]:[J0]]+MID(F$1,2,2))</f>
        <v>45926</v>
      </c>
      <c r="G27" s="59" cm="1">
        <f t="array" ref="G27">IF(Devoirs[[#This Row],[J0]:[J0]]="","",Devoirs[[#This Row],[J0]:[J0]]+MID(G$1,2,2))</f>
        <v>45931</v>
      </c>
      <c r="H27" s="59" cm="1">
        <f t="array" ref="H27">IF(Devoirs[[#This Row],[J0]:[J0]]="","",Devoirs[[#This Row],[J0]:[J0]]+MID(H$1,2,2))</f>
        <v>45946</v>
      </c>
      <c r="I27" s="59" cm="1">
        <f t="array" ref="I27">IF(Devoirs[[#This Row],[J0]:[J0]]="","",Devoirs[[#This Row],[J0]:[J0]]+MID(I$1,2,2))</f>
        <v>45976</v>
      </c>
      <c r="O27" t="s">
        <v>104</v>
      </c>
      <c r="P27" s="66">
        <v>45913</v>
      </c>
      <c r="Q27" s="86" t="s">
        <v>181</v>
      </c>
      <c r="R27" s="86">
        <v>0</v>
      </c>
    </row>
    <row r="28" spans="1:18" ht="12.75" x14ac:dyDescent="0.2">
      <c r="A28" s="44" t="s">
        <v>69</v>
      </c>
      <c r="B28" s="75"/>
      <c r="C28" s="59"/>
      <c r="D28" s="59" t="str" cm="1">
        <f t="array" ref="D28">IF(Devoirs[[#This Row],[J0]:[J0]]="","",Devoirs[[#This Row],[J0]:[J0]]+MID(D$1,2,2))</f>
        <v/>
      </c>
      <c r="E28" s="59" t="str" cm="1">
        <f t="array" ref="E28">IF(Devoirs[[#This Row],[J0]:[J0]]="","",Devoirs[[#This Row],[J0]:[J0]]+MID(E$1,2,2))</f>
        <v/>
      </c>
      <c r="F28" s="59" t="str" cm="1">
        <f t="array" ref="F28">IF(Devoirs[[#This Row],[J0]:[J0]]="","",Devoirs[[#This Row],[J0]:[J0]]+MID(F$1,2,2))</f>
        <v/>
      </c>
      <c r="G28" s="59" t="str" cm="1">
        <f t="array" ref="G28">IF(Devoirs[[#This Row],[J0]:[J0]]="","",Devoirs[[#This Row],[J0]:[J0]]+MID(G$1,2,2))</f>
        <v/>
      </c>
      <c r="H28" s="59" t="str" cm="1">
        <f t="array" ref="H28">IF(Devoirs[[#This Row],[J0]:[J0]]="","",Devoirs[[#This Row],[J0]:[J0]]+MID(H$1,2,2))</f>
        <v/>
      </c>
      <c r="I28" s="59" t="str" cm="1">
        <f t="array" ref="I28">IF(Devoirs[[#This Row],[J0]:[J0]]="","",Devoirs[[#This Row],[J0]:[J0]]+MID(I$1,2,2))</f>
        <v/>
      </c>
      <c r="O28" t="s">
        <v>149</v>
      </c>
      <c r="P28" s="66">
        <v>45914</v>
      </c>
      <c r="Q28" s="86" t="s">
        <v>182</v>
      </c>
      <c r="R28" s="86">
        <v>6.25E-2</v>
      </c>
    </row>
    <row r="29" spans="1:18" ht="12.75" x14ac:dyDescent="0.2">
      <c r="A29" s="44" t="s">
        <v>70</v>
      </c>
      <c r="B29" s="75"/>
      <c r="C29" s="59"/>
      <c r="D29" s="59" t="str" cm="1">
        <f t="array" ref="D29">IF(Devoirs[[#This Row],[J0]:[J0]]="","",Devoirs[[#This Row],[J0]:[J0]]+MID(D$1,2,2))</f>
        <v/>
      </c>
      <c r="E29" s="59" t="str" cm="1">
        <f t="array" ref="E29">IF(Devoirs[[#This Row],[J0]:[J0]]="","",Devoirs[[#This Row],[J0]:[J0]]+MID(E$1,2,2))</f>
        <v/>
      </c>
      <c r="F29" s="59" t="str" cm="1">
        <f t="array" ref="F29">IF(Devoirs[[#This Row],[J0]:[J0]]="","",Devoirs[[#This Row],[J0]:[J0]]+MID(F$1,2,2))</f>
        <v/>
      </c>
      <c r="G29" s="59" t="str" cm="1">
        <f t="array" ref="G29">IF(Devoirs[[#This Row],[J0]:[J0]]="","",Devoirs[[#This Row],[J0]:[J0]]+MID(G$1,2,2))</f>
        <v/>
      </c>
      <c r="H29" s="59" t="str" cm="1">
        <f t="array" ref="H29">IF(Devoirs[[#This Row],[J0]:[J0]]="","",Devoirs[[#This Row],[J0]:[J0]]+MID(H$1,2,2))</f>
        <v/>
      </c>
      <c r="I29" s="59" t="str" cm="1">
        <f t="array" ref="I29">IF(Devoirs[[#This Row],[J0]:[J0]]="","",Devoirs[[#This Row],[J0]:[J0]]+MID(I$1,2,2))</f>
        <v/>
      </c>
      <c r="O29" t="s">
        <v>147</v>
      </c>
      <c r="P29" s="66">
        <v>45914</v>
      </c>
      <c r="Q29" s="86" t="s">
        <v>183</v>
      </c>
      <c r="R29" s="86">
        <v>0</v>
      </c>
    </row>
    <row r="30" spans="1:18" ht="12.75" x14ac:dyDescent="0.2">
      <c r="A30" s="44" t="s">
        <v>71</v>
      </c>
      <c r="B30" s="75"/>
      <c r="C30" s="59"/>
      <c r="D30" s="59" t="str" cm="1">
        <f t="array" ref="D30">IF(Devoirs[[#This Row],[J0]:[J0]]="","",Devoirs[[#This Row],[J0]:[J0]]+MID(D$1,2,2))</f>
        <v/>
      </c>
      <c r="E30" s="59" t="str" cm="1">
        <f t="array" ref="E30">IF(Devoirs[[#This Row],[J0]:[J0]]="","",Devoirs[[#This Row],[J0]:[J0]]+MID(E$1,2,2))</f>
        <v/>
      </c>
      <c r="F30" s="59" t="str" cm="1">
        <f t="array" ref="F30">IF(Devoirs[[#This Row],[J0]:[J0]]="","",Devoirs[[#This Row],[J0]:[J0]]+MID(F$1,2,2))</f>
        <v/>
      </c>
      <c r="G30" s="59" t="str" cm="1">
        <f t="array" ref="G30">IF(Devoirs[[#This Row],[J0]:[J0]]="","",Devoirs[[#This Row],[J0]:[J0]]+MID(G$1,2,2))</f>
        <v/>
      </c>
      <c r="H30" s="59" t="str" cm="1">
        <f t="array" ref="H30">IF(Devoirs[[#This Row],[J0]:[J0]]="","",Devoirs[[#This Row],[J0]:[J0]]+MID(H$1,2,2))</f>
        <v/>
      </c>
      <c r="I30" s="59" t="str" cm="1">
        <f t="array" ref="I30">IF(Devoirs[[#This Row],[J0]:[J0]]="","",Devoirs[[#This Row],[J0]:[J0]]+MID(I$1,2,2))</f>
        <v/>
      </c>
      <c r="O30" t="s">
        <v>148</v>
      </c>
      <c r="P30" s="66">
        <v>45914</v>
      </c>
      <c r="Q30" s="86" t="s">
        <v>184</v>
      </c>
      <c r="R30" s="86">
        <v>0</v>
      </c>
    </row>
    <row r="31" spans="1:18" ht="12.75" x14ac:dyDescent="0.2">
      <c r="A31" s="45" t="s">
        <v>72</v>
      </c>
      <c r="B31" s="76"/>
      <c r="C31" s="59"/>
      <c r="D31" s="59" t="str" cm="1">
        <f t="array" ref="D31">IF(Devoirs[[#This Row],[J0]:[J0]]="","",Devoirs[[#This Row],[J0]:[J0]]+MID(D$1,2,2))</f>
        <v/>
      </c>
      <c r="E31" s="59" t="str" cm="1">
        <f t="array" ref="E31">IF(Devoirs[[#This Row],[J0]:[J0]]="","",Devoirs[[#This Row],[J0]:[J0]]+MID(E$1,2,2))</f>
        <v/>
      </c>
      <c r="F31" s="59" t="str" cm="1">
        <f t="array" ref="F31">IF(Devoirs[[#This Row],[J0]:[J0]]="","",Devoirs[[#This Row],[J0]:[J0]]+MID(F$1,2,2))</f>
        <v/>
      </c>
      <c r="G31" s="59" t="str" cm="1">
        <f t="array" ref="G31">IF(Devoirs[[#This Row],[J0]:[J0]]="","",Devoirs[[#This Row],[J0]:[J0]]+MID(G$1,2,2))</f>
        <v/>
      </c>
      <c r="H31" s="59" t="str" cm="1">
        <f t="array" ref="H31">IF(Devoirs[[#This Row],[J0]:[J0]]="","",Devoirs[[#This Row],[J0]:[J0]]+MID(H$1,2,2))</f>
        <v/>
      </c>
      <c r="I31" s="59" t="str" cm="1">
        <f t="array" ref="I31">IF(Devoirs[[#This Row],[J0]:[J0]]="","",Devoirs[[#This Row],[J0]:[J0]]+MID(I$1,2,2))</f>
        <v/>
      </c>
      <c r="O31" t="s">
        <v>104</v>
      </c>
      <c r="P31" s="66">
        <v>45914</v>
      </c>
      <c r="Q31" s="86" t="s">
        <v>185</v>
      </c>
      <c r="R31" s="86">
        <v>0</v>
      </c>
    </row>
    <row r="32" spans="1:18" ht="12.75" x14ac:dyDescent="0.2">
      <c r="A32" s="46" t="s">
        <v>73</v>
      </c>
      <c r="B32" s="76"/>
      <c r="C32" s="59"/>
      <c r="D32" s="59" t="str" cm="1">
        <f t="array" ref="D32">IF(Devoirs[[#This Row],[J0]:[J0]]="","",Devoirs[[#This Row],[J0]:[J0]]+MID(D$1,2,2))</f>
        <v/>
      </c>
      <c r="E32" s="59" t="str" cm="1">
        <f t="array" ref="E32">IF(Devoirs[[#This Row],[J0]:[J0]]="","",Devoirs[[#This Row],[J0]:[J0]]+MID(E$1,2,2))</f>
        <v/>
      </c>
      <c r="F32" s="59" t="str" cm="1">
        <f t="array" ref="F32">IF(Devoirs[[#This Row],[J0]:[J0]]="","",Devoirs[[#This Row],[J0]:[J0]]+MID(F$1,2,2))</f>
        <v/>
      </c>
      <c r="G32" s="59" t="str" cm="1">
        <f t="array" ref="G32">IF(Devoirs[[#This Row],[J0]:[J0]]="","",Devoirs[[#This Row],[J0]:[J0]]+MID(G$1,2,2))</f>
        <v/>
      </c>
      <c r="H32" s="59" t="str" cm="1">
        <f t="array" ref="H32">IF(Devoirs[[#This Row],[J0]:[J0]]="","",Devoirs[[#This Row],[J0]:[J0]]+MID(H$1,2,2))</f>
        <v/>
      </c>
      <c r="I32" s="59" t="str" cm="1">
        <f t="array" ref="I32">IF(Devoirs[[#This Row],[J0]:[J0]]="","",Devoirs[[#This Row],[J0]:[J0]]+MID(I$1,2,2))</f>
        <v/>
      </c>
      <c r="O32" t="s">
        <v>104</v>
      </c>
      <c r="P32" s="66">
        <v>45914</v>
      </c>
      <c r="Q32" s="86" t="s">
        <v>186</v>
      </c>
      <c r="R32" s="86">
        <v>0</v>
      </c>
    </row>
    <row r="33" spans="1:18" ht="12.75" x14ac:dyDescent="0.2">
      <c r="A33" s="42" t="s">
        <v>74</v>
      </c>
      <c r="B33" s="72"/>
      <c r="C33" s="59"/>
      <c r="D33" s="59" t="str" cm="1">
        <f t="array" ref="D33">IF(Devoirs[[#This Row],[J0]:[J0]]="","",Devoirs[[#This Row],[J0]:[J0]]+MID(D$1,2,2))</f>
        <v/>
      </c>
      <c r="E33" s="59" t="str" cm="1">
        <f t="array" ref="E33">IF(Devoirs[[#This Row],[J0]:[J0]]="","",Devoirs[[#This Row],[J0]:[J0]]+MID(E$1,2,2))</f>
        <v/>
      </c>
      <c r="F33" s="59" t="str" cm="1">
        <f t="array" ref="F33">IF(Devoirs[[#This Row],[J0]:[J0]]="","",Devoirs[[#This Row],[J0]:[J0]]+MID(F$1,2,2))</f>
        <v/>
      </c>
      <c r="G33" s="59" t="str" cm="1">
        <f t="array" ref="G33">IF(Devoirs[[#This Row],[J0]:[J0]]="","",Devoirs[[#This Row],[J0]:[J0]]+MID(G$1,2,2))</f>
        <v/>
      </c>
      <c r="H33" s="59" t="str" cm="1">
        <f t="array" ref="H33">IF(Devoirs[[#This Row],[J0]:[J0]]="","",Devoirs[[#This Row],[J0]:[J0]]+MID(H$1,2,2))</f>
        <v/>
      </c>
      <c r="I33" s="59" t="str" cm="1">
        <f t="array" ref="I33">IF(Devoirs[[#This Row],[J0]:[J0]]="","",Devoirs[[#This Row],[J0]:[J0]]+MID(I$1,2,2))</f>
        <v/>
      </c>
      <c r="O33" t="s">
        <v>147</v>
      </c>
      <c r="P33" s="66">
        <v>45915</v>
      </c>
      <c r="Q33" s="86" t="s">
        <v>187</v>
      </c>
      <c r="R33" s="86">
        <v>0</v>
      </c>
    </row>
    <row r="34" spans="1:18" ht="12.75" x14ac:dyDescent="0.2">
      <c r="A34" s="47" t="s">
        <v>75</v>
      </c>
      <c r="B34" s="77"/>
      <c r="C34" s="59">
        <v>45912</v>
      </c>
      <c r="D34" s="59" cm="1">
        <f t="array" ref="D34">IF(Devoirs[[#This Row],[J0]:[J0]]="","",Devoirs[[#This Row],[J0]:[J0]]+MID(D$1,2,2))</f>
        <v>45914</v>
      </c>
      <c r="E34" s="59" cm="1">
        <f t="array" ref="E34">IF(Devoirs[[#This Row],[J0]:[J0]]="","",Devoirs[[#This Row],[J0]:[J0]]+MID(E$1,2,2))</f>
        <v>45918</v>
      </c>
      <c r="F34" s="59" cm="1">
        <f t="array" ref="F34">IF(Devoirs[[#This Row],[J0]:[J0]]="","",Devoirs[[#This Row],[J0]:[J0]]+MID(F$1,2,2))</f>
        <v>45922</v>
      </c>
      <c r="G34" s="59" cm="1">
        <f t="array" ref="G34">IF(Devoirs[[#This Row],[J0]:[J0]]="","",Devoirs[[#This Row],[J0]:[J0]]+MID(G$1,2,2))</f>
        <v>45927</v>
      </c>
      <c r="H34" s="59" cm="1">
        <f t="array" ref="H34">IF(Devoirs[[#This Row],[J0]:[J0]]="","",Devoirs[[#This Row],[J0]:[J0]]+MID(H$1,2,2))</f>
        <v>45942</v>
      </c>
      <c r="I34" s="59" cm="1">
        <f t="array" ref="I34">IF(Devoirs[[#This Row],[J0]:[J0]]="","",Devoirs[[#This Row],[J0]:[J0]]+MID(I$1,2,2))</f>
        <v>45972</v>
      </c>
      <c r="O34" t="s">
        <v>148</v>
      </c>
      <c r="P34" s="66">
        <v>45915</v>
      </c>
      <c r="Q34" s="86" t="s">
        <v>188</v>
      </c>
      <c r="R34" s="86">
        <v>0</v>
      </c>
    </row>
    <row r="35" spans="1:18" ht="12.75" x14ac:dyDescent="0.2">
      <c r="A35" s="48" t="s">
        <v>76</v>
      </c>
      <c r="B35" s="77"/>
      <c r="C35" s="59">
        <v>45915</v>
      </c>
      <c r="D35" s="59" cm="1">
        <f t="array" ref="D35">IF(Devoirs[[#This Row],[J0]:[J0]]="","",Devoirs[[#This Row],[J0]:[J0]]+MID(D$1,2,2))</f>
        <v>45917</v>
      </c>
      <c r="E35" s="59" cm="1">
        <f t="array" ref="E35">IF(Devoirs[[#This Row],[J0]:[J0]]="","",Devoirs[[#This Row],[J0]:[J0]]+MID(E$1,2,2))</f>
        <v>45921</v>
      </c>
      <c r="F35" s="59" cm="1">
        <f t="array" ref="F35">IF(Devoirs[[#This Row],[J0]:[J0]]="","",Devoirs[[#This Row],[J0]:[J0]]+MID(F$1,2,2))</f>
        <v>45925</v>
      </c>
      <c r="G35" s="59" cm="1">
        <f t="array" ref="G35">IF(Devoirs[[#This Row],[J0]:[J0]]="","",Devoirs[[#This Row],[J0]:[J0]]+MID(G$1,2,2))</f>
        <v>45930</v>
      </c>
      <c r="H35" s="59" cm="1">
        <f t="array" ref="H35">IF(Devoirs[[#This Row],[J0]:[J0]]="","",Devoirs[[#This Row],[J0]:[J0]]+MID(H$1,2,2))</f>
        <v>45945</v>
      </c>
      <c r="I35" s="59" cm="1">
        <f t="array" ref="I35">IF(Devoirs[[#This Row],[J0]:[J0]]="","",Devoirs[[#This Row],[J0]:[J0]]+MID(I$1,2,2))</f>
        <v>45975</v>
      </c>
      <c r="O35" t="s">
        <v>104</v>
      </c>
      <c r="P35" s="66">
        <v>45915</v>
      </c>
      <c r="Q35" s="86" t="s">
        <v>189</v>
      </c>
      <c r="R35" s="86">
        <v>0</v>
      </c>
    </row>
    <row r="36" spans="1:18" ht="12.75" x14ac:dyDescent="0.2">
      <c r="A36" s="48" t="s">
        <v>77</v>
      </c>
      <c r="B36" s="77"/>
      <c r="C36" s="59">
        <v>45917</v>
      </c>
      <c r="D36" s="59" cm="1">
        <f t="array" ref="D36">IF(Devoirs[[#This Row],[J0]:[J0]]="","",Devoirs[[#This Row],[J0]:[J0]]+MID(D$1,2,2))</f>
        <v>45919</v>
      </c>
      <c r="E36" s="59" cm="1">
        <f t="array" ref="E36">IF(Devoirs[[#This Row],[J0]:[J0]]="","",Devoirs[[#This Row],[J0]:[J0]]+MID(E$1,2,2))</f>
        <v>45923</v>
      </c>
      <c r="F36" s="59" cm="1">
        <f t="array" ref="F36">IF(Devoirs[[#This Row],[J0]:[J0]]="","",Devoirs[[#This Row],[J0]:[J0]]+MID(F$1,2,2))</f>
        <v>45927</v>
      </c>
      <c r="G36" s="59" cm="1">
        <f t="array" ref="G36">IF(Devoirs[[#This Row],[J0]:[J0]]="","",Devoirs[[#This Row],[J0]:[J0]]+MID(G$1,2,2))</f>
        <v>45932</v>
      </c>
      <c r="H36" s="59" cm="1">
        <f t="array" ref="H36">IF(Devoirs[[#This Row],[J0]:[J0]]="","",Devoirs[[#This Row],[J0]:[J0]]+MID(H$1,2,2))</f>
        <v>45947</v>
      </c>
      <c r="I36" s="59" cm="1">
        <f t="array" ref="I36">IF(Devoirs[[#This Row],[J0]:[J0]]="","",Devoirs[[#This Row],[J0]:[J0]]+MID(I$1,2,2))</f>
        <v>45977</v>
      </c>
      <c r="O36" t="s">
        <v>104</v>
      </c>
      <c r="P36" s="66">
        <v>45915</v>
      </c>
      <c r="Q36" s="86" t="s">
        <v>190</v>
      </c>
      <c r="R36" s="86">
        <v>0</v>
      </c>
    </row>
    <row r="37" spans="1:18" ht="12.75" x14ac:dyDescent="0.2">
      <c r="A37" s="48" t="s">
        <v>78</v>
      </c>
      <c r="B37" s="77"/>
      <c r="C37" s="59">
        <v>45918</v>
      </c>
      <c r="D37" s="59" cm="1">
        <f t="array" ref="D37">IF(Devoirs[[#This Row],[J0]:[J0]]="","",Devoirs[[#This Row],[J0]:[J0]]+MID(D$1,2,2))</f>
        <v>45920</v>
      </c>
      <c r="E37" s="59" cm="1">
        <f t="array" ref="E37">IF(Devoirs[[#This Row],[J0]:[J0]]="","",Devoirs[[#This Row],[J0]:[J0]]+MID(E$1,2,2))</f>
        <v>45924</v>
      </c>
      <c r="F37" s="59" cm="1">
        <f t="array" ref="F37">IF(Devoirs[[#This Row],[J0]:[J0]]="","",Devoirs[[#This Row],[J0]:[J0]]+MID(F$1,2,2))</f>
        <v>45928</v>
      </c>
      <c r="G37" s="59" cm="1">
        <f t="array" ref="G37">IF(Devoirs[[#This Row],[J0]:[J0]]="","",Devoirs[[#This Row],[J0]:[J0]]+MID(G$1,2,2))</f>
        <v>45933</v>
      </c>
      <c r="H37" s="59" cm="1">
        <f t="array" ref="H37">IF(Devoirs[[#This Row],[J0]:[J0]]="","",Devoirs[[#This Row],[J0]:[J0]]+MID(H$1,2,2))</f>
        <v>45948</v>
      </c>
      <c r="I37" s="59" cm="1">
        <f t="array" ref="I37">IF(Devoirs[[#This Row],[J0]:[J0]]="","",Devoirs[[#This Row],[J0]:[J0]]+MID(I$1,2,2))</f>
        <v>45978</v>
      </c>
      <c r="O37" t="s">
        <v>104</v>
      </c>
      <c r="P37" s="66">
        <v>45915</v>
      </c>
      <c r="Q37" s="86" t="s">
        <v>191</v>
      </c>
      <c r="R37" s="86">
        <v>0</v>
      </c>
    </row>
    <row r="38" spans="1:18" ht="12.75" x14ac:dyDescent="0.2">
      <c r="A38" s="48" t="s">
        <v>79</v>
      </c>
      <c r="B38" s="77"/>
      <c r="C38" s="59">
        <v>45919</v>
      </c>
      <c r="D38" s="59" cm="1">
        <f t="array" ref="D38">IF(Devoirs[[#This Row],[J0]:[J0]]="","",Devoirs[[#This Row],[J0]:[J0]]+MID(D$1,2,2))</f>
        <v>45921</v>
      </c>
      <c r="E38" s="59" cm="1">
        <f t="array" ref="E38">IF(Devoirs[[#This Row],[J0]:[J0]]="","",Devoirs[[#This Row],[J0]:[J0]]+MID(E$1,2,2))</f>
        <v>45925</v>
      </c>
      <c r="F38" s="59" cm="1">
        <f t="array" ref="F38">IF(Devoirs[[#This Row],[J0]:[J0]]="","",Devoirs[[#This Row],[J0]:[J0]]+MID(F$1,2,2))</f>
        <v>45929</v>
      </c>
      <c r="G38" s="59" cm="1">
        <f t="array" ref="G38">IF(Devoirs[[#This Row],[J0]:[J0]]="","",Devoirs[[#This Row],[J0]:[J0]]+MID(G$1,2,2))</f>
        <v>45934</v>
      </c>
      <c r="H38" s="59" cm="1">
        <f t="array" ref="H38">IF(Devoirs[[#This Row],[J0]:[J0]]="","",Devoirs[[#This Row],[J0]:[J0]]+MID(H$1,2,2))</f>
        <v>45949</v>
      </c>
      <c r="I38" s="59" cm="1">
        <f t="array" ref="I38">IF(Devoirs[[#This Row],[J0]:[J0]]="","",Devoirs[[#This Row],[J0]:[J0]]+MID(I$1,2,2))</f>
        <v>45979</v>
      </c>
      <c r="O38" t="s">
        <v>104</v>
      </c>
      <c r="P38" s="66">
        <v>45915</v>
      </c>
      <c r="Q38" s="86" t="s">
        <v>192</v>
      </c>
      <c r="R38" s="86">
        <v>0</v>
      </c>
    </row>
    <row r="39" spans="1:18" ht="12.75" x14ac:dyDescent="0.2">
      <c r="A39" s="48" t="s">
        <v>80</v>
      </c>
      <c r="B39" s="77"/>
      <c r="C39" s="59">
        <v>45920</v>
      </c>
      <c r="D39" s="59" cm="1">
        <f t="array" ref="D39">IF(Devoirs[[#This Row],[J0]:[J0]]="","",Devoirs[[#This Row],[J0]:[J0]]+MID(D$1,2,2))</f>
        <v>45922</v>
      </c>
      <c r="E39" s="59" cm="1">
        <f t="array" ref="E39">IF(Devoirs[[#This Row],[J0]:[J0]]="","",Devoirs[[#This Row],[J0]:[J0]]+MID(E$1,2,2))</f>
        <v>45926</v>
      </c>
      <c r="F39" s="59" cm="1">
        <f t="array" ref="F39">IF(Devoirs[[#This Row],[J0]:[J0]]="","",Devoirs[[#This Row],[J0]:[J0]]+MID(F$1,2,2))</f>
        <v>45930</v>
      </c>
      <c r="G39" s="59" cm="1">
        <f t="array" ref="G39">IF(Devoirs[[#This Row],[J0]:[J0]]="","",Devoirs[[#This Row],[J0]:[J0]]+MID(G$1,2,2))</f>
        <v>45935</v>
      </c>
      <c r="H39" s="59" cm="1">
        <f t="array" ref="H39">IF(Devoirs[[#This Row],[J0]:[J0]]="","",Devoirs[[#This Row],[J0]:[J0]]+MID(H$1,2,2))</f>
        <v>45950</v>
      </c>
      <c r="I39" s="59" cm="1">
        <f t="array" ref="I39">IF(Devoirs[[#This Row],[J0]:[J0]]="","",Devoirs[[#This Row],[J0]:[J0]]+MID(I$1,2,2))</f>
        <v>45980</v>
      </c>
      <c r="O39" t="s">
        <v>104</v>
      </c>
      <c r="P39" s="66">
        <v>45915</v>
      </c>
      <c r="Q39" s="86" t="s">
        <v>193</v>
      </c>
      <c r="R39" s="86">
        <v>0</v>
      </c>
    </row>
    <row r="40" spans="1:18" ht="12.75" x14ac:dyDescent="0.2">
      <c r="A40" s="48" t="s">
        <v>81</v>
      </c>
      <c r="B40" s="77"/>
      <c r="C40" s="59"/>
      <c r="D40" s="59" t="str" cm="1">
        <f t="array" ref="D40">IF(Devoirs[[#This Row],[J0]:[J0]]="","",Devoirs[[#This Row],[J0]:[J0]]+MID(D$1,2,2))</f>
        <v/>
      </c>
      <c r="E40" s="59" t="str" cm="1">
        <f t="array" ref="E40">IF(Devoirs[[#This Row],[J0]:[J0]]="","",Devoirs[[#This Row],[J0]:[J0]]+MID(E$1,2,2))</f>
        <v/>
      </c>
      <c r="F40" s="59" t="str" cm="1">
        <f t="array" ref="F40">IF(Devoirs[[#This Row],[J0]:[J0]]="","",Devoirs[[#This Row],[J0]:[J0]]+MID(F$1,2,2))</f>
        <v/>
      </c>
      <c r="G40" s="59" t="str" cm="1">
        <f t="array" ref="G40">IF(Devoirs[[#This Row],[J0]:[J0]]="","",Devoirs[[#This Row],[J0]:[J0]]+MID(G$1,2,2))</f>
        <v/>
      </c>
      <c r="H40" s="59" t="str" cm="1">
        <f t="array" ref="H40">IF(Devoirs[[#This Row],[J0]:[J0]]="","",Devoirs[[#This Row],[J0]:[J0]]+MID(H$1,2,2))</f>
        <v/>
      </c>
      <c r="I40" s="59" t="str" cm="1">
        <f t="array" ref="I40">IF(Devoirs[[#This Row],[J0]:[J0]]="","",Devoirs[[#This Row],[J0]:[J0]]+MID(I$1,2,2))</f>
        <v/>
      </c>
      <c r="O40" t="s">
        <v>104</v>
      </c>
      <c r="P40" s="66">
        <v>45915</v>
      </c>
      <c r="Q40" s="86" t="s">
        <v>194</v>
      </c>
      <c r="R40" s="86">
        <v>0</v>
      </c>
    </row>
    <row r="41" spans="1:18" ht="12.75" x14ac:dyDescent="0.2">
      <c r="A41" s="48" t="s">
        <v>82</v>
      </c>
      <c r="B41" s="77"/>
      <c r="C41" s="59"/>
      <c r="D41" s="59" t="str" cm="1">
        <f t="array" ref="D41">IF(Devoirs[[#This Row],[J0]:[J0]]="","",Devoirs[[#This Row],[J0]:[J0]]+MID(D$1,2,2))</f>
        <v/>
      </c>
      <c r="E41" s="59" t="str" cm="1">
        <f t="array" ref="E41">IF(Devoirs[[#This Row],[J0]:[J0]]="","",Devoirs[[#This Row],[J0]:[J0]]+MID(E$1,2,2))</f>
        <v/>
      </c>
      <c r="F41" s="59" t="str" cm="1">
        <f t="array" ref="F41">IF(Devoirs[[#This Row],[J0]:[J0]]="","",Devoirs[[#This Row],[J0]:[J0]]+MID(F$1,2,2))</f>
        <v/>
      </c>
      <c r="G41" s="59" t="str" cm="1">
        <f t="array" ref="G41">IF(Devoirs[[#This Row],[J0]:[J0]]="","",Devoirs[[#This Row],[J0]:[J0]]+MID(G$1,2,2))</f>
        <v/>
      </c>
      <c r="H41" s="59" t="str" cm="1">
        <f t="array" ref="H41">IF(Devoirs[[#This Row],[J0]:[J0]]="","",Devoirs[[#This Row],[J0]:[J0]]+MID(H$1,2,2))</f>
        <v/>
      </c>
      <c r="I41" s="59" t="str" cm="1">
        <f t="array" ref="I41">IF(Devoirs[[#This Row],[J0]:[J0]]="","",Devoirs[[#This Row],[J0]:[J0]]+MID(I$1,2,2))</f>
        <v/>
      </c>
      <c r="O41" t="s">
        <v>149</v>
      </c>
      <c r="P41" s="66">
        <v>45916</v>
      </c>
      <c r="Q41" s="86" t="s">
        <v>195</v>
      </c>
      <c r="R41" s="86">
        <v>8.3333333333333329E-2</v>
      </c>
    </row>
    <row r="42" spans="1:18" ht="12.75" x14ac:dyDescent="0.2">
      <c r="A42" s="48" t="s">
        <v>83</v>
      </c>
      <c r="B42" s="77"/>
      <c r="C42" s="59"/>
      <c r="D42" s="59" t="str" cm="1">
        <f t="array" ref="D42">IF(Devoirs[[#This Row],[J0]:[J0]]="","",Devoirs[[#This Row],[J0]:[J0]]+MID(D$1,2,2))</f>
        <v/>
      </c>
      <c r="E42" s="59" t="str" cm="1">
        <f t="array" ref="E42">IF(Devoirs[[#This Row],[J0]:[J0]]="","",Devoirs[[#This Row],[J0]:[J0]]+MID(E$1,2,2))</f>
        <v/>
      </c>
      <c r="F42" s="59" t="str" cm="1">
        <f t="array" ref="F42">IF(Devoirs[[#This Row],[J0]:[J0]]="","",Devoirs[[#This Row],[J0]:[J0]]+MID(F$1,2,2))</f>
        <v/>
      </c>
      <c r="G42" s="59" t="str" cm="1">
        <f t="array" ref="G42">IF(Devoirs[[#This Row],[J0]:[J0]]="","",Devoirs[[#This Row],[J0]:[J0]]+MID(G$1,2,2))</f>
        <v/>
      </c>
      <c r="H42" s="59" t="str" cm="1">
        <f t="array" ref="H42">IF(Devoirs[[#This Row],[J0]:[J0]]="","",Devoirs[[#This Row],[J0]:[J0]]+MID(H$1,2,2))</f>
        <v/>
      </c>
      <c r="I42" s="59" t="str" cm="1">
        <f t="array" ref="I42">IF(Devoirs[[#This Row],[J0]:[J0]]="","",Devoirs[[#This Row],[J0]:[J0]]+MID(I$1,2,2))</f>
        <v/>
      </c>
      <c r="O42" t="s">
        <v>149</v>
      </c>
      <c r="P42" s="66">
        <v>45916</v>
      </c>
      <c r="Q42" s="86" t="s">
        <v>196</v>
      </c>
      <c r="R42" s="86">
        <v>5.2083333333333336E-2</v>
      </c>
    </row>
    <row r="43" spans="1:18" ht="12.75" x14ac:dyDescent="0.2">
      <c r="A43" s="49" t="s">
        <v>84</v>
      </c>
      <c r="B43" s="77"/>
      <c r="C43" s="59"/>
      <c r="D43" s="59" t="str" cm="1">
        <f t="array" ref="D43">IF(Devoirs[[#This Row],[J0]:[J0]]="","",Devoirs[[#This Row],[J0]:[J0]]+MID(D$1,2,2))</f>
        <v/>
      </c>
      <c r="E43" s="59" t="str" cm="1">
        <f t="array" ref="E43">IF(Devoirs[[#This Row],[J0]:[J0]]="","",Devoirs[[#This Row],[J0]:[J0]]+MID(E$1,2,2))</f>
        <v/>
      </c>
      <c r="F43" s="59" t="str" cm="1">
        <f t="array" ref="F43">IF(Devoirs[[#This Row],[J0]:[J0]]="","",Devoirs[[#This Row],[J0]:[J0]]+MID(F$1,2,2))</f>
        <v/>
      </c>
      <c r="G43" s="59" t="str" cm="1">
        <f t="array" ref="G43">IF(Devoirs[[#This Row],[J0]:[J0]]="","",Devoirs[[#This Row],[J0]:[J0]]+MID(G$1,2,2))</f>
        <v/>
      </c>
      <c r="H43" s="59" t="str" cm="1">
        <f t="array" ref="H43">IF(Devoirs[[#This Row],[J0]:[J0]]="","",Devoirs[[#This Row],[J0]:[J0]]+MID(H$1,2,2))</f>
        <v/>
      </c>
      <c r="I43" s="59" t="str" cm="1">
        <f t="array" ref="I43">IF(Devoirs[[#This Row],[J0]:[J0]]="","",Devoirs[[#This Row],[J0]:[J0]]+MID(I$1,2,2))</f>
        <v/>
      </c>
      <c r="O43" t="s">
        <v>147</v>
      </c>
      <c r="P43" s="66">
        <v>45916</v>
      </c>
      <c r="Q43" s="86" t="s">
        <v>197</v>
      </c>
      <c r="R43" s="86">
        <v>0</v>
      </c>
    </row>
    <row r="44" spans="1:18" ht="12.75" x14ac:dyDescent="0.2">
      <c r="A44" s="42" t="s">
        <v>85</v>
      </c>
      <c r="B44" s="72"/>
      <c r="C44" s="59"/>
      <c r="D44" s="59" t="str" cm="1">
        <f t="array" ref="D44">IF(Devoirs[[#This Row],[J0]:[J0]]="","",Devoirs[[#This Row],[J0]:[J0]]+MID(D$1,2,2))</f>
        <v/>
      </c>
      <c r="E44" s="59" t="str" cm="1">
        <f t="array" ref="E44">IF(Devoirs[[#This Row],[J0]:[J0]]="","",Devoirs[[#This Row],[J0]:[J0]]+MID(E$1,2,2))</f>
        <v/>
      </c>
      <c r="F44" s="59" t="str" cm="1">
        <f t="array" ref="F44">IF(Devoirs[[#This Row],[J0]:[J0]]="","",Devoirs[[#This Row],[J0]:[J0]]+MID(F$1,2,2))</f>
        <v/>
      </c>
      <c r="G44" s="59" t="str" cm="1">
        <f t="array" ref="G44">IF(Devoirs[[#This Row],[J0]:[J0]]="","",Devoirs[[#This Row],[J0]:[J0]]+MID(G$1,2,2))</f>
        <v/>
      </c>
      <c r="H44" s="59" t="str" cm="1">
        <f t="array" ref="H44">IF(Devoirs[[#This Row],[J0]:[J0]]="","",Devoirs[[#This Row],[J0]:[J0]]+MID(H$1,2,2))</f>
        <v/>
      </c>
      <c r="I44" s="59" t="str" cm="1">
        <f t="array" ref="I44">IF(Devoirs[[#This Row],[J0]:[J0]]="","",Devoirs[[#This Row],[J0]:[J0]]+MID(I$1,2,2))</f>
        <v/>
      </c>
      <c r="O44" t="s">
        <v>147</v>
      </c>
      <c r="P44" s="66">
        <v>45916</v>
      </c>
      <c r="Q44" s="86" t="s">
        <v>198</v>
      </c>
      <c r="R44" s="86">
        <v>0</v>
      </c>
    </row>
    <row r="45" spans="1:18" ht="12.75" x14ac:dyDescent="0.2">
      <c r="A45" s="53" t="s">
        <v>86</v>
      </c>
      <c r="B45" s="78"/>
      <c r="C45" s="59"/>
      <c r="D45" s="59" t="str" cm="1">
        <f t="array" ref="D45">IF(Devoirs[[#This Row],[J0]:[J0]]="","",Devoirs[[#This Row],[J0]:[J0]]+MID(D$1,2,2))</f>
        <v/>
      </c>
      <c r="E45" s="59" t="str" cm="1">
        <f t="array" ref="E45">IF(Devoirs[[#This Row],[J0]:[J0]]="","",Devoirs[[#This Row],[J0]:[J0]]+MID(E$1,2,2))</f>
        <v/>
      </c>
      <c r="F45" s="59" t="str" cm="1">
        <f t="array" ref="F45">IF(Devoirs[[#This Row],[J0]:[J0]]="","",Devoirs[[#This Row],[J0]:[J0]]+MID(F$1,2,2))</f>
        <v/>
      </c>
      <c r="G45" s="59" t="str" cm="1">
        <f t="array" ref="G45">IF(Devoirs[[#This Row],[J0]:[J0]]="","",Devoirs[[#This Row],[J0]:[J0]]+MID(G$1,2,2))</f>
        <v/>
      </c>
      <c r="H45" s="59" t="str" cm="1">
        <f t="array" ref="H45">IF(Devoirs[[#This Row],[J0]:[J0]]="","",Devoirs[[#This Row],[J0]:[J0]]+MID(H$1,2,2))</f>
        <v/>
      </c>
      <c r="I45" s="59" t="str" cm="1">
        <f t="array" ref="I45">IF(Devoirs[[#This Row],[J0]:[J0]]="","",Devoirs[[#This Row],[J0]:[J0]]+MID(I$1,2,2))</f>
        <v/>
      </c>
      <c r="O45" t="s">
        <v>104</v>
      </c>
      <c r="P45" s="66">
        <v>45916</v>
      </c>
      <c r="Q45" s="86" t="s">
        <v>199</v>
      </c>
      <c r="R45" s="86">
        <v>0</v>
      </c>
    </row>
    <row r="46" spans="1:18" ht="12.75" x14ac:dyDescent="0.2">
      <c r="A46" s="54" t="s">
        <v>87</v>
      </c>
      <c r="B46" s="78"/>
      <c r="C46" s="59"/>
      <c r="D46" s="59" t="str" cm="1">
        <f t="array" ref="D46">IF(Devoirs[[#This Row],[J0]:[J0]]="","",Devoirs[[#This Row],[J0]:[J0]]+MID(D$1,2,2))</f>
        <v/>
      </c>
      <c r="E46" s="59" t="str" cm="1">
        <f t="array" ref="E46">IF(Devoirs[[#This Row],[J0]:[J0]]="","",Devoirs[[#This Row],[J0]:[J0]]+MID(E$1,2,2))</f>
        <v/>
      </c>
      <c r="F46" s="59" t="str" cm="1">
        <f t="array" ref="F46">IF(Devoirs[[#This Row],[J0]:[J0]]="","",Devoirs[[#This Row],[J0]:[J0]]+MID(F$1,2,2))</f>
        <v/>
      </c>
      <c r="G46" s="59" t="str" cm="1">
        <f t="array" ref="G46">IF(Devoirs[[#This Row],[J0]:[J0]]="","",Devoirs[[#This Row],[J0]:[J0]]+MID(G$1,2,2))</f>
        <v/>
      </c>
      <c r="H46" s="59" t="str" cm="1">
        <f t="array" ref="H46">IF(Devoirs[[#This Row],[J0]:[J0]]="","",Devoirs[[#This Row],[J0]:[J0]]+MID(H$1,2,2))</f>
        <v/>
      </c>
      <c r="I46" s="59" t="str" cm="1">
        <f t="array" ref="I46">IF(Devoirs[[#This Row],[J0]:[J0]]="","",Devoirs[[#This Row],[J0]:[J0]]+MID(I$1,2,2))</f>
        <v/>
      </c>
      <c r="O46" t="s">
        <v>104</v>
      </c>
      <c r="P46" s="66">
        <v>45916</v>
      </c>
      <c r="Q46" s="86" t="s">
        <v>200</v>
      </c>
      <c r="R46" s="86">
        <v>0</v>
      </c>
    </row>
    <row r="47" spans="1:18" ht="12.75" x14ac:dyDescent="0.2">
      <c r="A47" s="54" t="s">
        <v>88</v>
      </c>
      <c r="B47" s="78"/>
      <c r="C47" s="59"/>
      <c r="D47" s="59" t="str" cm="1">
        <f t="array" ref="D47">IF(Devoirs[[#This Row],[J0]:[J0]]="","",Devoirs[[#This Row],[J0]:[J0]]+MID(D$1,2,2))</f>
        <v/>
      </c>
      <c r="E47" s="59" t="str" cm="1">
        <f t="array" ref="E47">IF(Devoirs[[#This Row],[J0]:[J0]]="","",Devoirs[[#This Row],[J0]:[J0]]+MID(E$1,2,2))</f>
        <v/>
      </c>
      <c r="F47" s="59" t="str" cm="1">
        <f t="array" ref="F47">IF(Devoirs[[#This Row],[J0]:[J0]]="","",Devoirs[[#This Row],[J0]:[J0]]+MID(F$1,2,2))</f>
        <v/>
      </c>
      <c r="G47" s="59" t="str" cm="1">
        <f t="array" ref="G47">IF(Devoirs[[#This Row],[J0]:[J0]]="","",Devoirs[[#This Row],[J0]:[J0]]+MID(G$1,2,2))</f>
        <v/>
      </c>
      <c r="H47" s="59" t="str" cm="1">
        <f t="array" ref="H47">IF(Devoirs[[#This Row],[J0]:[J0]]="","",Devoirs[[#This Row],[J0]:[J0]]+MID(H$1,2,2))</f>
        <v/>
      </c>
      <c r="I47" s="59" t="str" cm="1">
        <f t="array" ref="I47">IF(Devoirs[[#This Row],[J0]:[J0]]="","",Devoirs[[#This Row],[J0]:[J0]]+MID(I$1,2,2))</f>
        <v/>
      </c>
      <c r="O47" t="s">
        <v>147</v>
      </c>
      <c r="P47" s="66">
        <v>45917</v>
      </c>
      <c r="Q47" s="86" t="s">
        <v>201</v>
      </c>
      <c r="R47" s="86">
        <v>0</v>
      </c>
    </row>
    <row r="48" spans="1:18" ht="12.75" x14ac:dyDescent="0.2">
      <c r="A48" s="54" t="s">
        <v>89</v>
      </c>
      <c r="B48" s="78"/>
      <c r="C48" s="59"/>
      <c r="D48" s="59" t="str" cm="1">
        <f t="array" ref="D48">IF(Devoirs[[#This Row],[J0]:[J0]]="","",Devoirs[[#This Row],[J0]:[J0]]+MID(D$1,2,2))</f>
        <v/>
      </c>
      <c r="E48" s="59" t="str" cm="1">
        <f t="array" ref="E48">IF(Devoirs[[#This Row],[J0]:[J0]]="","",Devoirs[[#This Row],[J0]:[J0]]+MID(E$1,2,2))</f>
        <v/>
      </c>
      <c r="F48" s="59" t="str" cm="1">
        <f t="array" ref="F48">IF(Devoirs[[#This Row],[J0]:[J0]]="","",Devoirs[[#This Row],[J0]:[J0]]+MID(F$1,2,2))</f>
        <v/>
      </c>
      <c r="G48" s="59" t="str" cm="1">
        <f t="array" ref="G48">IF(Devoirs[[#This Row],[J0]:[J0]]="","",Devoirs[[#This Row],[J0]:[J0]]+MID(G$1,2,2))</f>
        <v/>
      </c>
      <c r="H48" s="59" t="str" cm="1">
        <f t="array" ref="H48">IF(Devoirs[[#This Row],[J0]:[J0]]="","",Devoirs[[#This Row],[J0]:[J0]]+MID(H$1,2,2))</f>
        <v/>
      </c>
      <c r="I48" s="59" t="str" cm="1">
        <f t="array" ref="I48">IF(Devoirs[[#This Row],[J0]:[J0]]="","",Devoirs[[#This Row],[J0]:[J0]]+MID(I$1,2,2))</f>
        <v/>
      </c>
      <c r="O48" t="s">
        <v>148</v>
      </c>
      <c r="P48" s="66">
        <v>45917</v>
      </c>
      <c r="Q48" s="86" t="s">
        <v>202</v>
      </c>
      <c r="R48" s="86">
        <v>0</v>
      </c>
    </row>
    <row r="49" spans="1:18" ht="12.75" x14ac:dyDescent="0.2">
      <c r="A49" s="54" t="s">
        <v>90</v>
      </c>
      <c r="B49" s="78"/>
      <c r="C49" s="59"/>
      <c r="D49" s="59" t="str" cm="1">
        <f t="array" ref="D49">IF(Devoirs[[#This Row],[J0]:[J0]]="","",Devoirs[[#This Row],[J0]:[J0]]+MID(D$1,2,2))</f>
        <v/>
      </c>
      <c r="E49" s="59" t="str" cm="1">
        <f t="array" ref="E49">IF(Devoirs[[#This Row],[J0]:[J0]]="","",Devoirs[[#This Row],[J0]:[J0]]+MID(E$1,2,2))</f>
        <v/>
      </c>
      <c r="F49" s="59" t="str" cm="1">
        <f t="array" ref="F49">IF(Devoirs[[#This Row],[J0]:[J0]]="","",Devoirs[[#This Row],[J0]:[J0]]+MID(F$1,2,2))</f>
        <v/>
      </c>
      <c r="G49" s="59" t="str" cm="1">
        <f t="array" ref="G49">IF(Devoirs[[#This Row],[J0]:[J0]]="","",Devoirs[[#This Row],[J0]:[J0]]+MID(G$1,2,2))</f>
        <v/>
      </c>
      <c r="H49" s="59" t="str" cm="1">
        <f t="array" ref="H49">IF(Devoirs[[#This Row],[J0]:[J0]]="","",Devoirs[[#This Row],[J0]:[J0]]+MID(H$1,2,2))</f>
        <v/>
      </c>
      <c r="I49" s="59" t="str" cm="1">
        <f t="array" ref="I49">IF(Devoirs[[#This Row],[J0]:[J0]]="","",Devoirs[[#This Row],[J0]:[J0]]+MID(I$1,2,2))</f>
        <v/>
      </c>
      <c r="O49" t="s">
        <v>148</v>
      </c>
      <c r="P49" s="66">
        <v>45917</v>
      </c>
      <c r="Q49" s="86" t="s">
        <v>203</v>
      </c>
      <c r="R49" s="86">
        <v>0</v>
      </c>
    </row>
    <row r="50" spans="1:18" ht="12.75" x14ac:dyDescent="0.2">
      <c r="A50" s="54" t="s">
        <v>91</v>
      </c>
      <c r="B50" s="78"/>
      <c r="C50" s="59"/>
      <c r="D50" s="59" t="str" cm="1">
        <f t="array" ref="D50">IF(Devoirs[[#This Row],[J0]:[J0]]="","",Devoirs[[#This Row],[J0]:[J0]]+MID(D$1,2,2))</f>
        <v/>
      </c>
      <c r="E50" s="59" t="str" cm="1">
        <f t="array" ref="E50">IF(Devoirs[[#This Row],[J0]:[J0]]="","",Devoirs[[#This Row],[J0]:[J0]]+MID(E$1,2,2))</f>
        <v/>
      </c>
      <c r="F50" s="59" t="str" cm="1">
        <f t="array" ref="F50">IF(Devoirs[[#This Row],[J0]:[J0]]="","",Devoirs[[#This Row],[J0]:[J0]]+MID(F$1,2,2))</f>
        <v/>
      </c>
      <c r="G50" s="59" t="str" cm="1">
        <f t="array" ref="G50">IF(Devoirs[[#This Row],[J0]:[J0]]="","",Devoirs[[#This Row],[J0]:[J0]]+MID(G$1,2,2))</f>
        <v/>
      </c>
      <c r="H50" s="59" t="str" cm="1">
        <f t="array" ref="H50">IF(Devoirs[[#This Row],[J0]:[J0]]="","",Devoirs[[#This Row],[J0]:[J0]]+MID(H$1,2,2))</f>
        <v/>
      </c>
      <c r="I50" s="59" t="str" cm="1">
        <f t="array" ref="I50">IF(Devoirs[[#This Row],[J0]:[J0]]="","",Devoirs[[#This Row],[J0]:[J0]]+MID(I$1,2,2))</f>
        <v/>
      </c>
      <c r="O50" t="s">
        <v>150</v>
      </c>
      <c r="P50" s="66">
        <v>45917</v>
      </c>
      <c r="Q50" s="86" t="s">
        <v>204</v>
      </c>
      <c r="R50" s="86">
        <v>0</v>
      </c>
    </row>
    <row r="51" spans="1:18" ht="12.75" x14ac:dyDescent="0.2">
      <c r="A51" s="54" t="s">
        <v>92</v>
      </c>
      <c r="B51" s="78"/>
      <c r="C51" s="59"/>
      <c r="D51" s="59" t="str" cm="1">
        <f t="array" ref="D51">IF(Devoirs[[#This Row],[J0]:[J0]]="","",Devoirs[[#This Row],[J0]:[J0]]+MID(D$1,2,2))</f>
        <v/>
      </c>
      <c r="E51" s="59" t="str" cm="1">
        <f t="array" ref="E51">IF(Devoirs[[#This Row],[J0]:[J0]]="","",Devoirs[[#This Row],[J0]:[J0]]+MID(E$1,2,2))</f>
        <v/>
      </c>
      <c r="F51" s="59" t="str" cm="1">
        <f t="array" ref="F51">IF(Devoirs[[#This Row],[J0]:[J0]]="","",Devoirs[[#This Row],[J0]:[J0]]+MID(F$1,2,2))</f>
        <v/>
      </c>
      <c r="G51" s="59" t="str" cm="1">
        <f t="array" ref="G51">IF(Devoirs[[#This Row],[J0]:[J0]]="","",Devoirs[[#This Row],[J0]:[J0]]+MID(G$1,2,2))</f>
        <v/>
      </c>
      <c r="H51" s="59" t="str" cm="1">
        <f t="array" ref="H51">IF(Devoirs[[#This Row],[J0]:[J0]]="","",Devoirs[[#This Row],[J0]:[J0]]+MID(H$1,2,2))</f>
        <v/>
      </c>
      <c r="I51" s="59" t="str" cm="1">
        <f t="array" ref="I51">IF(Devoirs[[#This Row],[J0]:[J0]]="","",Devoirs[[#This Row],[J0]:[J0]]+MID(I$1,2,2))</f>
        <v/>
      </c>
      <c r="O51" t="s">
        <v>150</v>
      </c>
      <c r="P51" s="66">
        <v>45917</v>
      </c>
      <c r="Q51" s="86" t="s">
        <v>205</v>
      </c>
      <c r="R51" s="86">
        <v>0</v>
      </c>
    </row>
    <row r="52" spans="1:18" ht="12.75" x14ac:dyDescent="0.2">
      <c r="A52" s="54" t="s">
        <v>93</v>
      </c>
      <c r="B52" s="78"/>
      <c r="C52" s="59"/>
      <c r="D52" s="59" t="str" cm="1">
        <f t="array" ref="D52">IF(Devoirs[[#This Row],[J0]:[J0]]="","",Devoirs[[#This Row],[J0]:[J0]]+MID(D$1,2,2))</f>
        <v/>
      </c>
      <c r="E52" s="59" t="str" cm="1">
        <f t="array" ref="E52">IF(Devoirs[[#This Row],[J0]:[J0]]="","",Devoirs[[#This Row],[J0]:[J0]]+MID(E$1,2,2))</f>
        <v/>
      </c>
      <c r="F52" s="59" t="str" cm="1">
        <f t="array" ref="F52">IF(Devoirs[[#This Row],[J0]:[J0]]="","",Devoirs[[#This Row],[J0]:[J0]]+MID(F$1,2,2))</f>
        <v/>
      </c>
      <c r="G52" s="59" t="str" cm="1">
        <f t="array" ref="G52">IF(Devoirs[[#This Row],[J0]:[J0]]="","",Devoirs[[#This Row],[J0]:[J0]]+MID(G$1,2,2))</f>
        <v/>
      </c>
      <c r="H52" s="59" t="str" cm="1">
        <f t="array" ref="H52">IF(Devoirs[[#This Row],[J0]:[J0]]="","",Devoirs[[#This Row],[J0]:[J0]]+MID(H$1,2,2))</f>
        <v/>
      </c>
      <c r="I52" s="59" t="str" cm="1">
        <f t="array" ref="I52">IF(Devoirs[[#This Row],[J0]:[J0]]="","",Devoirs[[#This Row],[J0]:[J0]]+MID(I$1,2,2))</f>
        <v/>
      </c>
      <c r="O52" t="s">
        <v>150</v>
      </c>
      <c r="P52" s="66">
        <v>45917</v>
      </c>
      <c r="Q52" s="86" t="s">
        <v>206</v>
      </c>
      <c r="R52" s="86">
        <v>0</v>
      </c>
    </row>
    <row r="53" spans="1:18" ht="12.75" x14ac:dyDescent="0.2">
      <c r="A53" s="55" t="s">
        <v>94</v>
      </c>
      <c r="B53" s="78"/>
      <c r="C53" s="59"/>
      <c r="D53" s="59" t="str" cm="1">
        <f t="array" ref="D53">IF(Devoirs[[#This Row],[J0]:[J0]]="","",Devoirs[[#This Row],[J0]:[J0]]+MID(D$1,2,2))</f>
        <v/>
      </c>
      <c r="E53" s="59" t="str" cm="1">
        <f t="array" ref="E53">IF(Devoirs[[#This Row],[J0]:[J0]]="","",Devoirs[[#This Row],[J0]:[J0]]+MID(E$1,2,2))</f>
        <v/>
      </c>
      <c r="F53" s="59" t="str" cm="1">
        <f t="array" ref="F53">IF(Devoirs[[#This Row],[J0]:[J0]]="","",Devoirs[[#This Row],[J0]:[J0]]+MID(F$1,2,2))</f>
        <v/>
      </c>
      <c r="G53" s="59" t="str" cm="1">
        <f t="array" ref="G53">IF(Devoirs[[#This Row],[J0]:[J0]]="","",Devoirs[[#This Row],[J0]:[J0]]+MID(G$1,2,2))</f>
        <v/>
      </c>
      <c r="H53" s="59" t="str" cm="1">
        <f t="array" ref="H53">IF(Devoirs[[#This Row],[J0]:[J0]]="","",Devoirs[[#This Row],[J0]:[J0]]+MID(H$1,2,2))</f>
        <v/>
      </c>
      <c r="I53" s="59" t="str" cm="1">
        <f t="array" ref="I53">IF(Devoirs[[#This Row],[J0]:[J0]]="","",Devoirs[[#This Row],[J0]:[J0]]+MID(I$1,2,2))</f>
        <v/>
      </c>
      <c r="O53" t="s">
        <v>104</v>
      </c>
      <c r="P53" s="66">
        <v>45917</v>
      </c>
      <c r="Q53" s="86" t="s">
        <v>207</v>
      </c>
      <c r="R53" s="86">
        <v>0</v>
      </c>
    </row>
    <row r="54" spans="1:18" ht="12.75" x14ac:dyDescent="0.2">
      <c r="A54" s="42" t="s">
        <v>95</v>
      </c>
      <c r="B54" s="72"/>
      <c r="C54" s="59"/>
      <c r="D54" s="59" t="str" cm="1">
        <f t="array" ref="D54">IF(Devoirs[[#This Row],[J0]:[J0]]="","",Devoirs[[#This Row],[J0]:[J0]]+MID(D$1,2,2))</f>
        <v/>
      </c>
      <c r="E54" s="59" t="str" cm="1">
        <f t="array" ref="E54">IF(Devoirs[[#This Row],[J0]:[J0]]="","",Devoirs[[#This Row],[J0]:[J0]]+MID(E$1,2,2))</f>
        <v/>
      </c>
      <c r="F54" s="59" t="str" cm="1">
        <f t="array" ref="F54">IF(Devoirs[[#This Row],[J0]:[J0]]="","",Devoirs[[#This Row],[J0]:[J0]]+MID(F$1,2,2))</f>
        <v/>
      </c>
      <c r="G54" s="59" t="str" cm="1">
        <f t="array" ref="G54">IF(Devoirs[[#This Row],[J0]:[J0]]="","",Devoirs[[#This Row],[J0]:[J0]]+MID(G$1,2,2))</f>
        <v/>
      </c>
      <c r="H54" s="59" t="str" cm="1">
        <f t="array" ref="H54">IF(Devoirs[[#This Row],[J0]:[J0]]="","",Devoirs[[#This Row],[J0]:[J0]]+MID(H$1,2,2))</f>
        <v/>
      </c>
      <c r="I54" s="59" t="str" cm="1">
        <f t="array" ref="I54">IF(Devoirs[[#This Row],[J0]:[J0]]="","",Devoirs[[#This Row],[J0]:[J0]]+MID(I$1,2,2))</f>
        <v/>
      </c>
      <c r="O54" t="s">
        <v>104</v>
      </c>
      <c r="P54" s="66">
        <v>45917</v>
      </c>
      <c r="Q54" s="86" t="s">
        <v>208</v>
      </c>
      <c r="R54" s="86">
        <v>0</v>
      </c>
    </row>
    <row r="55" spans="1:18" ht="12.75" x14ac:dyDescent="0.2">
      <c r="A55" s="50" t="s">
        <v>96</v>
      </c>
      <c r="B55" s="79"/>
      <c r="C55" s="59">
        <v>45917</v>
      </c>
      <c r="D55" s="59" cm="1">
        <f t="array" ref="D55">IF(Devoirs[[#This Row],[J0]:[J0]]="","",Devoirs[[#This Row],[J0]:[J0]]+MID(D$1,2,2))</f>
        <v>45919</v>
      </c>
      <c r="E55" s="59" cm="1">
        <f t="array" ref="E55">IF(Devoirs[[#This Row],[J0]:[J0]]="","",Devoirs[[#This Row],[J0]:[J0]]+MID(E$1,2,2))</f>
        <v>45923</v>
      </c>
      <c r="F55" s="59" cm="1">
        <f t="array" ref="F55">IF(Devoirs[[#This Row],[J0]:[J0]]="","",Devoirs[[#This Row],[J0]:[J0]]+MID(F$1,2,2))</f>
        <v>45927</v>
      </c>
      <c r="G55" s="59" cm="1">
        <f t="array" ref="G55">IF(Devoirs[[#This Row],[J0]:[J0]]="","",Devoirs[[#This Row],[J0]:[J0]]+MID(G$1,2,2))</f>
        <v>45932</v>
      </c>
      <c r="H55" s="59" cm="1">
        <f t="array" ref="H55">IF(Devoirs[[#This Row],[J0]:[J0]]="","",Devoirs[[#This Row],[J0]:[J0]]+MID(H$1,2,2))</f>
        <v>45947</v>
      </c>
      <c r="I55" s="59" cm="1">
        <f t="array" ref="I55">IF(Devoirs[[#This Row],[J0]:[J0]]="","",Devoirs[[#This Row],[J0]:[J0]]+MID(I$1,2,2))</f>
        <v>45977</v>
      </c>
      <c r="O55" t="s">
        <v>104</v>
      </c>
      <c r="P55" s="66">
        <v>45917</v>
      </c>
      <c r="Q55" s="86" t="s">
        <v>209</v>
      </c>
      <c r="R55" s="86">
        <v>0</v>
      </c>
    </row>
    <row r="56" spans="1:18" ht="12.75" x14ac:dyDescent="0.2">
      <c r="A56" s="51" t="s">
        <v>97</v>
      </c>
      <c r="B56" s="79"/>
      <c r="C56" s="59">
        <v>45917</v>
      </c>
      <c r="D56" s="59" cm="1">
        <f t="array" ref="D56">IF(Devoirs[[#This Row],[J0]:[J0]]="","",Devoirs[[#This Row],[J0]:[J0]]+MID(D$1,2,2))</f>
        <v>45919</v>
      </c>
      <c r="E56" s="59" cm="1">
        <f t="array" ref="E56">IF(Devoirs[[#This Row],[J0]:[J0]]="","",Devoirs[[#This Row],[J0]:[J0]]+MID(E$1,2,2))</f>
        <v>45923</v>
      </c>
      <c r="F56" s="59" cm="1">
        <f t="array" ref="F56">IF(Devoirs[[#This Row],[J0]:[J0]]="","",Devoirs[[#This Row],[J0]:[J0]]+MID(F$1,2,2))</f>
        <v>45927</v>
      </c>
      <c r="G56" s="59" cm="1">
        <f t="array" ref="G56">IF(Devoirs[[#This Row],[J0]:[J0]]="","",Devoirs[[#This Row],[J0]:[J0]]+MID(G$1,2,2))</f>
        <v>45932</v>
      </c>
      <c r="H56" s="59" cm="1">
        <f t="array" ref="H56">IF(Devoirs[[#This Row],[J0]:[J0]]="","",Devoirs[[#This Row],[J0]:[J0]]+MID(H$1,2,2))</f>
        <v>45947</v>
      </c>
      <c r="I56" s="59" cm="1">
        <f t="array" ref="I56">IF(Devoirs[[#This Row],[J0]:[J0]]="","",Devoirs[[#This Row],[J0]:[J0]]+MID(I$1,2,2))</f>
        <v>45977</v>
      </c>
      <c r="O56" t="s">
        <v>149</v>
      </c>
      <c r="P56" s="66">
        <v>45918</v>
      </c>
      <c r="Q56" s="86" t="s">
        <v>210</v>
      </c>
      <c r="R56" s="86">
        <v>4.1666666666666664E-2</v>
      </c>
    </row>
    <row r="57" spans="1:18" ht="12.75" x14ac:dyDescent="0.2">
      <c r="A57" s="51" t="s">
        <v>98</v>
      </c>
      <c r="B57" s="79"/>
      <c r="C57" s="59">
        <v>45917</v>
      </c>
      <c r="D57" s="59" cm="1">
        <f t="array" ref="D57">IF(Devoirs[[#This Row],[J0]:[J0]]="","",Devoirs[[#This Row],[J0]:[J0]]+MID(D$1,2,2))</f>
        <v>45919</v>
      </c>
      <c r="E57" s="59" cm="1">
        <f t="array" ref="E57">IF(Devoirs[[#This Row],[J0]:[J0]]="","",Devoirs[[#This Row],[J0]:[J0]]+MID(E$1,2,2))</f>
        <v>45923</v>
      </c>
      <c r="F57" s="59" cm="1">
        <f t="array" ref="F57">IF(Devoirs[[#This Row],[J0]:[J0]]="","",Devoirs[[#This Row],[J0]:[J0]]+MID(F$1,2,2))</f>
        <v>45927</v>
      </c>
      <c r="G57" s="59" cm="1">
        <f t="array" ref="G57">IF(Devoirs[[#This Row],[J0]:[J0]]="","",Devoirs[[#This Row],[J0]:[J0]]+MID(G$1,2,2))</f>
        <v>45932</v>
      </c>
      <c r="H57" s="59" cm="1">
        <f t="array" ref="H57">IF(Devoirs[[#This Row],[J0]:[J0]]="","",Devoirs[[#This Row],[J0]:[J0]]+MID(H$1,2,2))</f>
        <v>45947</v>
      </c>
      <c r="I57" s="59" cm="1">
        <f t="array" ref="I57">IF(Devoirs[[#This Row],[J0]:[J0]]="","",Devoirs[[#This Row],[J0]:[J0]]+MID(I$1,2,2))</f>
        <v>45977</v>
      </c>
      <c r="O57" t="s">
        <v>149</v>
      </c>
      <c r="P57" s="66">
        <v>45918</v>
      </c>
      <c r="Q57" s="86" t="s">
        <v>211</v>
      </c>
      <c r="R57" s="86">
        <v>7.2916666666666671E-2</v>
      </c>
    </row>
    <row r="58" spans="1:18" ht="12.75" x14ac:dyDescent="0.2">
      <c r="A58" s="51" t="s">
        <v>99</v>
      </c>
      <c r="B58" s="79"/>
      <c r="C58" s="59">
        <v>45924</v>
      </c>
      <c r="D58" s="59" cm="1">
        <f t="array" ref="D58">IF(Devoirs[[#This Row],[J0]:[J0]]="","",Devoirs[[#This Row],[J0]:[J0]]+MID(D$1,2,2))</f>
        <v>45926</v>
      </c>
      <c r="E58" s="59" cm="1">
        <f t="array" ref="E58">IF(Devoirs[[#This Row],[J0]:[J0]]="","",Devoirs[[#This Row],[J0]:[J0]]+MID(E$1,2,2))</f>
        <v>45930</v>
      </c>
      <c r="F58" s="59" cm="1">
        <f t="array" ref="F58">IF(Devoirs[[#This Row],[J0]:[J0]]="","",Devoirs[[#This Row],[J0]:[J0]]+MID(F$1,2,2))</f>
        <v>45934</v>
      </c>
      <c r="G58" s="59" cm="1">
        <f t="array" ref="G58">IF(Devoirs[[#This Row],[J0]:[J0]]="","",Devoirs[[#This Row],[J0]:[J0]]+MID(G$1,2,2))</f>
        <v>45939</v>
      </c>
      <c r="H58" s="59" cm="1">
        <f t="array" ref="H58">IF(Devoirs[[#This Row],[J0]:[J0]]="","",Devoirs[[#This Row],[J0]:[J0]]+MID(H$1,2,2))</f>
        <v>45954</v>
      </c>
      <c r="I58" s="59" cm="1">
        <f t="array" ref="I58">IF(Devoirs[[#This Row],[J0]:[J0]]="","",Devoirs[[#This Row],[J0]:[J0]]+MID(I$1,2,2))</f>
        <v>45984</v>
      </c>
      <c r="O58" t="s">
        <v>147</v>
      </c>
      <c r="P58" s="66">
        <v>45918</v>
      </c>
      <c r="Q58" s="86" t="s">
        <v>212</v>
      </c>
      <c r="R58" s="86">
        <v>0</v>
      </c>
    </row>
    <row r="59" spans="1:18" ht="12.75" x14ac:dyDescent="0.2">
      <c r="A59" s="51" t="s">
        <v>100</v>
      </c>
      <c r="B59" s="79"/>
      <c r="C59" s="59"/>
      <c r="D59" s="59" t="str" cm="1">
        <f t="array" ref="D59">IF(Devoirs[[#This Row],[J0]:[J0]]="","",Devoirs[[#This Row],[J0]:[J0]]+MID(D$1,2,2))</f>
        <v/>
      </c>
      <c r="E59" s="59" t="str" cm="1">
        <f t="array" ref="E59">IF(Devoirs[[#This Row],[J0]:[J0]]="","",Devoirs[[#This Row],[J0]:[J0]]+MID(E$1,2,2))</f>
        <v/>
      </c>
      <c r="F59" s="59" t="str" cm="1">
        <f t="array" ref="F59">IF(Devoirs[[#This Row],[J0]:[J0]]="","",Devoirs[[#This Row],[J0]:[J0]]+MID(F$1,2,2))</f>
        <v/>
      </c>
      <c r="G59" s="59" t="str" cm="1">
        <f t="array" ref="G59">IF(Devoirs[[#This Row],[J0]:[J0]]="","",Devoirs[[#This Row],[J0]:[J0]]+MID(G$1,2,2))</f>
        <v/>
      </c>
      <c r="H59" s="59" t="str" cm="1">
        <f t="array" ref="H59">IF(Devoirs[[#This Row],[J0]:[J0]]="","",Devoirs[[#This Row],[J0]:[J0]]+MID(H$1,2,2))</f>
        <v/>
      </c>
      <c r="I59" s="59" t="str" cm="1">
        <f t="array" ref="I59">IF(Devoirs[[#This Row],[J0]:[J0]]="","",Devoirs[[#This Row],[J0]:[J0]]+MID(I$1,2,2))</f>
        <v/>
      </c>
      <c r="O59" t="s">
        <v>147</v>
      </c>
      <c r="P59" s="66">
        <v>45918</v>
      </c>
      <c r="Q59" s="86" t="s">
        <v>213</v>
      </c>
      <c r="R59" s="86">
        <v>0</v>
      </c>
    </row>
    <row r="60" spans="1:18" ht="12.75" x14ac:dyDescent="0.2">
      <c r="A60" s="51" t="s">
        <v>101</v>
      </c>
      <c r="B60" s="79"/>
      <c r="C60" s="59"/>
      <c r="D60" s="59" t="str" cm="1">
        <f t="array" ref="D60">IF(Devoirs[[#This Row],[J0]:[J0]]="","",Devoirs[[#This Row],[J0]:[J0]]+MID(D$1,2,2))</f>
        <v/>
      </c>
      <c r="E60" s="59" t="str" cm="1">
        <f t="array" ref="E60">IF(Devoirs[[#This Row],[J0]:[J0]]="","",Devoirs[[#This Row],[J0]:[J0]]+MID(E$1,2,2))</f>
        <v/>
      </c>
      <c r="F60" s="59" t="str" cm="1">
        <f t="array" ref="F60">IF(Devoirs[[#This Row],[J0]:[J0]]="","",Devoirs[[#This Row],[J0]:[J0]]+MID(F$1,2,2))</f>
        <v/>
      </c>
      <c r="G60" s="59" t="str" cm="1">
        <f t="array" ref="G60">IF(Devoirs[[#This Row],[J0]:[J0]]="","",Devoirs[[#This Row],[J0]:[J0]]+MID(G$1,2,2))</f>
        <v/>
      </c>
      <c r="H60" s="59" t="str" cm="1">
        <f t="array" ref="H60">IF(Devoirs[[#This Row],[J0]:[J0]]="","",Devoirs[[#This Row],[J0]:[J0]]+MID(H$1,2,2))</f>
        <v/>
      </c>
      <c r="I60" s="59" t="str" cm="1">
        <f t="array" ref="I60">IF(Devoirs[[#This Row],[J0]:[J0]]="","",Devoirs[[#This Row],[J0]:[J0]]+MID(I$1,2,2))</f>
        <v/>
      </c>
      <c r="O60" t="s">
        <v>148</v>
      </c>
      <c r="P60" s="66">
        <v>45918</v>
      </c>
      <c r="Q60" s="86" t="s">
        <v>214</v>
      </c>
      <c r="R60" s="86">
        <v>0</v>
      </c>
    </row>
    <row r="61" spans="1:18" ht="12.75" x14ac:dyDescent="0.2">
      <c r="A61" s="51" t="s">
        <v>102</v>
      </c>
      <c r="B61" s="79"/>
      <c r="C61" s="59"/>
      <c r="D61" s="59" t="str" cm="1">
        <f t="array" ref="D61">IF(Devoirs[[#This Row],[J0]:[J0]]="","",Devoirs[[#This Row],[J0]:[J0]]+MID(D$1,2,2))</f>
        <v/>
      </c>
      <c r="E61" s="59" t="str" cm="1">
        <f t="array" ref="E61">IF(Devoirs[[#This Row],[J0]:[J0]]="","",Devoirs[[#This Row],[J0]:[J0]]+MID(E$1,2,2))</f>
        <v/>
      </c>
      <c r="F61" s="59" t="str" cm="1">
        <f t="array" ref="F61">IF(Devoirs[[#This Row],[J0]:[J0]]="","",Devoirs[[#This Row],[J0]:[J0]]+MID(F$1,2,2))</f>
        <v/>
      </c>
      <c r="G61" s="59" t="str" cm="1">
        <f t="array" ref="G61">IF(Devoirs[[#This Row],[J0]:[J0]]="","",Devoirs[[#This Row],[J0]:[J0]]+MID(G$1,2,2))</f>
        <v/>
      </c>
      <c r="H61" s="59" t="str" cm="1">
        <f t="array" ref="H61">IF(Devoirs[[#This Row],[J0]:[J0]]="","",Devoirs[[#This Row],[J0]:[J0]]+MID(H$1,2,2))</f>
        <v/>
      </c>
      <c r="I61" s="59" t="str" cm="1">
        <f t="array" ref="I61">IF(Devoirs[[#This Row],[J0]:[J0]]="","",Devoirs[[#This Row],[J0]:[J0]]+MID(I$1,2,2))</f>
        <v/>
      </c>
      <c r="O61" t="s">
        <v>148</v>
      </c>
      <c r="P61" s="66">
        <v>45918</v>
      </c>
      <c r="Q61" s="86" t="s">
        <v>215</v>
      </c>
      <c r="R61" s="86">
        <v>0</v>
      </c>
    </row>
    <row r="62" spans="1:18" ht="12.75" x14ac:dyDescent="0.2">
      <c r="A62" s="52" t="s">
        <v>103</v>
      </c>
      <c r="B62" s="79"/>
      <c r="C62" s="59"/>
      <c r="D62" s="59" t="str" cm="1">
        <f t="array" ref="D62">IF(Devoirs[[#This Row],[J0]:[J0]]="","",Devoirs[[#This Row],[J0]:[J0]]+MID(D$1,2,2))</f>
        <v/>
      </c>
      <c r="E62" s="59" t="str" cm="1">
        <f t="array" ref="E62">IF(Devoirs[[#This Row],[J0]:[J0]]="","",Devoirs[[#This Row],[J0]:[J0]]+MID(E$1,2,2))</f>
        <v/>
      </c>
      <c r="F62" s="59" t="str" cm="1">
        <f t="array" ref="F62">IF(Devoirs[[#This Row],[J0]:[J0]]="","",Devoirs[[#This Row],[J0]:[J0]]+MID(F$1,2,2))</f>
        <v/>
      </c>
      <c r="G62" s="59" t="str" cm="1">
        <f t="array" ref="G62">IF(Devoirs[[#This Row],[J0]:[J0]]="","",Devoirs[[#This Row],[J0]:[J0]]+MID(G$1,2,2))</f>
        <v/>
      </c>
      <c r="H62" s="59" t="str" cm="1">
        <f t="array" ref="H62">IF(Devoirs[[#This Row],[J0]:[J0]]="","",Devoirs[[#This Row],[J0]:[J0]]+MID(H$1,2,2))</f>
        <v/>
      </c>
      <c r="I62" s="59" t="str" cm="1">
        <f t="array" ref="I62">IF(Devoirs[[#This Row],[J0]:[J0]]="","",Devoirs[[#This Row],[J0]:[J0]]+MID(I$1,2,2))</f>
        <v/>
      </c>
      <c r="O62" t="s">
        <v>104</v>
      </c>
      <c r="P62" s="66">
        <v>45918</v>
      </c>
      <c r="Q62" s="86" t="s">
        <v>216</v>
      </c>
      <c r="R62" s="86">
        <v>0</v>
      </c>
    </row>
    <row r="63" spans="1:18" ht="12.75" x14ac:dyDescent="0.2">
      <c r="A63" s="42" t="s">
        <v>104</v>
      </c>
      <c r="B63" s="72"/>
      <c r="C63" s="59"/>
      <c r="D63" s="59" t="str" cm="1">
        <f t="array" ref="D63">IF(Devoirs[[#This Row],[J0]:[J0]]="","",Devoirs[[#This Row],[J0]:[J0]]+MID(D$1,2,2))</f>
        <v/>
      </c>
      <c r="E63" s="59" t="str" cm="1">
        <f t="array" ref="E63">IF(Devoirs[[#This Row],[J0]:[J0]]="","",Devoirs[[#This Row],[J0]:[J0]]+MID(E$1,2,2))</f>
        <v/>
      </c>
      <c r="F63" s="59" t="str" cm="1">
        <f t="array" ref="F63">IF(Devoirs[[#This Row],[J0]:[J0]]="","",Devoirs[[#This Row],[J0]:[J0]]+MID(F$1,2,2))</f>
        <v/>
      </c>
      <c r="G63" s="59" t="str" cm="1">
        <f t="array" ref="G63">IF(Devoirs[[#This Row],[J0]:[J0]]="","",Devoirs[[#This Row],[J0]:[J0]]+MID(G$1,2,2))</f>
        <v/>
      </c>
      <c r="H63" s="59" t="str" cm="1">
        <f t="array" ref="H63">IF(Devoirs[[#This Row],[J0]:[J0]]="","",Devoirs[[#This Row],[J0]:[J0]]+MID(H$1,2,2))</f>
        <v/>
      </c>
      <c r="I63" s="59" t="str" cm="1">
        <f t="array" ref="I63">IF(Devoirs[[#This Row],[J0]:[J0]]="","",Devoirs[[#This Row],[J0]:[J0]]+MID(I$1,2,2))</f>
        <v/>
      </c>
      <c r="O63" t="s">
        <v>104</v>
      </c>
      <c r="P63" s="66">
        <v>45918</v>
      </c>
      <c r="Q63" s="86" t="s">
        <v>217</v>
      </c>
      <c r="R63" s="86">
        <v>0</v>
      </c>
    </row>
    <row r="64" spans="1:18" ht="12.75" x14ac:dyDescent="0.2">
      <c r="A64" s="56" t="s">
        <v>105</v>
      </c>
      <c r="B64" s="80"/>
      <c r="C64" s="59">
        <v>45905</v>
      </c>
      <c r="D64" s="59" cm="1">
        <f t="array" ref="D64">IF(Devoirs[[#This Row],[J0]:[J0]]="","",Devoirs[[#This Row],[J0]:[J0]]+MID(D$1,2,2))</f>
        <v>45907</v>
      </c>
      <c r="E64" s="59" cm="1">
        <f t="array" ref="E64">IF(Devoirs[[#This Row],[J0]:[J0]]="","",Devoirs[[#This Row],[J0]:[J0]]+MID(E$1,2,2))</f>
        <v>45911</v>
      </c>
      <c r="F64" s="59" cm="1">
        <f t="array" ref="F64">IF(Devoirs[[#This Row],[J0]:[J0]]="","",Devoirs[[#This Row],[J0]:[J0]]+MID(F$1,2,2))</f>
        <v>45915</v>
      </c>
      <c r="G64" s="59" cm="1">
        <f t="array" ref="G64">IF(Devoirs[[#This Row],[J0]:[J0]]="","",Devoirs[[#This Row],[J0]:[J0]]+MID(G$1,2,2))</f>
        <v>45920</v>
      </c>
      <c r="H64" s="59" cm="1">
        <f t="array" ref="H64">IF(Devoirs[[#This Row],[J0]:[J0]]="","",Devoirs[[#This Row],[J0]:[J0]]+MID(H$1,2,2))</f>
        <v>45935</v>
      </c>
      <c r="I64" s="59" cm="1">
        <f t="array" ref="I64">IF(Devoirs[[#This Row],[J0]:[J0]]="","",Devoirs[[#This Row],[J0]:[J0]]+MID(I$1,2,2))</f>
        <v>45965</v>
      </c>
      <c r="O64" t="s">
        <v>104</v>
      </c>
      <c r="P64" s="66">
        <v>45918</v>
      </c>
      <c r="Q64" s="86" t="s">
        <v>218</v>
      </c>
      <c r="R64" s="86">
        <v>0</v>
      </c>
    </row>
    <row r="65" spans="1:18" ht="12.75" x14ac:dyDescent="0.2">
      <c r="A65" s="57" t="s">
        <v>106</v>
      </c>
      <c r="B65" s="80"/>
      <c r="C65" s="59">
        <v>45905</v>
      </c>
      <c r="D65" s="59" cm="1">
        <f t="array" ref="D65">IF(Devoirs[[#This Row],[J0]:[J0]]="","",Devoirs[[#This Row],[J0]:[J0]]+MID(D$1,2,2))</f>
        <v>45907</v>
      </c>
      <c r="E65" s="59" cm="1">
        <f t="array" ref="E65">IF(Devoirs[[#This Row],[J0]:[J0]]="","",Devoirs[[#This Row],[J0]:[J0]]+MID(E$1,2,2))</f>
        <v>45911</v>
      </c>
      <c r="F65" s="59" cm="1">
        <f t="array" ref="F65">IF(Devoirs[[#This Row],[J0]:[J0]]="","",Devoirs[[#This Row],[J0]:[J0]]+MID(F$1,2,2))</f>
        <v>45915</v>
      </c>
      <c r="G65" s="59" cm="1">
        <f t="array" ref="G65">IF(Devoirs[[#This Row],[J0]:[J0]]="","",Devoirs[[#This Row],[J0]:[J0]]+MID(G$1,2,2))</f>
        <v>45920</v>
      </c>
      <c r="H65" s="59" cm="1">
        <f t="array" ref="H65">IF(Devoirs[[#This Row],[J0]:[J0]]="","",Devoirs[[#This Row],[J0]:[J0]]+MID(H$1,2,2))</f>
        <v>45935</v>
      </c>
      <c r="I65" s="59" cm="1">
        <f t="array" ref="I65">IF(Devoirs[[#This Row],[J0]:[J0]]="","",Devoirs[[#This Row],[J0]:[J0]]+MID(I$1,2,2))</f>
        <v>45965</v>
      </c>
      <c r="O65" t="s">
        <v>104</v>
      </c>
      <c r="P65" s="66">
        <v>45918</v>
      </c>
      <c r="Q65" s="86" t="s">
        <v>219</v>
      </c>
      <c r="R65" s="86">
        <v>0</v>
      </c>
    </row>
    <row r="66" spans="1:18" ht="12.75" x14ac:dyDescent="0.2">
      <c r="A66" s="57" t="s">
        <v>107</v>
      </c>
      <c r="B66" s="80"/>
      <c r="C66" s="59">
        <v>45905</v>
      </c>
      <c r="D66" s="59" cm="1">
        <f t="array" ref="D66">IF(Devoirs[[#This Row],[J0]:[J0]]="","",Devoirs[[#This Row],[J0]:[J0]]+MID(D$1,2,2))</f>
        <v>45907</v>
      </c>
      <c r="E66" s="59" cm="1">
        <f t="array" ref="E66">IF(Devoirs[[#This Row],[J0]:[J0]]="","",Devoirs[[#This Row],[J0]:[J0]]+MID(E$1,2,2))</f>
        <v>45911</v>
      </c>
      <c r="F66" s="59" cm="1">
        <f t="array" ref="F66">IF(Devoirs[[#This Row],[J0]:[J0]]="","",Devoirs[[#This Row],[J0]:[J0]]+MID(F$1,2,2))</f>
        <v>45915</v>
      </c>
      <c r="G66" s="59" cm="1">
        <f t="array" ref="G66">IF(Devoirs[[#This Row],[J0]:[J0]]="","",Devoirs[[#This Row],[J0]:[J0]]+MID(G$1,2,2))</f>
        <v>45920</v>
      </c>
      <c r="H66" s="59" cm="1">
        <f t="array" ref="H66">IF(Devoirs[[#This Row],[J0]:[J0]]="","",Devoirs[[#This Row],[J0]:[J0]]+MID(H$1,2,2))</f>
        <v>45935</v>
      </c>
      <c r="I66" s="59" cm="1">
        <f t="array" ref="I66">IF(Devoirs[[#This Row],[J0]:[J0]]="","",Devoirs[[#This Row],[J0]:[J0]]+MID(I$1,2,2))</f>
        <v>45965</v>
      </c>
      <c r="O66" t="s">
        <v>148</v>
      </c>
      <c r="P66" s="66">
        <v>45919</v>
      </c>
      <c r="Q66" s="86" t="s">
        <v>220</v>
      </c>
      <c r="R66" s="86">
        <v>0</v>
      </c>
    </row>
    <row r="67" spans="1:18" ht="12.75" x14ac:dyDescent="0.2">
      <c r="A67" s="57" t="s">
        <v>108</v>
      </c>
      <c r="B67" s="80"/>
      <c r="C67" s="59">
        <v>45908</v>
      </c>
      <c r="D67" s="59" cm="1">
        <f t="array" ref="D67">IF(Devoirs[[#This Row],[J0]:[J0]]="","",Devoirs[[#This Row],[J0]:[J0]]+MID(D$1,2,2))</f>
        <v>45910</v>
      </c>
      <c r="E67" s="59" cm="1">
        <f t="array" ref="E67">IF(Devoirs[[#This Row],[J0]:[J0]]="","",Devoirs[[#This Row],[J0]:[J0]]+MID(E$1,2,2))</f>
        <v>45914</v>
      </c>
      <c r="F67" s="59" cm="1">
        <f t="array" ref="F67">IF(Devoirs[[#This Row],[J0]:[J0]]="","",Devoirs[[#This Row],[J0]:[J0]]+MID(F$1,2,2))</f>
        <v>45918</v>
      </c>
      <c r="G67" s="59" cm="1">
        <f t="array" ref="G67">IF(Devoirs[[#This Row],[J0]:[J0]]="","",Devoirs[[#This Row],[J0]:[J0]]+MID(G$1,2,2))</f>
        <v>45923</v>
      </c>
      <c r="H67" s="59" cm="1">
        <f t="array" ref="H67">IF(Devoirs[[#This Row],[J0]:[J0]]="","",Devoirs[[#This Row],[J0]:[J0]]+MID(H$1,2,2))</f>
        <v>45938</v>
      </c>
      <c r="I67" s="59" cm="1">
        <f t="array" ref="I67">IF(Devoirs[[#This Row],[J0]:[J0]]="","",Devoirs[[#This Row],[J0]:[J0]]+MID(I$1,2,2))</f>
        <v>45968</v>
      </c>
      <c r="O67" t="s">
        <v>148</v>
      </c>
      <c r="P67" s="66">
        <v>45919</v>
      </c>
      <c r="Q67" s="86" t="s">
        <v>221</v>
      </c>
      <c r="R67" s="86">
        <v>0</v>
      </c>
    </row>
    <row r="68" spans="1:18" ht="12.75" x14ac:dyDescent="0.2">
      <c r="A68" s="57" t="s">
        <v>109</v>
      </c>
      <c r="B68" s="80"/>
      <c r="C68" s="59">
        <v>45909</v>
      </c>
      <c r="D68" s="59" cm="1">
        <f t="array" ref="D68">IF(Devoirs[[#This Row],[J0]:[J0]]="","",Devoirs[[#This Row],[J0]:[J0]]+MID(D$1,2,2))</f>
        <v>45911</v>
      </c>
      <c r="E68" s="59" cm="1">
        <f t="array" ref="E68">IF(Devoirs[[#This Row],[J0]:[J0]]="","",Devoirs[[#This Row],[J0]:[J0]]+MID(E$1,2,2))</f>
        <v>45915</v>
      </c>
      <c r="F68" s="59" cm="1">
        <f t="array" ref="F68">IF(Devoirs[[#This Row],[J0]:[J0]]="","",Devoirs[[#This Row],[J0]:[J0]]+MID(F$1,2,2))</f>
        <v>45919</v>
      </c>
      <c r="G68" s="59" cm="1">
        <f t="array" ref="G68">IF(Devoirs[[#This Row],[J0]:[J0]]="","",Devoirs[[#This Row],[J0]:[J0]]+MID(G$1,2,2))</f>
        <v>45924</v>
      </c>
      <c r="H68" s="59" cm="1">
        <f t="array" ref="H68">IF(Devoirs[[#This Row],[J0]:[J0]]="","",Devoirs[[#This Row],[J0]:[J0]]+MID(H$1,2,2))</f>
        <v>45939</v>
      </c>
      <c r="I68" s="59" cm="1">
        <f t="array" ref="I68">IF(Devoirs[[#This Row],[J0]:[J0]]="","",Devoirs[[#This Row],[J0]:[J0]]+MID(I$1,2,2))</f>
        <v>45969</v>
      </c>
      <c r="O68" t="s">
        <v>150</v>
      </c>
      <c r="P68" s="66">
        <v>45919</v>
      </c>
      <c r="Q68" s="86" t="s">
        <v>222</v>
      </c>
      <c r="R68" s="86">
        <v>0</v>
      </c>
    </row>
    <row r="69" spans="1:18" ht="12.75" x14ac:dyDescent="0.2">
      <c r="A69" s="57" t="s">
        <v>110</v>
      </c>
      <c r="B69" s="80"/>
      <c r="C69" s="59">
        <v>45910</v>
      </c>
      <c r="D69" s="59" cm="1">
        <f t="array" ref="D69">IF(Devoirs[[#This Row],[J0]:[J0]]="","",Devoirs[[#This Row],[J0]:[J0]]+MID(D$1,2,2))</f>
        <v>45912</v>
      </c>
      <c r="E69" s="59" cm="1">
        <f t="array" ref="E69">IF(Devoirs[[#This Row],[J0]:[J0]]="","",Devoirs[[#This Row],[J0]:[J0]]+MID(E$1,2,2))</f>
        <v>45916</v>
      </c>
      <c r="F69" s="59" cm="1">
        <f t="array" ref="F69">IF(Devoirs[[#This Row],[J0]:[J0]]="","",Devoirs[[#This Row],[J0]:[J0]]+MID(F$1,2,2))</f>
        <v>45920</v>
      </c>
      <c r="G69" s="59" cm="1">
        <f t="array" ref="G69">IF(Devoirs[[#This Row],[J0]:[J0]]="","",Devoirs[[#This Row],[J0]:[J0]]+MID(G$1,2,2))</f>
        <v>45925</v>
      </c>
      <c r="H69" s="59" cm="1">
        <f t="array" ref="H69">IF(Devoirs[[#This Row],[J0]:[J0]]="","",Devoirs[[#This Row],[J0]:[J0]]+MID(H$1,2,2))</f>
        <v>45940</v>
      </c>
      <c r="I69" s="59" cm="1">
        <f t="array" ref="I69">IF(Devoirs[[#This Row],[J0]:[J0]]="","",Devoirs[[#This Row],[J0]:[J0]]+MID(I$1,2,2))</f>
        <v>45970</v>
      </c>
      <c r="O69" t="s">
        <v>150</v>
      </c>
      <c r="P69" s="66">
        <v>45919</v>
      </c>
      <c r="Q69" s="86" t="s">
        <v>223</v>
      </c>
      <c r="R69" s="86">
        <v>0</v>
      </c>
    </row>
    <row r="70" spans="1:18" ht="12.75" x14ac:dyDescent="0.2">
      <c r="A70" s="57" t="s">
        <v>111</v>
      </c>
      <c r="B70" s="80"/>
      <c r="C70" s="59">
        <v>45911</v>
      </c>
      <c r="D70" s="59" cm="1">
        <f t="array" ref="D70">IF(Devoirs[[#This Row],[J0]:[J0]]="","",Devoirs[[#This Row],[J0]:[J0]]+MID(D$1,2,2))</f>
        <v>45913</v>
      </c>
      <c r="E70" s="59" cm="1">
        <f t="array" ref="E70">IF(Devoirs[[#This Row],[J0]:[J0]]="","",Devoirs[[#This Row],[J0]:[J0]]+MID(E$1,2,2))</f>
        <v>45917</v>
      </c>
      <c r="F70" s="59" cm="1">
        <f t="array" ref="F70">IF(Devoirs[[#This Row],[J0]:[J0]]="","",Devoirs[[#This Row],[J0]:[J0]]+MID(F$1,2,2))</f>
        <v>45921</v>
      </c>
      <c r="G70" s="59" cm="1">
        <f t="array" ref="G70">IF(Devoirs[[#This Row],[J0]:[J0]]="","",Devoirs[[#This Row],[J0]:[J0]]+MID(G$1,2,2))</f>
        <v>45926</v>
      </c>
      <c r="H70" s="59" cm="1">
        <f t="array" ref="H70">IF(Devoirs[[#This Row],[J0]:[J0]]="","",Devoirs[[#This Row],[J0]:[J0]]+MID(H$1,2,2))</f>
        <v>45941</v>
      </c>
      <c r="I70" s="59" cm="1">
        <f t="array" ref="I70">IF(Devoirs[[#This Row],[J0]:[J0]]="","",Devoirs[[#This Row],[J0]:[J0]]+MID(I$1,2,2))</f>
        <v>45971</v>
      </c>
      <c r="O70" t="s">
        <v>150</v>
      </c>
      <c r="P70" s="66">
        <v>45919</v>
      </c>
      <c r="Q70" s="86" t="s">
        <v>224</v>
      </c>
      <c r="R70" s="86">
        <v>0</v>
      </c>
    </row>
    <row r="71" spans="1:18" ht="12.75" x14ac:dyDescent="0.2">
      <c r="A71" s="57" t="s">
        <v>112</v>
      </c>
      <c r="B71" s="80"/>
      <c r="C71" s="59">
        <v>45912</v>
      </c>
      <c r="D71" s="59" cm="1">
        <f t="array" ref="D71">IF(Devoirs[[#This Row],[J0]:[J0]]="","",Devoirs[[#This Row],[J0]:[J0]]+MID(D$1,2,2))</f>
        <v>45914</v>
      </c>
      <c r="E71" s="59" cm="1">
        <f t="array" ref="E71">IF(Devoirs[[#This Row],[J0]:[J0]]="","",Devoirs[[#This Row],[J0]:[J0]]+MID(E$1,2,2))</f>
        <v>45918</v>
      </c>
      <c r="F71" s="59" cm="1">
        <f t="array" ref="F71">IF(Devoirs[[#This Row],[J0]:[J0]]="","",Devoirs[[#This Row],[J0]:[J0]]+MID(F$1,2,2))</f>
        <v>45922</v>
      </c>
      <c r="G71" s="59" cm="1">
        <f t="array" ref="G71">IF(Devoirs[[#This Row],[J0]:[J0]]="","",Devoirs[[#This Row],[J0]:[J0]]+MID(G$1,2,2))</f>
        <v>45927</v>
      </c>
      <c r="H71" s="59" cm="1">
        <f t="array" ref="H71">IF(Devoirs[[#This Row],[J0]:[J0]]="","",Devoirs[[#This Row],[J0]:[J0]]+MID(H$1,2,2))</f>
        <v>45942</v>
      </c>
      <c r="I71" s="59" cm="1">
        <f t="array" ref="I71">IF(Devoirs[[#This Row],[J0]:[J0]]="","",Devoirs[[#This Row],[J0]:[J0]]+MID(I$1,2,2))</f>
        <v>45972</v>
      </c>
      <c r="O71" t="s">
        <v>104</v>
      </c>
      <c r="P71" s="66">
        <v>45919</v>
      </c>
      <c r="Q71" s="86" t="s">
        <v>225</v>
      </c>
      <c r="R71" s="86">
        <v>0</v>
      </c>
    </row>
    <row r="72" spans="1:18" ht="12.75" x14ac:dyDescent="0.2">
      <c r="A72" s="57" t="s">
        <v>113</v>
      </c>
      <c r="B72" s="80"/>
      <c r="C72" s="59">
        <v>45913</v>
      </c>
      <c r="D72" s="59" cm="1">
        <f t="array" ref="D72">IF(Devoirs[[#This Row],[J0]:[J0]]="","",Devoirs[[#This Row],[J0]:[J0]]+MID(D$1,2,2))</f>
        <v>45915</v>
      </c>
      <c r="E72" s="59" cm="1">
        <f t="array" ref="E72">IF(Devoirs[[#This Row],[J0]:[J0]]="","",Devoirs[[#This Row],[J0]:[J0]]+MID(E$1,2,2))</f>
        <v>45919</v>
      </c>
      <c r="F72" s="59" cm="1">
        <f t="array" ref="F72">IF(Devoirs[[#This Row],[J0]:[J0]]="","",Devoirs[[#This Row],[J0]:[J0]]+MID(F$1,2,2))</f>
        <v>45923</v>
      </c>
      <c r="G72" s="59" cm="1">
        <f t="array" ref="G72">IF(Devoirs[[#This Row],[J0]:[J0]]="","",Devoirs[[#This Row],[J0]:[J0]]+MID(G$1,2,2))</f>
        <v>45928</v>
      </c>
      <c r="H72" s="59" cm="1">
        <f t="array" ref="H72">IF(Devoirs[[#This Row],[J0]:[J0]]="","",Devoirs[[#This Row],[J0]:[J0]]+MID(H$1,2,2))</f>
        <v>45943</v>
      </c>
      <c r="I72" s="59" cm="1">
        <f t="array" ref="I72">IF(Devoirs[[#This Row],[J0]:[J0]]="","",Devoirs[[#This Row],[J0]:[J0]]+MID(I$1,2,2))</f>
        <v>45973</v>
      </c>
      <c r="O72" t="s">
        <v>104</v>
      </c>
      <c r="P72" s="66">
        <v>45919</v>
      </c>
      <c r="Q72" s="86" t="s">
        <v>226</v>
      </c>
      <c r="R72" s="86">
        <v>0</v>
      </c>
    </row>
    <row r="73" spans="1:18" ht="12.75" x14ac:dyDescent="0.2">
      <c r="A73" s="57" t="s">
        <v>114</v>
      </c>
      <c r="B73" s="80"/>
      <c r="C73" s="59">
        <v>45915</v>
      </c>
      <c r="D73" s="59" cm="1">
        <f t="array" ref="D73">IF(Devoirs[[#This Row],[J0]:[J0]]="","",Devoirs[[#This Row],[J0]:[J0]]+MID(D$1,2,2))</f>
        <v>45917</v>
      </c>
      <c r="E73" s="59" cm="1">
        <f t="array" ref="E73">IF(Devoirs[[#This Row],[J0]:[J0]]="","",Devoirs[[#This Row],[J0]:[J0]]+MID(E$1,2,2))</f>
        <v>45921</v>
      </c>
      <c r="F73" s="59" cm="1">
        <f t="array" ref="F73">IF(Devoirs[[#This Row],[J0]:[J0]]="","",Devoirs[[#This Row],[J0]:[J0]]+MID(F$1,2,2))</f>
        <v>45925</v>
      </c>
      <c r="G73" s="59" cm="1">
        <f t="array" ref="G73">IF(Devoirs[[#This Row],[J0]:[J0]]="","",Devoirs[[#This Row],[J0]:[J0]]+MID(G$1,2,2))</f>
        <v>45930</v>
      </c>
      <c r="H73" s="59" cm="1">
        <f t="array" ref="H73">IF(Devoirs[[#This Row],[J0]:[J0]]="","",Devoirs[[#This Row],[J0]:[J0]]+MID(H$1,2,2))</f>
        <v>45945</v>
      </c>
      <c r="I73" s="59" cm="1">
        <f t="array" ref="I73">IF(Devoirs[[#This Row],[J0]:[J0]]="","",Devoirs[[#This Row],[J0]:[J0]]+MID(I$1,2,2))</f>
        <v>45975</v>
      </c>
      <c r="O73" t="s">
        <v>104</v>
      </c>
      <c r="P73" s="66">
        <v>45919</v>
      </c>
      <c r="Q73" s="86" t="s">
        <v>227</v>
      </c>
      <c r="R73" s="86">
        <v>0</v>
      </c>
    </row>
    <row r="74" spans="1:18" ht="12.75" x14ac:dyDescent="0.2">
      <c r="A74" s="57" t="s">
        <v>115</v>
      </c>
      <c r="B74" s="80"/>
      <c r="C74" s="59">
        <v>45916</v>
      </c>
      <c r="D74" s="59" cm="1">
        <f t="array" ref="D74">IF(Devoirs[[#This Row],[J0]:[J0]]="","",Devoirs[[#This Row],[J0]:[J0]]+MID(D$1,2,2))</f>
        <v>45918</v>
      </c>
      <c r="E74" s="59" cm="1">
        <f t="array" ref="E74">IF(Devoirs[[#This Row],[J0]:[J0]]="","",Devoirs[[#This Row],[J0]:[J0]]+MID(E$1,2,2))</f>
        <v>45922</v>
      </c>
      <c r="F74" s="59" cm="1">
        <f t="array" ref="F74">IF(Devoirs[[#This Row],[J0]:[J0]]="","",Devoirs[[#This Row],[J0]:[J0]]+MID(F$1,2,2))</f>
        <v>45926</v>
      </c>
      <c r="G74" s="59" cm="1">
        <f t="array" ref="G74">IF(Devoirs[[#This Row],[J0]:[J0]]="","",Devoirs[[#This Row],[J0]:[J0]]+MID(G$1,2,2))</f>
        <v>45931</v>
      </c>
      <c r="H74" s="59" cm="1">
        <f t="array" ref="H74">IF(Devoirs[[#This Row],[J0]:[J0]]="","",Devoirs[[#This Row],[J0]:[J0]]+MID(H$1,2,2))</f>
        <v>45946</v>
      </c>
      <c r="I74" s="59" cm="1">
        <f t="array" ref="I74">IF(Devoirs[[#This Row],[J0]:[J0]]="","",Devoirs[[#This Row],[J0]:[J0]]+MID(I$1,2,2))</f>
        <v>45976</v>
      </c>
      <c r="O74" t="s">
        <v>104</v>
      </c>
      <c r="P74" s="66">
        <v>45919</v>
      </c>
      <c r="Q74" s="86" t="s">
        <v>228</v>
      </c>
      <c r="R74" s="86">
        <v>0</v>
      </c>
    </row>
    <row r="75" spans="1:18" ht="12.75" x14ac:dyDescent="0.2">
      <c r="A75" s="57" t="s">
        <v>116</v>
      </c>
      <c r="B75" s="80"/>
      <c r="C75" s="59">
        <v>45917</v>
      </c>
      <c r="D75" s="59" cm="1">
        <f t="array" ref="D75">IF(Devoirs[[#This Row],[J0]:[J0]]="","",Devoirs[[#This Row],[J0]:[J0]]+MID(D$1,2,2))</f>
        <v>45919</v>
      </c>
      <c r="E75" s="59" cm="1">
        <f t="array" ref="E75">IF(Devoirs[[#This Row],[J0]:[J0]]="","",Devoirs[[#This Row],[J0]:[J0]]+MID(E$1,2,2))</f>
        <v>45923</v>
      </c>
      <c r="F75" s="59" cm="1">
        <f t="array" ref="F75">IF(Devoirs[[#This Row],[J0]:[J0]]="","",Devoirs[[#This Row],[J0]:[J0]]+MID(F$1,2,2))</f>
        <v>45927</v>
      </c>
      <c r="G75" s="59" cm="1">
        <f t="array" ref="G75">IF(Devoirs[[#This Row],[J0]:[J0]]="","",Devoirs[[#This Row],[J0]:[J0]]+MID(G$1,2,2))</f>
        <v>45932</v>
      </c>
      <c r="H75" s="59" cm="1">
        <f t="array" ref="H75">IF(Devoirs[[#This Row],[J0]:[J0]]="","",Devoirs[[#This Row],[J0]:[J0]]+MID(H$1,2,2))</f>
        <v>45947</v>
      </c>
      <c r="I75" s="59" cm="1">
        <f t="array" ref="I75">IF(Devoirs[[#This Row],[J0]:[J0]]="","",Devoirs[[#This Row],[J0]:[J0]]+MID(I$1,2,2))</f>
        <v>45977</v>
      </c>
      <c r="O75" t="s">
        <v>149</v>
      </c>
      <c r="P75" s="66">
        <v>45920</v>
      </c>
      <c r="Q75" s="86" t="s">
        <v>229</v>
      </c>
      <c r="R75" s="86">
        <v>3.125E-2</v>
      </c>
    </row>
    <row r="76" spans="1:18" ht="12.75" x14ac:dyDescent="0.2">
      <c r="A76" s="57" t="s">
        <v>117</v>
      </c>
      <c r="B76" s="80"/>
      <c r="C76" s="59">
        <v>45918</v>
      </c>
      <c r="D76" s="59" cm="1">
        <f t="array" ref="D76">IF(Devoirs[[#This Row],[J0]:[J0]]="","",Devoirs[[#This Row],[J0]:[J0]]+MID(D$1,2,2))</f>
        <v>45920</v>
      </c>
      <c r="E76" s="59" cm="1">
        <f t="array" ref="E76">IF(Devoirs[[#This Row],[J0]:[J0]]="","",Devoirs[[#This Row],[J0]:[J0]]+MID(E$1,2,2))</f>
        <v>45924</v>
      </c>
      <c r="F76" s="59" cm="1">
        <f t="array" ref="F76">IF(Devoirs[[#This Row],[J0]:[J0]]="","",Devoirs[[#This Row],[J0]:[J0]]+MID(F$1,2,2))</f>
        <v>45928</v>
      </c>
      <c r="G76" s="59" cm="1">
        <f t="array" ref="G76">IF(Devoirs[[#This Row],[J0]:[J0]]="","",Devoirs[[#This Row],[J0]:[J0]]+MID(G$1,2,2))</f>
        <v>45933</v>
      </c>
      <c r="H76" s="59" cm="1">
        <f t="array" ref="H76">IF(Devoirs[[#This Row],[J0]:[J0]]="","",Devoirs[[#This Row],[J0]:[J0]]+MID(H$1,2,2))</f>
        <v>45948</v>
      </c>
      <c r="I76" s="59" cm="1">
        <f t="array" ref="I76">IF(Devoirs[[#This Row],[J0]:[J0]]="","",Devoirs[[#This Row],[J0]:[J0]]+MID(I$1,2,2))</f>
        <v>45978</v>
      </c>
      <c r="O76" t="s">
        <v>149</v>
      </c>
      <c r="P76" s="66">
        <v>45920</v>
      </c>
      <c r="Q76" s="86" t="s">
        <v>230</v>
      </c>
      <c r="R76" s="86">
        <v>4.1666666666666664E-2</v>
      </c>
    </row>
    <row r="77" spans="1:18" ht="12.75" x14ac:dyDescent="0.2">
      <c r="A77" s="57" t="s">
        <v>118</v>
      </c>
      <c r="B77" s="80"/>
      <c r="C77" s="59">
        <v>45919</v>
      </c>
      <c r="D77" s="59" cm="1">
        <f t="array" ref="D77">IF(Devoirs[[#This Row],[J0]:[J0]]="","",Devoirs[[#This Row],[J0]:[J0]]+MID(D$1,2,2))</f>
        <v>45921</v>
      </c>
      <c r="E77" s="59" cm="1">
        <f t="array" ref="E77">IF(Devoirs[[#This Row],[J0]:[J0]]="","",Devoirs[[#This Row],[J0]:[J0]]+MID(E$1,2,2))</f>
        <v>45925</v>
      </c>
      <c r="F77" s="59" cm="1">
        <f t="array" ref="F77">IF(Devoirs[[#This Row],[J0]:[J0]]="","",Devoirs[[#This Row],[J0]:[J0]]+MID(F$1,2,2))</f>
        <v>45929</v>
      </c>
      <c r="G77" s="59" cm="1">
        <f t="array" ref="G77">IF(Devoirs[[#This Row],[J0]:[J0]]="","",Devoirs[[#This Row],[J0]:[J0]]+MID(G$1,2,2))</f>
        <v>45934</v>
      </c>
      <c r="H77" s="59" cm="1">
        <f t="array" ref="H77">IF(Devoirs[[#This Row],[J0]:[J0]]="","",Devoirs[[#This Row],[J0]:[J0]]+MID(H$1,2,2))</f>
        <v>45949</v>
      </c>
      <c r="I77" s="59" cm="1">
        <f t="array" ref="I77">IF(Devoirs[[#This Row],[J0]:[J0]]="","",Devoirs[[#This Row],[J0]:[J0]]+MID(I$1,2,2))</f>
        <v>45979</v>
      </c>
      <c r="O77" t="s">
        <v>148</v>
      </c>
      <c r="P77" s="66">
        <v>45920</v>
      </c>
      <c r="Q77" s="86" t="s">
        <v>231</v>
      </c>
      <c r="R77" s="86">
        <v>0</v>
      </c>
    </row>
    <row r="78" spans="1:18" ht="12.75" x14ac:dyDescent="0.2">
      <c r="A78" s="57" t="s">
        <v>119</v>
      </c>
      <c r="B78" s="80"/>
      <c r="C78" s="59">
        <v>45920</v>
      </c>
      <c r="D78" s="59" cm="1">
        <f t="array" ref="D78">IF(Devoirs[[#This Row],[J0]:[J0]]="","",Devoirs[[#This Row],[J0]:[J0]]+MID(D$1,2,2))</f>
        <v>45922</v>
      </c>
      <c r="E78" s="59" cm="1">
        <f t="array" ref="E78">IF(Devoirs[[#This Row],[J0]:[J0]]="","",Devoirs[[#This Row],[J0]:[J0]]+MID(E$1,2,2))</f>
        <v>45926</v>
      </c>
      <c r="F78" s="59" cm="1">
        <f t="array" ref="F78">IF(Devoirs[[#This Row],[J0]:[J0]]="","",Devoirs[[#This Row],[J0]:[J0]]+MID(F$1,2,2))</f>
        <v>45930</v>
      </c>
      <c r="G78" s="59" cm="1">
        <f t="array" ref="G78">IF(Devoirs[[#This Row],[J0]:[J0]]="","",Devoirs[[#This Row],[J0]:[J0]]+MID(G$1,2,2))</f>
        <v>45935</v>
      </c>
      <c r="H78" s="59" cm="1">
        <f t="array" ref="H78">IF(Devoirs[[#This Row],[J0]:[J0]]="","",Devoirs[[#This Row],[J0]:[J0]]+MID(H$1,2,2))</f>
        <v>45950</v>
      </c>
      <c r="I78" s="59" cm="1">
        <f t="array" ref="I78">IF(Devoirs[[#This Row],[J0]:[J0]]="","",Devoirs[[#This Row],[J0]:[J0]]+MID(I$1,2,2))</f>
        <v>45980</v>
      </c>
      <c r="O78" t="s">
        <v>148</v>
      </c>
      <c r="P78" s="66">
        <v>45920</v>
      </c>
      <c r="Q78" s="86" t="s">
        <v>232</v>
      </c>
      <c r="R78" s="86">
        <v>0</v>
      </c>
    </row>
    <row r="79" spans="1:18" ht="12.75" x14ac:dyDescent="0.2">
      <c r="A79" s="57" t="s">
        <v>120</v>
      </c>
      <c r="B79" s="80"/>
      <c r="C79" s="59">
        <v>45922</v>
      </c>
      <c r="D79" s="59" cm="1">
        <f t="array" ref="D79">IF(Devoirs[[#This Row],[J0]:[J0]]="","",Devoirs[[#This Row],[J0]:[J0]]+MID(D$1,2,2))</f>
        <v>45924</v>
      </c>
      <c r="E79" s="59" cm="1">
        <f t="array" ref="E79">IF(Devoirs[[#This Row],[J0]:[J0]]="","",Devoirs[[#This Row],[J0]:[J0]]+MID(E$1,2,2))</f>
        <v>45928</v>
      </c>
      <c r="F79" s="59" cm="1">
        <f t="array" ref="F79">IF(Devoirs[[#This Row],[J0]:[J0]]="","",Devoirs[[#This Row],[J0]:[J0]]+MID(F$1,2,2))</f>
        <v>45932</v>
      </c>
      <c r="G79" s="59" cm="1">
        <f t="array" ref="G79">IF(Devoirs[[#This Row],[J0]:[J0]]="","",Devoirs[[#This Row],[J0]:[J0]]+MID(G$1,2,2))</f>
        <v>45937</v>
      </c>
      <c r="H79" s="59" cm="1">
        <f t="array" ref="H79">IF(Devoirs[[#This Row],[J0]:[J0]]="","",Devoirs[[#This Row],[J0]:[J0]]+MID(H$1,2,2))</f>
        <v>45952</v>
      </c>
      <c r="I79" s="59" cm="1">
        <f t="array" ref="I79">IF(Devoirs[[#This Row],[J0]:[J0]]="","",Devoirs[[#This Row],[J0]:[J0]]+MID(I$1,2,2))</f>
        <v>45982</v>
      </c>
      <c r="O79" t="s">
        <v>104</v>
      </c>
      <c r="P79" s="66">
        <v>45920</v>
      </c>
      <c r="Q79" s="86" t="s">
        <v>233</v>
      </c>
      <c r="R79" s="86">
        <v>0</v>
      </c>
    </row>
    <row r="80" spans="1:18" ht="12.75" x14ac:dyDescent="0.2">
      <c r="A80" s="57" t="s">
        <v>121</v>
      </c>
      <c r="B80" s="80"/>
      <c r="C80" s="59">
        <v>45923</v>
      </c>
      <c r="D80" s="59" cm="1">
        <f t="array" ref="D80">IF(Devoirs[[#This Row],[J0]:[J0]]="","",Devoirs[[#This Row],[J0]:[J0]]+MID(D$1,2,2))</f>
        <v>45925</v>
      </c>
      <c r="E80" s="59" cm="1">
        <f t="array" ref="E80">IF(Devoirs[[#This Row],[J0]:[J0]]="","",Devoirs[[#This Row],[J0]:[J0]]+MID(E$1,2,2))</f>
        <v>45929</v>
      </c>
      <c r="F80" s="59" cm="1">
        <f t="array" ref="F80">IF(Devoirs[[#This Row],[J0]:[J0]]="","",Devoirs[[#This Row],[J0]:[J0]]+MID(F$1,2,2))</f>
        <v>45933</v>
      </c>
      <c r="G80" s="59" cm="1">
        <f t="array" ref="G80">IF(Devoirs[[#This Row],[J0]:[J0]]="","",Devoirs[[#This Row],[J0]:[J0]]+MID(G$1,2,2))</f>
        <v>45938</v>
      </c>
      <c r="H80" s="59" cm="1">
        <f t="array" ref="H80">IF(Devoirs[[#This Row],[J0]:[J0]]="","",Devoirs[[#This Row],[J0]:[J0]]+MID(H$1,2,2))</f>
        <v>45953</v>
      </c>
      <c r="I80" s="59" cm="1">
        <f t="array" ref="I80">IF(Devoirs[[#This Row],[J0]:[J0]]="","",Devoirs[[#This Row],[J0]:[J0]]+MID(I$1,2,2))</f>
        <v>45983</v>
      </c>
      <c r="O80" t="s">
        <v>104</v>
      </c>
      <c r="P80" s="66">
        <v>45920</v>
      </c>
      <c r="Q80" s="86" t="s">
        <v>234</v>
      </c>
      <c r="R80" s="86">
        <v>0</v>
      </c>
    </row>
    <row r="81" spans="1:18" ht="12.75" x14ac:dyDescent="0.2">
      <c r="A81" s="57" t="s">
        <v>122</v>
      </c>
      <c r="B81" s="80">
        <v>0.125</v>
      </c>
      <c r="C81" s="59">
        <v>45924</v>
      </c>
      <c r="D81" s="59" cm="1">
        <f t="array" ref="D81">IF(Devoirs[[#This Row],[J0]:[J0]]="","",Devoirs[[#This Row],[J0]:[J0]]+MID(D$1,2,2))</f>
        <v>45926</v>
      </c>
      <c r="E81" s="59" cm="1">
        <f t="array" ref="E81">IF(Devoirs[[#This Row],[J0]:[J0]]="","",Devoirs[[#This Row],[J0]:[J0]]+MID(E$1,2,2))</f>
        <v>45930</v>
      </c>
      <c r="F81" s="59" cm="1">
        <f t="array" ref="F81">IF(Devoirs[[#This Row],[J0]:[J0]]="","",Devoirs[[#This Row],[J0]:[J0]]+MID(F$1,2,2))</f>
        <v>45934</v>
      </c>
      <c r="G81" s="59" cm="1">
        <f t="array" ref="G81">IF(Devoirs[[#This Row],[J0]:[J0]]="","",Devoirs[[#This Row],[J0]:[J0]]+MID(G$1,2,2))</f>
        <v>45939</v>
      </c>
      <c r="H81" s="59" cm="1">
        <f t="array" ref="H81">IF(Devoirs[[#This Row],[J0]:[J0]]="","",Devoirs[[#This Row],[J0]:[J0]]+MID(H$1,2,2))</f>
        <v>45954</v>
      </c>
      <c r="I81" s="59" cm="1">
        <f t="array" ref="I81">IF(Devoirs[[#This Row],[J0]:[J0]]="","",Devoirs[[#This Row],[J0]:[J0]]+MID(I$1,2,2))</f>
        <v>45984</v>
      </c>
      <c r="O81" t="s">
        <v>104</v>
      </c>
      <c r="P81" s="66">
        <v>45920</v>
      </c>
      <c r="Q81" s="86" t="s">
        <v>235</v>
      </c>
      <c r="R81" s="86">
        <v>0</v>
      </c>
    </row>
    <row r="82" spans="1:18" ht="12.75" x14ac:dyDescent="0.2">
      <c r="A82" s="57" t="s">
        <v>123</v>
      </c>
      <c r="B82" s="80"/>
      <c r="C82" s="59">
        <v>45925</v>
      </c>
      <c r="D82" s="59" cm="1">
        <f t="array" ref="D82">IF(Devoirs[[#This Row],[J0]:[J0]]="","",Devoirs[[#This Row],[J0]:[J0]]+MID(D$1,2,2))</f>
        <v>45927</v>
      </c>
      <c r="E82" s="59" cm="1">
        <f t="array" ref="E82">IF(Devoirs[[#This Row],[J0]:[J0]]="","",Devoirs[[#This Row],[J0]:[J0]]+MID(E$1,2,2))</f>
        <v>45931</v>
      </c>
      <c r="F82" s="59" cm="1">
        <f t="array" ref="F82">IF(Devoirs[[#This Row],[J0]:[J0]]="","",Devoirs[[#This Row],[J0]:[J0]]+MID(F$1,2,2))</f>
        <v>45935</v>
      </c>
      <c r="G82" s="59" cm="1">
        <f t="array" ref="G82">IF(Devoirs[[#This Row],[J0]:[J0]]="","",Devoirs[[#This Row],[J0]:[J0]]+MID(G$1,2,2))</f>
        <v>45940</v>
      </c>
      <c r="H82" s="59" cm="1">
        <f t="array" ref="H82">IF(Devoirs[[#This Row],[J0]:[J0]]="","",Devoirs[[#This Row],[J0]:[J0]]+MID(H$1,2,2))</f>
        <v>45955</v>
      </c>
      <c r="I82" s="59" cm="1">
        <f t="array" ref="I82">IF(Devoirs[[#This Row],[J0]:[J0]]="","",Devoirs[[#This Row],[J0]:[J0]]+MID(I$1,2,2))</f>
        <v>45985</v>
      </c>
      <c r="O82" t="s">
        <v>104</v>
      </c>
      <c r="P82" s="66">
        <v>45920</v>
      </c>
      <c r="Q82" s="86" t="s">
        <v>236</v>
      </c>
      <c r="R82" s="86">
        <v>0</v>
      </c>
    </row>
    <row r="83" spans="1:18" ht="12.75" x14ac:dyDescent="0.2">
      <c r="A83" s="58" t="s">
        <v>124</v>
      </c>
      <c r="B83" s="80"/>
      <c r="C83" s="59">
        <v>45926</v>
      </c>
      <c r="D83" s="59" cm="1">
        <f t="array" ref="D83">IF(Devoirs[[#This Row],[J0]:[J0]]="","",Devoirs[[#This Row],[J0]:[J0]]+MID(D$1,2,2))</f>
        <v>45928</v>
      </c>
      <c r="E83" s="59" cm="1">
        <f t="array" ref="E83">IF(Devoirs[[#This Row],[J0]:[J0]]="","",Devoirs[[#This Row],[J0]:[J0]]+MID(E$1,2,2))</f>
        <v>45932</v>
      </c>
      <c r="F83" s="59" cm="1">
        <f t="array" ref="F83">IF(Devoirs[[#This Row],[J0]:[J0]]="","",Devoirs[[#This Row],[J0]:[J0]]+MID(F$1,2,2))</f>
        <v>45936</v>
      </c>
      <c r="G83" s="59" cm="1">
        <f t="array" ref="G83">IF(Devoirs[[#This Row],[J0]:[J0]]="","",Devoirs[[#This Row],[J0]:[J0]]+MID(G$1,2,2))</f>
        <v>45941</v>
      </c>
      <c r="H83" s="59" cm="1">
        <f t="array" ref="H83">IF(Devoirs[[#This Row],[J0]:[J0]]="","",Devoirs[[#This Row],[J0]:[J0]]+MID(H$1,2,2))</f>
        <v>45956</v>
      </c>
      <c r="I83" s="59" cm="1">
        <f t="array" ref="I83">IF(Devoirs[[#This Row],[J0]:[J0]]="","",Devoirs[[#This Row],[J0]:[J0]]+MID(I$1,2,2))</f>
        <v>45986</v>
      </c>
      <c r="O83" t="s">
        <v>104</v>
      </c>
      <c r="P83" s="66">
        <v>45920</v>
      </c>
      <c r="Q83" s="86" t="s">
        <v>237</v>
      </c>
      <c r="R83" s="86">
        <v>0</v>
      </c>
    </row>
    <row r="84" spans="1:18" ht="12.75" x14ac:dyDescent="0.2">
      <c r="A84" s="42" t="s">
        <v>125</v>
      </c>
      <c r="B84" s="72"/>
      <c r="C84" s="59"/>
      <c r="D84" s="59" t="str" cm="1">
        <f t="array" ref="D84">IF(Devoirs[[#This Row],[J0]:[J0]]="","",Devoirs[[#This Row],[J0]:[J0]]+MID(D$1,2,2))</f>
        <v/>
      </c>
      <c r="E84" s="59" t="str" cm="1">
        <f t="array" ref="E84">IF(Devoirs[[#This Row],[J0]:[J0]]="","",Devoirs[[#This Row],[J0]:[J0]]+MID(E$1,2,2))</f>
        <v/>
      </c>
      <c r="F84" s="59" t="str" cm="1">
        <f t="array" ref="F84">IF(Devoirs[[#This Row],[J0]:[J0]]="","",Devoirs[[#This Row],[J0]:[J0]]+MID(F$1,2,2))</f>
        <v/>
      </c>
      <c r="G84" s="59" t="str" cm="1">
        <f t="array" ref="G84">IF(Devoirs[[#This Row],[J0]:[J0]]="","",Devoirs[[#This Row],[J0]:[J0]]+MID(G$1,2,2))</f>
        <v/>
      </c>
      <c r="H84" s="59" t="str" cm="1">
        <f t="array" ref="H84">IF(Devoirs[[#This Row],[J0]:[J0]]="","",Devoirs[[#This Row],[J0]:[J0]]+MID(H$1,2,2))</f>
        <v/>
      </c>
      <c r="I84" s="59" t="str" cm="1">
        <f t="array" ref="I84">IF(Devoirs[[#This Row],[J0]:[J0]]="","",Devoirs[[#This Row],[J0]:[J0]]+MID(I$1,2,2))</f>
        <v/>
      </c>
      <c r="O84" t="s">
        <v>104</v>
      </c>
      <c r="P84" s="66">
        <v>45920</v>
      </c>
      <c r="Q84" s="86" t="s">
        <v>238</v>
      </c>
      <c r="R84" s="86">
        <v>0</v>
      </c>
    </row>
    <row r="85" spans="1:18" ht="12.75" x14ac:dyDescent="0.2">
      <c r="A85" s="64" t="s">
        <v>126</v>
      </c>
      <c r="B85" s="81"/>
      <c r="C85" s="59"/>
      <c r="D85" s="59" t="str" cm="1">
        <f t="array" ref="D85">IF(Devoirs[[#This Row],[J0]:[J0]]="","",Devoirs[[#This Row],[J0]:[J0]]+MID(D$1,2,2))</f>
        <v/>
      </c>
      <c r="E85" s="59" t="str" cm="1">
        <f t="array" ref="E85">IF(Devoirs[[#This Row],[J0]:[J0]]="","",Devoirs[[#This Row],[J0]:[J0]]+MID(E$1,2,2))</f>
        <v/>
      </c>
      <c r="F85" s="59" t="str" cm="1">
        <f t="array" ref="F85">IF(Devoirs[[#This Row],[J0]:[J0]]="","",Devoirs[[#This Row],[J0]:[J0]]+MID(F$1,2,2))</f>
        <v/>
      </c>
      <c r="G85" s="59" t="str" cm="1">
        <f t="array" ref="G85">IF(Devoirs[[#This Row],[J0]:[J0]]="","",Devoirs[[#This Row],[J0]:[J0]]+MID(G$1,2,2))</f>
        <v/>
      </c>
      <c r="H85" s="59" t="str" cm="1">
        <f t="array" ref="H85">IF(Devoirs[[#This Row],[J0]:[J0]]="","",Devoirs[[#This Row],[J0]:[J0]]+MID(H$1,2,2))</f>
        <v/>
      </c>
      <c r="I85" s="59" t="str" cm="1">
        <f t="array" ref="I85">IF(Devoirs[[#This Row],[J0]:[J0]]="","",Devoirs[[#This Row],[J0]:[J0]]+MID(I$1,2,2))</f>
        <v/>
      </c>
      <c r="O85" t="s">
        <v>147</v>
      </c>
      <c r="P85" s="66">
        <v>45921</v>
      </c>
      <c r="Q85" s="86" t="s">
        <v>239</v>
      </c>
      <c r="R85" s="86">
        <v>0</v>
      </c>
    </row>
    <row r="86" spans="1:18" ht="12.75" x14ac:dyDescent="0.2">
      <c r="A86" s="64" t="s">
        <v>127</v>
      </c>
      <c r="B86" s="81"/>
      <c r="C86" s="59"/>
      <c r="D86" s="59" t="str" cm="1">
        <f t="array" ref="D86">IF(Devoirs[[#This Row],[J0]:[J0]]="","",Devoirs[[#This Row],[J0]:[J0]]+MID(D$1,2,2))</f>
        <v/>
      </c>
      <c r="E86" s="59" t="str" cm="1">
        <f t="array" ref="E86">IF(Devoirs[[#This Row],[J0]:[J0]]="","",Devoirs[[#This Row],[J0]:[J0]]+MID(E$1,2,2))</f>
        <v/>
      </c>
      <c r="F86" s="59" t="str" cm="1">
        <f t="array" ref="F86">IF(Devoirs[[#This Row],[J0]:[J0]]="","",Devoirs[[#This Row],[J0]:[J0]]+MID(F$1,2,2))</f>
        <v/>
      </c>
      <c r="G86" s="59" t="str" cm="1">
        <f t="array" ref="G86">IF(Devoirs[[#This Row],[J0]:[J0]]="","",Devoirs[[#This Row],[J0]:[J0]]+MID(G$1,2,2))</f>
        <v/>
      </c>
      <c r="H86" s="59" t="str" cm="1">
        <f t="array" ref="H86">IF(Devoirs[[#This Row],[J0]:[J0]]="","",Devoirs[[#This Row],[J0]:[J0]]+MID(H$1,2,2))</f>
        <v/>
      </c>
      <c r="I86" s="59" t="str" cm="1">
        <f t="array" ref="I86">IF(Devoirs[[#This Row],[J0]:[J0]]="","",Devoirs[[#This Row],[J0]:[J0]]+MID(I$1,2,2))</f>
        <v/>
      </c>
      <c r="O86" t="s">
        <v>148</v>
      </c>
      <c r="P86" s="66">
        <v>45921</v>
      </c>
      <c r="Q86" s="86" t="s">
        <v>240</v>
      </c>
      <c r="R86" s="86">
        <v>0</v>
      </c>
    </row>
    <row r="87" spans="1:18" ht="12.75" x14ac:dyDescent="0.2">
      <c r="A87" s="64" t="s">
        <v>128</v>
      </c>
      <c r="B87" s="81"/>
      <c r="C87" s="59"/>
      <c r="D87" s="59" t="str" cm="1">
        <f t="array" ref="D87">IF(Devoirs[[#This Row],[J0]:[J0]]="","",Devoirs[[#This Row],[J0]:[J0]]+MID(D$1,2,2))</f>
        <v/>
      </c>
      <c r="E87" s="59" t="str" cm="1">
        <f t="array" ref="E87">IF(Devoirs[[#This Row],[J0]:[J0]]="","",Devoirs[[#This Row],[J0]:[J0]]+MID(E$1,2,2))</f>
        <v/>
      </c>
      <c r="F87" s="59" t="str" cm="1">
        <f t="array" ref="F87">IF(Devoirs[[#This Row],[J0]:[J0]]="","",Devoirs[[#This Row],[J0]:[J0]]+MID(F$1,2,2))</f>
        <v/>
      </c>
      <c r="G87" s="59" t="str" cm="1">
        <f t="array" ref="G87">IF(Devoirs[[#This Row],[J0]:[J0]]="","",Devoirs[[#This Row],[J0]:[J0]]+MID(G$1,2,2))</f>
        <v/>
      </c>
      <c r="H87" s="59" t="str" cm="1">
        <f t="array" ref="H87">IF(Devoirs[[#This Row],[J0]:[J0]]="","",Devoirs[[#This Row],[J0]:[J0]]+MID(H$1,2,2))</f>
        <v/>
      </c>
      <c r="I87" s="59" t="str" cm="1">
        <f t="array" ref="I87">IF(Devoirs[[#This Row],[J0]:[J0]]="","",Devoirs[[#This Row],[J0]:[J0]]+MID(I$1,2,2))</f>
        <v/>
      </c>
      <c r="O87" t="s">
        <v>148</v>
      </c>
      <c r="P87" s="66">
        <v>45921</v>
      </c>
      <c r="Q87" s="86" t="s">
        <v>241</v>
      </c>
      <c r="R87" s="86">
        <v>0</v>
      </c>
    </row>
    <row r="88" spans="1:18" ht="12.75" x14ac:dyDescent="0.2">
      <c r="A88" s="64" t="s">
        <v>129</v>
      </c>
      <c r="B88" s="81"/>
      <c r="C88" s="59"/>
      <c r="D88" s="59" t="str" cm="1">
        <f t="array" ref="D88">IF(Devoirs[[#This Row],[J0]:[J0]]="","",Devoirs[[#This Row],[J0]:[J0]]+MID(D$1,2,2))</f>
        <v/>
      </c>
      <c r="E88" s="59" t="str" cm="1">
        <f t="array" ref="E88">IF(Devoirs[[#This Row],[J0]:[J0]]="","",Devoirs[[#This Row],[J0]:[J0]]+MID(E$1,2,2))</f>
        <v/>
      </c>
      <c r="F88" s="59" t="str" cm="1">
        <f t="array" ref="F88">IF(Devoirs[[#This Row],[J0]:[J0]]="","",Devoirs[[#This Row],[J0]:[J0]]+MID(F$1,2,2))</f>
        <v/>
      </c>
      <c r="G88" s="59" t="str" cm="1">
        <f t="array" ref="G88">IF(Devoirs[[#This Row],[J0]:[J0]]="","",Devoirs[[#This Row],[J0]:[J0]]+MID(G$1,2,2))</f>
        <v/>
      </c>
      <c r="H88" s="59" t="str" cm="1">
        <f t="array" ref="H88">IF(Devoirs[[#This Row],[J0]:[J0]]="","",Devoirs[[#This Row],[J0]:[J0]]+MID(H$1,2,2))</f>
        <v/>
      </c>
      <c r="I88" s="59" t="str" cm="1">
        <f t="array" ref="I88">IF(Devoirs[[#This Row],[J0]:[J0]]="","",Devoirs[[#This Row],[J0]:[J0]]+MID(I$1,2,2))</f>
        <v/>
      </c>
      <c r="O88" t="s">
        <v>104</v>
      </c>
      <c r="P88" s="66">
        <v>45921</v>
      </c>
      <c r="Q88" s="86" t="s">
        <v>242</v>
      </c>
      <c r="R88" s="86">
        <v>0</v>
      </c>
    </row>
    <row r="89" spans="1:18" ht="12.75" x14ac:dyDescent="0.2">
      <c r="A89" s="64" t="s">
        <v>130</v>
      </c>
      <c r="B89" s="81"/>
      <c r="C89" s="59"/>
      <c r="D89" s="59" t="str" cm="1">
        <f t="array" ref="D89">IF(Devoirs[[#This Row],[J0]:[J0]]="","",Devoirs[[#This Row],[J0]:[J0]]+MID(D$1,2,2))</f>
        <v/>
      </c>
      <c r="E89" s="59" t="str" cm="1">
        <f t="array" ref="E89">IF(Devoirs[[#This Row],[J0]:[J0]]="","",Devoirs[[#This Row],[J0]:[J0]]+MID(E$1,2,2))</f>
        <v/>
      </c>
      <c r="F89" s="59" t="str" cm="1">
        <f t="array" ref="F89">IF(Devoirs[[#This Row],[J0]:[J0]]="","",Devoirs[[#This Row],[J0]:[J0]]+MID(F$1,2,2))</f>
        <v/>
      </c>
      <c r="G89" s="59" t="str" cm="1">
        <f t="array" ref="G89">IF(Devoirs[[#This Row],[J0]:[J0]]="","",Devoirs[[#This Row],[J0]:[J0]]+MID(G$1,2,2))</f>
        <v/>
      </c>
      <c r="H89" s="59" t="str" cm="1">
        <f t="array" ref="H89">IF(Devoirs[[#This Row],[J0]:[J0]]="","",Devoirs[[#This Row],[J0]:[J0]]+MID(H$1,2,2))</f>
        <v/>
      </c>
      <c r="I89" s="59" t="str" cm="1">
        <f t="array" ref="I89">IF(Devoirs[[#This Row],[J0]:[J0]]="","",Devoirs[[#This Row],[J0]:[J0]]+MID(I$1,2,2))</f>
        <v/>
      </c>
      <c r="O89" t="s">
        <v>104</v>
      </c>
      <c r="P89" s="66">
        <v>45921</v>
      </c>
      <c r="Q89" s="86" t="s">
        <v>243</v>
      </c>
      <c r="R89" s="86">
        <v>0</v>
      </c>
    </row>
    <row r="90" spans="1:18" ht="12.75" x14ac:dyDescent="0.2">
      <c r="A90" s="64" t="s">
        <v>131</v>
      </c>
      <c r="B90" s="81"/>
      <c r="C90" s="59"/>
      <c r="D90" s="59" t="str" cm="1">
        <f t="array" ref="D90">IF(Devoirs[[#This Row],[J0]:[J0]]="","",Devoirs[[#This Row],[J0]:[J0]]+MID(D$1,2,2))</f>
        <v/>
      </c>
      <c r="E90" s="59" t="str" cm="1">
        <f t="array" ref="E90">IF(Devoirs[[#This Row],[J0]:[J0]]="","",Devoirs[[#This Row],[J0]:[J0]]+MID(E$1,2,2))</f>
        <v/>
      </c>
      <c r="F90" s="59" t="str" cm="1">
        <f t="array" ref="F90">IF(Devoirs[[#This Row],[J0]:[J0]]="","",Devoirs[[#This Row],[J0]:[J0]]+MID(F$1,2,2))</f>
        <v/>
      </c>
      <c r="G90" s="59" t="str" cm="1">
        <f t="array" ref="G90">IF(Devoirs[[#This Row],[J0]:[J0]]="","",Devoirs[[#This Row],[J0]:[J0]]+MID(G$1,2,2))</f>
        <v/>
      </c>
      <c r="H90" s="59" t="str" cm="1">
        <f t="array" ref="H90">IF(Devoirs[[#This Row],[J0]:[J0]]="","",Devoirs[[#This Row],[J0]:[J0]]+MID(H$1,2,2))</f>
        <v/>
      </c>
      <c r="I90" s="59" t="str" cm="1">
        <f t="array" ref="I90">IF(Devoirs[[#This Row],[J0]:[J0]]="","",Devoirs[[#This Row],[J0]:[J0]]+MID(I$1,2,2))</f>
        <v/>
      </c>
      <c r="O90" t="s">
        <v>104</v>
      </c>
      <c r="P90" s="66">
        <v>45921</v>
      </c>
      <c r="Q90" s="86" t="s">
        <v>244</v>
      </c>
      <c r="R90" s="86">
        <v>0</v>
      </c>
    </row>
    <row r="91" spans="1:18" ht="12.75" x14ac:dyDescent="0.2">
      <c r="A91" s="64" t="s">
        <v>132</v>
      </c>
      <c r="B91" s="81"/>
      <c r="C91" s="59"/>
      <c r="D91" s="59" t="str" cm="1">
        <f t="array" ref="D91">IF(Devoirs[[#This Row],[J0]:[J0]]="","",Devoirs[[#This Row],[J0]:[J0]]+MID(D$1,2,2))</f>
        <v/>
      </c>
      <c r="E91" s="59" t="str" cm="1">
        <f t="array" ref="E91">IF(Devoirs[[#This Row],[J0]:[J0]]="","",Devoirs[[#This Row],[J0]:[J0]]+MID(E$1,2,2))</f>
        <v/>
      </c>
      <c r="F91" s="59" t="str" cm="1">
        <f t="array" ref="F91">IF(Devoirs[[#This Row],[J0]:[J0]]="","",Devoirs[[#This Row],[J0]:[J0]]+MID(F$1,2,2))</f>
        <v/>
      </c>
      <c r="G91" s="59" t="str" cm="1">
        <f t="array" ref="G91">IF(Devoirs[[#This Row],[J0]:[J0]]="","",Devoirs[[#This Row],[J0]:[J0]]+MID(G$1,2,2))</f>
        <v/>
      </c>
      <c r="H91" s="59" t="str" cm="1">
        <f t="array" ref="H91">IF(Devoirs[[#This Row],[J0]:[J0]]="","",Devoirs[[#This Row],[J0]:[J0]]+MID(H$1,2,2))</f>
        <v/>
      </c>
      <c r="I91" s="59" t="str" cm="1">
        <f t="array" ref="I91">IF(Devoirs[[#This Row],[J0]:[J0]]="","",Devoirs[[#This Row],[J0]:[J0]]+MID(I$1,2,2))</f>
        <v/>
      </c>
      <c r="O91" t="s">
        <v>149</v>
      </c>
      <c r="P91" s="66">
        <v>45922</v>
      </c>
      <c r="Q91" s="86" t="s">
        <v>245</v>
      </c>
      <c r="R91" s="86">
        <v>6.25E-2</v>
      </c>
    </row>
    <row r="92" spans="1:18" ht="12.75" x14ac:dyDescent="0.2">
      <c r="A92" s="64" t="s">
        <v>133</v>
      </c>
      <c r="B92" s="81"/>
      <c r="C92" s="59"/>
      <c r="D92" s="59" t="str" cm="1">
        <f t="array" ref="D92">IF(Devoirs[[#This Row],[J0]:[J0]]="","",Devoirs[[#This Row],[J0]:[J0]]+MID(D$1,2,2))</f>
        <v/>
      </c>
      <c r="E92" s="59" t="str" cm="1">
        <f t="array" ref="E92">IF(Devoirs[[#This Row],[J0]:[J0]]="","",Devoirs[[#This Row],[J0]:[J0]]+MID(E$1,2,2))</f>
        <v/>
      </c>
      <c r="F92" s="59" t="str" cm="1">
        <f t="array" ref="F92">IF(Devoirs[[#This Row],[J0]:[J0]]="","",Devoirs[[#This Row],[J0]:[J0]]+MID(F$1,2,2))</f>
        <v/>
      </c>
      <c r="G92" s="59" t="str" cm="1">
        <f t="array" ref="G92">IF(Devoirs[[#This Row],[J0]:[J0]]="","",Devoirs[[#This Row],[J0]:[J0]]+MID(G$1,2,2))</f>
        <v/>
      </c>
      <c r="H92" s="59" t="str" cm="1">
        <f t="array" ref="H92">IF(Devoirs[[#This Row],[J0]:[J0]]="","",Devoirs[[#This Row],[J0]:[J0]]+MID(H$1,2,2))</f>
        <v/>
      </c>
      <c r="I92" s="59" t="str" cm="1">
        <f t="array" ref="I92">IF(Devoirs[[#This Row],[J0]:[J0]]="","",Devoirs[[#This Row],[J0]:[J0]]+MID(I$1,2,2))</f>
        <v/>
      </c>
      <c r="O92" t="s">
        <v>147</v>
      </c>
      <c r="P92" s="66">
        <v>45922</v>
      </c>
      <c r="Q92" s="86" t="s">
        <v>246</v>
      </c>
      <c r="R92" s="86">
        <v>0</v>
      </c>
    </row>
    <row r="93" spans="1:18" ht="12.75" x14ac:dyDescent="0.2">
      <c r="A93" s="64" t="s">
        <v>134</v>
      </c>
      <c r="B93" s="81"/>
      <c r="C93" s="59"/>
      <c r="D93" s="59" t="str" cm="1">
        <f t="array" ref="D93">IF(Devoirs[[#This Row],[J0]:[J0]]="","",Devoirs[[#This Row],[J0]:[J0]]+MID(D$1,2,2))</f>
        <v/>
      </c>
      <c r="E93" s="59" t="str" cm="1">
        <f t="array" ref="E93">IF(Devoirs[[#This Row],[J0]:[J0]]="","",Devoirs[[#This Row],[J0]:[J0]]+MID(E$1,2,2))</f>
        <v/>
      </c>
      <c r="F93" s="59" t="str" cm="1">
        <f t="array" ref="F93">IF(Devoirs[[#This Row],[J0]:[J0]]="","",Devoirs[[#This Row],[J0]:[J0]]+MID(F$1,2,2))</f>
        <v/>
      </c>
      <c r="G93" s="59" t="str" cm="1">
        <f t="array" ref="G93">IF(Devoirs[[#This Row],[J0]:[J0]]="","",Devoirs[[#This Row],[J0]:[J0]]+MID(G$1,2,2))</f>
        <v/>
      </c>
      <c r="H93" s="59" t="str" cm="1">
        <f t="array" ref="H93">IF(Devoirs[[#This Row],[J0]:[J0]]="","",Devoirs[[#This Row],[J0]:[J0]]+MID(H$1,2,2))</f>
        <v/>
      </c>
      <c r="I93" s="59" t="str" cm="1">
        <f t="array" ref="I93">IF(Devoirs[[#This Row],[J0]:[J0]]="","",Devoirs[[#This Row],[J0]:[J0]]+MID(I$1,2,2))</f>
        <v/>
      </c>
      <c r="O93" t="s">
        <v>148</v>
      </c>
      <c r="P93" s="66">
        <v>45922</v>
      </c>
      <c r="Q93" s="86" t="s">
        <v>247</v>
      </c>
      <c r="R93" s="86">
        <v>0</v>
      </c>
    </row>
    <row r="94" spans="1:18" ht="12.75" x14ac:dyDescent="0.2">
      <c r="A94" s="42" t="s">
        <v>135</v>
      </c>
      <c r="B94" s="72"/>
      <c r="C94" s="59"/>
      <c r="D94" s="59" t="str" cm="1">
        <f t="array" ref="D94">IF(Devoirs[[#This Row],[J0]:[J0]]="","",Devoirs[[#This Row],[J0]:[J0]]+MID(D$1,2,2))</f>
        <v/>
      </c>
      <c r="E94" s="59" t="str" cm="1">
        <f t="array" ref="E94">IF(Devoirs[[#This Row],[J0]:[J0]]="","",Devoirs[[#This Row],[J0]:[J0]]+MID(E$1,2,2))</f>
        <v/>
      </c>
      <c r="F94" s="59" t="str" cm="1">
        <f t="array" ref="F94">IF(Devoirs[[#This Row],[J0]:[J0]]="","",Devoirs[[#This Row],[J0]:[J0]]+MID(F$1,2,2))</f>
        <v/>
      </c>
      <c r="G94" s="59" t="str" cm="1">
        <f t="array" ref="G94">IF(Devoirs[[#This Row],[J0]:[J0]]="","",Devoirs[[#This Row],[J0]:[J0]]+MID(G$1,2,2))</f>
        <v/>
      </c>
      <c r="H94" s="59" t="str" cm="1">
        <f t="array" ref="H94">IF(Devoirs[[#This Row],[J0]:[J0]]="","",Devoirs[[#This Row],[J0]:[J0]]+MID(H$1,2,2))</f>
        <v/>
      </c>
      <c r="I94" s="59" t="str" cm="1">
        <f t="array" ref="I94">IF(Devoirs[[#This Row],[J0]:[J0]]="","",Devoirs[[#This Row],[J0]:[J0]]+MID(I$1,2,2))</f>
        <v/>
      </c>
      <c r="O94" t="s">
        <v>148</v>
      </c>
      <c r="P94" s="66">
        <v>45922</v>
      </c>
      <c r="Q94" s="86" t="s">
        <v>248</v>
      </c>
      <c r="R94" s="86">
        <v>0</v>
      </c>
    </row>
    <row r="95" spans="1:18" ht="12.75" x14ac:dyDescent="0.2">
      <c r="A95" s="65" t="s">
        <v>136</v>
      </c>
      <c r="B95" s="82"/>
      <c r="C95" s="59"/>
      <c r="D95" s="59" t="str" cm="1">
        <f t="array" ref="D95">IF(Devoirs[[#This Row],[J0]:[J0]]="","",Devoirs[[#This Row],[J0]:[J0]]+MID(D$1,2,2))</f>
        <v/>
      </c>
      <c r="E95" s="59" t="str" cm="1">
        <f t="array" ref="E95">IF(Devoirs[[#This Row],[J0]:[J0]]="","",Devoirs[[#This Row],[J0]:[J0]]+MID(E$1,2,2))</f>
        <v/>
      </c>
      <c r="F95" s="59" t="str" cm="1">
        <f t="array" ref="F95">IF(Devoirs[[#This Row],[J0]:[J0]]="","",Devoirs[[#This Row],[J0]:[J0]]+MID(F$1,2,2))</f>
        <v/>
      </c>
      <c r="G95" s="59" t="str" cm="1">
        <f t="array" ref="G95">IF(Devoirs[[#This Row],[J0]:[J0]]="","",Devoirs[[#This Row],[J0]:[J0]]+MID(G$1,2,2))</f>
        <v/>
      </c>
      <c r="H95" s="59" t="str" cm="1">
        <f t="array" ref="H95">IF(Devoirs[[#This Row],[J0]:[J0]]="","",Devoirs[[#This Row],[J0]:[J0]]+MID(H$1,2,2))</f>
        <v/>
      </c>
      <c r="I95" s="59" t="str" cm="1">
        <f t="array" ref="I95">IF(Devoirs[[#This Row],[J0]:[J0]]="","",Devoirs[[#This Row],[J0]:[J0]]+MID(I$1,2,2))</f>
        <v/>
      </c>
      <c r="O95" t="s">
        <v>104</v>
      </c>
      <c r="P95" s="66">
        <v>45922</v>
      </c>
      <c r="Q95" s="86" t="s">
        <v>249</v>
      </c>
      <c r="R95" s="86">
        <v>0</v>
      </c>
    </row>
    <row r="96" spans="1:18" ht="12.75" x14ac:dyDescent="0.2">
      <c r="A96" s="65" t="s">
        <v>137</v>
      </c>
      <c r="B96" s="82"/>
      <c r="C96" s="59"/>
      <c r="D96" s="59" t="str" cm="1">
        <f t="array" ref="D96">IF(Devoirs[[#This Row],[J0]:[J0]]="","",Devoirs[[#This Row],[J0]:[J0]]+MID(D$1,2,2))</f>
        <v/>
      </c>
      <c r="E96" s="59" t="str" cm="1">
        <f t="array" ref="E96">IF(Devoirs[[#This Row],[J0]:[J0]]="","",Devoirs[[#This Row],[J0]:[J0]]+MID(E$1,2,2))</f>
        <v/>
      </c>
      <c r="F96" s="59" t="str" cm="1">
        <f t="array" ref="F96">IF(Devoirs[[#This Row],[J0]:[J0]]="","",Devoirs[[#This Row],[J0]:[J0]]+MID(F$1,2,2))</f>
        <v/>
      </c>
      <c r="G96" s="59" t="str" cm="1">
        <f t="array" ref="G96">IF(Devoirs[[#This Row],[J0]:[J0]]="","",Devoirs[[#This Row],[J0]:[J0]]+MID(G$1,2,2))</f>
        <v/>
      </c>
      <c r="H96" s="59" t="str" cm="1">
        <f t="array" ref="H96">IF(Devoirs[[#This Row],[J0]:[J0]]="","",Devoirs[[#This Row],[J0]:[J0]]+MID(H$1,2,2))</f>
        <v/>
      </c>
      <c r="I96" s="59" t="str" cm="1">
        <f t="array" ref="I96">IF(Devoirs[[#This Row],[J0]:[J0]]="","",Devoirs[[#This Row],[J0]:[J0]]+MID(I$1,2,2))</f>
        <v/>
      </c>
      <c r="O96" t="s">
        <v>104</v>
      </c>
      <c r="P96" s="66">
        <v>45922</v>
      </c>
      <c r="Q96" s="86" t="s">
        <v>250</v>
      </c>
      <c r="R96" s="86">
        <v>0</v>
      </c>
    </row>
    <row r="97" spans="1:18" ht="12.75" x14ac:dyDescent="0.2">
      <c r="A97" s="65" t="s">
        <v>138</v>
      </c>
      <c r="B97" s="82"/>
      <c r="C97" s="59"/>
      <c r="D97" s="59" t="str" cm="1">
        <f t="array" ref="D97">IF(Devoirs[[#This Row],[J0]:[J0]]="","",Devoirs[[#This Row],[J0]:[J0]]+MID(D$1,2,2))</f>
        <v/>
      </c>
      <c r="E97" s="59" t="str" cm="1">
        <f t="array" ref="E97">IF(Devoirs[[#This Row],[J0]:[J0]]="","",Devoirs[[#This Row],[J0]:[J0]]+MID(E$1,2,2))</f>
        <v/>
      </c>
      <c r="F97" s="59" t="str" cm="1">
        <f t="array" ref="F97">IF(Devoirs[[#This Row],[J0]:[J0]]="","",Devoirs[[#This Row],[J0]:[J0]]+MID(F$1,2,2))</f>
        <v/>
      </c>
      <c r="G97" s="59" t="str" cm="1">
        <f t="array" ref="G97">IF(Devoirs[[#This Row],[J0]:[J0]]="","",Devoirs[[#This Row],[J0]:[J0]]+MID(G$1,2,2))</f>
        <v/>
      </c>
      <c r="H97" s="59" t="str" cm="1">
        <f t="array" ref="H97">IF(Devoirs[[#This Row],[J0]:[J0]]="","",Devoirs[[#This Row],[J0]:[J0]]+MID(H$1,2,2))</f>
        <v/>
      </c>
      <c r="I97" s="59" t="str" cm="1">
        <f t="array" ref="I97">IF(Devoirs[[#This Row],[J0]:[J0]]="","",Devoirs[[#This Row],[J0]:[J0]]+MID(I$1,2,2))</f>
        <v/>
      </c>
      <c r="O97" t="s">
        <v>104</v>
      </c>
      <c r="P97" s="66">
        <v>45922</v>
      </c>
      <c r="Q97" s="86" t="s">
        <v>251</v>
      </c>
      <c r="R97" s="86">
        <v>0</v>
      </c>
    </row>
    <row r="98" spans="1:18" ht="12.75" x14ac:dyDescent="0.2">
      <c r="A98" s="65" t="s">
        <v>139</v>
      </c>
      <c r="B98" s="82"/>
      <c r="C98" s="59"/>
      <c r="D98" s="59" t="str" cm="1">
        <f t="array" ref="D98">IF(Devoirs[[#This Row],[J0]:[J0]]="","",Devoirs[[#This Row],[J0]:[J0]]+MID(D$1,2,2))</f>
        <v/>
      </c>
      <c r="E98" s="59" t="str" cm="1">
        <f t="array" ref="E98">IF(Devoirs[[#This Row],[J0]:[J0]]="","",Devoirs[[#This Row],[J0]:[J0]]+MID(E$1,2,2))</f>
        <v/>
      </c>
      <c r="F98" s="59" t="str" cm="1">
        <f t="array" ref="F98">IF(Devoirs[[#This Row],[J0]:[J0]]="","",Devoirs[[#This Row],[J0]:[J0]]+MID(F$1,2,2))</f>
        <v/>
      </c>
      <c r="G98" s="59" t="str" cm="1">
        <f t="array" ref="G98">IF(Devoirs[[#This Row],[J0]:[J0]]="","",Devoirs[[#This Row],[J0]:[J0]]+MID(G$1,2,2))</f>
        <v/>
      </c>
      <c r="H98" s="59" t="str" cm="1">
        <f t="array" ref="H98">IF(Devoirs[[#This Row],[J0]:[J0]]="","",Devoirs[[#This Row],[J0]:[J0]]+MID(H$1,2,2))</f>
        <v/>
      </c>
      <c r="I98" s="59" t="str" cm="1">
        <f t="array" ref="I98">IF(Devoirs[[#This Row],[J0]:[J0]]="","",Devoirs[[#This Row],[J0]:[J0]]+MID(I$1,2,2))</f>
        <v/>
      </c>
      <c r="O98" t="s">
        <v>104</v>
      </c>
      <c r="P98" s="66">
        <v>45922</v>
      </c>
      <c r="Q98" s="86" t="s">
        <v>252</v>
      </c>
      <c r="R98" s="86">
        <v>0</v>
      </c>
    </row>
    <row r="99" spans="1:18" ht="12.75" x14ac:dyDescent="0.2">
      <c r="A99" s="65" t="s">
        <v>140</v>
      </c>
      <c r="B99" s="82"/>
      <c r="C99" s="59"/>
      <c r="D99" s="59" t="str" cm="1">
        <f t="array" ref="D99">IF(Devoirs[[#This Row],[J0]:[J0]]="","",Devoirs[[#This Row],[J0]:[J0]]+MID(D$1,2,2))</f>
        <v/>
      </c>
      <c r="E99" s="59" t="str" cm="1">
        <f t="array" ref="E99">IF(Devoirs[[#This Row],[J0]:[J0]]="","",Devoirs[[#This Row],[J0]:[J0]]+MID(E$1,2,2))</f>
        <v/>
      </c>
      <c r="F99" s="59" t="str" cm="1">
        <f t="array" ref="F99">IF(Devoirs[[#This Row],[J0]:[J0]]="","",Devoirs[[#This Row],[J0]:[J0]]+MID(F$1,2,2))</f>
        <v/>
      </c>
      <c r="G99" s="59" t="str" cm="1">
        <f t="array" ref="G99">IF(Devoirs[[#This Row],[J0]:[J0]]="","",Devoirs[[#This Row],[J0]:[J0]]+MID(G$1,2,2))</f>
        <v/>
      </c>
      <c r="H99" s="59" t="str" cm="1">
        <f t="array" ref="H99">IF(Devoirs[[#This Row],[J0]:[J0]]="","",Devoirs[[#This Row],[J0]:[J0]]+MID(H$1,2,2))</f>
        <v/>
      </c>
      <c r="I99" s="59" t="str" cm="1">
        <f t="array" ref="I99">IF(Devoirs[[#This Row],[J0]:[J0]]="","",Devoirs[[#This Row],[J0]:[J0]]+MID(I$1,2,2))</f>
        <v/>
      </c>
      <c r="O99" t="s">
        <v>147</v>
      </c>
      <c r="P99" s="66">
        <v>45923</v>
      </c>
      <c r="Q99" s="86" t="s">
        <v>253</v>
      </c>
      <c r="R99" s="86">
        <v>0</v>
      </c>
    </row>
    <row r="100" spans="1:18" ht="12.75" x14ac:dyDescent="0.2">
      <c r="A100" s="65" t="s">
        <v>141</v>
      </c>
      <c r="B100" s="82"/>
      <c r="C100" s="59"/>
      <c r="D100" s="59" t="str" cm="1">
        <f t="array" ref="D100">IF(Devoirs[[#This Row],[J0]:[J0]]="","",Devoirs[[#This Row],[J0]:[J0]]+MID(D$1,2,2))</f>
        <v/>
      </c>
      <c r="E100" s="59" t="str" cm="1">
        <f t="array" ref="E100">IF(Devoirs[[#This Row],[J0]:[J0]]="","",Devoirs[[#This Row],[J0]:[J0]]+MID(E$1,2,2))</f>
        <v/>
      </c>
      <c r="F100" s="59" t="str" cm="1">
        <f t="array" ref="F100">IF(Devoirs[[#This Row],[J0]:[J0]]="","",Devoirs[[#This Row],[J0]:[J0]]+MID(F$1,2,2))</f>
        <v/>
      </c>
      <c r="G100" s="59" t="str" cm="1">
        <f t="array" ref="G100">IF(Devoirs[[#This Row],[J0]:[J0]]="","",Devoirs[[#This Row],[J0]:[J0]]+MID(G$1,2,2))</f>
        <v/>
      </c>
      <c r="H100" s="59" t="str" cm="1">
        <f t="array" ref="H100">IF(Devoirs[[#This Row],[J0]:[J0]]="","",Devoirs[[#This Row],[J0]:[J0]]+MID(H$1,2,2))</f>
        <v/>
      </c>
      <c r="I100" s="59" t="str" cm="1">
        <f t="array" ref="I100">IF(Devoirs[[#This Row],[J0]:[J0]]="","",Devoirs[[#This Row],[J0]:[J0]]+MID(I$1,2,2))</f>
        <v/>
      </c>
      <c r="O100" t="s">
        <v>148</v>
      </c>
      <c r="P100" s="66">
        <v>45923</v>
      </c>
      <c r="Q100" s="86" t="s">
        <v>254</v>
      </c>
      <c r="R100" s="86">
        <v>0</v>
      </c>
    </row>
    <row r="101" spans="1:18" ht="12.75" x14ac:dyDescent="0.2">
      <c r="A101" s="65" t="s">
        <v>142</v>
      </c>
      <c r="B101" s="82"/>
      <c r="C101" s="59"/>
      <c r="D101" s="59" t="str" cm="1">
        <f t="array" ref="D101">IF(Devoirs[[#This Row],[J0]:[J0]]="","",Devoirs[[#This Row],[J0]:[J0]]+MID(D$1,2,2))</f>
        <v/>
      </c>
      <c r="E101" s="59" t="str" cm="1">
        <f t="array" ref="E101">IF(Devoirs[[#This Row],[J0]:[J0]]="","",Devoirs[[#This Row],[J0]:[J0]]+MID(E$1,2,2))</f>
        <v/>
      </c>
      <c r="F101" s="59" t="str" cm="1">
        <f t="array" ref="F101">IF(Devoirs[[#This Row],[J0]:[J0]]="","",Devoirs[[#This Row],[J0]:[J0]]+MID(F$1,2,2))</f>
        <v/>
      </c>
      <c r="G101" s="59" t="str" cm="1">
        <f t="array" ref="G101">IF(Devoirs[[#This Row],[J0]:[J0]]="","",Devoirs[[#This Row],[J0]:[J0]]+MID(G$1,2,2))</f>
        <v/>
      </c>
      <c r="H101" s="59" t="str" cm="1">
        <f t="array" ref="H101">IF(Devoirs[[#This Row],[J0]:[J0]]="","",Devoirs[[#This Row],[J0]:[J0]]+MID(H$1,2,2))</f>
        <v/>
      </c>
      <c r="I101" s="59" t="str" cm="1">
        <f t="array" ref="I101">IF(Devoirs[[#This Row],[J0]:[J0]]="","",Devoirs[[#This Row],[J0]:[J0]]+MID(I$1,2,2))</f>
        <v/>
      </c>
      <c r="O101" t="s">
        <v>150</v>
      </c>
      <c r="P101" s="66">
        <v>45923</v>
      </c>
      <c r="Q101" s="86" t="s">
        <v>255</v>
      </c>
      <c r="R101" s="86">
        <v>0</v>
      </c>
    </row>
    <row r="102" spans="1:18" ht="12.75" x14ac:dyDescent="0.2">
      <c r="A102" s="65"/>
      <c r="B102" s="82"/>
      <c r="C102" s="59"/>
      <c r="D102" s="59" t="str" cm="1">
        <f t="array" ref="D102">IF(Devoirs[[#This Row],[J0]:[J0]]="","",Devoirs[[#This Row],[J0]:[J0]]+MID(D$1,2,2))</f>
        <v/>
      </c>
      <c r="E102" s="59" t="str" cm="1">
        <f t="array" ref="E102">IF(Devoirs[[#This Row],[J0]:[J0]]="","",Devoirs[[#This Row],[J0]:[J0]]+MID(E$1,2,2))</f>
        <v/>
      </c>
      <c r="F102" s="59" t="str" cm="1">
        <f t="array" ref="F102">IF(Devoirs[[#This Row],[J0]:[J0]]="","",Devoirs[[#This Row],[J0]:[J0]]+MID(F$1,2,2))</f>
        <v/>
      </c>
      <c r="G102" s="59" t="str" cm="1">
        <f t="array" ref="G102">IF(Devoirs[[#This Row],[J0]:[J0]]="","",Devoirs[[#This Row],[J0]:[J0]]+MID(G$1,2,2))</f>
        <v/>
      </c>
      <c r="H102" s="59" t="str" cm="1">
        <f t="array" ref="H102">IF(Devoirs[[#This Row],[J0]:[J0]]="","",Devoirs[[#This Row],[J0]:[J0]]+MID(H$1,2,2))</f>
        <v/>
      </c>
      <c r="I102" s="59" t="str" cm="1">
        <f t="array" ref="I102">IF(Devoirs[[#This Row],[J0]:[J0]]="","",Devoirs[[#This Row],[J0]:[J0]]+MID(I$1,2,2))</f>
        <v/>
      </c>
      <c r="O102" t="s">
        <v>150</v>
      </c>
      <c r="P102" s="66">
        <v>45923</v>
      </c>
      <c r="Q102" s="86" t="s">
        <v>256</v>
      </c>
      <c r="R102" s="86">
        <v>0</v>
      </c>
    </row>
    <row r="103" spans="1:18" ht="12.75" x14ac:dyDescent="0.2">
      <c r="A103" s="65"/>
      <c r="B103" s="82"/>
      <c r="C103" s="59"/>
      <c r="D103" s="59" t="str" cm="1">
        <f t="array" ref="D103">IF(Devoirs[[#This Row],[J0]:[J0]]="","",Devoirs[[#This Row],[J0]:[J0]]+MID(D$1,2,2))</f>
        <v/>
      </c>
      <c r="E103" s="59" t="str" cm="1">
        <f t="array" ref="E103">IF(Devoirs[[#This Row],[J0]:[J0]]="","",Devoirs[[#This Row],[J0]:[J0]]+MID(E$1,2,2))</f>
        <v/>
      </c>
      <c r="F103" s="59" t="str" cm="1">
        <f t="array" ref="F103">IF(Devoirs[[#This Row],[J0]:[J0]]="","",Devoirs[[#This Row],[J0]:[J0]]+MID(F$1,2,2))</f>
        <v/>
      </c>
      <c r="G103" s="59" t="str" cm="1">
        <f t="array" ref="G103">IF(Devoirs[[#This Row],[J0]:[J0]]="","",Devoirs[[#This Row],[J0]:[J0]]+MID(G$1,2,2))</f>
        <v/>
      </c>
      <c r="H103" s="59" t="str" cm="1">
        <f t="array" ref="H103">IF(Devoirs[[#This Row],[J0]:[J0]]="","",Devoirs[[#This Row],[J0]:[J0]]+MID(H$1,2,2))</f>
        <v/>
      </c>
      <c r="I103" s="59" t="str" cm="1">
        <f t="array" ref="I103">IF(Devoirs[[#This Row],[J0]:[J0]]="","",Devoirs[[#This Row],[J0]:[J0]]+MID(I$1,2,2))</f>
        <v/>
      </c>
      <c r="O103" t="s">
        <v>150</v>
      </c>
      <c r="P103" s="66">
        <v>45923</v>
      </c>
      <c r="Q103" s="86" t="s">
        <v>257</v>
      </c>
      <c r="R103" s="86">
        <v>0</v>
      </c>
    </row>
    <row r="104" spans="1:18" ht="12.75" x14ac:dyDescent="0.2">
      <c r="A104" s="65"/>
      <c r="B104" s="82"/>
      <c r="C104" s="59"/>
      <c r="D104" s="59" t="str" cm="1">
        <f t="array" ref="D104">IF(Devoirs[[#This Row],[J0]:[J0]]="","",Devoirs[[#This Row],[J0]:[J0]]+MID(D$1,2,2))</f>
        <v/>
      </c>
      <c r="E104" s="59" t="str" cm="1">
        <f t="array" ref="E104">IF(Devoirs[[#This Row],[J0]:[J0]]="","",Devoirs[[#This Row],[J0]:[J0]]+MID(E$1,2,2))</f>
        <v/>
      </c>
      <c r="F104" s="59" t="str" cm="1">
        <f t="array" ref="F104">IF(Devoirs[[#This Row],[J0]:[J0]]="","",Devoirs[[#This Row],[J0]:[J0]]+MID(F$1,2,2))</f>
        <v/>
      </c>
      <c r="G104" s="59" t="str" cm="1">
        <f t="array" ref="G104">IF(Devoirs[[#This Row],[J0]:[J0]]="","",Devoirs[[#This Row],[J0]:[J0]]+MID(G$1,2,2))</f>
        <v/>
      </c>
      <c r="H104" s="59" t="str" cm="1">
        <f t="array" ref="H104">IF(Devoirs[[#This Row],[J0]:[J0]]="","",Devoirs[[#This Row],[J0]:[J0]]+MID(H$1,2,2))</f>
        <v/>
      </c>
      <c r="I104" s="59" t="str" cm="1">
        <f t="array" ref="I104">IF(Devoirs[[#This Row],[J0]:[J0]]="","",Devoirs[[#This Row],[J0]:[J0]]+MID(I$1,2,2))</f>
        <v/>
      </c>
      <c r="O104" t="s">
        <v>104</v>
      </c>
      <c r="P104" s="66">
        <v>45923</v>
      </c>
      <c r="Q104" s="86" t="s">
        <v>258</v>
      </c>
      <c r="R104" s="86">
        <v>0</v>
      </c>
    </row>
    <row r="105" spans="1:18" ht="12.75" x14ac:dyDescent="0.2">
      <c r="A105" s="65"/>
      <c r="B105" s="82"/>
      <c r="C105" s="59"/>
      <c r="D105" s="59" t="str" cm="1">
        <f t="array" ref="D105">IF(Devoirs[[#This Row],[J0]:[J0]]="","",Devoirs[[#This Row],[J0]:[J0]]+MID(D$1,2,2))</f>
        <v/>
      </c>
      <c r="E105" s="59" t="str" cm="1">
        <f t="array" ref="E105">IF(Devoirs[[#This Row],[J0]:[J0]]="","",Devoirs[[#This Row],[J0]:[J0]]+MID(E$1,2,2))</f>
        <v/>
      </c>
      <c r="F105" s="59" t="str" cm="1">
        <f t="array" ref="F105">IF(Devoirs[[#This Row],[J0]:[J0]]="","",Devoirs[[#This Row],[J0]:[J0]]+MID(F$1,2,2))</f>
        <v/>
      </c>
      <c r="G105" s="59" t="str" cm="1">
        <f t="array" ref="G105">IF(Devoirs[[#This Row],[J0]:[J0]]="","",Devoirs[[#This Row],[J0]:[J0]]+MID(G$1,2,2))</f>
        <v/>
      </c>
      <c r="H105" s="59" t="str" cm="1">
        <f t="array" ref="H105">IF(Devoirs[[#This Row],[J0]:[J0]]="","",Devoirs[[#This Row],[J0]:[J0]]+MID(H$1,2,2))</f>
        <v/>
      </c>
      <c r="I105" s="59" t="str" cm="1">
        <f t="array" ref="I105">IF(Devoirs[[#This Row],[J0]:[J0]]="","",Devoirs[[#This Row],[J0]:[J0]]+MID(I$1,2,2))</f>
        <v/>
      </c>
      <c r="O105" t="s">
        <v>104</v>
      </c>
      <c r="P105" s="66">
        <v>45923</v>
      </c>
      <c r="Q105" s="86" t="s">
        <v>259</v>
      </c>
      <c r="R105" s="86">
        <v>0</v>
      </c>
    </row>
    <row r="106" spans="1:18" ht="12.75" x14ac:dyDescent="0.2">
      <c r="O106" t="s">
        <v>104</v>
      </c>
      <c r="P106" s="66">
        <v>45923</v>
      </c>
      <c r="Q106" s="86" t="s">
        <v>260</v>
      </c>
      <c r="R106" s="86">
        <v>0</v>
      </c>
    </row>
    <row r="107" spans="1:18" ht="12.75" x14ac:dyDescent="0.2">
      <c r="O107" t="s">
        <v>104</v>
      </c>
      <c r="P107" s="66">
        <v>45923</v>
      </c>
      <c r="Q107" s="86" t="s">
        <v>261</v>
      </c>
      <c r="R107" s="86">
        <v>0</v>
      </c>
    </row>
    <row r="108" spans="1:18" ht="12.75" x14ac:dyDescent="0.2">
      <c r="O108" t="s">
        <v>149</v>
      </c>
      <c r="P108" s="66">
        <v>45924</v>
      </c>
      <c r="Q108" s="86" t="s">
        <v>262</v>
      </c>
      <c r="R108" s="86">
        <v>3.125E-2</v>
      </c>
    </row>
    <row r="109" spans="1:18" ht="12.75" x14ac:dyDescent="0.2">
      <c r="O109" t="s">
        <v>149</v>
      </c>
      <c r="P109" s="66">
        <v>45924</v>
      </c>
      <c r="Q109" s="86" t="s">
        <v>263</v>
      </c>
      <c r="R109" s="86">
        <v>2.0833333333333332E-2</v>
      </c>
    </row>
    <row r="110" spans="1:18" ht="12.75" x14ac:dyDescent="0.2">
      <c r="O110" t="s">
        <v>151</v>
      </c>
      <c r="P110" s="66">
        <v>45924</v>
      </c>
      <c r="Q110" s="86" t="s">
        <v>264</v>
      </c>
      <c r="R110" s="86">
        <v>0.10416666666666667</v>
      </c>
    </row>
    <row r="111" spans="1:18" ht="12.75" x14ac:dyDescent="0.2">
      <c r="O111" t="s">
        <v>151</v>
      </c>
      <c r="P111" s="66">
        <v>45924</v>
      </c>
      <c r="Q111" s="86" t="s">
        <v>265</v>
      </c>
      <c r="R111" s="86">
        <v>9.375E-2</v>
      </c>
    </row>
    <row r="112" spans="1:18" ht="12.75" x14ac:dyDescent="0.2">
      <c r="O112" t="s">
        <v>151</v>
      </c>
      <c r="P112" s="66">
        <v>45924</v>
      </c>
      <c r="Q112" s="86" t="s">
        <v>266</v>
      </c>
      <c r="R112" s="86">
        <v>0.14583333333333334</v>
      </c>
    </row>
    <row r="113" spans="15:18" ht="12.75" x14ac:dyDescent="0.2">
      <c r="O113" t="s">
        <v>151</v>
      </c>
      <c r="P113" s="66">
        <v>45924</v>
      </c>
      <c r="Q113" s="86" t="s">
        <v>267</v>
      </c>
      <c r="R113" s="86">
        <v>0.125</v>
      </c>
    </row>
    <row r="114" spans="15:18" ht="12.75" x14ac:dyDescent="0.2">
      <c r="O114" t="s">
        <v>148</v>
      </c>
      <c r="P114" s="66">
        <v>45924</v>
      </c>
      <c r="Q114" s="86" t="s">
        <v>268</v>
      </c>
      <c r="R114" s="86">
        <v>0</v>
      </c>
    </row>
    <row r="115" spans="15:18" ht="12.75" x14ac:dyDescent="0.2">
      <c r="O115" t="s">
        <v>150</v>
      </c>
      <c r="P115" s="66">
        <v>45924</v>
      </c>
      <c r="Q115" s="86" t="s">
        <v>269</v>
      </c>
      <c r="R115" s="86">
        <v>0</v>
      </c>
    </row>
    <row r="116" spans="15:18" ht="12.75" x14ac:dyDescent="0.2">
      <c r="O116" t="s">
        <v>104</v>
      </c>
      <c r="P116" s="66">
        <v>45924</v>
      </c>
      <c r="Q116" s="86" t="s">
        <v>270</v>
      </c>
      <c r="R116" s="86">
        <v>0.125</v>
      </c>
    </row>
    <row r="117" spans="15:18" ht="12.75" x14ac:dyDescent="0.2">
      <c r="O117" t="s">
        <v>104</v>
      </c>
      <c r="P117" s="66">
        <v>45924</v>
      </c>
      <c r="Q117" s="86" t="s">
        <v>271</v>
      </c>
      <c r="R117" s="86">
        <v>0</v>
      </c>
    </row>
    <row r="118" spans="15:18" ht="12.75" x14ac:dyDescent="0.2">
      <c r="O118" t="s">
        <v>104</v>
      </c>
      <c r="P118" s="66">
        <v>45924</v>
      </c>
      <c r="Q118" s="86" t="s">
        <v>272</v>
      </c>
      <c r="R118" s="86">
        <v>0</v>
      </c>
    </row>
    <row r="119" spans="15:18" ht="12.75" x14ac:dyDescent="0.2">
      <c r="O119" t="s">
        <v>104</v>
      </c>
      <c r="P119" s="66">
        <v>45924</v>
      </c>
      <c r="Q119" s="86" t="s">
        <v>273</v>
      </c>
      <c r="R119" s="86">
        <v>0</v>
      </c>
    </row>
    <row r="120" spans="15:18" ht="12.75" x14ac:dyDescent="0.2">
      <c r="O120" t="s">
        <v>147</v>
      </c>
      <c r="P120" s="66">
        <v>45925</v>
      </c>
      <c r="Q120" s="86" t="s">
        <v>274</v>
      </c>
      <c r="R120" s="86">
        <v>0</v>
      </c>
    </row>
    <row r="121" spans="15:18" ht="12.75" x14ac:dyDescent="0.2">
      <c r="O121" t="s">
        <v>148</v>
      </c>
      <c r="P121" s="66">
        <v>45925</v>
      </c>
      <c r="Q121" s="86" t="s">
        <v>275</v>
      </c>
      <c r="R121" s="86">
        <v>0</v>
      </c>
    </row>
    <row r="122" spans="15:18" ht="12.75" x14ac:dyDescent="0.2">
      <c r="O122" t="s">
        <v>148</v>
      </c>
      <c r="P122" s="66">
        <v>45925</v>
      </c>
      <c r="Q122" s="86" t="s">
        <v>276</v>
      </c>
      <c r="R122" s="86">
        <v>0</v>
      </c>
    </row>
    <row r="123" spans="15:18" ht="12.75" x14ac:dyDescent="0.2">
      <c r="O123" t="s">
        <v>104</v>
      </c>
      <c r="P123" s="66">
        <v>45925</v>
      </c>
      <c r="Q123" s="86" t="s">
        <v>277</v>
      </c>
      <c r="R123" s="86">
        <v>0</v>
      </c>
    </row>
    <row r="124" spans="15:18" ht="12.75" x14ac:dyDescent="0.2">
      <c r="O124" t="s">
        <v>104</v>
      </c>
      <c r="P124" s="66">
        <v>45925</v>
      </c>
      <c r="Q124" s="86" t="s">
        <v>278</v>
      </c>
      <c r="R124" s="86">
        <v>0</v>
      </c>
    </row>
    <row r="125" spans="15:18" ht="12.75" x14ac:dyDescent="0.2">
      <c r="O125" t="s">
        <v>104</v>
      </c>
      <c r="P125" s="66">
        <v>45925</v>
      </c>
      <c r="Q125" s="86" t="s">
        <v>279</v>
      </c>
      <c r="R125" s="86">
        <v>0</v>
      </c>
    </row>
    <row r="126" spans="15:18" ht="12.75" x14ac:dyDescent="0.2">
      <c r="O126" t="s">
        <v>104</v>
      </c>
      <c r="P126" s="66">
        <v>45925</v>
      </c>
      <c r="Q126" s="86" t="s">
        <v>280</v>
      </c>
      <c r="R126" s="86">
        <v>0</v>
      </c>
    </row>
    <row r="127" spans="15:18" ht="12.75" x14ac:dyDescent="0.2">
      <c r="O127" t="s">
        <v>104</v>
      </c>
      <c r="P127" s="66">
        <v>45925</v>
      </c>
      <c r="Q127" s="86" t="s">
        <v>281</v>
      </c>
      <c r="R127" s="86">
        <v>0</v>
      </c>
    </row>
    <row r="128" spans="15:18" ht="12.75" x14ac:dyDescent="0.2">
      <c r="O128" t="s">
        <v>149</v>
      </c>
      <c r="P128" s="66">
        <v>45926</v>
      </c>
      <c r="Q128" s="86" t="s">
        <v>282</v>
      </c>
      <c r="R128" s="86">
        <v>5.2083333333333336E-2</v>
      </c>
    </row>
    <row r="129" spans="15:18" ht="12.75" x14ac:dyDescent="0.2">
      <c r="O129" t="s">
        <v>151</v>
      </c>
      <c r="P129" s="66">
        <v>45926</v>
      </c>
      <c r="Q129" s="86" t="s">
        <v>283</v>
      </c>
      <c r="R129" s="86">
        <v>9.375E-2</v>
      </c>
    </row>
    <row r="130" spans="15:18" ht="12.75" x14ac:dyDescent="0.2">
      <c r="O130" t="s">
        <v>151</v>
      </c>
      <c r="P130" s="66">
        <v>45926</v>
      </c>
      <c r="Q130" s="86" t="s">
        <v>284</v>
      </c>
      <c r="R130" s="86">
        <v>8.3333333333333329E-2</v>
      </c>
    </row>
    <row r="131" spans="15:18" ht="12.75" x14ac:dyDescent="0.2">
      <c r="O131" t="s">
        <v>151</v>
      </c>
      <c r="P131" s="66">
        <v>45926</v>
      </c>
      <c r="Q131" s="86" t="s">
        <v>285</v>
      </c>
      <c r="R131" s="86">
        <v>0.13541666666666666</v>
      </c>
    </row>
    <row r="132" spans="15:18" ht="12.75" x14ac:dyDescent="0.2">
      <c r="O132" t="s">
        <v>151</v>
      </c>
      <c r="P132" s="66">
        <v>45926</v>
      </c>
      <c r="Q132" s="86" t="s">
        <v>286</v>
      </c>
      <c r="R132" s="86">
        <v>0.11458333333333333</v>
      </c>
    </row>
    <row r="133" spans="15:18" ht="12.75" x14ac:dyDescent="0.2">
      <c r="O133" t="s">
        <v>147</v>
      </c>
      <c r="P133" s="66">
        <v>45926</v>
      </c>
      <c r="Q133" s="86" t="s">
        <v>287</v>
      </c>
      <c r="R133" s="86">
        <v>0</v>
      </c>
    </row>
    <row r="134" spans="15:18" ht="12.75" x14ac:dyDescent="0.2">
      <c r="O134" t="s">
        <v>148</v>
      </c>
      <c r="P134" s="66">
        <v>45926</v>
      </c>
      <c r="Q134" s="86" t="s">
        <v>288</v>
      </c>
      <c r="R134" s="86">
        <v>0</v>
      </c>
    </row>
    <row r="135" spans="15:18" ht="12.75" x14ac:dyDescent="0.2">
      <c r="O135" t="s">
        <v>150</v>
      </c>
      <c r="P135" s="66">
        <v>45926</v>
      </c>
      <c r="Q135" s="86" t="s">
        <v>289</v>
      </c>
      <c r="R135" s="86">
        <v>0</v>
      </c>
    </row>
    <row r="136" spans="15:18" ht="12.75" x14ac:dyDescent="0.2">
      <c r="O136" t="s">
        <v>104</v>
      </c>
      <c r="P136" s="66">
        <v>45926</v>
      </c>
      <c r="Q136" s="86" t="s">
        <v>290</v>
      </c>
      <c r="R136" s="86">
        <v>0</v>
      </c>
    </row>
    <row r="137" spans="15:18" ht="12.75" x14ac:dyDescent="0.2">
      <c r="O137" t="s">
        <v>104</v>
      </c>
      <c r="P137" s="66">
        <v>45926</v>
      </c>
      <c r="Q137" s="86" t="s">
        <v>291</v>
      </c>
      <c r="R137" s="86">
        <v>0</v>
      </c>
    </row>
    <row r="138" spans="15:18" ht="12.75" x14ac:dyDescent="0.2">
      <c r="O138" t="s">
        <v>104</v>
      </c>
      <c r="P138" s="66">
        <v>45926</v>
      </c>
      <c r="Q138" s="86" t="s">
        <v>292</v>
      </c>
      <c r="R138" s="86">
        <v>0</v>
      </c>
    </row>
    <row r="139" spans="15:18" ht="12.75" x14ac:dyDescent="0.2">
      <c r="O139" t="s">
        <v>104</v>
      </c>
      <c r="P139" s="66">
        <v>45926</v>
      </c>
      <c r="Q139" s="86" t="s">
        <v>293</v>
      </c>
      <c r="R139" s="86">
        <v>0.11458333333333333</v>
      </c>
    </row>
    <row r="140" spans="15:18" ht="12.75" x14ac:dyDescent="0.2">
      <c r="O140" t="s">
        <v>104</v>
      </c>
      <c r="P140" s="66">
        <v>45926</v>
      </c>
      <c r="Q140" s="86" t="s">
        <v>294</v>
      </c>
      <c r="R140" s="86">
        <v>0</v>
      </c>
    </row>
    <row r="141" spans="15:18" ht="12.75" x14ac:dyDescent="0.2">
      <c r="O141" t="s">
        <v>148</v>
      </c>
      <c r="P141" s="66">
        <v>45927</v>
      </c>
      <c r="Q141" s="86" t="s">
        <v>295</v>
      </c>
      <c r="R141" s="86">
        <v>0</v>
      </c>
    </row>
    <row r="142" spans="15:18" ht="12.75" x14ac:dyDescent="0.2">
      <c r="O142" t="s">
        <v>148</v>
      </c>
      <c r="P142" s="66">
        <v>45927</v>
      </c>
      <c r="Q142" s="86" t="s">
        <v>296</v>
      </c>
      <c r="R142" s="86">
        <v>0</v>
      </c>
    </row>
    <row r="143" spans="15:18" ht="12.75" x14ac:dyDescent="0.2">
      <c r="O143" t="s">
        <v>150</v>
      </c>
      <c r="P143" s="66">
        <v>45927</v>
      </c>
      <c r="Q143" s="86" t="s">
        <v>297</v>
      </c>
      <c r="R143" s="86">
        <v>0</v>
      </c>
    </row>
    <row r="144" spans="15:18" ht="12.75" x14ac:dyDescent="0.2">
      <c r="O144" t="s">
        <v>150</v>
      </c>
      <c r="P144" s="66">
        <v>45927</v>
      </c>
      <c r="Q144" s="86" t="s">
        <v>298</v>
      </c>
      <c r="R144" s="86">
        <v>0</v>
      </c>
    </row>
    <row r="145" spans="15:18" ht="12.75" x14ac:dyDescent="0.2">
      <c r="O145" t="s">
        <v>150</v>
      </c>
      <c r="P145" s="66">
        <v>45927</v>
      </c>
      <c r="Q145" s="86" t="s">
        <v>299</v>
      </c>
      <c r="R145" s="86">
        <v>0</v>
      </c>
    </row>
    <row r="146" spans="15:18" ht="12.75" x14ac:dyDescent="0.2">
      <c r="O146" t="s">
        <v>104</v>
      </c>
      <c r="P146" s="66">
        <v>45927</v>
      </c>
      <c r="Q146" s="86" t="s">
        <v>300</v>
      </c>
      <c r="R146" s="86">
        <v>0</v>
      </c>
    </row>
    <row r="147" spans="15:18" ht="12.75" x14ac:dyDescent="0.2">
      <c r="O147" t="s">
        <v>104</v>
      </c>
      <c r="P147" s="66">
        <v>45927</v>
      </c>
      <c r="Q147" s="86" t="s">
        <v>301</v>
      </c>
      <c r="R147" s="86">
        <v>0</v>
      </c>
    </row>
    <row r="148" spans="15:18" ht="12.75" x14ac:dyDescent="0.2">
      <c r="O148" t="s">
        <v>104</v>
      </c>
      <c r="P148" s="66">
        <v>45927</v>
      </c>
      <c r="Q148" s="86" t="s">
        <v>302</v>
      </c>
      <c r="R148" s="86">
        <v>0</v>
      </c>
    </row>
    <row r="149" spans="15:18" ht="12.75" x14ac:dyDescent="0.2">
      <c r="O149" t="s">
        <v>149</v>
      </c>
      <c r="P149" s="66">
        <v>45928</v>
      </c>
      <c r="Q149" s="86" t="s">
        <v>303</v>
      </c>
      <c r="R149" s="86">
        <v>1.0416666666666666E-2</v>
      </c>
    </row>
    <row r="150" spans="15:18" ht="12.75" x14ac:dyDescent="0.2">
      <c r="O150" t="s">
        <v>148</v>
      </c>
      <c r="P150" s="66">
        <v>45928</v>
      </c>
      <c r="Q150" s="86" t="s">
        <v>304</v>
      </c>
      <c r="R150" s="86">
        <v>0</v>
      </c>
    </row>
    <row r="151" spans="15:18" ht="12.75" x14ac:dyDescent="0.2">
      <c r="O151" t="s">
        <v>104</v>
      </c>
      <c r="P151" s="66">
        <v>45928</v>
      </c>
      <c r="Q151" s="86" t="s">
        <v>305</v>
      </c>
      <c r="R151" s="86">
        <v>0</v>
      </c>
    </row>
    <row r="152" spans="15:18" ht="12.75" x14ac:dyDescent="0.2">
      <c r="O152" t="s">
        <v>104</v>
      </c>
      <c r="P152" s="66">
        <v>45928</v>
      </c>
      <c r="Q152" s="86" t="s">
        <v>306</v>
      </c>
      <c r="R152" s="86">
        <v>0</v>
      </c>
    </row>
    <row r="153" spans="15:18" ht="12.75" x14ac:dyDescent="0.2">
      <c r="O153" t="s">
        <v>104</v>
      </c>
      <c r="P153" s="66">
        <v>45928</v>
      </c>
      <c r="Q153" s="86" t="s">
        <v>307</v>
      </c>
      <c r="R153" s="86">
        <v>0</v>
      </c>
    </row>
    <row r="154" spans="15:18" ht="12.75" x14ac:dyDescent="0.2">
      <c r="O154" t="s">
        <v>104</v>
      </c>
      <c r="P154" s="66">
        <v>45928</v>
      </c>
      <c r="Q154" s="86" t="s">
        <v>308</v>
      </c>
      <c r="R154" s="86">
        <v>0</v>
      </c>
    </row>
    <row r="155" spans="15:18" ht="12.75" x14ac:dyDescent="0.2">
      <c r="O155" t="s">
        <v>149</v>
      </c>
      <c r="P155" s="66">
        <v>45929</v>
      </c>
      <c r="Q155" s="86" t="s">
        <v>309</v>
      </c>
      <c r="R155" s="86">
        <v>2.0833333333333332E-2</v>
      </c>
    </row>
    <row r="156" spans="15:18" ht="12.75" x14ac:dyDescent="0.2">
      <c r="O156" t="s">
        <v>148</v>
      </c>
      <c r="P156" s="66">
        <v>45929</v>
      </c>
      <c r="Q156" s="86" t="s">
        <v>310</v>
      </c>
      <c r="R156" s="86">
        <v>0</v>
      </c>
    </row>
    <row r="157" spans="15:18" ht="12.75" x14ac:dyDescent="0.2">
      <c r="O157" t="s">
        <v>104</v>
      </c>
      <c r="P157" s="66">
        <v>45929</v>
      </c>
      <c r="Q157" s="86" t="s">
        <v>311</v>
      </c>
      <c r="R157" s="86">
        <v>0</v>
      </c>
    </row>
    <row r="158" spans="15:18" ht="12.75" x14ac:dyDescent="0.2">
      <c r="O158" t="s">
        <v>104</v>
      </c>
      <c r="P158" s="66">
        <v>45929</v>
      </c>
      <c r="Q158" s="86" t="s">
        <v>312</v>
      </c>
      <c r="R158" s="86">
        <v>0</v>
      </c>
    </row>
    <row r="159" spans="15:18" ht="12.75" x14ac:dyDescent="0.2">
      <c r="O159" t="s">
        <v>151</v>
      </c>
      <c r="P159" s="66">
        <v>45930</v>
      </c>
      <c r="Q159" s="86" t="s">
        <v>313</v>
      </c>
      <c r="R159" s="86">
        <v>8.3333333333333329E-2</v>
      </c>
    </row>
    <row r="160" spans="15:18" ht="12.75" x14ac:dyDescent="0.2">
      <c r="O160" t="s">
        <v>151</v>
      </c>
      <c r="P160" s="66">
        <v>45930</v>
      </c>
      <c r="Q160" s="86" t="s">
        <v>314</v>
      </c>
      <c r="R160" s="86">
        <v>7.2916666666666671E-2</v>
      </c>
    </row>
    <row r="161" spans="15:18" ht="12.75" x14ac:dyDescent="0.2">
      <c r="O161" t="s">
        <v>151</v>
      </c>
      <c r="P161" s="66">
        <v>45930</v>
      </c>
      <c r="Q161" s="86" t="s">
        <v>315</v>
      </c>
      <c r="R161" s="86">
        <v>0.125</v>
      </c>
    </row>
    <row r="162" spans="15:18" ht="12.75" x14ac:dyDescent="0.2">
      <c r="O162" t="s">
        <v>151</v>
      </c>
      <c r="P162" s="66">
        <v>45930</v>
      </c>
      <c r="Q162" s="86" t="s">
        <v>316</v>
      </c>
      <c r="R162" s="86">
        <v>0.10416666666666667</v>
      </c>
    </row>
    <row r="163" spans="15:18" ht="12.75" x14ac:dyDescent="0.2">
      <c r="O163" t="s">
        <v>147</v>
      </c>
      <c r="P163" s="66">
        <v>45930</v>
      </c>
      <c r="Q163" s="86" t="s">
        <v>317</v>
      </c>
      <c r="R163" s="86">
        <v>0</v>
      </c>
    </row>
    <row r="164" spans="15:18" ht="12.75" x14ac:dyDescent="0.2">
      <c r="O164" t="s">
        <v>148</v>
      </c>
      <c r="P164" s="66">
        <v>45930</v>
      </c>
      <c r="Q164" s="86" t="s">
        <v>318</v>
      </c>
      <c r="R164" s="86">
        <v>0</v>
      </c>
    </row>
    <row r="165" spans="15:18" ht="12.75" x14ac:dyDescent="0.2">
      <c r="O165" t="s">
        <v>148</v>
      </c>
      <c r="P165" s="66">
        <v>45930</v>
      </c>
      <c r="Q165" s="86" t="s">
        <v>319</v>
      </c>
      <c r="R165" s="86">
        <v>0</v>
      </c>
    </row>
    <row r="166" spans="15:18" ht="12.75" x14ac:dyDescent="0.2">
      <c r="O166" t="s">
        <v>150</v>
      </c>
      <c r="P166" s="66">
        <v>45930</v>
      </c>
      <c r="Q166" s="86" t="s">
        <v>320</v>
      </c>
      <c r="R166" s="86">
        <v>0</v>
      </c>
    </row>
    <row r="167" spans="15:18" ht="12.75" x14ac:dyDescent="0.2">
      <c r="O167" t="s">
        <v>104</v>
      </c>
      <c r="P167" s="66">
        <v>45930</v>
      </c>
      <c r="Q167" s="86" t="s">
        <v>321</v>
      </c>
      <c r="R167" s="86">
        <v>0</v>
      </c>
    </row>
    <row r="168" spans="15:18" ht="12.75" x14ac:dyDescent="0.2">
      <c r="O168" t="s">
        <v>104</v>
      </c>
      <c r="P168" s="66">
        <v>45930</v>
      </c>
      <c r="Q168" s="86" t="s">
        <v>322</v>
      </c>
      <c r="R168" s="86">
        <v>0</v>
      </c>
    </row>
    <row r="169" spans="15:18" ht="12.75" x14ac:dyDescent="0.2">
      <c r="O169" t="s">
        <v>104</v>
      </c>
      <c r="P169" s="66">
        <v>45930</v>
      </c>
      <c r="Q169" s="86" t="s">
        <v>323</v>
      </c>
      <c r="R169" s="86">
        <v>0.10416666666666667</v>
      </c>
    </row>
    <row r="170" spans="15:18" ht="12.75" x14ac:dyDescent="0.2">
      <c r="O170" t="s">
        <v>149</v>
      </c>
      <c r="P170" s="66">
        <v>45931</v>
      </c>
      <c r="Q170" s="86" t="s">
        <v>324</v>
      </c>
      <c r="R170" s="86">
        <v>4.1666666666666664E-2</v>
      </c>
    </row>
    <row r="171" spans="15:18" ht="12.75" x14ac:dyDescent="0.2">
      <c r="O171" t="s">
        <v>147</v>
      </c>
      <c r="P171" s="66">
        <v>45931</v>
      </c>
      <c r="Q171" s="86" t="s">
        <v>325</v>
      </c>
      <c r="R171" s="86">
        <v>0</v>
      </c>
    </row>
    <row r="172" spans="15:18" ht="12.75" x14ac:dyDescent="0.2">
      <c r="O172" t="s">
        <v>147</v>
      </c>
      <c r="P172" s="66">
        <v>45931</v>
      </c>
      <c r="Q172" s="86" t="s">
        <v>326</v>
      </c>
      <c r="R172" s="86">
        <v>0</v>
      </c>
    </row>
    <row r="173" spans="15:18" ht="12.75" x14ac:dyDescent="0.2">
      <c r="O173" t="s">
        <v>104</v>
      </c>
      <c r="P173" s="66">
        <v>45931</v>
      </c>
      <c r="Q173" s="86" t="s">
        <v>327</v>
      </c>
      <c r="R173" s="86">
        <v>0</v>
      </c>
    </row>
    <row r="174" spans="15:18" ht="12.75" x14ac:dyDescent="0.2">
      <c r="O174" t="s">
        <v>104</v>
      </c>
      <c r="P174" s="66">
        <v>45931</v>
      </c>
      <c r="Q174" s="86" t="s">
        <v>328</v>
      </c>
      <c r="R174" s="86">
        <v>0</v>
      </c>
    </row>
    <row r="175" spans="15:18" ht="12.75" x14ac:dyDescent="0.2">
      <c r="O175" t="s">
        <v>148</v>
      </c>
      <c r="P175" s="66">
        <v>45932</v>
      </c>
      <c r="Q175" s="86" t="s">
        <v>329</v>
      </c>
      <c r="R175" s="86">
        <v>0</v>
      </c>
    </row>
    <row r="176" spans="15:18" ht="12.75" x14ac:dyDescent="0.2">
      <c r="O176" t="s">
        <v>150</v>
      </c>
      <c r="P176" s="66">
        <v>45932</v>
      </c>
      <c r="Q176" s="86" t="s">
        <v>330</v>
      </c>
      <c r="R176" s="86">
        <v>0</v>
      </c>
    </row>
    <row r="177" spans="15:18" ht="12.75" x14ac:dyDescent="0.2">
      <c r="O177" t="s">
        <v>150</v>
      </c>
      <c r="P177" s="66">
        <v>45932</v>
      </c>
      <c r="Q177" s="86" t="s">
        <v>331</v>
      </c>
      <c r="R177" s="86">
        <v>0</v>
      </c>
    </row>
    <row r="178" spans="15:18" ht="12.75" x14ac:dyDescent="0.2">
      <c r="O178" t="s">
        <v>150</v>
      </c>
      <c r="P178" s="66">
        <v>45932</v>
      </c>
      <c r="Q178" s="86" t="s">
        <v>332</v>
      </c>
      <c r="R178" s="86">
        <v>0</v>
      </c>
    </row>
    <row r="179" spans="15:18" ht="12.75" x14ac:dyDescent="0.2">
      <c r="O179" t="s">
        <v>104</v>
      </c>
      <c r="P179" s="66">
        <v>45932</v>
      </c>
      <c r="Q179" s="86" t="s">
        <v>333</v>
      </c>
      <c r="R179" s="86">
        <v>0</v>
      </c>
    </row>
    <row r="180" spans="15:18" ht="12.75" x14ac:dyDescent="0.2">
      <c r="O180" t="s">
        <v>104</v>
      </c>
      <c r="P180" s="66">
        <v>45932</v>
      </c>
      <c r="Q180" s="86" t="s">
        <v>334</v>
      </c>
      <c r="R180" s="86">
        <v>0</v>
      </c>
    </row>
    <row r="181" spans="15:18" ht="12.75" x14ac:dyDescent="0.2">
      <c r="O181" t="s">
        <v>104</v>
      </c>
      <c r="P181" s="66">
        <v>45932</v>
      </c>
      <c r="Q181" s="86" t="s">
        <v>335</v>
      </c>
      <c r="R181" s="86">
        <v>0</v>
      </c>
    </row>
    <row r="182" spans="15:18" ht="12.75" x14ac:dyDescent="0.2">
      <c r="O182" t="s">
        <v>149</v>
      </c>
      <c r="P182" s="66">
        <v>45933</v>
      </c>
      <c r="Q182" s="86" t="s">
        <v>336</v>
      </c>
      <c r="R182" s="86">
        <v>0</v>
      </c>
    </row>
    <row r="183" spans="15:18" ht="12.75" x14ac:dyDescent="0.2">
      <c r="O183" t="s">
        <v>148</v>
      </c>
      <c r="P183" s="66">
        <v>45933</v>
      </c>
      <c r="Q183" s="86" t="s">
        <v>337</v>
      </c>
      <c r="R183" s="86">
        <v>0</v>
      </c>
    </row>
    <row r="184" spans="15:18" ht="12.75" x14ac:dyDescent="0.2">
      <c r="O184" t="s">
        <v>104</v>
      </c>
      <c r="P184" s="66">
        <v>45933</v>
      </c>
      <c r="Q184" s="86" t="s">
        <v>338</v>
      </c>
      <c r="R184" s="86">
        <v>0</v>
      </c>
    </row>
    <row r="185" spans="15:18" ht="12.75" x14ac:dyDescent="0.2">
      <c r="O185" t="s">
        <v>104</v>
      </c>
      <c r="P185" s="66">
        <v>45933</v>
      </c>
      <c r="Q185" s="86" t="s">
        <v>339</v>
      </c>
      <c r="R185" s="86">
        <v>0</v>
      </c>
    </row>
    <row r="186" spans="15:18" ht="12.75" x14ac:dyDescent="0.2">
      <c r="O186" t="s">
        <v>151</v>
      </c>
      <c r="P186" s="66">
        <v>45934</v>
      </c>
      <c r="Q186" s="86" t="s">
        <v>340</v>
      </c>
      <c r="R186" s="86">
        <v>7.2916666666666671E-2</v>
      </c>
    </row>
    <row r="187" spans="15:18" ht="12.75" x14ac:dyDescent="0.2">
      <c r="O187" t="s">
        <v>151</v>
      </c>
      <c r="P187" s="66">
        <v>45934</v>
      </c>
      <c r="Q187" s="86" t="s">
        <v>341</v>
      </c>
      <c r="R187" s="86">
        <v>6.25E-2</v>
      </c>
    </row>
    <row r="188" spans="15:18" ht="12.75" x14ac:dyDescent="0.2">
      <c r="O188" t="s">
        <v>151</v>
      </c>
      <c r="P188" s="66">
        <v>45934</v>
      </c>
      <c r="Q188" s="86" t="s">
        <v>342</v>
      </c>
      <c r="R188" s="86">
        <v>0.11458333333333333</v>
      </c>
    </row>
    <row r="189" spans="15:18" ht="12.75" x14ac:dyDescent="0.2">
      <c r="O189" t="s">
        <v>151</v>
      </c>
      <c r="P189" s="66">
        <v>45934</v>
      </c>
      <c r="Q189" s="86" t="s">
        <v>343</v>
      </c>
      <c r="R189" s="86">
        <v>9.375E-2</v>
      </c>
    </row>
    <row r="190" spans="15:18" ht="12.75" x14ac:dyDescent="0.2">
      <c r="O190" t="s">
        <v>148</v>
      </c>
      <c r="P190" s="66">
        <v>45934</v>
      </c>
      <c r="Q190" s="86" t="s">
        <v>344</v>
      </c>
      <c r="R190" s="86">
        <v>0</v>
      </c>
    </row>
    <row r="191" spans="15:18" ht="12.75" x14ac:dyDescent="0.2">
      <c r="O191" t="s">
        <v>150</v>
      </c>
      <c r="P191" s="66">
        <v>45934</v>
      </c>
      <c r="Q191" s="86" t="s">
        <v>345</v>
      </c>
      <c r="R191" s="86">
        <v>0</v>
      </c>
    </row>
    <row r="192" spans="15:18" ht="12.75" x14ac:dyDescent="0.2">
      <c r="O192" t="s">
        <v>104</v>
      </c>
      <c r="P192" s="66">
        <v>45934</v>
      </c>
      <c r="Q192" s="86" t="s">
        <v>346</v>
      </c>
      <c r="R192" s="86">
        <v>9.375E-2</v>
      </c>
    </row>
    <row r="193" spans="15:18" ht="12.75" x14ac:dyDescent="0.2">
      <c r="O193" t="s">
        <v>104</v>
      </c>
      <c r="P193" s="66">
        <v>45934</v>
      </c>
      <c r="Q193" s="86" t="s">
        <v>347</v>
      </c>
      <c r="R193" s="86">
        <v>0</v>
      </c>
    </row>
    <row r="194" spans="15:18" ht="12.75" x14ac:dyDescent="0.2">
      <c r="O194" t="s">
        <v>148</v>
      </c>
      <c r="P194" s="66">
        <v>45935</v>
      </c>
      <c r="Q194" s="86" t="s">
        <v>348</v>
      </c>
      <c r="R194" s="86">
        <v>0</v>
      </c>
    </row>
    <row r="195" spans="15:18" ht="12.75" x14ac:dyDescent="0.2">
      <c r="O195" t="s">
        <v>104</v>
      </c>
      <c r="P195" s="66">
        <v>45935</v>
      </c>
      <c r="Q195" s="86" t="s">
        <v>349</v>
      </c>
      <c r="R195" s="86">
        <v>0</v>
      </c>
    </row>
    <row r="196" spans="15:18" ht="12.75" x14ac:dyDescent="0.2">
      <c r="O196" t="s">
        <v>104</v>
      </c>
      <c r="P196" s="66">
        <v>45935</v>
      </c>
      <c r="Q196" s="86" t="s">
        <v>350</v>
      </c>
      <c r="R196" s="86">
        <v>0</v>
      </c>
    </row>
    <row r="197" spans="15:18" ht="12.75" x14ac:dyDescent="0.2">
      <c r="O197" t="s">
        <v>104</v>
      </c>
      <c r="P197" s="66">
        <v>45935</v>
      </c>
      <c r="Q197" s="86" t="s">
        <v>351</v>
      </c>
      <c r="R197" s="86">
        <v>0</v>
      </c>
    </row>
    <row r="198" spans="15:18" ht="12.75" x14ac:dyDescent="0.2">
      <c r="O198" t="s">
        <v>104</v>
      </c>
      <c r="P198" s="66">
        <v>45935</v>
      </c>
      <c r="Q198" s="86" t="s">
        <v>352</v>
      </c>
      <c r="R198" s="86">
        <v>0</v>
      </c>
    </row>
    <row r="199" spans="15:18" ht="12.75" x14ac:dyDescent="0.2">
      <c r="O199" t="s">
        <v>104</v>
      </c>
      <c r="P199" s="66">
        <v>45935</v>
      </c>
      <c r="Q199" s="86" t="s">
        <v>353</v>
      </c>
      <c r="R199" s="86">
        <v>0</v>
      </c>
    </row>
    <row r="200" spans="15:18" ht="12.75" x14ac:dyDescent="0.2">
      <c r="O200" t="s">
        <v>104</v>
      </c>
      <c r="P200" s="66">
        <v>45936</v>
      </c>
      <c r="Q200" s="86" t="s">
        <v>354</v>
      </c>
      <c r="R200" s="86">
        <v>0</v>
      </c>
    </row>
    <row r="201" spans="15:18" ht="12.75" x14ac:dyDescent="0.2">
      <c r="O201" t="s">
        <v>104</v>
      </c>
      <c r="P201" s="66">
        <v>45937</v>
      </c>
      <c r="Q201" s="86" t="s">
        <v>355</v>
      </c>
      <c r="R201" s="86">
        <v>0</v>
      </c>
    </row>
    <row r="202" spans="15:18" ht="12.75" x14ac:dyDescent="0.2">
      <c r="O202" t="s">
        <v>147</v>
      </c>
      <c r="P202" s="66">
        <v>45938</v>
      </c>
      <c r="Q202" s="86" t="s">
        <v>356</v>
      </c>
      <c r="R202" s="86">
        <v>0</v>
      </c>
    </row>
    <row r="203" spans="15:18" ht="12.75" x14ac:dyDescent="0.2">
      <c r="O203" t="s">
        <v>104</v>
      </c>
      <c r="P203" s="66">
        <v>45938</v>
      </c>
      <c r="Q203" s="86" t="s">
        <v>357</v>
      </c>
      <c r="R203" s="86">
        <v>0</v>
      </c>
    </row>
    <row r="204" spans="15:18" ht="12.75" x14ac:dyDescent="0.2">
      <c r="O204" t="s">
        <v>104</v>
      </c>
      <c r="P204" s="66">
        <v>45938</v>
      </c>
      <c r="Q204" s="86" t="s">
        <v>358</v>
      </c>
      <c r="R204" s="86">
        <v>0</v>
      </c>
    </row>
    <row r="205" spans="15:18" ht="12.75" x14ac:dyDescent="0.2">
      <c r="O205" t="s">
        <v>151</v>
      </c>
      <c r="P205" s="66">
        <v>45939</v>
      </c>
      <c r="Q205" s="86" t="s">
        <v>359</v>
      </c>
      <c r="R205" s="86">
        <v>6.25E-2</v>
      </c>
    </row>
    <row r="206" spans="15:18" ht="12.75" x14ac:dyDescent="0.2">
      <c r="O206" t="s">
        <v>151</v>
      </c>
      <c r="P206" s="66">
        <v>45939</v>
      </c>
      <c r="Q206" s="86" t="s">
        <v>360</v>
      </c>
      <c r="R206" s="86">
        <v>5.2083333333333336E-2</v>
      </c>
    </row>
    <row r="207" spans="15:18" ht="12.75" x14ac:dyDescent="0.2">
      <c r="O207" t="s">
        <v>151</v>
      </c>
      <c r="P207" s="66">
        <v>45939</v>
      </c>
      <c r="Q207" s="86" t="s">
        <v>361</v>
      </c>
      <c r="R207" s="86">
        <v>0.10416666666666667</v>
      </c>
    </row>
    <row r="208" spans="15:18" ht="12.75" x14ac:dyDescent="0.2">
      <c r="O208" t="s">
        <v>151</v>
      </c>
      <c r="P208" s="66">
        <v>45939</v>
      </c>
      <c r="Q208" s="86" t="s">
        <v>362</v>
      </c>
      <c r="R208" s="86">
        <v>8.3333333333333329E-2</v>
      </c>
    </row>
    <row r="209" spans="15:18" ht="12.75" x14ac:dyDescent="0.2">
      <c r="O209" t="s">
        <v>150</v>
      </c>
      <c r="P209" s="66">
        <v>45939</v>
      </c>
      <c r="Q209" s="86" t="s">
        <v>363</v>
      </c>
      <c r="R209" s="86">
        <v>0</v>
      </c>
    </row>
    <row r="210" spans="15:18" ht="12.75" x14ac:dyDescent="0.2">
      <c r="O210" t="s">
        <v>104</v>
      </c>
      <c r="P210" s="66">
        <v>45939</v>
      </c>
      <c r="Q210" s="86" t="s">
        <v>364</v>
      </c>
      <c r="R210" s="86">
        <v>8.3333333333333329E-2</v>
      </c>
    </row>
    <row r="211" spans="15:18" ht="12.75" x14ac:dyDescent="0.2">
      <c r="O211" t="s">
        <v>104</v>
      </c>
      <c r="P211" s="66">
        <v>45939</v>
      </c>
      <c r="Q211" s="86" t="s">
        <v>365</v>
      </c>
      <c r="R211" s="86">
        <v>0</v>
      </c>
    </row>
    <row r="212" spans="15:18" ht="12.75" x14ac:dyDescent="0.2">
      <c r="O212" t="s">
        <v>104</v>
      </c>
      <c r="P212" s="66">
        <v>45940</v>
      </c>
      <c r="Q212" s="86" t="s">
        <v>366</v>
      </c>
      <c r="R212" s="86">
        <v>0</v>
      </c>
    </row>
    <row r="213" spans="15:18" ht="12.75" x14ac:dyDescent="0.2">
      <c r="O213" t="s">
        <v>104</v>
      </c>
      <c r="P213" s="66">
        <v>45940</v>
      </c>
      <c r="Q213" s="86" t="s">
        <v>367</v>
      </c>
      <c r="R213" s="86">
        <v>0</v>
      </c>
    </row>
    <row r="214" spans="15:18" ht="12.75" x14ac:dyDescent="0.2">
      <c r="O214" t="s">
        <v>104</v>
      </c>
      <c r="P214" s="66">
        <v>45941</v>
      </c>
      <c r="Q214" s="86" t="s">
        <v>368</v>
      </c>
      <c r="R214" s="86">
        <v>0</v>
      </c>
    </row>
    <row r="215" spans="15:18" ht="12.75" x14ac:dyDescent="0.2">
      <c r="O215" t="s">
        <v>104</v>
      </c>
      <c r="P215" s="66">
        <v>45941</v>
      </c>
      <c r="Q215" s="86" t="s">
        <v>369</v>
      </c>
      <c r="R215" s="86">
        <v>0</v>
      </c>
    </row>
    <row r="216" spans="15:18" ht="12.75" x14ac:dyDescent="0.2">
      <c r="O216" t="s">
        <v>148</v>
      </c>
      <c r="P216" s="66">
        <v>45942</v>
      </c>
      <c r="Q216" s="86" t="s">
        <v>370</v>
      </c>
      <c r="R216" s="86">
        <v>0</v>
      </c>
    </row>
    <row r="217" spans="15:18" ht="12.75" x14ac:dyDescent="0.2">
      <c r="O217" t="s">
        <v>104</v>
      </c>
      <c r="P217" s="66">
        <v>45942</v>
      </c>
      <c r="Q217" s="86" t="s">
        <v>371</v>
      </c>
      <c r="R217" s="86">
        <v>0</v>
      </c>
    </row>
    <row r="218" spans="15:18" ht="12.75" x14ac:dyDescent="0.2">
      <c r="O218" t="s">
        <v>104</v>
      </c>
      <c r="P218" s="66">
        <v>45943</v>
      </c>
      <c r="Q218" s="86" t="s">
        <v>372</v>
      </c>
      <c r="R218" s="86">
        <v>0</v>
      </c>
    </row>
    <row r="219" spans="15:18" ht="12.75" x14ac:dyDescent="0.2">
      <c r="O219" t="s">
        <v>149</v>
      </c>
      <c r="P219" s="66">
        <v>45944</v>
      </c>
      <c r="Q219" s="86" t="s">
        <v>373</v>
      </c>
      <c r="R219" s="86">
        <v>1.0416666666666666E-2</v>
      </c>
    </row>
    <row r="220" spans="15:18" ht="12.75" x14ac:dyDescent="0.2">
      <c r="O220" t="s">
        <v>147</v>
      </c>
      <c r="P220" s="66">
        <v>45945</v>
      </c>
      <c r="Q220" s="86" t="s">
        <v>374</v>
      </c>
      <c r="R220" s="86">
        <v>0</v>
      </c>
    </row>
    <row r="221" spans="15:18" ht="12.75" x14ac:dyDescent="0.2">
      <c r="O221" t="s">
        <v>148</v>
      </c>
      <c r="P221" s="66">
        <v>45945</v>
      </c>
      <c r="Q221" s="86" t="s">
        <v>375</v>
      </c>
      <c r="R221" s="86">
        <v>0</v>
      </c>
    </row>
    <row r="222" spans="15:18" ht="12.75" x14ac:dyDescent="0.2">
      <c r="O222" t="s">
        <v>104</v>
      </c>
      <c r="P222" s="66">
        <v>45945</v>
      </c>
      <c r="Q222" s="86" t="s">
        <v>376</v>
      </c>
      <c r="R222" s="86">
        <v>0</v>
      </c>
    </row>
    <row r="223" spans="15:18" ht="12.75" x14ac:dyDescent="0.2">
      <c r="O223" t="s">
        <v>149</v>
      </c>
      <c r="P223" s="66">
        <v>45946</v>
      </c>
      <c r="Q223" s="86" t="s">
        <v>377</v>
      </c>
      <c r="R223" s="86">
        <v>3.125E-2</v>
      </c>
    </row>
    <row r="224" spans="15:18" ht="12.75" x14ac:dyDescent="0.2">
      <c r="O224" t="s">
        <v>147</v>
      </c>
      <c r="P224" s="66">
        <v>45946</v>
      </c>
      <c r="Q224" s="86" t="s">
        <v>378</v>
      </c>
      <c r="R224" s="86">
        <v>0</v>
      </c>
    </row>
    <row r="225" spans="15:18" ht="12.75" x14ac:dyDescent="0.2">
      <c r="O225" t="s">
        <v>104</v>
      </c>
      <c r="P225" s="66">
        <v>45946</v>
      </c>
      <c r="Q225" s="86" t="s">
        <v>379</v>
      </c>
      <c r="R225" s="86">
        <v>0</v>
      </c>
    </row>
    <row r="226" spans="15:18" ht="12.75" x14ac:dyDescent="0.2">
      <c r="O226" t="s">
        <v>148</v>
      </c>
      <c r="P226" s="66">
        <v>45947</v>
      </c>
      <c r="Q226" s="86" t="s">
        <v>380</v>
      </c>
      <c r="R226" s="86">
        <v>0</v>
      </c>
    </row>
    <row r="227" spans="15:18" ht="12.75" x14ac:dyDescent="0.2">
      <c r="O227" t="s">
        <v>150</v>
      </c>
      <c r="P227" s="66">
        <v>45947</v>
      </c>
      <c r="Q227" s="86" t="s">
        <v>381</v>
      </c>
      <c r="R227" s="86">
        <v>0</v>
      </c>
    </row>
    <row r="228" spans="15:18" ht="12.75" x14ac:dyDescent="0.2">
      <c r="O228" t="s">
        <v>150</v>
      </c>
      <c r="P228" s="66">
        <v>45947</v>
      </c>
      <c r="Q228" s="86" t="s">
        <v>382</v>
      </c>
      <c r="R228" s="86">
        <v>0</v>
      </c>
    </row>
    <row r="229" spans="15:18" ht="12.75" x14ac:dyDescent="0.2">
      <c r="O229" t="s">
        <v>150</v>
      </c>
      <c r="P229" s="66">
        <v>45947</v>
      </c>
      <c r="Q229" s="86" t="s">
        <v>383</v>
      </c>
      <c r="R229" s="86">
        <v>0</v>
      </c>
    </row>
    <row r="230" spans="15:18" ht="12.75" x14ac:dyDescent="0.2">
      <c r="O230" t="s">
        <v>104</v>
      </c>
      <c r="P230" s="66">
        <v>45947</v>
      </c>
      <c r="Q230" s="86" t="s">
        <v>384</v>
      </c>
      <c r="R230" s="86">
        <v>0</v>
      </c>
    </row>
    <row r="231" spans="15:18" ht="12.75" x14ac:dyDescent="0.2">
      <c r="O231" t="s">
        <v>149</v>
      </c>
      <c r="P231" s="66">
        <v>45948</v>
      </c>
      <c r="Q231" s="86" t="s">
        <v>385</v>
      </c>
      <c r="R231" s="86">
        <v>0</v>
      </c>
    </row>
    <row r="232" spans="15:18" ht="12.75" x14ac:dyDescent="0.2">
      <c r="O232" t="s">
        <v>148</v>
      </c>
      <c r="P232" s="66">
        <v>45948</v>
      </c>
      <c r="Q232" s="86" t="s">
        <v>386</v>
      </c>
      <c r="R232" s="86">
        <v>0</v>
      </c>
    </row>
    <row r="233" spans="15:18" ht="12.75" x14ac:dyDescent="0.2">
      <c r="O233" t="s">
        <v>104</v>
      </c>
      <c r="P233" s="66">
        <v>45948</v>
      </c>
      <c r="Q233" s="86" t="s">
        <v>387</v>
      </c>
      <c r="R233" s="86">
        <v>0</v>
      </c>
    </row>
    <row r="234" spans="15:18" ht="12.75" x14ac:dyDescent="0.2">
      <c r="O234" t="s">
        <v>148</v>
      </c>
      <c r="P234" s="66">
        <v>45949</v>
      </c>
      <c r="Q234" s="86" t="s">
        <v>388</v>
      </c>
      <c r="R234" s="86">
        <v>0</v>
      </c>
    </row>
    <row r="235" spans="15:18" ht="12.75" x14ac:dyDescent="0.2">
      <c r="O235" t="s">
        <v>104</v>
      </c>
      <c r="P235" s="66">
        <v>45949</v>
      </c>
      <c r="Q235" s="86" t="s">
        <v>389</v>
      </c>
      <c r="R235" s="86">
        <v>0</v>
      </c>
    </row>
    <row r="236" spans="15:18" ht="12.75" x14ac:dyDescent="0.2">
      <c r="O236" t="s">
        <v>148</v>
      </c>
      <c r="P236" s="66">
        <v>45950</v>
      </c>
      <c r="Q236" s="86" t="s">
        <v>390</v>
      </c>
      <c r="R236" s="86">
        <v>0</v>
      </c>
    </row>
    <row r="237" spans="15:18" ht="12.75" x14ac:dyDescent="0.2">
      <c r="O237" t="s">
        <v>104</v>
      </c>
      <c r="P237" s="66">
        <v>45950</v>
      </c>
      <c r="Q237" s="86" t="s">
        <v>391</v>
      </c>
      <c r="R237" s="86">
        <v>0</v>
      </c>
    </row>
    <row r="238" spans="15:18" ht="12.75" x14ac:dyDescent="0.2">
      <c r="O238" t="s">
        <v>104</v>
      </c>
      <c r="P238" s="66">
        <v>45952</v>
      </c>
      <c r="Q238" s="86" t="s">
        <v>392</v>
      </c>
      <c r="R238" s="86">
        <v>0</v>
      </c>
    </row>
    <row r="239" spans="15:18" ht="12.75" x14ac:dyDescent="0.2">
      <c r="O239" t="s">
        <v>104</v>
      </c>
      <c r="P239" s="66">
        <v>45953</v>
      </c>
      <c r="Q239" s="86" t="s">
        <v>393</v>
      </c>
      <c r="R239" s="86">
        <v>0</v>
      </c>
    </row>
    <row r="240" spans="15:18" ht="12.75" x14ac:dyDescent="0.2">
      <c r="O240" t="s">
        <v>151</v>
      </c>
      <c r="P240" s="66">
        <v>45954</v>
      </c>
      <c r="Q240" s="86" t="s">
        <v>394</v>
      </c>
      <c r="R240" s="86">
        <v>5.2083333333333336E-2</v>
      </c>
    </row>
    <row r="241" spans="15:18" ht="12.75" x14ac:dyDescent="0.2">
      <c r="O241" t="s">
        <v>151</v>
      </c>
      <c r="P241" s="66">
        <v>45954</v>
      </c>
      <c r="Q241" s="86" t="s">
        <v>395</v>
      </c>
      <c r="R241" s="86">
        <v>4.1666666666666664E-2</v>
      </c>
    </row>
    <row r="242" spans="15:18" ht="12.75" x14ac:dyDescent="0.2">
      <c r="O242" t="s">
        <v>151</v>
      </c>
      <c r="P242" s="66">
        <v>45954</v>
      </c>
      <c r="Q242" s="86" t="s">
        <v>396</v>
      </c>
      <c r="R242" s="86">
        <v>9.375E-2</v>
      </c>
    </row>
    <row r="243" spans="15:18" ht="12.75" x14ac:dyDescent="0.2">
      <c r="O243" t="s">
        <v>151</v>
      </c>
      <c r="P243" s="66">
        <v>45954</v>
      </c>
      <c r="Q243" s="86" t="s">
        <v>397</v>
      </c>
      <c r="R243" s="86">
        <v>7.2916666666666671E-2</v>
      </c>
    </row>
    <row r="244" spans="15:18" ht="12.75" x14ac:dyDescent="0.2">
      <c r="O244" t="s">
        <v>150</v>
      </c>
      <c r="P244" s="66">
        <v>45954</v>
      </c>
      <c r="Q244" s="86" t="s">
        <v>398</v>
      </c>
      <c r="R244" s="86">
        <v>0</v>
      </c>
    </row>
    <row r="245" spans="15:18" ht="12.75" x14ac:dyDescent="0.2">
      <c r="O245" t="s">
        <v>104</v>
      </c>
      <c r="P245" s="66">
        <v>45954</v>
      </c>
      <c r="Q245" s="86" t="s">
        <v>399</v>
      </c>
      <c r="R245" s="86">
        <v>7.2916666666666671E-2</v>
      </c>
    </row>
    <row r="246" spans="15:18" ht="12.75" x14ac:dyDescent="0.2">
      <c r="O246" t="s">
        <v>104</v>
      </c>
      <c r="P246" s="66">
        <v>45955</v>
      </c>
      <c r="Q246" s="86" t="s">
        <v>400</v>
      </c>
      <c r="R246" s="86">
        <v>0</v>
      </c>
    </row>
    <row r="247" spans="15:18" ht="12.75" x14ac:dyDescent="0.2">
      <c r="O247" t="s">
        <v>104</v>
      </c>
      <c r="P247" s="66">
        <v>45956</v>
      </c>
      <c r="Q247" s="86" t="s">
        <v>401</v>
      </c>
      <c r="R247" s="86">
        <v>0</v>
      </c>
    </row>
    <row r="248" spans="15:18" ht="12.75" x14ac:dyDescent="0.2">
      <c r="O248" t="s">
        <v>147</v>
      </c>
      <c r="P248" s="66">
        <v>45961</v>
      </c>
      <c r="Q248" s="86" t="s">
        <v>402</v>
      </c>
      <c r="R248" s="86">
        <v>0</v>
      </c>
    </row>
    <row r="249" spans="15:18" ht="12.75" x14ac:dyDescent="0.2">
      <c r="O249" t="s">
        <v>104</v>
      </c>
      <c r="P249" s="66">
        <v>45965</v>
      </c>
      <c r="Q249" s="86" t="s">
        <v>403</v>
      </c>
      <c r="R249" s="86">
        <v>0</v>
      </c>
    </row>
    <row r="250" spans="15:18" ht="12.75" x14ac:dyDescent="0.2">
      <c r="O250" t="s">
        <v>104</v>
      </c>
      <c r="P250" s="66">
        <v>45965</v>
      </c>
      <c r="Q250" s="86" t="s">
        <v>404</v>
      </c>
      <c r="R250" s="86">
        <v>0</v>
      </c>
    </row>
    <row r="251" spans="15:18" ht="12.75" x14ac:dyDescent="0.2">
      <c r="O251" t="s">
        <v>104</v>
      </c>
      <c r="P251" s="66">
        <v>45965</v>
      </c>
      <c r="Q251" s="86" t="s">
        <v>405</v>
      </c>
      <c r="R251" s="86">
        <v>0</v>
      </c>
    </row>
    <row r="252" spans="15:18" ht="12.75" x14ac:dyDescent="0.2">
      <c r="O252" t="s">
        <v>147</v>
      </c>
      <c r="P252" s="66">
        <v>45968</v>
      </c>
      <c r="Q252" s="86" t="s">
        <v>406</v>
      </c>
      <c r="R252" s="86">
        <v>0</v>
      </c>
    </row>
    <row r="253" spans="15:18" ht="12.75" x14ac:dyDescent="0.2">
      <c r="O253" t="s">
        <v>104</v>
      </c>
      <c r="P253" s="66">
        <v>45968</v>
      </c>
      <c r="Q253" s="86" t="s">
        <v>407</v>
      </c>
      <c r="R253" s="86">
        <v>0</v>
      </c>
    </row>
    <row r="254" spans="15:18" ht="12.75" x14ac:dyDescent="0.2">
      <c r="O254" t="s">
        <v>104</v>
      </c>
      <c r="P254" s="66">
        <v>45969</v>
      </c>
      <c r="Q254" s="86" t="s">
        <v>408</v>
      </c>
      <c r="R254" s="86">
        <v>0</v>
      </c>
    </row>
    <row r="255" spans="15:18" ht="12.75" x14ac:dyDescent="0.2">
      <c r="O255" t="s">
        <v>104</v>
      </c>
      <c r="P255" s="66">
        <v>45970</v>
      </c>
      <c r="Q255" s="86" t="s">
        <v>409</v>
      </c>
      <c r="R255" s="86">
        <v>0</v>
      </c>
    </row>
    <row r="256" spans="15:18" ht="12.75" x14ac:dyDescent="0.2">
      <c r="O256" t="s">
        <v>104</v>
      </c>
      <c r="P256" s="66">
        <v>45971</v>
      </c>
      <c r="Q256" s="86" t="s">
        <v>410</v>
      </c>
      <c r="R256" s="86">
        <v>0</v>
      </c>
    </row>
    <row r="257" spans="15:18" ht="12.75" x14ac:dyDescent="0.2">
      <c r="O257" t="s">
        <v>148</v>
      </c>
      <c r="P257" s="66">
        <v>45972</v>
      </c>
      <c r="Q257" s="86" t="s">
        <v>411</v>
      </c>
      <c r="R257" s="86">
        <v>0</v>
      </c>
    </row>
    <row r="258" spans="15:18" ht="12.75" x14ac:dyDescent="0.2">
      <c r="O258" t="s">
        <v>104</v>
      </c>
      <c r="P258" s="66">
        <v>45972</v>
      </c>
      <c r="Q258" s="86" t="s">
        <v>412</v>
      </c>
      <c r="R258" s="86">
        <v>0</v>
      </c>
    </row>
    <row r="259" spans="15:18" ht="12.75" x14ac:dyDescent="0.2">
      <c r="O259" t="s">
        <v>104</v>
      </c>
      <c r="P259" s="66">
        <v>45973</v>
      </c>
      <c r="Q259" s="86" t="s">
        <v>413</v>
      </c>
      <c r="R259" s="86">
        <v>0</v>
      </c>
    </row>
    <row r="260" spans="15:18" ht="12.75" x14ac:dyDescent="0.2">
      <c r="O260" t="s">
        <v>149</v>
      </c>
      <c r="P260" s="66">
        <v>45974</v>
      </c>
      <c r="Q260" s="86" t="s">
        <v>414</v>
      </c>
      <c r="R260" s="86">
        <v>0</v>
      </c>
    </row>
    <row r="261" spans="15:18" ht="12.75" x14ac:dyDescent="0.2">
      <c r="O261" t="s">
        <v>147</v>
      </c>
      <c r="P261" s="66">
        <v>45975</v>
      </c>
      <c r="Q261" s="86" t="s">
        <v>415</v>
      </c>
      <c r="R261" s="86">
        <v>0</v>
      </c>
    </row>
    <row r="262" spans="15:18" ht="12.75" x14ac:dyDescent="0.2">
      <c r="O262" t="s">
        <v>148</v>
      </c>
      <c r="P262" s="66">
        <v>45975</v>
      </c>
      <c r="Q262" s="86" t="s">
        <v>416</v>
      </c>
      <c r="R262" s="86">
        <v>0</v>
      </c>
    </row>
    <row r="263" spans="15:18" ht="12.75" x14ac:dyDescent="0.2">
      <c r="O263" t="s">
        <v>104</v>
      </c>
      <c r="P263" s="66">
        <v>45975</v>
      </c>
      <c r="Q263" s="86" t="s">
        <v>417</v>
      </c>
      <c r="R263" s="86">
        <v>0</v>
      </c>
    </row>
    <row r="264" spans="15:18" ht="12.75" x14ac:dyDescent="0.2">
      <c r="O264" t="s">
        <v>149</v>
      </c>
      <c r="P264" s="66">
        <v>45976</v>
      </c>
      <c r="Q264" s="86" t="s">
        <v>418</v>
      </c>
      <c r="R264" s="86">
        <v>2.0833333333333332E-2</v>
      </c>
    </row>
    <row r="265" spans="15:18" ht="12.75" x14ac:dyDescent="0.2">
      <c r="O265" t="s">
        <v>147</v>
      </c>
      <c r="P265" s="66">
        <v>45976</v>
      </c>
      <c r="Q265" s="86" t="s">
        <v>419</v>
      </c>
      <c r="R265" s="86">
        <v>0</v>
      </c>
    </row>
    <row r="266" spans="15:18" ht="12.75" x14ac:dyDescent="0.2">
      <c r="O266" t="s">
        <v>104</v>
      </c>
      <c r="P266" s="66">
        <v>45976</v>
      </c>
      <c r="Q266" s="86" t="s">
        <v>420</v>
      </c>
      <c r="R266" s="86">
        <v>0</v>
      </c>
    </row>
    <row r="267" spans="15:18" ht="12.75" x14ac:dyDescent="0.2">
      <c r="O267" t="s">
        <v>148</v>
      </c>
      <c r="P267" s="66">
        <v>45977</v>
      </c>
      <c r="Q267" s="86" t="s">
        <v>421</v>
      </c>
      <c r="R267" s="86">
        <v>0</v>
      </c>
    </row>
    <row r="268" spans="15:18" ht="12.75" x14ac:dyDescent="0.2">
      <c r="O268" t="s">
        <v>150</v>
      </c>
      <c r="P268" s="66">
        <v>45977</v>
      </c>
      <c r="Q268" s="86" t="s">
        <v>422</v>
      </c>
      <c r="R268" s="86">
        <v>0</v>
      </c>
    </row>
    <row r="269" spans="15:18" ht="12.75" x14ac:dyDescent="0.2">
      <c r="O269" t="s">
        <v>150</v>
      </c>
      <c r="P269" s="66">
        <v>45977</v>
      </c>
      <c r="Q269" s="86" t="s">
        <v>423</v>
      </c>
      <c r="R269" s="86">
        <v>0</v>
      </c>
    </row>
    <row r="270" spans="15:18" ht="12.75" x14ac:dyDescent="0.2">
      <c r="O270" t="s">
        <v>150</v>
      </c>
      <c r="P270" s="66">
        <v>45977</v>
      </c>
      <c r="Q270" s="86" t="s">
        <v>424</v>
      </c>
      <c r="R270" s="86">
        <v>0</v>
      </c>
    </row>
    <row r="271" spans="15:18" ht="12.75" x14ac:dyDescent="0.2">
      <c r="O271" t="s">
        <v>104</v>
      </c>
      <c r="P271" s="66">
        <v>45977</v>
      </c>
      <c r="Q271" s="86" t="s">
        <v>425</v>
      </c>
      <c r="R271" s="86">
        <v>0</v>
      </c>
    </row>
    <row r="272" spans="15:18" ht="12.75" x14ac:dyDescent="0.2">
      <c r="O272" t="s">
        <v>149</v>
      </c>
      <c r="P272" s="66">
        <v>45978</v>
      </c>
      <c r="Q272" s="86" t="s">
        <v>426</v>
      </c>
      <c r="R272" s="86">
        <v>0</v>
      </c>
    </row>
    <row r="273" spans="15:18" ht="12.75" x14ac:dyDescent="0.2">
      <c r="O273" t="s">
        <v>148</v>
      </c>
      <c r="P273" s="66">
        <v>45978</v>
      </c>
      <c r="Q273" s="86" t="s">
        <v>427</v>
      </c>
      <c r="R273" s="86">
        <v>0</v>
      </c>
    </row>
    <row r="274" spans="15:18" ht="12.75" x14ac:dyDescent="0.2">
      <c r="O274" t="s">
        <v>104</v>
      </c>
      <c r="P274" s="66">
        <v>45978</v>
      </c>
      <c r="Q274" s="86" t="s">
        <v>428</v>
      </c>
      <c r="R274" s="86">
        <v>0</v>
      </c>
    </row>
    <row r="275" spans="15:18" ht="12.75" x14ac:dyDescent="0.2">
      <c r="O275" t="s">
        <v>148</v>
      </c>
      <c r="P275" s="66">
        <v>45979</v>
      </c>
      <c r="Q275" s="86" t="s">
        <v>429</v>
      </c>
      <c r="R275" s="86">
        <v>0</v>
      </c>
    </row>
    <row r="276" spans="15:18" ht="12.75" x14ac:dyDescent="0.2">
      <c r="O276" t="s">
        <v>104</v>
      </c>
      <c r="P276" s="66">
        <v>45979</v>
      </c>
      <c r="Q276" s="86" t="s">
        <v>430</v>
      </c>
      <c r="R276" s="86">
        <v>0</v>
      </c>
    </row>
    <row r="277" spans="15:18" ht="12.75" x14ac:dyDescent="0.2">
      <c r="O277" t="s">
        <v>148</v>
      </c>
      <c r="P277" s="66">
        <v>45980</v>
      </c>
      <c r="Q277" s="86" t="s">
        <v>431</v>
      </c>
      <c r="R277" s="86">
        <v>0</v>
      </c>
    </row>
    <row r="278" spans="15:18" ht="12.75" x14ac:dyDescent="0.2">
      <c r="O278" t="s">
        <v>104</v>
      </c>
      <c r="P278" s="66">
        <v>45980</v>
      </c>
      <c r="Q278" s="86" t="s">
        <v>432</v>
      </c>
      <c r="R278" s="86">
        <v>0</v>
      </c>
    </row>
    <row r="279" spans="15:18" ht="12.75" x14ac:dyDescent="0.2">
      <c r="O279" t="s">
        <v>104</v>
      </c>
      <c r="P279" s="66">
        <v>45982</v>
      </c>
      <c r="Q279" s="86" t="s">
        <v>433</v>
      </c>
      <c r="R279" s="86">
        <v>0</v>
      </c>
    </row>
    <row r="280" spans="15:18" ht="12.75" x14ac:dyDescent="0.2">
      <c r="O280" t="s">
        <v>104</v>
      </c>
      <c r="P280" s="66">
        <v>45983</v>
      </c>
      <c r="Q280" s="86" t="s">
        <v>434</v>
      </c>
      <c r="R280" s="86">
        <v>0</v>
      </c>
    </row>
    <row r="281" spans="15:18" ht="12.75" x14ac:dyDescent="0.2">
      <c r="O281" t="s">
        <v>151</v>
      </c>
      <c r="P281" s="66">
        <v>45984</v>
      </c>
      <c r="Q281" s="86" t="s">
        <v>435</v>
      </c>
      <c r="R281" s="86">
        <v>4.1666666666666664E-2</v>
      </c>
    </row>
    <row r="282" spans="15:18" ht="12.75" x14ac:dyDescent="0.2">
      <c r="O282" t="s">
        <v>151</v>
      </c>
      <c r="P282" s="66">
        <v>45984</v>
      </c>
      <c r="Q282" s="86" t="s">
        <v>436</v>
      </c>
      <c r="R282" s="86">
        <v>3.125E-2</v>
      </c>
    </row>
    <row r="283" spans="15:18" ht="12.75" x14ac:dyDescent="0.2">
      <c r="O283" t="s">
        <v>151</v>
      </c>
      <c r="P283" s="66">
        <v>45984</v>
      </c>
      <c r="Q283" s="86" t="s">
        <v>437</v>
      </c>
      <c r="R283" s="86">
        <v>8.3333333333333329E-2</v>
      </c>
    </row>
    <row r="284" spans="15:18" ht="12.75" x14ac:dyDescent="0.2">
      <c r="O284" t="s">
        <v>151</v>
      </c>
      <c r="P284" s="66">
        <v>45984</v>
      </c>
      <c r="Q284" s="86" t="s">
        <v>438</v>
      </c>
      <c r="R284" s="86">
        <v>6.25E-2</v>
      </c>
    </row>
    <row r="285" spans="15:18" ht="12.75" x14ac:dyDescent="0.2">
      <c r="O285" t="s">
        <v>150</v>
      </c>
      <c r="P285" s="66">
        <v>45984</v>
      </c>
      <c r="Q285" s="86" t="s">
        <v>439</v>
      </c>
      <c r="R285" s="86">
        <v>0</v>
      </c>
    </row>
    <row r="286" spans="15:18" ht="12.75" x14ac:dyDescent="0.2">
      <c r="O286" t="s">
        <v>104</v>
      </c>
      <c r="P286" s="66">
        <v>45984</v>
      </c>
      <c r="Q286" s="86" t="s">
        <v>440</v>
      </c>
      <c r="R286" s="86">
        <v>6.25E-2</v>
      </c>
    </row>
    <row r="287" spans="15:18" ht="12.75" x14ac:dyDescent="0.2">
      <c r="O287" t="s">
        <v>104</v>
      </c>
      <c r="P287" s="66">
        <v>45985</v>
      </c>
      <c r="Q287" s="86" t="s">
        <v>441</v>
      </c>
      <c r="R287" s="86">
        <v>0</v>
      </c>
    </row>
    <row r="288" spans="15:18" ht="12.75" x14ac:dyDescent="0.2">
      <c r="O288" t="s">
        <v>104</v>
      </c>
      <c r="P288" s="66">
        <v>45986</v>
      </c>
      <c r="Q288" s="86" t="s">
        <v>442</v>
      </c>
      <c r="R288" s="86">
        <v>0</v>
      </c>
    </row>
  </sheetData>
  <phoneticPr fontId="34" type="noConversion"/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L21"/>
  <sheetViews>
    <sheetView tabSelected="1" workbookViewId="0">
      <selection activeCell="H28" sqref="H28"/>
    </sheetView>
  </sheetViews>
  <sheetFormatPr baseColWidth="10" defaultColWidth="9.140625" defaultRowHeight="12.75" x14ac:dyDescent="0.2"/>
  <cols>
    <col min="1" max="1" width="3" style="61" bestFit="1" customWidth="1"/>
    <col min="2" max="2" width="45.140625" bestFit="1" customWidth="1"/>
    <col min="3" max="3" width="38.28515625" bestFit="1" customWidth="1"/>
    <col min="4" max="4" width="45.140625" bestFit="1" customWidth="1"/>
    <col min="5" max="5" width="43.7109375" bestFit="1" customWidth="1"/>
    <col min="6" max="6" width="42.5703125" bestFit="1" customWidth="1"/>
    <col min="7" max="7" width="34.42578125" bestFit="1" customWidth="1"/>
    <col min="8" max="8" width="45.140625" bestFit="1" customWidth="1"/>
    <col min="9" max="9" width="11.42578125" customWidth="1"/>
    <col min="12" max="12" width="17.28515625" bestFit="1" customWidth="1"/>
  </cols>
  <sheetData>
    <row r="1" spans="1:12" ht="13.5" thickBot="1" x14ac:dyDescent="0.25">
      <c r="A1" s="61" t="s">
        <v>10</v>
      </c>
    </row>
    <row r="2" spans="1:12" s="7" customFormat="1" ht="24" thickTop="1" thickBot="1" x14ac:dyDescent="0.25">
      <c r="A2" s="62" t="s">
        <v>10</v>
      </c>
      <c r="B2" s="5">
        <v>2025</v>
      </c>
      <c r="C2" s="6">
        <v>38</v>
      </c>
      <c r="D2"/>
      <c r="E2" s="68" t="s">
        <v>152</v>
      </c>
      <c r="F2" s="69">
        <f ca="1">SUM(OFFSET(Devoirs2[[#Headers],[Durées]],MATCH(B7,Devoirs2[Date],0),,COUNTIFS(Devoirs2[Date],"&gt;="&amp;B7,Devoirs2[Date],"&lt;="&amp;H7)))</f>
        <v>0.32291666666666669</v>
      </c>
    </row>
    <row r="3" spans="1:12" ht="13.5" thickTop="1" x14ac:dyDescent="0.2">
      <c r="A3" s="61" t="s">
        <v>10</v>
      </c>
    </row>
    <row r="4" spans="1:12" ht="38.25" thickBot="1" x14ac:dyDescent="0.25">
      <c r="A4" s="61" t="s">
        <v>10</v>
      </c>
      <c r="B4" s="83" t="s">
        <v>9</v>
      </c>
      <c r="C4" s="83"/>
      <c r="D4" s="83"/>
      <c r="E4" s="83"/>
      <c r="F4" s="83"/>
      <c r="G4" s="83"/>
      <c r="H4" s="83"/>
    </row>
    <row r="5" spans="1:12" ht="15" thickTop="1" x14ac:dyDescent="0.2">
      <c r="A5" s="61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  <c r="L5" s="66"/>
    </row>
    <row r="6" spans="1:12" s="36" customFormat="1" ht="15.75" x14ac:dyDescent="0.2">
      <c r="A6" s="63" t="s">
        <v>10</v>
      </c>
      <c r="B6" s="34">
        <f>B7</f>
        <v>45915</v>
      </c>
      <c r="C6" s="35"/>
      <c r="D6" s="35"/>
      <c r="E6" s="35"/>
      <c r="F6" s="35"/>
      <c r="G6" s="35"/>
      <c r="H6" s="34">
        <f>H7</f>
        <v>45921</v>
      </c>
    </row>
    <row r="7" spans="1:12" ht="27" x14ac:dyDescent="0.2">
      <c r="A7" s="61" t="s">
        <v>10</v>
      </c>
      <c r="B7" s="8">
        <f>(C2-1)*7+IF(WEEKDAY(DATE(B2,1,1),2)&gt;4,7,0)+DATE(B2,1,1)-WEEKDAY(DATE(B2,1,1),2)+1</f>
        <v>45915</v>
      </c>
      <c r="C7" s="8">
        <f>B7+1</f>
        <v>45916</v>
      </c>
      <c r="D7" s="8">
        <f t="shared" ref="D7:H7" si="0">C7+1</f>
        <v>45917</v>
      </c>
      <c r="E7" s="8">
        <f t="shared" si="0"/>
        <v>45918</v>
      </c>
      <c r="F7" s="8">
        <f t="shared" si="0"/>
        <v>45919</v>
      </c>
      <c r="G7" s="8">
        <f t="shared" si="0"/>
        <v>45920</v>
      </c>
      <c r="H7" s="8">
        <f t="shared" si="0"/>
        <v>45921</v>
      </c>
    </row>
    <row r="8" spans="1:12" x14ac:dyDescent="0.2">
      <c r="A8">
        <v>1</v>
      </c>
      <c r="B8" s="67" t="str" cm="1">
        <f t="array" ref="B8:B15">_xlfn._xlws.FILTER(Devoirs2[[Cours]:[Cours]],Devoirs2[[Date]:[Date]]=B7,"")</f>
        <v>J0 Transport intracellulaire et trafic vésiculaire  - 00:00</v>
      </c>
      <c r="C8" s="67" t="str" cm="1">
        <f t="array" ref="C8:C13">_xlfn._xlws.FILTER(Devoirs2[[Cours]:[Cours]],Devoirs2[[Date]:[Date]]=C7,"")</f>
        <v>J0 Sociologie de la profession médicale - 02:00</v>
      </c>
      <c r="D8" s="67" t="str" cm="1">
        <f t="array" ref="D8:D16">_xlfn._xlws.FILTER(Devoirs2[[Cours]:[Cours]],Devoirs2[[Date]:[Date]]=D7,"")</f>
        <v>J2 Transport intracellulaire et trafic vésiculaire  - 00:00</v>
      </c>
      <c r="E8" s="67" t="str" cm="1">
        <f t="array" ref="E8:E17">_xlfn._xlws.FILTER(Devoirs2[[Cours]:[Cours]],Devoirs2[[Date]:[Date]]=E7,"")</f>
        <v>J0 psychologie générale  - 01:00</v>
      </c>
      <c r="F8" s="67" t="str" cm="1">
        <f t="array" ref="F8:F16">_xlfn._xlws.FILTER(Devoirs2[[Cours]:[Cours]],Devoirs2[[Date]:[Date]]=F7,"")</f>
        <v>J0 Réparation de l'ADN - 00:00</v>
      </c>
      <c r="G8" s="67" t="str" cm="1">
        <f t="array" ref="G8:G17">_xlfn._xlws.FILTER(Devoirs2[[Cours]:[Cours]],Devoirs2[[Date]:[Date]]=G7,"")</f>
        <v>J2 psychologie générale  - 00:45</v>
      </c>
      <c r="H8" s="67" t="str" cm="1">
        <f t="array" ref="H8:H13">_xlfn._xlws.FILTER(Devoirs2[[Cours]:[Cours]],Devoirs2[[Date]:[Date]]=H7,"")</f>
        <v>J6 Transport intracellulaire et trafic vésiculaire  - 00:00</v>
      </c>
    </row>
    <row r="9" spans="1:12" x14ac:dyDescent="0.2">
      <c r="A9">
        <v>2</v>
      </c>
      <c r="B9" t="str">
        <v>J0 Structure et role des nucléotides - 00:00</v>
      </c>
      <c r="C9" t="str">
        <v>J2 La discipline anthropologique  - 01:15</v>
      </c>
      <c r="D9" t="str">
        <v>J0 Réplication de l'ADN - 00:00</v>
      </c>
      <c r="E9" t="str">
        <v>J2 Sociologie de la profession médicale - 01:45</v>
      </c>
      <c r="F9" t="str">
        <v>J2 Réplication de l'ADN - 00:00</v>
      </c>
      <c r="G9" t="str">
        <v>J6 La discipline anthropologique  - 01:00</v>
      </c>
      <c r="H9" t="str">
        <v>J2 Réparation de l'ADN - 00:00</v>
      </c>
    </row>
    <row r="10" spans="1:12" x14ac:dyDescent="0.2">
      <c r="A10">
        <v>3</v>
      </c>
      <c r="B10" t="str">
        <v>J0 Abdomen et pelvis 1 - 00:00</v>
      </c>
      <c r="C10" t="str">
        <v>J0 Cytosquellette - 00:00</v>
      </c>
      <c r="D10" t="str">
        <v>J2 Structure et role des nucléotides - 00:00</v>
      </c>
      <c r="E10" t="str">
        <v>J10 La composition des membranes cellulaire - 00:00</v>
      </c>
      <c r="F10" t="str">
        <v>J2 Métrologie  - 00:00</v>
      </c>
      <c r="G10" t="str">
        <v>J0 Transcription et régulation  - 00:00</v>
      </c>
      <c r="H10" t="str">
        <v>J6 Structure et role des nucléotides - 00:00</v>
      </c>
    </row>
    <row r="11" spans="1:12" x14ac:dyDescent="0.2">
      <c r="A11">
        <v>4</v>
      </c>
      <c r="B11" t="str">
        <v>J10 intro : généralités - 00:00</v>
      </c>
      <c r="C11" t="str">
        <v>J15 Molécules du vivant - 00:00</v>
      </c>
      <c r="D11" t="str">
        <v>J0 Métrologie  - 00:00</v>
      </c>
      <c r="E11" t="str">
        <v>J2 Cytosquellette - 00:00</v>
      </c>
      <c r="F11" t="str">
        <v>J2 Outils mathématique  - 00:00</v>
      </c>
      <c r="G11" t="str">
        <v>J2 Mutations  - 00:00</v>
      </c>
      <c r="H11" t="str">
        <v>J10 Cou - 00:00</v>
      </c>
    </row>
    <row r="12" spans="1:12" x14ac:dyDescent="0.2">
      <c r="A12">
        <v>5</v>
      </c>
      <c r="B12" t="str">
        <v>J10 intro: mouvements - 00:00</v>
      </c>
      <c r="C12" t="str">
        <v>J0 Abdomen et pelvis 2  - 00:00</v>
      </c>
      <c r="D12" t="str">
        <v>J0 Outils mathématique  - 00:00</v>
      </c>
      <c r="E12" t="str">
        <v>J0 Mutations  - 00:00</v>
      </c>
      <c r="F12" t="str">
        <v>J2 États  de la matière et leur caractérisation  - 00:00</v>
      </c>
      <c r="G12" t="str">
        <v>J0 Membre supérieur 1 - 00:00</v>
      </c>
      <c r="H12" t="str">
        <v>J2 Membre inférieur 3 - 00:00</v>
      </c>
    </row>
    <row r="13" spans="1:12" x14ac:dyDescent="0.2">
      <c r="A13">
        <v>6</v>
      </c>
      <c r="B13" t="str">
        <v>J10 intro: référence et particularité - 00:00</v>
      </c>
      <c r="C13" t="str">
        <v>J6 Tête - 00:00</v>
      </c>
      <c r="D13" t="str">
        <v>J0 États  de la matière et leur caractérisation  - 00:00</v>
      </c>
      <c r="E13" t="str">
        <v>J6 Du chromosome à l'ADN - 00:00</v>
      </c>
      <c r="F13" t="str">
        <v>J0 Membre inférieur 3 - 00:00</v>
      </c>
      <c r="G13" t="str">
        <v>J10 Tête - 00:00</v>
      </c>
      <c r="H13" t="str">
        <v>J6 Abdomen et pelvis 1 - 00:00</v>
      </c>
    </row>
    <row r="14" spans="1:12" x14ac:dyDescent="0.2">
      <c r="A14">
        <v>7</v>
      </c>
      <c r="B14" t="str">
        <v>J2 Thorax - 00:00</v>
      </c>
      <c r="D14" t="str">
        <v>J0 Membre inférieur 1 - 00:00</v>
      </c>
      <c r="E14" t="str">
        <v>J0 Membre inférieur 2  - 00:00</v>
      </c>
      <c r="F14" t="str">
        <v>J10 intro: région, fascias et appareil  - 00:00</v>
      </c>
      <c r="G14" t="str">
        <v>J15 intro : généralités - 00:00</v>
      </c>
    </row>
    <row r="15" spans="1:12" x14ac:dyDescent="0.2">
      <c r="A15">
        <v>8</v>
      </c>
      <c r="B15" t="str">
        <v>J6 intro: région, fascias et appareil  - 00:00</v>
      </c>
      <c r="D15" t="str">
        <v>J2 Abdomen et pelvis 1 - 00:00</v>
      </c>
      <c r="E15" t="str">
        <v>J10 intro: tissus - 00:00</v>
      </c>
      <c r="F15" t="str">
        <v>J2 Membre inférieur 1 - 00:00</v>
      </c>
      <c r="G15" t="str">
        <v>J15 intro: mouvements - 00:00</v>
      </c>
    </row>
    <row r="16" spans="1:12" x14ac:dyDescent="0.2">
      <c r="A16">
        <v>9</v>
      </c>
      <c r="D16" t="str">
        <v>J6 Cou - 00:00</v>
      </c>
      <c r="E16" t="str">
        <v>J2 Abdomen et pelvis 2  - 00:00</v>
      </c>
      <c r="F16" t="str">
        <v>J6 Thorax - 00:00</v>
      </c>
      <c r="G16" t="str">
        <v>J15 intro: référence et particularité - 00:00</v>
      </c>
    </row>
    <row r="17" spans="1:7" x14ac:dyDescent="0.2">
      <c r="A17">
        <v>10</v>
      </c>
      <c r="E17" t="str">
        <v>J6 Dos - 00:00</v>
      </c>
      <c r="G17" t="str">
        <v>J2 Membre inférieur 2  - 00:00</v>
      </c>
    </row>
    <row r="18" spans="1:7" x14ac:dyDescent="0.2">
      <c r="A18"/>
    </row>
    <row r="19" spans="1:7" x14ac:dyDescent="0.2">
      <c r="A19"/>
    </row>
    <row r="20" spans="1:7" x14ac:dyDescent="0.2">
      <c r="A20"/>
    </row>
    <row r="21" spans="1:7" x14ac:dyDescent="0.2">
      <c r="A21"/>
    </row>
  </sheetData>
  <mergeCells count="1">
    <mergeCell ref="B4:H4"/>
  </mergeCells>
  <conditionalFormatting sqref="B6:H7">
    <cfRule type="expression" dxfId="25" priority="10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D9C478DF-B75F-481E-B3F7-39704BFAEDE7}">
            <xm:f>INDEX(Cours!$O$2:$O$288,MATCH(B8,Cours!$Q$2:$Q$288,0))="UE22"</xm:f>
            <x14:dxf>
              <fill>
                <patternFill>
                  <bgColor rgb="FF1BADAA"/>
                </patternFill>
              </fill>
            </x14:dxf>
          </x14:cfRule>
          <x14:cfRule type="expression" priority="33" id="{13243106-6FA3-41B9-BC01-75A4EA665AB3}">
            <xm:f>INDEX(Cours!$O$2:$O$288,MATCH(B8,Cours!$Q$2:$Q$288,0))="UE14"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4" id="{83C2C081-C5F5-4EE3-B15E-8C493865FCA3}">
            <xm:f>INDEX(Cours!$O$2:$O$288,MATCH(B8,Cours!$Q$2:$Q$288,0))="UE10"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35" id="{263ECD54-0829-42CD-AD11-BDF4952998FE}">
            <xm:f>INDEX(Cours!$O$2:$O$288,MATCH(B8,Cours!$Q$2:$Q$288,0))="UE09"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36" id="{F328CAD3-1E96-4797-BAF8-F331A2A65908}">
            <xm:f>INDEX(Cours!$O$2:$O$288,MATCH(B8,Cours!$Q$2:$Q$288,0))="UE08"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37" id="{48E1563C-026C-45E0-AC5A-4289DC38EC4A}">
            <xm:f>INDEX(Cours!$O$2:$O$288,MATCH(B8,Cours!$Q$2:$Q$288,0))="UE07"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8" id="{92A7018A-9B9E-4E1B-A1E2-5424E4A02906}">
            <xm:f>INDEX(Cours!$O$2:$O$288,MATCH(B8,Cours!$Q$2:$Q$288,0))="UE06"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39" id="{62625F86-490C-4C33-AA8B-9AEDAFD9CC5F}">
            <xm:f>INDEX(Cours!$O$2:$O$288,MATCH(B8,Cours!$Q$2:$Q$288,0))="UE05"</xm:f>
            <x14:dxf>
              <fill>
                <patternFill>
                  <bgColor rgb="FF92D050"/>
                </patternFill>
              </fill>
            </x14:dxf>
          </x14:cfRule>
          <x14:cfRule type="expression" priority="40" id="{575214BB-2034-4B3D-9FC1-3380B7B64784}">
            <xm:f>INDEX(Cours!$O$2:$O$288,MATCH(B8,Cours!$Q$2:$Q$288,0))="UE04"</xm:f>
            <x14:dxf>
              <fill>
                <patternFill>
                  <bgColor rgb="FFFFFF00"/>
                </patternFill>
              </fill>
            </x14:dxf>
          </x14:cfRule>
          <xm:sqref>B8:H17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100"/>
  <sheetViews>
    <sheetView zoomScale="90" zoomScaleNormal="90" workbookViewId="0">
      <selection activeCell="G21" sqref="G21"/>
    </sheetView>
  </sheetViews>
  <sheetFormatPr baseColWidth="10" defaultColWidth="9.140625" defaultRowHeight="12.75" x14ac:dyDescent="0.2"/>
  <cols>
    <col min="1" max="1" width="2.28515625" style="26" customWidth="1"/>
    <col min="2" max="2" width="4.140625" style="31" bestFit="1" customWidth="1"/>
    <col min="3" max="9" width="58.140625" customWidth="1"/>
    <col min="10" max="10" width="1.7109375" customWidth="1"/>
  </cols>
  <sheetData>
    <row r="1" spans="1:9" ht="13.5" thickBot="1" x14ac:dyDescent="0.25"/>
    <row r="2" spans="1:9" s="7" customFormat="1" ht="24" thickTop="1" thickBot="1" x14ac:dyDescent="0.25">
      <c r="A2" s="27"/>
      <c r="B2" s="32"/>
      <c r="C2" s="9">
        <v>2025</v>
      </c>
      <c r="D2" s="10" t="str">
        <f>UPPER(CHOOSE(E2,"Janvier","Février","Mars","Avril","Mai","Juin","Juillet","Août","Septembre","Octobre","Novembre","Décembre"))</f>
        <v>OCTOBRE</v>
      </c>
      <c r="E2" s="11">
        <v>10</v>
      </c>
    </row>
    <row r="3" spans="1:9" ht="13.5" thickTop="1" x14ac:dyDescent="0.2"/>
    <row r="4" spans="1:9" ht="38.25" thickBot="1" x14ac:dyDescent="0.25">
      <c r="C4" s="84" t="s">
        <v>11</v>
      </c>
      <c r="D4" s="85"/>
      <c r="E4" s="85"/>
      <c r="F4" s="85"/>
      <c r="G4" s="85"/>
      <c r="H4" s="85"/>
      <c r="I4" s="85"/>
    </row>
    <row r="5" spans="1:9" ht="15.75" thickTop="1" thickBot="1" x14ac:dyDescent="0.25">
      <c r="B5" s="26"/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4" t="s">
        <v>8</v>
      </c>
      <c r="I5" s="12" t="s">
        <v>2</v>
      </c>
    </row>
    <row r="6" spans="1:9" ht="30" thickTop="1" x14ac:dyDescent="0.2">
      <c r="B6" s="33">
        <f>1+INT(MIN(MOD(C6-DATE(YEAR(C6)+{-1;0;1},1,5)+WEEKDAY(DATE(YEAR(C6)+{-1;0;1},1,3)),734))/7)</f>
        <v>40</v>
      </c>
      <c r="C6" s="17">
        <f>DATE(C2,E2,1)-WEEKDAY(DATE(C2,E2,1),2)+1</f>
        <v>45929</v>
      </c>
      <c r="D6" s="18">
        <f t="shared" ref="D6:I6" si="0">C6+1</f>
        <v>45930</v>
      </c>
      <c r="E6" s="18">
        <f t="shared" si="0"/>
        <v>45931</v>
      </c>
      <c r="F6" s="18">
        <f t="shared" si="0"/>
        <v>45932</v>
      </c>
      <c r="G6" s="18">
        <f t="shared" si="0"/>
        <v>45933</v>
      </c>
      <c r="H6" s="18">
        <f t="shared" si="0"/>
        <v>45934</v>
      </c>
      <c r="I6" s="18">
        <f t="shared" si="0"/>
        <v>45935</v>
      </c>
    </row>
    <row r="7" spans="1:9" ht="12.6" customHeight="1" x14ac:dyDescent="0.2">
      <c r="B7" s="26"/>
      <c r="C7" s="19" t="str">
        <f>IFERROR(VLOOKUP(C6,JF_P[],2,0),"")</f>
        <v/>
      </c>
      <c r="D7" s="20" t="str">
        <f>IFERROR(VLOOKUP(D6,JF_P[],2,0),"")</f>
        <v/>
      </c>
      <c r="E7" s="20" t="str">
        <f>IFERROR(VLOOKUP(E6,JF_P[],2,0),"")</f>
        <v/>
      </c>
      <c r="F7" s="20" t="str">
        <f>IFERROR(VLOOKUP(F6,JF_P[],2,0),"")</f>
        <v/>
      </c>
      <c r="G7" s="20" t="str">
        <f>IFERROR(VLOOKUP(G6,JF_P[],2,0),"")</f>
        <v/>
      </c>
      <c r="H7" s="20" t="str">
        <f>IFERROR(VLOOKUP(H6,JF_P[],2,0),"")</f>
        <v/>
      </c>
      <c r="I7" s="20" t="str">
        <f>IFERROR(VLOOKUP(I6,JF_P[],2,0),"")</f>
        <v/>
      </c>
    </row>
    <row r="8" spans="1:9" x14ac:dyDescent="0.2">
      <c r="B8" s="26"/>
      <c r="C8" s="15" t="str" cm="1">
        <f t="array" ref="C8:C11">_xlfn._xlws.FILTER(Devoirs2[[Cours]:[Cours]],Devoirs2[[Date]:[Date]]=C6,"")</f>
        <v>J15 La discipline anthropologique  - 00:30</v>
      </c>
      <c r="D8" s="15" t="str" cm="1">
        <f t="array" ref="D8:D18">_xlfn._xlws.FILTER(Devoirs2[[Cours]:[Cours]],Devoirs2[[Date]:[Date]]=D6,"")</f>
        <v>J6 Introduction épidémiologie et stats - 02:00</v>
      </c>
      <c r="E8" s="15" t="str" cm="1">
        <f t="array" ref="E8:E12">_xlfn._xlws.FILTER(Devoirs2[[Cours]:[Cours]],Devoirs2[[Date]:[Date]]=E6,"")</f>
        <v>J15 Sociologie de la profession médicale - 01:00</v>
      </c>
      <c r="F8" s="15" t="str" cm="1">
        <f t="array" ref="F8:F14">_xlfn._xlws.FILTER(Devoirs2[[Cours]:[Cours]],Devoirs2[[Date]:[Date]]=F6,"")</f>
        <v>J15 Réplication de l'ADN - 00:00</v>
      </c>
      <c r="G8" s="15" t="str" cm="1">
        <f t="array" ref="G8:G11">_xlfn._xlws.FILTER(Devoirs2[[Cours]:[Cours]],Devoirs2[[Date]:[Date]]=G6,"")</f>
        <v>J15 psychologie générale  - 00:00</v>
      </c>
      <c r="H8" s="15" t="str" cm="1">
        <f t="array" ref="H8:H15">_xlfn._xlws.FILTER(Devoirs2[[Cours]:[Cours]],Devoirs2[[Date]:[Date]]=H6,"")</f>
        <v>J10 Introduction épidémiologie et stats - 01:45</v>
      </c>
      <c r="I8" s="15" t="str" cm="1">
        <f t="array" ref="I8:I13">_xlfn._xlws.FILTER(Devoirs2[[Cours]:[Cours]],Devoirs2[[Date]:[Date]]=I6,"")</f>
        <v>J15 Transcription et régulation  - 00:00</v>
      </c>
    </row>
    <row r="9" spans="1:9" x14ac:dyDescent="0.2">
      <c r="B9" s="26"/>
      <c r="C9" s="15" t="str">
        <v>J10 Réparation de l'ADN - 00:00</v>
      </c>
      <c r="D9" s="16" t="str">
        <v>J6 Probabiltés - 01:45</v>
      </c>
      <c r="E9" s="16" t="str">
        <v>J15 Cytosquellette - 00:00</v>
      </c>
      <c r="F9" s="16" t="str">
        <v>J15 Métrologie  - 00:00</v>
      </c>
      <c r="G9" s="16" t="str">
        <v>J15 Mutations  - 00:00</v>
      </c>
      <c r="H9" s="16" t="str">
        <v>J10 Probabiltés - 01:30</v>
      </c>
      <c r="I9" s="16" t="str">
        <v>J10 Appareil locomoteur 2 - 00:00</v>
      </c>
    </row>
    <row r="10" spans="1:9" x14ac:dyDescent="0.2">
      <c r="B10" s="26"/>
      <c r="C10" s="15" t="str">
        <v>J10 Membre inférieur 3 - 00:00</v>
      </c>
      <c r="D10" s="16" t="str">
        <v>J6 stats descriptives - 03:00</v>
      </c>
      <c r="E10" s="16" t="str">
        <v>J30 Molécules du vivant - 00:00</v>
      </c>
      <c r="F10" s="16" t="str">
        <v>J15 Outils mathématique  - 00:00</v>
      </c>
      <c r="G10" s="16" t="str">
        <v>J10 Membre supérieur 3 - 00:00</v>
      </c>
      <c r="H10" s="16" t="str">
        <v>J10 stats descriptives - 02:45</v>
      </c>
      <c r="I10" s="16" t="str">
        <v>J15 Membre supérieur 1 - 00:00</v>
      </c>
    </row>
    <row r="11" spans="1:9" x14ac:dyDescent="0.2">
      <c r="B11" s="26"/>
      <c r="C11" s="15" t="str">
        <v>J6 Membre supérieur 3 - 00:00</v>
      </c>
      <c r="D11" s="16" t="str">
        <v>J6 épidémiologie descriptive - 02:30</v>
      </c>
      <c r="E11" s="16" t="str">
        <v>J15 Abdomen et pelvis 2  - 00:00</v>
      </c>
      <c r="F11" s="16" t="str">
        <v>J15 États  de la matière et leur caractérisation  - 00:00</v>
      </c>
      <c r="G11" s="16" t="str">
        <v>J15 Membre inférieur 2  - 00:00</v>
      </c>
      <c r="H11" s="16" t="str">
        <v>J10 épidémiologie descriptive - 02:15</v>
      </c>
      <c r="I11" s="16" t="str">
        <v>J30 intro : généralités - 00:00</v>
      </c>
    </row>
    <row r="12" spans="1:9" x14ac:dyDescent="0.2">
      <c r="B12" s="26"/>
      <c r="C12" s="15"/>
      <c r="D12" s="16" t="str">
        <v>J15 Transport intracellulaire et trafic vésiculaire  - 00:00</v>
      </c>
      <c r="E12" s="16" t="str">
        <v>J6 Appareil locomoteur 2 - 00:00</v>
      </c>
      <c r="F12" s="16" t="str">
        <v>J10 Membre supérieur 2  - 00:00</v>
      </c>
      <c r="G12" s="16"/>
      <c r="H12" s="16" t="str">
        <v>J15 Réparation de l'ADN - 00:00</v>
      </c>
      <c r="I12" s="16" t="str">
        <v>J30 intro: mouvements - 00:00</v>
      </c>
    </row>
    <row r="13" spans="1:9" x14ac:dyDescent="0.2">
      <c r="B13" s="26"/>
      <c r="C13" s="15"/>
      <c r="D13" s="16" t="str">
        <v>J10 Transcription et régulation  - 00:00</v>
      </c>
      <c r="E13" s="16"/>
      <c r="F13" s="16" t="str">
        <v>J15 Membre inférieur 1 - 00:00</v>
      </c>
      <c r="G13" s="16"/>
      <c r="H13" s="16" t="str">
        <v>J10 Les très basses fréquences du spectre électromagnétique  - 00:00</v>
      </c>
      <c r="I13" s="16" t="str">
        <v>J30 intro: référence et particularité - 00:00</v>
      </c>
    </row>
    <row r="14" spans="1:9" x14ac:dyDescent="0.2">
      <c r="B14" s="26"/>
      <c r="C14" s="15"/>
      <c r="D14" s="16" t="str">
        <v>J15 Structure et role des nucléotides - 00:00</v>
      </c>
      <c r="E14" s="16"/>
      <c r="F14" s="16" t="str">
        <v>J6 Appareil locomoteur 3 - 00:00</v>
      </c>
      <c r="G14" s="16"/>
      <c r="H14" s="16" t="str">
        <v>J10 Appareil locomoteur 1 - 02:15</v>
      </c>
      <c r="I14" s="16"/>
    </row>
    <row r="15" spans="1:9" x14ac:dyDescent="0.2">
      <c r="B15" s="26"/>
      <c r="C15" s="15"/>
      <c r="D15" s="16" t="str">
        <v>J6 Les très basses fréquences du spectre électromagnétique  - 00:00</v>
      </c>
      <c r="E15" s="16"/>
      <c r="F15" s="16"/>
      <c r="G15" s="16"/>
      <c r="H15" s="16" t="str">
        <v>J15 Membre inférieur 3 - 00:00</v>
      </c>
      <c r="I15" s="16"/>
    </row>
    <row r="16" spans="1:9" x14ac:dyDescent="0.2">
      <c r="B16" s="26"/>
      <c r="C16" s="15"/>
      <c r="D16" s="16" t="str">
        <v>J10 Membre supérieur 1 - 00:00</v>
      </c>
      <c r="E16" s="16"/>
      <c r="F16" s="16"/>
      <c r="G16" s="16"/>
      <c r="H16" s="16"/>
      <c r="I16" s="16"/>
    </row>
    <row r="17" spans="2:9" x14ac:dyDescent="0.2">
      <c r="B17" s="26"/>
      <c r="C17" s="15"/>
      <c r="D17" s="16" t="str">
        <v>J15 Abdomen et pelvis 1 - 00:00</v>
      </c>
      <c r="E17" s="16"/>
      <c r="F17" s="16"/>
      <c r="G17" s="16"/>
      <c r="H17" s="16"/>
      <c r="I17" s="16"/>
    </row>
    <row r="18" spans="2:9" x14ac:dyDescent="0.2">
      <c r="B18" s="26"/>
      <c r="C18" s="15"/>
      <c r="D18" s="16" t="str">
        <v>J6 Appareil locomoteur 1 - 02:30</v>
      </c>
      <c r="E18" s="16"/>
      <c r="F18" s="16"/>
      <c r="G18" s="16"/>
      <c r="H18" s="16"/>
      <c r="I18" s="16"/>
    </row>
    <row r="19" spans="2:9" x14ac:dyDescent="0.2">
      <c r="B19" s="26"/>
      <c r="C19" s="15"/>
      <c r="D19" s="16"/>
      <c r="E19" s="16"/>
      <c r="F19" s="16"/>
      <c r="G19" s="16"/>
      <c r="H19" s="16"/>
      <c r="I19" s="16"/>
    </row>
    <row r="20" spans="2:9" x14ac:dyDescent="0.2">
      <c r="B20" s="26"/>
      <c r="C20" s="15"/>
      <c r="D20" s="16"/>
      <c r="E20" s="16"/>
      <c r="F20" s="16"/>
      <c r="G20" s="16"/>
      <c r="H20" s="16"/>
      <c r="I20" s="16"/>
    </row>
    <row r="21" spans="2:9" x14ac:dyDescent="0.2">
      <c r="B21" s="26"/>
      <c r="C21" s="15"/>
      <c r="D21" s="16"/>
      <c r="E21" s="16"/>
      <c r="F21" s="16"/>
      <c r="G21" s="16"/>
      <c r="H21" s="16"/>
      <c r="I21" s="16"/>
    </row>
    <row r="22" spans="2:9" ht="13.5" thickBot="1" x14ac:dyDescent="0.25">
      <c r="B22" s="26"/>
      <c r="C22" s="15"/>
      <c r="D22" s="16"/>
      <c r="E22" s="16"/>
      <c r="F22" s="16"/>
      <c r="G22" s="16"/>
      <c r="H22" s="16"/>
      <c r="I22" s="16"/>
    </row>
    <row r="23" spans="2:9" ht="30" thickTop="1" x14ac:dyDescent="0.2">
      <c r="B23" s="33">
        <f>1+INT(MIN(MOD(C23-DATE(YEAR(C23)+{-1;0;1},1,5)+WEEKDAY(DATE(YEAR(C23)+{-1;0;1},1,3)),734))/7)</f>
        <v>41</v>
      </c>
      <c r="C23" s="17">
        <f>C6+7</f>
        <v>45936</v>
      </c>
      <c r="D23" s="18">
        <f t="shared" ref="D23:I23" si="1">C23+1</f>
        <v>45937</v>
      </c>
      <c r="E23" s="18">
        <f t="shared" si="1"/>
        <v>45938</v>
      </c>
      <c r="F23" s="18">
        <f t="shared" si="1"/>
        <v>45939</v>
      </c>
      <c r="G23" s="18">
        <f t="shared" si="1"/>
        <v>45940</v>
      </c>
      <c r="H23" s="18">
        <f t="shared" si="1"/>
        <v>45941</v>
      </c>
      <c r="I23" s="18">
        <f t="shared" si="1"/>
        <v>45942</v>
      </c>
    </row>
    <row r="24" spans="2:9" ht="12.6" customHeight="1" x14ac:dyDescent="0.2">
      <c r="B24" s="26"/>
      <c r="C24" s="19" t="str">
        <f>IFERROR(VLOOKUP(C23,JF_P[],2,0),"")</f>
        <v/>
      </c>
      <c r="D24" s="20" t="str">
        <f>IFERROR(VLOOKUP(D23,JF_P[],2,0),"")</f>
        <v/>
      </c>
      <c r="E24" s="20" t="str">
        <f>IFERROR(VLOOKUP(E23,JF_P[],2,0),"")</f>
        <v/>
      </c>
      <c r="F24" s="20" t="str">
        <f>IFERROR(VLOOKUP(F23,JF_P[],2,0),"")</f>
        <v/>
      </c>
      <c r="G24" s="20" t="str">
        <f>IFERROR(VLOOKUP(G23,JF_P[],2,0),"")</f>
        <v/>
      </c>
      <c r="H24" s="20" t="str">
        <f>IFERROR(VLOOKUP(H23,JF_P[],2,0),"")</f>
        <v/>
      </c>
      <c r="I24" s="20" t="str">
        <f>IFERROR(VLOOKUP(I23,JF_P[],2,0),"")</f>
        <v/>
      </c>
    </row>
    <row r="25" spans="2:9" x14ac:dyDescent="0.2">
      <c r="B25" s="26"/>
      <c r="C25" s="15" t="str" cm="1">
        <f t="array" ref="C25">_xlfn._xlws.FILTER(Devoirs2[[Cours]:[Cours]],Devoirs2[[Date]:[Date]]=C23,"")</f>
        <v>J10 Appareil locomoteur 3 - 00:00</v>
      </c>
      <c r="D25" s="15" t="str" cm="1">
        <f t="array" ref="D25">_xlfn._xlws.FILTER(Devoirs2[[Cours]:[Cours]],Devoirs2[[Date]:[Date]]=D23,"")</f>
        <v>J15 Membre supérieur 2  - 00:00</v>
      </c>
      <c r="E25" s="15" t="str" cm="1">
        <f t="array" ref="E25:E27">_xlfn._xlws.FILTER(Devoirs2[[Cours]:[Cours]],Devoirs2[[Date]:[Date]]=E23,"")</f>
        <v>J30 La composition des membranes cellulaire - 00:00</v>
      </c>
      <c r="F25" s="15" t="str" cm="1">
        <f t="array" ref="F25:F31">_xlfn._xlws.FILTER(Devoirs2[[Cours]:[Cours]],Devoirs2[[Date]:[Date]]=F23,"")</f>
        <v>J15 Introduction épidémiologie et stats - 01:30</v>
      </c>
      <c r="G25" s="15" t="str" cm="1">
        <f t="array" ref="G25:G26">_xlfn._xlws.FILTER(Devoirs2[[Cours]:[Cours]],Devoirs2[[Date]:[Date]]=G23,"")</f>
        <v>J15 Appareil locomoteur 2 - 00:00</v>
      </c>
      <c r="H25" s="15" t="str" cm="1">
        <f t="array" ref="H25:H26">_xlfn._xlws.FILTER(Devoirs2[[Cours]:[Cours]],Devoirs2[[Date]:[Date]]=H23,"")</f>
        <v>J15 Appareil locomoteur 3 - 00:00</v>
      </c>
      <c r="I25" s="15" t="str" cm="1">
        <f t="array" ref="I25:I26">_xlfn._xlws.FILTER(Devoirs2[[Cours]:[Cours]],Devoirs2[[Date]:[Date]]=I23,"")</f>
        <v>J30 Du chromosome à l'ADN - 00:00</v>
      </c>
    </row>
    <row r="26" spans="2:9" x14ac:dyDescent="0.2">
      <c r="B26" s="26"/>
      <c r="E26" t="str">
        <v>J15 Membre supérieur 3 - 00:00</v>
      </c>
      <c r="F26" t="str">
        <v>J15 Probabiltés - 01:15</v>
      </c>
      <c r="G26" t="str">
        <v>J30 Tête - 00:00</v>
      </c>
      <c r="H26" t="str">
        <v>J30 Cou - 00:00</v>
      </c>
      <c r="I26" t="str">
        <v>J30 Dos - 00:00</v>
      </c>
    </row>
    <row r="27" spans="2:9" x14ac:dyDescent="0.2">
      <c r="B27" s="26"/>
      <c r="E27" t="str">
        <v>J30 intro: tissus - 00:00</v>
      </c>
      <c r="F27" t="str">
        <v>J15 stats descriptives - 02:30</v>
      </c>
    </row>
    <row r="28" spans="2:9" x14ac:dyDescent="0.2">
      <c r="B28" s="26"/>
      <c r="F28" t="str">
        <v>J15 épidémiologie descriptive - 02:00</v>
      </c>
    </row>
    <row r="29" spans="2:9" x14ac:dyDescent="0.2">
      <c r="B29" s="26"/>
      <c r="F29" t="str">
        <v>J15 Les très basses fréquences du spectre électromagnétique  - 00:00</v>
      </c>
    </row>
    <row r="30" spans="2:9" x14ac:dyDescent="0.2">
      <c r="B30" s="26"/>
      <c r="F30" t="str">
        <v>J15 Appareil locomoteur 1 - 02:00</v>
      </c>
    </row>
    <row r="31" spans="2:9" x14ac:dyDescent="0.2">
      <c r="B31" s="26"/>
      <c r="F31" t="str">
        <v>J30 intro: région, fascias et appareil  - 00:00</v>
      </c>
    </row>
    <row r="32" spans="2:9" x14ac:dyDescent="0.2">
      <c r="B32" s="26"/>
    </row>
    <row r="33" spans="2:9" x14ac:dyDescent="0.2">
      <c r="B33" s="26"/>
    </row>
    <row r="34" spans="2:9" x14ac:dyDescent="0.2">
      <c r="B34" s="26"/>
    </row>
    <row r="35" spans="2:9" x14ac:dyDescent="0.2">
      <c r="B35" s="26"/>
    </row>
    <row r="36" spans="2:9" x14ac:dyDescent="0.2">
      <c r="B36" s="26"/>
    </row>
    <row r="37" spans="2:9" x14ac:dyDescent="0.2">
      <c r="B37" s="26"/>
    </row>
    <row r="38" spans="2:9" x14ac:dyDescent="0.2">
      <c r="B38" s="26"/>
    </row>
    <row r="39" spans="2:9" ht="13.5" thickBot="1" x14ac:dyDescent="0.25">
      <c r="B39" s="26"/>
    </row>
    <row r="40" spans="2:9" ht="30" thickTop="1" x14ac:dyDescent="0.2">
      <c r="B40" s="33">
        <f>1+INT(MIN(MOD(C40-DATE(YEAR(C40)+{-1;0;1},1,5)+WEEKDAY(DATE(YEAR(C40)+{-1;0;1},1,3)),734))/7)</f>
        <v>42</v>
      </c>
      <c r="C40" s="17">
        <f>C23+7</f>
        <v>45943</v>
      </c>
      <c r="D40" s="18">
        <f t="shared" ref="D40:I40" si="2">C40+1</f>
        <v>45944</v>
      </c>
      <c r="E40" s="18">
        <f t="shared" si="2"/>
        <v>45945</v>
      </c>
      <c r="F40" s="18">
        <f t="shared" si="2"/>
        <v>45946</v>
      </c>
      <c r="G40" s="18">
        <f t="shared" si="2"/>
        <v>45947</v>
      </c>
      <c r="H40" s="18">
        <f t="shared" si="2"/>
        <v>45948</v>
      </c>
      <c r="I40" s="18">
        <f t="shared" si="2"/>
        <v>45949</v>
      </c>
    </row>
    <row r="41" spans="2:9" ht="12.6" customHeight="1" x14ac:dyDescent="0.2">
      <c r="B41" s="26"/>
      <c r="C41" s="19" t="str">
        <f>IFERROR(VLOOKUP(C40,JF_P[],2,0),"")</f>
        <v/>
      </c>
      <c r="D41" s="20" t="str">
        <f>IFERROR(VLOOKUP(D40,JF_P[],2,0),"")</f>
        <v/>
      </c>
      <c r="E41" s="20" t="str">
        <f>IFERROR(VLOOKUP(E40,JF_P[],2,0),"")</f>
        <v/>
      </c>
      <c r="F41" s="20" t="str">
        <f>IFERROR(VLOOKUP(F40,JF_P[],2,0),"")</f>
        <v/>
      </c>
      <c r="G41" s="20" t="str">
        <f>IFERROR(VLOOKUP(G40,JF_P[],2,0),"")</f>
        <v/>
      </c>
      <c r="H41" s="20" t="str">
        <f>IFERROR(VLOOKUP(H40,JF_P[],2,0),"")</f>
        <v/>
      </c>
      <c r="I41" s="20" t="str">
        <f>IFERROR(VLOOKUP(I40,JF_P[],2,0),"")</f>
        <v/>
      </c>
    </row>
    <row r="42" spans="2:9" x14ac:dyDescent="0.2">
      <c r="B42" s="26"/>
      <c r="C42" s="15" t="str" cm="1">
        <f t="array" ref="C42">_xlfn._xlws.FILTER(Devoirs2[[Cours]:[Cours]],Devoirs2[[Date]:[Date]]=C40,"")</f>
        <v>J30 Thorax - 00:00</v>
      </c>
      <c r="D42" s="15" t="str" cm="1">
        <f t="array" ref="D42">_xlfn._xlws.FILTER(Devoirs2[[Cours]:[Cours]],Devoirs2[[Date]:[Date]]=D40,"")</f>
        <v>J30 La discipline anthropologique  - 00:15</v>
      </c>
      <c r="E42" s="15" t="str" cm="1">
        <f t="array" ref="E42:E44">_xlfn._xlws.FILTER(Devoirs2[[Cours]:[Cours]],Devoirs2[[Date]:[Date]]=E40,"")</f>
        <v>J30 Transport intracellulaire et trafic vésiculaire  - 00:00</v>
      </c>
      <c r="F42" s="15" t="str" cm="1">
        <f t="array" ref="F42:F44">_xlfn._xlws.FILTER(Devoirs2[[Cours]:[Cours]],Devoirs2[[Date]:[Date]]=F40,"")</f>
        <v>J30 Sociologie de la profession médicale - 00:45</v>
      </c>
      <c r="G42" s="15" t="str" cm="1">
        <f t="array" ref="G42:G46">_xlfn._xlws.FILTER(Devoirs2[[Cours]:[Cours]],Devoirs2[[Date]:[Date]]=G40,"")</f>
        <v>J30 Réplication de l'ADN - 00:00</v>
      </c>
      <c r="H42" s="15" t="str" cm="1">
        <f t="array" ref="H42:H44">_xlfn._xlws.FILTER(Devoirs2[[Cours]:[Cours]],Devoirs2[[Date]:[Date]]=H40,"")</f>
        <v>J30 psychologie générale  - 00:00</v>
      </c>
      <c r="I42" s="15" t="str" cm="1">
        <f t="array" ref="I42:I43">_xlfn._xlws.FILTER(Devoirs2[[Cours]:[Cours]],Devoirs2[[Date]:[Date]]=I40,"")</f>
        <v>J30 Réparation de l'ADN - 00:00</v>
      </c>
    </row>
    <row r="43" spans="2:9" x14ac:dyDescent="0.2">
      <c r="B43" s="26"/>
      <c r="C43" s="15"/>
      <c r="D43" s="16"/>
      <c r="E43" s="16" t="str">
        <v>J30 Structure et role des nucléotides - 00:00</v>
      </c>
      <c r="F43" s="16" t="str">
        <v>J30 Cytosquellette - 00:00</v>
      </c>
      <c r="G43" s="16" t="str">
        <v>J30 Métrologie  - 00:00</v>
      </c>
      <c r="H43" s="16" t="str">
        <v>J30 Mutations  - 00:00</v>
      </c>
      <c r="I43" s="16" t="str">
        <v>J30 Membre inférieur 3 - 00:00</v>
      </c>
    </row>
    <row r="44" spans="2:9" x14ac:dyDescent="0.2">
      <c r="B44" s="26"/>
      <c r="C44" s="15"/>
      <c r="D44" s="16"/>
      <c r="E44" s="16" t="str">
        <v>J30 Abdomen et pelvis 1 - 00:00</v>
      </c>
      <c r="F44" s="16" t="str">
        <v>J30 Abdomen et pelvis 2  - 00:00</v>
      </c>
      <c r="G44" s="16" t="str">
        <v>J30 Outils mathématique  - 00:00</v>
      </c>
      <c r="H44" s="16" t="str">
        <v>J30 Membre inférieur 2  - 00:00</v>
      </c>
      <c r="I44" s="16"/>
    </row>
    <row r="45" spans="2:9" x14ac:dyDescent="0.2">
      <c r="B45" s="26"/>
      <c r="C45" s="15"/>
      <c r="D45" s="16"/>
      <c r="E45" s="16"/>
      <c r="F45" s="16"/>
      <c r="G45" s="16" t="str">
        <v>J30 États  de la matière et leur caractérisation  - 00:00</v>
      </c>
      <c r="H45" s="16"/>
      <c r="I45" s="16"/>
    </row>
    <row r="46" spans="2:9" x14ac:dyDescent="0.2">
      <c r="B46" s="26"/>
      <c r="C46" s="15"/>
      <c r="D46" s="16"/>
      <c r="E46" s="16"/>
      <c r="F46" s="16"/>
      <c r="G46" s="16" t="str">
        <v>J30 Membre inférieur 1 - 00:00</v>
      </c>
      <c r="H46" s="16"/>
      <c r="I46" s="16"/>
    </row>
    <row r="47" spans="2:9" x14ac:dyDescent="0.2">
      <c r="B47" s="26"/>
      <c r="C47" s="15"/>
      <c r="D47" s="16"/>
      <c r="E47" s="16"/>
      <c r="F47" s="16"/>
      <c r="G47" s="16"/>
      <c r="H47" s="16"/>
      <c r="I47" s="16"/>
    </row>
    <row r="48" spans="2:9" x14ac:dyDescent="0.2">
      <c r="B48" s="26"/>
      <c r="C48" s="15"/>
      <c r="D48" s="16"/>
      <c r="E48" s="16"/>
      <c r="F48" s="16"/>
      <c r="G48" s="16"/>
      <c r="H48" s="16"/>
      <c r="I48" s="16"/>
    </row>
    <row r="49" spans="2:9" x14ac:dyDescent="0.2">
      <c r="B49" s="26"/>
      <c r="C49" s="15"/>
      <c r="D49" s="16"/>
      <c r="E49" s="16"/>
      <c r="F49" s="16"/>
      <c r="G49" s="16"/>
      <c r="H49" s="16"/>
      <c r="I49" s="16"/>
    </row>
    <row r="50" spans="2:9" x14ac:dyDescent="0.2">
      <c r="B50" s="26"/>
      <c r="C50" s="15"/>
      <c r="D50" s="16"/>
      <c r="E50" s="16"/>
      <c r="F50" s="16"/>
      <c r="G50" s="16"/>
      <c r="H50" s="16"/>
      <c r="I50" s="16"/>
    </row>
    <row r="51" spans="2:9" x14ac:dyDescent="0.2">
      <c r="B51" s="26"/>
      <c r="C51" s="15"/>
      <c r="D51" s="16"/>
      <c r="E51" s="16"/>
      <c r="F51" s="16"/>
      <c r="G51" s="16"/>
      <c r="H51" s="16"/>
      <c r="I51" s="16"/>
    </row>
    <row r="52" spans="2:9" x14ac:dyDescent="0.2">
      <c r="B52" s="26"/>
      <c r="C52" s="15"/>
      <c r="D52" s="16"/>
      <c r="E52" s="16"/>
      <c r="F52" s="16"/>
      <c r="G52" s="16"/>
      <c r="H52" s="16"/>
      <c r="I52" s="16"/>
    </row>
    <row r="53" spans="2:9" x14ac:dyDescent="0.2">
      <c r="B53" s="26"/>
      <c r="C53" s="15"/>
      <c r="D53" s="16"/>
      <c r="E53" s="16"/>
      <c r="F53" s="16"/>
      <c r="G53" s="16"/>
      <c r="H53" s="16"/>
      <c r="I53" s="16"/>
    </row>
    <row r="54" spans="2:9" x14ac:dyDescent="0.2">
      <c r="B54" s="26"/>
      <c r="C54" s="15"/>
      <c r="D54" s="16"/>
      <c r="E54" s="16"/>
      <c r="F54" s="16"/>
      <c r="G54" s="16"/>
      <c r="H54" s="16"/>
      <c r="I54" s="16"/>
    </row>
    <row r="55" spans="2:9" x14ac:dyDescent="0.2">
      <c r="B55" s="26"/>
      <c r="C55" s="15"/>
      <c r="D55" s="16"/>
      <c r="E55" s="16"/>
      <c r="F55" s="16"/>
      <c r="G55" s="16"/>
      <c r="H55" s="16"/>
      <c r="I55" s="16"/>
    </row>
    <row r="56" spans="2:9" ht="13.5" thickBot="1" x14ac:dyDescent="0.25">
      <c r="B56" s="26"/>
      <c r="C56" s="15"/>
      <c r="D56" s="16"/>
      <c r="E56" s="16"/>
      <c r="F56" s="16"/>
      <c r="G56" s="16"/>
      <c r="H56" s="16"/>
      <c r="I56" s="16"/>
    </row>
    <row r="57" spans="2:9" ht="30" thickTop="1" x14ac:dyDescent="0.2">
      <c r="B57" s="33">
        <f>1+INT(MIN(MOD(C57-DATE(YEAR(C57)+{-1;0;1},1,5)+WEEKDAY(DATE(YEAR(C57)+{-1;0;1},1,3)),734))/7)</f>
        <v>43</v>
      </c>
      <c r="C57" s="17">
        <f>C40+7</f>
        <v>45950</v>
      </c>
      <c r="D57" s="18">
        <f t="shared" ref="D57:I57" si="3">C57+1</f>
        <v>45951</v>
      </c>
      <c r="E57" s="18">
        <f t="shared" si="3"/>
        <v>45952</v>
      </c>
      <c r="F57" s="18">
        <f t="shared" si="3"/>
        <v>45953</v>
      </c>
      <c r="G57" s="18">
        <f t="shared" si="3"/>
        <v>45954</v>
      </c>
      <c r="H57" s="18">
        <f t="shared" si="3"/>
        <v>45955</v>
      </c>
      <c r="I57" s="18">
        <f t="shared" si="3"/>
        <v>45956</v>
      </c>
    </row>
    <row r="58" spans="2:9" ht="12.6" customHeight="1" x14ac:dyDescent="0.2">
      <c r="B58" s="26"/>
      <c r="C58" s="19" t="str">
        <f>IFERROR(VLOOKUP(C57,JF_P[],2,0),"")</f>
        <v/>
      </c>
      <c r="D58" s="20" t="str">
        <f>IFERROR(VLOOKUP(D57,JF_P[],2,0),"")</f>
        <v/>
      </c>
      <c r="E58" s="20" t="str">
        <f>IFERROR(VLOOKUP(E57,JF_P[],2,0),"")</f>
        <v/>
      </c>
      <c r="F58" s="20" t="str">
        <f>IFERROR(VLOOKUP(F57,JF_P[],2,0),"")</f>
        <v/>
      </c>
      <c r="G58" s="20" t="str">
        <f>IFERROR(VLOOKUP(G57,JF_P[],2,0),"")</f>
        <v/>
      </c>
      <c r="H58" s="20" t="str">
        <f>IFERROR(VLOOKUP(H57,JF_P[],2,0),"")</f>
        <v/>
      </c>
      <c r="I58" s="20" t="str">
        <f>IFERROR(VLOOKUP(I57,JF_P[],2,0),"")</f>
        <v/>
      </c>
    </row>
    <row r="59" spans="2:9" x14ac:dyDescent="0.2">
      <c r="B59" s="26"/>
      <c r="C59" s="15" t="str" cm="1">
        <f t="array" ref="C59:C60">_xlfn._xlws.FILTER(Devoirs2[[Cours]:[Cours]],Devoirs2[[Date]:[Date]]=C57,"")</f>
        <v>J30 Transcription et régulation  - 00:00</v>
      </c>
      <c r="D59" s="15" t="str" cm="1">
        <f t="array" ref="D59">_xlfn._xlws.FILTER(Devoirs2[[Cours]:[Cours]],Devoirs2[[Date]:[Date]]=D57,"")</f>
        <v/>
      </c>
      <c r="E59" s="15" t="str" cm="1">
        <f t="array" ref="E59">_xlfn._xlws.FILTER(Devoirs2[[Cours]:[Cours]],Devoirs2[[Date]:[Date]]=E57,"")</f>
        <v>J30 Membre supérieur 2  - 00:00</v>
      </c>
      <c r="F59" s="15" t="str" cm="1">
        <f t="array" ref="F59">_xlfn._xlws.FILTER(Devoirs2[[Cours]:[Cours]],Devoirs2[[Date]:[Date]]=F57,"")</f>
        <v>J30 Membre supérieur 3 - 00:00</v>
      </c>
      <c r="G59" s="15" t="str" cm="1">
        <f t="array" ref="G59:G64">_xlfn._xlws.FILTER(Devoirs2[[Cours]:[Cours]],Devoirs2[[Date]:[Date]]=G57,"")</f>
        <v>J30 Introduction épidémiologie et stats - 01:15</v>
      </c>
      <c r="H59" s="15" t="str" cm="1">
        <f t="array" ref="H59">_xlfn._xlws.FILTER(Devoirs2[[Cours]:[Cours]],Devoirs2[[Date]:[Date]]=H57,"")</f>
        <v>J30 Appareil locomoteur 2 - 00:00</v>
      </c>
      <c r="I59" s="15" t="str" cm="1">
        <f t="array" ref="I59">_xlfn._xlws.FILTER(Devoirs2[[Cours]:[Cours]],Devoirs2[[Date]:[Date]]=I57,"")</f>
        <v>J30 Appareil locomoteur 3 - 00:00</v>
      </c>
    </row>
    <row r="60" spans="2:9" x14ac:dyDescent="0.2">
      <c r="B60" s="26"/>
      <c r="C60" t="str">
        <v>J30 Membre supérieur 1 - 00:00</v>
      </c>
      <c r="G60" t="str">
        <v>J30 Probabiltés - 01:00</v>
      </c>
    </row>
    <row r="61" spans="2:9" x14ac:dyDescent="0.2">
      <c r="B61" s="26"/>
      <c r="G61" t="str">
        <v>J30 stats descriptives - 02:15</v>
      </c>
    </row>
    <row r="62" spans="2:9" x14ac:dyDescent="0.2">
      <c r="B62" s="26"/>
      <c r="G62" t="str">
        <v>J30 épidémiologie descriptive - 01:45</v>
      </c>
    </row>
    <row r="63" spans="2:9" x14ac:dyDescent="0.2">
      <c r="B63" s="26"/>
      <c r="G63" t="str">
        <v>J30 Les très basses fréquences du spectre électromagnétique  - 00:00</v>
      </c>
    </row>
    <row r="64" spans="2:9" x14ac:dyDescent="0.2">
      <c r="B64" s="26"/>
      <c r="G64" t="str">
        <v>J30 Appareil locomoteur 1 - 01:45</v>
      </c>
    </row>
    <row r="65" spans="2:9" x14ac:dyDescent="0.2">
      <c r="B65" s="26"/>
    </row>
    <row r="66" spans="2:9" x14ac:dyDescent="0.2">
      <c r="B66" s="26"/>
    </row>
    <row r="67" spans="2:9" x14ac:dyDescent="0.2">
      <c r="B67" s="26"/>
    </row>
    <row r="68" spans="2:9" x14ac:dyDescent="0.2">
      <c r="B68" s="26"/>
    </row>
    <row r="69" spans="2:9" x14ac:dyDescent="0.2">
      <c r="B69" s="26"/>
    </row>
    <row r="70" spans="2:9" x14ac:dyDescent="0.2">
      <c r="B70" s="26"/>
    </row>
    <row r="71" spans="2:9" x14ac:dyDescent="0.2">
      <c r="B71" s="26"/>
    </row>
    <row r="72" spans="2:9" x14ac:dyDescent="0.2">
      <c r="B72" s="26"/>
    </row>
    <row r="73" spans="2:9" ht="13.5" thickBot="1" x14ac:dyDescent="0.25">
      <c r="B73" s="26"/>
    </row>
    <row r="74" spans="2:9" ht="30" thickTop="1" x14ac:dyDescent="0.2">
      <c r="B74" s="33">
        <f>1+INT(MIN(MOD(C74-DATE(YEAR(C74)+{-1;0;1},1,5)+WEEKDAY(DATE(YEAR(C74)+{-1;0;1},1,3)),734))/7)</f>
        <v>44</v>
      </c>
      <c r="C74" s="17">
        <f>C57+7</f>
        <v>45957</v>
      </c>
      <c r="D74" s="18">
        <f t="shared" ref="D74:I74" si="4">C74+1</f>
        <v>45958</v>
      </c>
      <c r="E74" s="18">
        <f t="shared" si="4"/>
        <v>45959</v>
      </c>
      <c r="F74" s="18">
        <f t="shared" si="4"/>
        <v>45960</v>
      </c>
      <c r="G74" s="18">
        <f t="shared" si="4"/>
        <v>45961</v>
      </c>
      <c r="H74" s="18">
        <f t="shared" si="4"/>
        <v>45962</v>
      </c>
      <c r="I74" s="18">
        <f t="shared" si="4"/>
        <v>45963</v>
      </c>
    </row>
    <row r="75" spans="2:9" ht="12.6" customHeight="1" x14ac:dyDescent="0.2">
      <c r="B75" s="26"/>
      <c r="C75" s="19" t="str">
        <f>IFERROR(VLOOKUP(C74,JF_P[],2,0),"")</f>
        <v/>
      </c>
      <c r="D75" s="20" t="str">
        <f>IFERROR(VLOOKUP(D74,JF_P[],2,0),"")</f>
        <v/>
      </c>
      <c r="E75" s="20" t="str">
        <f>IFERROR(VLOOKUP(E74,JF_P[],2,0),"")</f>
        <v/>
      </c>
      <c r="F75" s="20" t="str">
        <f>IFERROR(VLOOKUP(F74,JF_P[],2,0),"")</f>
        <v/>
      </c>
      <c r="G75" s="20" t="str">
        <f>IFERROR(VLOOKUP(G74,JF_P[],2,0),"")</f>
        <v/>
      </c>
      <c r="H75" s="20" t="str">
        <f>IFERROR(VLOOKUP(H74,JF_P[],2,0),"")</f>
        <v>Toussaint</v>
      </c>
      <c r="I75" s="20" t="str">
        <f>IFERROR(VLOOKUP(I74,JF_P[],2,0),"")</f>
        <v/>
      </c>
    </row>
    <row r="76" spans="2:9" x14ac:dyDescent="0.2">
      <c r="B76" s="26"/>
      <c r="C76" s="15" t="str" cm="1">
        <f t="array" ref="C76">_xlfn._xlws.FILTER(Devoirs2[[Cours]:[Cours]],Devoirs2[[Date]:[Date]]=C74,"")</f>
        <v/>
      </c>
      <c r="D76" s="15" t="str" cm="1">
        <f t="array" ref="D76">_xlfn._xlws.FILTER(Devoirs2[[Cours]:[Cours]],Devoirs2[[Date]:[Date]]=D74,"")</f>
        <v/>
      </c>
      <c r="E76" s="15" t="str" cm="1">
        <f t="array" ref="E76">_xlfn._xlws.FILTER(Devoirs2[[Cours]:[Cours]],Devoirs2[[Date]:[Date]]=E74,"")</f>
        <v/>
      </c>
      <c r="F76" s="15" t="str" cm="1">
        <f t="array" ref="F76">_xlfn._xlws.FILTER(Devoirs2[[Cours]:[Cours]],Devoirs2[[Date]:[Date]]=F74,"")</f>
        <v/>
      </c>
      <c r="G76" s="15" t="str" cm="1">
        <f t="array" ref="G76">_xlfn._xlws.FILTER(Devoirs2[[Cours]:[Cours]],Devoirs2[[Date]:[Date]]=G74,"")</f>
        <v>J60 Molécules du vivant - 00:00</v>
      </c>
      <c r="H76" s="15" t="str" cm="1">
        <f t="array" ref="H76">_xlfn._xlws.FILTER(Devoirs2[[Cours]:[Cours]],Devoirs2[[Date]:[Date]]=H74,"")</f>
        <v/>
      </c>
      <c r="I76" s="15" t="str" cm="1">
        <f t="array" ref="I76">_xlfn._xlws.FILTER(Devoirs2[[Cours]:[Cours]],Devoirs2[[Date]:[Date]]=I74,"")</f>
        <v/>
      </c>
    </row>
    <row r="77" spans="2:9" x14ac:dyDescent="0.2">
      <c r="B77" s="26"/>
      <c r="C77" s="15"/>
      <c r="D77" s="16"/>
      <c r="E77" s="16"/>
      <c r="F77" s="16"/>
      <c r="G77" s="16"/>
      <c r="H77" s="16"/>
      <c r="I77" s="16"/>
    </row>
    <row r="78" spans="2:9" x14ac:dyDescent="0.2">
      <c r="B78" s="26"/>
      <c r="C78" s="15"/>
      <c r="D78" s="16"/>
      <c r="E78" s="16"/>
      <c r="F78" s="16"/>
      <c r="G78" s="16"/>
      <c r="H78" s="16"/>
      <c r="I78" s="16"/>
    </row>
    <row r="79" spans="2:9" x14ac:dyDescent="0.2">
      <c r="B79" s="26"/>
      <c r="C79" s="15"/>
      <c r="D79" s="16"/>
      <c r="E79" s="16"/>
      <c r="F79" s="16"/>
      <c r="G79" s="16"/>
      <c r="H79" s="16"/>
      <c r="I79" s="16"/>
    </row>
    <row r="80" spans="2:9" x14ac:dyDescent="0.2">
      <c r="B80" s="26"/>
      <c r="C80" s="15"/>
      <c r="D80" s="16"/>
      <c r="E80" s="16"/>
      <c r="F80" s="16"/>
      <c r="G80" s="16"/>
      <c r="H80" s="16"/>
      <c r="I80" s="16"/>
    </row>
    <row r="81" spans="2:9" x14ac:dyDescent="0.2">
      <c r="B81" s="26"/>
      <c r="C81" s="15"/>
      <c r="D81" s="16"/>
      <c r="E81" s="16"/>
      <c r="F81" s="16"/>
      <c r="G81" s="16"/>
      <c r="H81" s="16"/>
      <c r="I81" s="16"/>
    </row>
    <row r="82" spans="2:9" x14ac:dyDescent="0.2">
      <c r="B82" s="26"/>
      <c r="C82" s="15"/>
      <c r="D82" s="16"/>
      <c r="E82" s="16"/>
      <c r="F82" s="16"/>
      <c r="G82" s="16"/>
      <c r="H82" s="16"/>
      <c r="I82" s="16"/>
    </row>
    <row r="83" spans="2:9" x14ac:dyDescent="0.2">
      <c r="B83" s="26"/>
      <c r="C83" s="15"/>
      <c r="D83" s="16"/>
      <c r="E83" s="16"/>
      <c r="F83" s="16"/>
      <c r="G83" s="16"/>
      <c r="H83" s="16"/>
      <c r="I83" s="16"/>
    </row>
    <row r="84" spans="2:9" x14ac:dyDescent="0.2">
      <c r="B84" s="26"/>
      <c r="C84" s="15"/>
      <c r="D84" s="16"/>
      <c r="E84" s="16"/>
      <c r="F84" s="16"/>
      <c r="G84" s="16"/>
      <c r="H84" s="16"/>
      <c r="I84" s="16"/>
    </row>
    <row r="85" spans="2:9" x14ac:dyDescent="0.2">
      <c r="B85" s="26"/>
      <c r="C85" s="15"/>
      <c r="D85" s="16"/>
      <c r="E85" s="16"/>
      <c r="F85" s="16"/>
      <c r="G85" s="16"/>
      <c r="H85" s="16"/>
      <c r="I85" s="16"/>
    </row>
    <row r="86" spans="2:9" x14ac:dyDescent="0.2">
      <c r="B86" s="26"/>
      <c r="C86" s="15"/>
      <c r="D86" s="16"/>
      <c r="E86" s="16"/>
      <c r="F86" s="16"/>
      <c r="G86" s="16"/>
      <c r="H86" s="16"/>
      <c r="I86" s="16"/>
    </row>
    <row r="87" spans="2:9" x14ac:dyDescent="0.2">
      <c r="B87" s="26"/>
      <c r="C87" s="15"/>
      <c r="D87" s="16"/>
      <c r="E87" s="16"/>
      <c r="F87" s="16"/>
      <c r="G87" s="16"/>
      <c r="H87" s="16"/>
      <c r="I87" s="16"/>
    </row>
    <row r="88" spans="2:9" x14ac:dyDescent="0.2">
      <c r="B88" s="26"/>
      <c r="C88" s="15"/>
      <c r="D88" s="16"/>
      <c r="E88" s="16"/>
      <c r="F88" s="16"/>
      <c r="G88" s="16"/>
      <c r="H88" s="16"/>
      <c r="I88" s="16"/>
    </row>
    <row r="89" spans="2:9" x14ac:dyDescent="0.2">
      <c r="B89" s="26"/>
      <c r="C89" s="15"/>
      <c r="D89" s="16"/>
      <c r="E89" s="16"/>
      <c r="F89" s="16"/>
      <c r="G89" s="16"/>
      <c r="H89" s="16"/>
      <c r="I89" s="16"/>
    </row>
    <row r="90" spans="2:9" ht="13.5" thickBot="1" x14ac:dyDescent="0.25">
      <c r="B90" s="26"/>
      <c r="C90" s="15"/>
      <c r="D90" s="16"/>
      <c r="E90" s="16"/>
      <c r="F90" s="16"/>
      <c r="G90" s="16"/>
      <c r="H90" s="16"/>
      <c r="I90" s="16"/>
    </row>
    <row r="91" spans="2:9" ht="30" thickTop="1" x14ac:dyDescent="0.2">
      <c r="B91" s="33">
        <f>1+INT(MIN(MOD(C91-DATE(YEAR(C91)+{-1;0;1},1,5)+WEEKDAY(DATE(YEAR(C91)+{-1;0;1},1,3)),734))/7)</f>
        <v>45</v>
      </c>
      <c r="C91" s="17">
        <f>C74+7</f>
        <v>45964</v>
      </c>
      <c r="D91" s="18">
        <f t="shared" ref="D91:I91" si="5">C91+1</f>
        <v>45965</v>
      </c>
      <c r="E91" s="18">
        <f t="shared" si="5"/>
        <v>45966</v>
      </c>
      <c r="F91" s="18">
        <f t="shared" si="5"/>
        <v>45967</v>
      </c>
      <c r="G91" s="18">
        <f t="shared" si="5"/>
        <v>45968</v>
      </c>
      <c r="H91" s="18">
        <f t="shared" si="5"/>
        <v>45969</v>
      </c>
      <c r="I91" s="18">
        <f t="shared" si="5"/>
        <v>45970</v>
      </c>
    </row>
    <row r="92" spans="2:9" ht="12.6" customHeight="1" x14ac:dyDescent="0.2">
      <c r="B92" s="26"/>
      <c r="C92" s="19" t="str">
        <f>IFERROR(VLOOKUP(C91,JF_P[],2,0),"")</f>
        <v/>
      </c>
      <c r="D92" s="20" t="str">
        <f>IFERROR(VLOOKUP(D91,JF_P[],2,0),"")</f>
        <v/>
      </c>
      <c r="E92" s="20" t="str">
        <f>IFERROR(VLOOKUP(E91,JF_P[],2,0),"")</f>
        <v/>
      </c>
      <c r="F92" s="20" t="str">
        <f>IFERROR(VLOOKUP(F91,JF_P[],2,0),"")</f>
        <v/>
      </c>
      <c r="G92" s="20" t="str">
        <f>IFERROR(VLOOKUP(G91,JF_P[],2,0),"")</f>
        <v/>
      </c>
      <c r="H92" s="20" t="str">
        <f>IFERROR(VLOOKUP(H91,JF_P[],2,0),"")</f>
        <v/>
      </c>
      <c r="I92" s="20" t="str">
        <f>IFERROR(VLOOKUP(I91,JF_P[],2,0),"")</f>
        <v/>
      </c>
    </row>
    <row r="93" spans="2:9" x14ac:dyDescent="0.2">
      <c r="B93" s="26"/>
      <c r="C93" s="15" t="str" cm="1">
        <f t="array" ref="C93">_xlfn._xlws.FILTER(Devoirs2[[Cours]:[Cours]],Devoirs2[[Date]:[Date]]=C91,"")</f>
        <v/>
      </c>
      <c r="D93" s="15" t="str" cm="1">
        <f t="array" ref="D93:D95">_xlfn._xlws.FILTER(Devoirs2[[Cours]:[Cours]],Devoirs2[[Date]:[Date]]=D91,"")</f>
        <v>J60 intro : généralités - 00:00</v>
      </c>
      <c r="E93" s="15" t="str" cm="1">
        <f t="array" ref="E93">_xlfn._xlws.FILTER(Devoirs2[[Cours]:[Cours]],Devoirs2[[Date]:[Date]]=E91,"")</f>
        <v/>
      </c>
      <c r="F93" s="15" t="str" cm="1">
        <f t="array" ref="F93">_xlfn._xlws.FILTER(Devoirs2[[Cours]:[Cours]],Devoirs2[[Date]:[Date]]=F91,"")</f>
        <v/>
      </c>
      <c r="G93" s="15" t="str" cm="1">
        <f t="array" ref="G93:G94">_xlfn._xlws.FILTER(Devoirs2[[Cours]:[Cours]],Devoirs2[[Date]:[Date]]=G91,"")</f>
        <v>J60 La composition des membranes cellulaire - 00:00</v>
      </c>
      <c r="H93" s="15" t="str" cm="1">
        <f t="array" ref="H93">_xlfn._xlws.FILTER(Devoirs2[[Cours]:[Cours]],Devoirs2[[Date]:[Date]]=H91,"")</f>
        <v>J60 intro: région, fascias et appareil  - 00:00</v>
      </c>
      <c r="I93" s="15" t="str" cm="1">
        <f t="array" ref="I93">_xlfn._xlws.FILTER(Devoirs2[[Cours]:[Cours]],Devoirs2[[Date]:[Date]]=I91,"")</f>
        <v>J60 Tête - 00:00</v>
      </c>
    </row>
    <row r="94" spans="2:9" x14ac:dyDescent="0.2">
      <c r="B94" s="26"/>
      <c r="D94" t="str">
        <v>J60 intro: mouvements - 00:00</v>
      </c>
      <c r="G94" t="str">
        <v>J60 intro: tissus - 00:00</v>
      </c>
    </row>
    <row r="95" spans="2:9" x14ac:dyDescent="0.2">
      <c r="B95" s="26"/>
      <c r="D95" t="str">
        <v>J60 intro: référence et particularité - 00:00</v>
      </c>
    </row>
    <row r="96" spans="2:9" x14ac:dyDescent="0.2">
      <c r="B96" s="26"/>
    </row>
    <row r="97" spans="2:2" x14ac:dyDescent="0.2">
      <c r="B97" s="26"/>
    </row>
    <row r="98" spans="2:2" x14ac:dyDescent="0.2">
      <c r="B98" s="26"/>
    </row>
    <row r="99" spans="2:2" x14ac:dyDescent="0.2">
      <c r="B99" s="26"/>
    </row>
    <row r="100" spans="2:2" x14ac:dyDescent="0.2">
      <c r="B100" s="26"/>
    </row>
  </sheetData>
  <mergeCells count="1">
    <mergeCell ref="C4:I4"/>
  </mergeCells>
  <conditionalFormatting sqref="C6:I6">
    <cfRule type="expression" dxfId="15" priority="12">
      <formula>MONTH(C6)&lt;&gt;$E$2</formula>
    </cfRule>
  </conditionalFormatting>
  <conditionalFormatting sqref="C23:I23 C57:I57 C91:I91">
    <cfRule type="expression" dxfId="5" priority="13">
      <formula>MONTH(C23)&lt;&gt;$E$2</formula>
    </cfRule>
  </conditionalFormatting>
  <conditionalFormatting sqref="C40:I40">
    <cfRule type="expression" dxfId="4" priority="11">
      <formula>MONTH(C40)&lt;&gt;$E$2</formula>
    </cfRule>
  </conditionalFormatting>
  <conditionalFormatting sqref="C74:I74">
    <cfRule type="expression" dxfId="3" priority="10">
      <formula>MONTH(C74)&lt;&gt;$E$2</formula>
    </cfRule>
  </conditionalFormatting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1790700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BC7F5685-2EE1-40F0-A05E-FE421C6640CF}">
            <xm:f>INDEX(Cours!$O$2:$O$288,MATCH(C8,Cours!$Q$2:$Q$288,0))="UE05"</xm:f>
            <x14:dxf>
              <fill>
                <patternFill>
                  <bgColor theme="8"/>
                </patternFill>
              </fill>
            </x14:dxf>
          </x14:cfRule>
          <x14:cfRule type="expression" priority="42" id="{A37C717E-3490-4CA0-A738-FDAB7083178A}">
            <xm:f>INDEX(Cours!$O$2:$O$288,MATCH(C8,Cours!$Q$2:$Q$288,0))="UE06"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43" id="{E2437F1C-E2CD-4CBC-ABC7-FC646F00FC52}">
            <xm:f>INDEX(Cours!$O$2:$O$288,MATCH(C8,Cours!$Q$2:$Q$288,0))="UE07"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4" id="{31A44C46-F935-4815-B18D-F87B0AA2A6ED}">
            <xm:f>INDEX(Cours!$O$2:$O$288,MATCH(C8,Cours!$Q$2:$Q$288,0))="UE08"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45" id="{51943DEB-A336-476F-8C78-0A495C8C5B64}">
            <xm:f>INDEX(Cours!$O$2:$O$288,MATCH(C8,Cours!$Q$2:$Q$288,0))="UE09"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46" id="{08B61299-4F2B-4C2F-B613-CF10BBB01C5A}">
            <xm:f>INDEX(Cours!$O$2:$O$288,MATCH(C8,Cours!$Q$2:$Q$288,0))="UE10"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47" id="{63304482-EDF2-4D32-A75F-169DFC4FB797}">
            <xm:f>INDEX(Cours!$O$2:$O$288,MATCH(Hebdomadaire!C8,Cours!$Q$2:$Q$288,0))="UE14"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8" id="{8DBDD94A-E58F-4034-8F8D-9BFFB68333F4}">
            <xm:f>INDEX(Cours!$O$2:$O$288,MATCH(C8,Cours!$Q$2:$Q$288,0))="UE22"</xm:f>
            <x14:dxf>
              <fill>
                <patternFill>
                  <bgColor rgb="FF1DB5B1"/>
                </patternFill>
              </fill>
            </x14:dxf>
          </x14:cfRule>
          <x14:cfRule type="expression" priority="49" id="{FB0CCD51-3580-42E9-AF93-04CE446725B7}">
            <xm:f>INDEX(Cours!$O$2:$O$288,MATCH(C8,Cours!$Q$2:$Q$288,0))="UE04"</xm:f>
            <x14:dxf>
              <fill>
                <patternFill>
                  <bgColor rgb="FFFFFF00"/>
                </patternFill>
              </fill>
            </x14:dxf>
          </x14:cfRule>
          <xm:sqref>C8:I22 C25:I39 C42:I56 C59:I73 C76:I90 C93:I107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5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28" customWidth="1"/>
    <col min="2" max="7" width="8" style="29" customWidth="1"/>
    <col min="8" max="16384" width="10.85546875" style="28"/>
  </cols>
  <sheetData>
    <row r="1" spans="1:7" x14ac:dyDescent="0.2">
      <c r="B1" s="29" t="s">
        <v>27</v>
      </c>
      <c r="C1" s="29" t="s">
        <v>28</v>
      </c>
      <c r="D1" s="29" t="s">
        <v>29</v>
      </c>
      <c r="E1" s="29" t="s">
        <v>30</v>
      </c>
      <c r="F1" s="29" t="s">
        <v>31</v>
      </c>
      <c r="G1" s="29" t="s">
        <v>32</v>
      </c>
    </row>
    <row r="2" spans="1:7" x14ac:dyDescent="0.2">
      <c r="A2" s="28" t="s">
        <v>33</v>
      </c>
      <c r="B2" s="30">
        <v>6</v>
      </c>
      <c r="C2" s="29">
        <f>B2+B3+3</f>
        <v>13</v>
      </c>
      <c r="D2" s="29">
        <f t="shared" ref="D2:G2" si="0">C2+C3+3</f>
        <v>22</v>
      </c>
      <c r="E2" s="29">
        <f t="shared" si="0"/>
        <v>35</v>
      </c>
      <c r="F2" s="29">
        <f t="shared" si="0"/>
        <v>51</v>
      </c>
      <c r="G2" s="29">
        <f t="shared" si="0"/>
        <v>65</v>
      </c>
    </row>
    <row r="3" spans="1:7" x14ac:dyDescent="0.2">
      <c r="A3" s="28" t="s">
        <v>34</v>
      </c>
      <c r="B3" s="30">
        <v>4</v>
      </c>
      <c r="C3" s="30">
        <v>6</v>
      </c>
      <c r="D3" s="30">
        <v>10</v>
      </c>
      <c r="E3" s="30">
        <v>13</v>
      </c>
      <c r="F3" s="30">
        <v>11</v>
      </c>
      <c r="G3" s="30">
        <v>7</v>
      </c>
    </row>
    <row r="4" spans="1:7" x14ac:dyDescent="0.2">
      <c r="A4" s="28" t="s">
        <v>35</v>
      </c>
      <c r="B4" s="29">
        <f>B2+2</f>
        <v>8</v>
      </c>
      <c r="C4" s="29">
        <f t="shared" ref="C4:G4" si="1">C2+2</f>
        <v>15</v>
      </c>
      <c r="D4" s="29">
        <f t="shared" si="1"/>
        <v>24</v>
      </c>
      <c r="E4" s="29">
        <f t="shared" si="1"/>
        <v>37</v>
      </c>
      <c r="F4" s="29">
        <f t="shared" si="1"/>
        <v>53</v>
      </c>
      <c r="G4" s="29">
        <f t="shared" si="1"/>
        <v>67</v>
      </c>
    </row>
    <row r="5" spans="1:7" x14ac:dyDescent="0.2">
      <c r="A5" s="28" t="s">
        <v>36</v>
      </c>
      <c r="B5" s="29">
        <f>B2+1+B3</f>
        <v>11</v>
      </c>
      <c r="C5" s="29">
        <f t="shared" ref="C5:G5" si="2">C2+1+C3</f>
        <v>20</v>
      </c>
      <c r="D5" s="29">
        <f t="shared" si="2"/>
        <v>33</v>
      </c>
      <c r="E5" s="29">
        <f t="shared" si="2"/>
        <v>49</v>
      </c>
      <c r="F5" s="29">
        <f t="shared" si="2"/>
        <v>63</v>
      </c>
      <c r="G5" s="29">
        <f t="shared" si="2"/>
        <v>73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21">
        <f>Mensuel!C2</f>
        <v>2025</v>
      </c>
      <c r="B1" s="23" t="s">
        <v>12</v>
      </c>
      <c r="C1" s="23" t="s">
        <v>13</v>
      </c>
    </row>
    <row r="2" spans="1:3" x14ac:dyDescent="0.2">
      <c r="A2" s="22"/>
      <c r="B2" s="24">
        <f>IF(WEEKDAY(B3,2)=2,B3-1,0)</f>
        <v>0</v>
      </c>
      <c r="C2" s="22" t="s">
        <v>14</v>
      </c>
    </row>
    <row r="3" spans="1:3" x14ac:dyDescent="0.2">
      <c r="A3" s="22"/>
      <c r="B3" s="25">
        <f>DATE(A1,1,1)</f>
        <v>45658</v>
      </c>
      <c r="C3" s="22" t="s">
        <v>15</v>
      </c>
    </row>
    <row r="4" spans="1:3" x14ac:dyDescent="0.2">
      <c r="A4" s="22"/>
      <c r="B4" s="24">
        <f>IF(WEEKDAY(B3,2)=4,B3+1,0)</f>
        <v>0</v>
      </c>
      <c r="C4" s="22" t="s">
        <v>14</v>
      </c>
    </row>
    <row r="5" spans="1:3" x14ac:dyDescent="0.2">
      <c r="A5" s="22"/>
      <c r="B5" s="2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45767</v>
      </c>
      <c r="C5" s="22" t="s">
        <v>16</v>
      </c>
    </row>
    <row r="6" spans="1:3" x14ac:dyDescent="0.2">
      <c r="A6" s="22"/>
      <c r="B6" s="25">
        <f>B5+1</f>
        <v>45768</v>
      </c>
      <c r="C6" s="22" t="s">
        <v>17</v>
      </c>
    </row>
    <row r="7" spans="1:3" x14ac:dyDescent="0.2">
      <c r="A7" s="22"/>
      <c r="B7" s="24">
        <f>IF(WEEKDAY(B8,2)=2,B8-1,0)</f>
        <v>0</v>
      </c>
      <c r="C7" s="22" t="s">
        <v>14</v>
      </c>
    </row>
    <row r="8" spans="1:3" x14ac:dyDescent="0.2">
      <c r="A8" s="22"/>
      <c r="B8" s="25">
        <f>DATE(A1,5,1)</f>
        <v>45778</v>
      </c>
      <c r="C8" s="22" t="s">
        <v>18</v>
      </c>
    </row>
    <row r="9" spans="1:3" x14ac:dyDescent="0.2">
      <c r="A9" s="22"/>
      <c r="B9" s="24">
        <f>IF(WEEKDAY(B8,2)=4,B8+1,0)</f>
        <v>45779</v>
      </c>
      <c r="C9" s="22" t="s">
        <v>14</v>
      </c>
    </row>
    <row r="10" spans="1:3" x14ac:dyDescent="0.2">
      <c r="A10" s="22"/>
      <c r="B10" s="24">
        <f>IF(WEEKDAY(B11,2)=2,B11-1,0)</f>
        <v>0</v>
      </c>
      <c r="C10" s="22" t="s">
        <v>14</v>
      </c>
    </row>
    <row r="11" spans="1:3" x14ac:dyDescent="0.2">
      <c r="A11" s="22"/>
      <c r="B11" s="25">
        <f>DATE(A1,5,8)</f>
        <v>45785</v>
      </c>
      <c r="C11" s="22" t="s">
        <v>19</v>
      </c>
    </row>
    <row r="12" spans="1:3" x14ac:dyDescent="0.2">
      <c r="A12" s="22"/>
      <c r="B12" s="24">
        <f>IF(WEEKDAY(B11,2)=4,B11+1,0)</f>
        <v>45786</v>
      </c>
      <c r="C12" s="22" t="s">
        <v>14</v>
      </c>
    </row>
    <row r="13" spans="1:3" x14ac:dyDescent="0.2">
      <c r="A13" s="22"/>
      <c r="B13" s="25">
        <f>B5+39</f>
        <v>45806</v>
      </c>
      <c r="C13" s="22" t="s">
        <v>20</v>
      </c>
    </row>
    <row r="14" spans="1:3" x14ac:dyDescent="0.2">
      <c r="A14" s="22"/>
      <c r="B14" s="24">
        <f>IF(WEEKDAY(B13,2)=4,B13+1,0)</f>
        <v>45807</v>
      </c>
      <c r="C14" s="22" t="s">
        <v>14</v>
      </c>
    </row>
    <row r="15" spans="1:3" x14ac:dyDescent="0.2">
      <c r="A15" s="22"/>
      <c r="B15" s="25">
        <f>B5+50</f>
        <v>45817</v>
      </c>
      <c r="C15" s="22" t="s">
        <v>21</v>
      </c>
    </row>
    <row r="16" spans="1:3" x14ac:dyDescent="0.2">
      <c r="A16" s="22"/>
      <c r="B16" s="24">
        <f>IF(WEEKDAY(B17,2)=2,B17-1,0)</f>
        <v>0</v>
      </c>
      <c r="C16" s="22" t="s">
        <v>14</v>
      </c>
    </row>
    <row r="17" spans="1:3" x14ac:dyDescent="0.2">
      <c r="A17" s="22"/>
      <c r="B17" s="25">
        <f>DATE(A1,7,14)</f>
        <v>45852</v>
      </c>
      <c r="C17" s="22" t="s">
        <v>22</v>
      </c>
    </row>
    <row r="18" spans="1:3" x14ac:dyDescent="0.2">
      <c r="A18" s="22"/>
      <c r="B18" s="24">
        <f>IF(WEEKDAY(B17,2)=4,B17+1,0)</f>
        <v>0</v>
      </c>
      <c r="C18" s="22" t="s">
        <v>14</v>
      </c>
    </row>
    <row r="19" spans="1:3" x14ac:dyDescent="0.2">
      <c r="A19" s="22"/>
      <c r="B19" s="24">
        <f>IF(WEEKDAY(B20,2)=2,B20-1,0)</f>
        <v>0</v>
      </c>
      <c r="C19" s="22" t="s">
        <v>14</v>
      </c>
    </row>
    <row r="20" spans="1:3" x14ac:dyDescent="0.2">
      <c r="A20" s="22"/>
      <c r="B20" s="25">
        <f>DATE(A1,8,15)</f>
        <v>45884</v>
      </c>
      <c r="C20" s="22" t="s">
        <v>23</v>
      </c>
    </row>
    <row r="21" spans="1:3" x14ac:dyDescent="0.2">
      <c r="A21" s="22"/>
      <c r="B21" s="24">
        <f>IF(WEEKDAY(B20,2)=4,B20+1,0)</f>
        <v>0</v>
      </c>
      <c r="C21" s="22" t="s">
        <v>14</v>
      </c>
    </row>
    <row r="22" spans="1:3" x14ac:dyDescent="0.2">
      <c r="A22" s="22"/>
      <c r="B22" s="24">
        <f>IF(WEEKDAY(B23,2)=2,B23-1,0)</f>
        <v>0</v>
      </c>
      <c r="C22" s="22" t="s">
        <v>14</v>
      </c>
    </row>
    <row r="23" spans="1:3" x14ac:dyDescent="0.2">
      <c r="A23" s="22"/>
      <c r="B23" s="25">
        <f>DATE(A1,11,1)</f>
        <v>45962</v>
      </c>
      <c r="C23" s="22" t="s">
        <v>24</v>
      </c>
    </row>
    <row r="24" spans="1:3" x14ac:dyDescent="0.2">
      <c r="A24" s="22"/>
      <c r="B24" s="24">
        <f>IF(WEEKDAY(B23,2)=4,B23+1,0)</f>
        <v>0</v>
      </c>
      <c r="C24" s="22" t="s">
        <v>14</v>
      </c>
    </row>
    <row r="25" spans="1:3" x14ac:dyDescent="0.2">
      <c r="A25" s="22"/>
      <c r="B25" s="24">
        <f>IF(WEEKDAY(B26,2)=2,B26-1,0)</f>
        <v>45971</v>
      </c>
      <c r="C25" s="22" t="s">
        <v>14</v>
      </c>
    </row>
    <row r="26" spans="1:3" x14ac:dyDescent="0.2">
      <c r="A26" s="22"/>
      <c r="B26" s="25">
        <f>DATE(A1,11,11)</f>
        <v>45972</v>
      </c>
      <c r="C26" s="22" t="s">
        <v>25</v>
      </c>
    </row>
    <row r="27" spans="1:3" x14ac:dyDescent="0.2">
      <c r="A27" s="22"/>
      <c r="B27" s="24">
        <f>IF(WEEKDAY(B26,2)=4,B26+1,0)</f>
        <v>0</v>
      </c>
      <c r="C27" s="22" t="s">
        <v>14</v>
      </c>
    </row>
    <row r="28" spans="1:3" x14ac:dyDescent="0.2">
      <c r="A28" s="22"/>
      <c r="B28" s="24">
        <f>IF(WEEKDAY(B29,2)=2,B29-1,0)</f>
        <v>0</v>
      </c>
      <c r="C28" s="22" t="s">
        <v>14</v>
      </c>
    </row>
    <row r="29" spans="1:3" x14ac:dyDescent="0.2">
      <c r="A29" s="22"/>
      <c r="B29" s="25">
        <f>DATE(A1,12,25)</f>
        <v>46016</v>
      </c>
      <c r="C29" s="22" t="s">
        <v>26</v>
      </c>
    </row>
    <row r="30" spans="1:3" x14ac:dyDescent="0.2">
      <c r="A30" s="22"/>
      <c r="B30" s="24">
        <f>IF(WEEKDAY(B29,2)=4,B29+1,0)</f>
        <v>46017</v>
      </c>
      <c r="C30" s="22" t="s">
        <v>14</v>
      </c>
    </row>
    <row r="31" spans="1:3" x14ac:dyDescent="0.2">
      <c r="A31" s="22"/>
      <c r="B31" s="24">
        <f>IF(WEEKDAY(B32,2)=2,B32-1,0)</f>
        <v>0</v>
      </c>
      <c r="C31" s="22" t="s">
        <v>14</v>
      </c>
    </row>
    <row r="32" spans="1:3" x14ac:dyDescent="0.2">
      <c r="A32" s="22"/>
      <c r="B32" s="25">
        <f>DATE(A1+1,1,1)</f>
        <v>46023</v>
      </c>
      <c r="C32" s="22" t="s">
        <v>15</v>
      </c>
    </row>
    <row r="33" spans="2:3" x14ac:dyDescent="0.2">
      <c r="B33" s="24">
        <f>IF(WEEKDAY(B32,2)=4,B32+1,0)</f>
        <v>46024</v>
      </c>
      <c r="C33" s="22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�� 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B2FBC5-4ADF-4007-B08C-A23BCE24F0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Chris_W10</cp:lastModifiedBy>
  <cp:revision/>
  <cp:lastPrinted>2025-09-18T11:18:15Z</cp:lastPrinted>
  <dcterms:created xsi:type="dcterms:W3CDTF">2015-02-17T18:38:59Z</dcterms:created>
  <dcterms:modified xsi:type="dcterms:W3CDTF">2025-09-22T08:47:19Z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