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15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14F24E57-CA95-409B-8D64-2E513C30A055}" xr6:coauthVersionLast="47" xr6:coauthVersionMax="47" xr10:uidLastSave="{00000000-0000-0000-0000-000000000000}"/>
  <bookViews>
    <workbookView xWindow="-120" yWindow="-120" windowWidth="38640" windowHeight="15990" tabRatio="755" activeTab="1" xr2:uid="{00000000-000D-0000-FFFF-FFFF00000000}"/>
  </bookViews>
  <sheets>
    <sheet name="Cours" sheetId="6" r:id="rId1"/>
    <sheet name="Hebdomadaire" sheetId="7" r:id="rId2"/>
    <sheet name="Mensuel" sheetId="8" r:id="rId3"/>
    <sheet name="Parametres" sheetId="10" state="hidden" r:id="rId4"/>
    <sheet name="JFP" sheetId="9" state="hidden" r:id="rId5"/>
  </sheets>
  <definedNames>
    <definedName name="DonnéesExternes_1" localSheetId="0" hidden="1">Cours!$O$1:$R$288</definedName>
    <definedName name="fichierICS">#REF!</definedName>
    <definedName name="masemaine">Hebdomadaire!$B$7:$H$7</definedName>
    <definedName name="rangsemaine">Parametres!$B$1:$G$1</definedName>
    <definedName name="semaine">Hebdomadaire!$C$2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6" l="1" a="1"/>
  <c r="D3" i="6" s="1"/>
  <c r="E3" i="6" a="1"/>
  <c r="E3" i="6" s="1"/>
  <c r="F3" i="6" a="1"/>
  <c r="F3" i="6" s="1"/>
  <c r="G3" i="6" a="1"/>
  <c r="G3" i="6" s="1"/>
  <c r="H3" i="6" a="1"/>
  <c r="H3" i="6" s="1"/>
  <c r="I3" i="6" a="1"/>
  <c r="I3" i="6" s="1"/>
  <c r="D4" i="6" a="1"/>
  <c r="D4" i="6" s="1"/>
  <c r="E4" i="6" a="1"/>
  <c r="E4" i="6" s="1"/>
  <c r="F4" i="6" a="1"/>
  <c r="F4" i="6" s="1"/>
  <c r="G4" i="6" a="1"/>
  <c r="G4" i="6" s="1"/>
  <c r="H4" i="6" a="1"/>
  <c r="H4" i="6" s="1"/>
  <c r="I4" i="6" a="1"/>
  <c r="I4" i="6" s="1"/>
  <c r="D5" i="6" a="1"/>
  <c r="D5" i="6" s="1"/>
  <c r="E5" i="6" a="1"/>
  <c r="E5" i="6" s="1"/>
  <c r="F5" i="6" a="1"/>
  <c r="F5" i="6" s="1"/>
  <c r="G5" i="6" a="1"/>
  <c r="G5" i="6" s="1"/>
  <c r="H5" i="6" a="1"/>
  <c r="H5" i="6" s="1"/>
  <c r="I5" i="6" a="1"/>
  <c r="I5" i="6" s="1"/>
  <c r="D6" i="6" a="1"/>
  <c r="D6" i="6" s="1"/>
  <c r="E6" i="6" a="1"/>
  <c r="E6" i="6" s="1"/>
  <c r="F6" i="6" a="1"/>
  <c r="F6" i="6" s="1"/>
  <c r="G6" i="6" a="1"/>
  <c r="G6" i="6" s="1"/>
  <c r="H6" i="6" a="1"/>
  <c r="H6" i="6" s="1"/>
  <c r="I6" i="6" a="1"/>
  <c r="I6" i="6" s="1"/>
  <c r="D7" i="6" a="1"/>
  <c r="D7" i="6" s="1"/>
  <c r="E7" i="6" a="1"/>
  <c r="E7" i="6" s="1"/>
  <c r="F7" i="6" a="1"/>
  <c r="F7" i="6" s="1"/>
  <c r="G7" i="6" a="1"/>
  <c r="G7" i="6" s="1"/>
  <c r="H7" i="6" a="1"/>
  <c r="H7" i="6" s="1"/>
  <c r="I7" i="6" a="1"/>
  <c r="I7" i="6" s="1"/>
  <c r="D8" i="6" a="1"/>
  <c r="D8" i="6" s="1"/>
  <c r="E8" i="6" a="1"/>
  <c r="E8" i="6" s="1"/>
  <c r="F8" i="6" a="1"/>
  <c r="F8" i="6" s="1"/>
  <c r="G8" i="6" a="1"/>
  <c r="G8" i="6" s="1"/>
  <c r="H8" i="6" a="1"/>
  <c r="H8" i="6" s="1"/>
  <c r="I8" i="6" a="1"/>
  <c r="I8" i="6" s="1"/>
  <c r="D9" i="6" a="1"/>
  <c r="D9" i="6" s="1"/>
  <c r="E9" i="6" a="1"/>
  <c r="E9" i="6" s="1"/>
  <c r="F9" i="6" a="1"/>
  <c r="F9" i="6" s="1"/>
  <c r="G9" i="6" a="1"/>
  <c r="G9" i="6" s="1"/>
  <c r="H9" i="6" a="1"/>
  <c r="H9" i="6" s="1"/>
  <c r="I9" i="6" a="1"/>
  <c r="I9" i="6" s="1"/>
  <c r="D10" i="6" a="1"/>
  <c r="D10" i="6" s="1"/>
  <c r="E10" i="6" a="1"/>
  <c r="E10" i="6" s="1"/>
  <c r="F10" i="6" a="1"/>
  <c r="F10" i="6" s="1"/>
  <c r="G10" i="6" a="1"/>
  <c r="G10" i="6" s="1"/>
  <c r="H10" i="6" a="1"/>
  <c r="H10" i="6" s="1"/>
  <c r="I10" i="6" a="1"/>
  <c r="I10" i="6" s="1"/>
  <c r="D11" i="6" a="1"/>
  <c r="D11" i="6" s="1"/>
  <c r="E11" i="6" a="1"/>
  <c r="E11" i="6" s="1"/>
  <c r="F11" i="6" a="1"/>
  <c r="F11" i="6" s="1"/>
  <c r="G11" i="6" a="1"/>
  <c r="G11" i="6" s="1"/>
  <c r="H11" i="6" a="1"/>
  <c r="H11" i="6" s="1"/>
  <c r="I11" i="6" a="1"/>
  <c r="I11" i="6" s="1"/>
  <c r="D12" i="6" a="1"/>
  <c r="D12" i="6" s="1"/>
  <c r="E12" i="6" a="1"/>
  <c r="E12" i="6" s="1"/>
  <c r="F12" i="6" a="1"/>
  <c r="F12" i="6"/>
  <c r="G12" i="6" a="1"/>
  <c r="G12" i="6"/>
  <c r="H12" i="6" a="1"/>
  <c r="H12" i="6"/>
  <c r="I12" i="6" a="1"/>
  <c r="I12" i="6"/>
  <c r="D13" i="6" a="1"/>
  <c r="D13" i="6"/>
  <c r="E13" i="6" a="1"/>
  <c r="E13" i="6"/>
  <c r="F13" i="6" a="1"/>
  <c r="F13" i="6"/>
  <c r="G13" i="6" a="1"/>
  <c r="G13" i="6"/>
  <c r="H13" i="6" a="1"/>
  <c r="H13" i="6"/>
  <c r="I13" i="6" a="1"/>
  <c r="I13" i="6"/>
  <c r="D14" i="6" a="1"/>
  <c r="D14" i="6"/>
  <c r="E14" i="6" a="1"/>
  <c r="E14" i="6"/>
  <c r="F14" i="6" a="1"/>
  <c r="F14" i="6"/>
  <c r="G14" i="6" a="1"/>
  <c r="G14" i="6" s="1"/>
  <c r="H14" i="6" a="1"/>
  <c r="H14" i="6" s="1"/>
  <c r="I14" i="6" a="1"/>
  <c r="I14" i="6" s="1"/>
  <c r="D15" i="6" a="1"/>
  <c r="D15" i="6" s="1"/>
  <c r="E15" i="6" a="1"/>
  <c r="E15" i="6" s="1"/>
  <c r="F15" i="6" a="1"/>
  <c r="F15" i="6" s="1"/>
  <c r="G15" i="6" a="1"/>
  <c r="G15" i="6" s="1"/>
  <c r="H15" i="6" a="1"/>
  <c r="H15" i="6" s="1"/>
  <c r="I15" i="6" a="1"/>
  <c r="I15" i="6" s="1"/>
  <c r="D16" i="6" a="1"/>
  <c r="D16" i="6" s="1"/>
  <c r="E16" i="6" a="1"/>
  <c r="E16" i="6" s="1"/>
  <c r="F16" i="6" a="1"/>
  <c r="F16" i="6" s="1"/>
  <c r="G16" i="6" a="1"/>
  <c r="G16" i="6" s="1"/>
  <c r="H16" i="6" a="1"/>
  <c r="H16" i="6" s="1"/>
  <c r="I16" i="6" a="1"/>
  <c r="I16" i="6" s="1"/>
  <c r="D17" i="6" a="1"/>
  <c r="D17" i="6" s="1"/>
  <c r="E17" i="6" a="1"/>
  <c r="E17" i="6" s="1"/>
  <c r="F17" i="6" a="1"/>
  <c r="F17" i="6" s="1"/>
  <c r="G17" i="6" a="1"/>
  <c r="G17" i="6" s="1"/>
  <c r="H17" i="6" a="1"/>
  <c r="H17" i="6" s="1"/>
  <c r="I17" i="6" a="1"/>
  <c r="I17" i="6" s="1"/>
  <c r="D18" i="6" a="1"/>
  <c r="D18" i="6" s="1"/>
  <c r="E18" i="6" a="1"/>
  <c r="E18" i="6" s="1"/>
  <c r="F18" i="6" a="1"/>
  <c r="F18" i="6" s="1"/>
  <c r="G18" i="6" a="1"/>
  <c r="G18" i="6" s="1"/>
  <c r="H18" i="6" a="1"/>
  <c r="H18" i="6" s="1"/>
  <c r="I18" i="6" a="1"/>
  <c r="I18" i="6" s="1"/>
  <c r="D19" i="6" a="1"/>
  <c r="D19" i="6" s="1"/>
  <c r="E19" i="6" a="1"/>
  <c r="E19" i="6" s="1"/>
  <c r="F19" i="6" a="1"/>
  <c r="F19" i="6" s="1"/>
  <c r="G19" i="6" a="1"/>
  <c r="G19" i="6" s="1"/>
  <c r="H19" i="6" a="1"/>
  <c r="H19" i="6" s="1"/>
  <c r="I19" i="6" a="1"/>
  <c r="I19" i="6" s="1"/>
  <c r="D20" i="6" a="1"/>
  <c r="D20" i="6" s="1"/>
  <c r="E20" i="6" a="1"/>
  <c r="E20" i="6" s="1"/>
  <c r="F20" i="6" a="1"/>
  <c r="F20" i="6" s="1"/>
  <c r="G20" i="6" a="1"/>
  <c r="G20" i="6" s="1"/>
  <c r="H20" i="6" a="1"/>
  <c r="H20" i="6" s="1"/>
  <c r="I20" i="6" a="1"/>
  <c r="I20" i="6" s="1"/>
  <c r="D21" i="6" a="1"/>
  <c r="D21" i="6" s="1"/>
  <c r="E21" i="6" a="1"/>
  <c r="E21" i="6" s="1"/>
  <c r="F21" i="6" a="1"/>
  <c r="F21" i="6" s="1"/>
  <c r="G21" i="6" a="1"/>
  <c r="G21" i="6" s="1"/>
  <c r="H21" i="6" a="1"/>
  <c r="H21" i="6" s="1"/>
  <c r="I21" i="6" a="1"/>
  <c r="I21" i="6"/>
  <c r="D22" i="6" a="1"/>
  <c r="D22" i="6"/>
  <c r="E22" i="6" a="1"/>
  <c r="E22" i="6"/>
  <c r="F22" i="6" a="1"/>
  <c r="F22" i="6"/>
  <c r="G22" i="6" a="1"/>
  <c r="G22" i="6"/>
  <c r="H22" i="6" a="1"/>
  <c r="H22" i="6"/>
  <c r="I22" i="6" a="1"/>
  <c r="I22" i="6"/>
  <c r="D23" i="6" a="1"/>
  <c r="D23" i="6"/>
  <c r="E23" i="6" a="1"/>
  <c r="E23" i="6"/>
  <c r="F23" i="6" a="1"/>
  <c r="F23" i="6"/>
  <c r="G23" i="6" a="1"/>
  <c r="G23" i="6"/>
  <c r="H23" i="6" a="1"/>
  <c r="H23" i="6"/>
  <c r="I23" i="6" a="1"/>
  <c r="I23" i="6"/>
  <c r="D24" i="6" a="1"/>
  <c r="D24" i="6"/>
  <c r="E24" i="6" a="1"/>
  <c r="E24" i="6"/>
  <c r="F24" i="6" a="1"/>
  <c r="F24" i="6"/>
  <c r="G24" i="6" a="1"/>
  <c r="G24" i="6"/>
  <c r="H24" i="6" a="1"/>
  <c r="H24" i="6"/>
  <c r="I24" i="6" a="1"/>
  <c r="I24" i="6"/>
  <c r="D25" i="6" a="1"/>
  <c r="D25" i="6"/>
  <c r="E25" i="6" a="1"/>
  <c r="E25" i="6"/>
  <c r="F25" i="6" a="1"/>
  <c r="F25" i="6"/>
  <c r="G25" i="6" a="1"/>
  <c r="G25" i="6"/>
  <c r="H25" i="6" a="1"/>
  <c r="H25" i="6"/>
  <c r="I25" i="6" a="1"/>
  <c r="I25" i="6"/>
  <c r="D26" i="6" a="1"/>
  <c r="D26" i="6"/>
  <c r="E26" i="6" a="1"/>
  <c r="E26" i="6" s="1"/>
  <c r="F26" i="6" a="1"/>
  <c r="F26" i="6" s="1"/>
  <c r="G26" i="6" a="1"/>
  <c r="G26" i="6" s="1"/>
  <c r="H26" i="6" a="1"/>
  <c r="H26" i="6" s="1"/>
  <c r="I26" i="6" a="1"/>
  <c r="I26" i="6" s="1"/>
  <c r="D27" i="6" a="1"/>
  <c r="D27" i="6" s="1"/>
  <c r="E27" i="6" a="1"/>
  <c r="E27" i="6" s="1"/>
  <c r="F27" i="6" a="1"/>
  <c r="F27" i="6" s="1"/>
  <c r="G27" i="6" a="1"/>
  <c r="G27" i="6" s="1"/>
  <c r="H27" i="6" a="1"/>
  <c r="H27" i="6" s="1"/>
  <c r="I27" i="6" a="1"/>
  <c r="I27" i="6" s="1"/>
  <c r="D28" i="6" a="1"/>
  <c r="D28" i="6" s="1"/>
  <c r="E28" i="6" a="1"/>
  <c r="E28" i="6" s="1"/>
  <c r="F28" i="6" a="1"/>
  <c r="F28" i="6" s="1"/>
  <c r="G28" i="6" a="1"/>
  <c r="G28" i="6" s="1"/>
  <c r="H28" i="6" a="1"/>
  <c r="H28" i="6" s="1"/>
  <c r="I28" i="6" a="1"/>
  <c r="I28" i="6" s="1"/>
  <c r="D29" i="6" a="1"/>
  <c r="D29" i="6" s="1"/>
  <c r="E29" i="6" a="1"/>
  <c r="E29" i="6" s="1"/>
  <c r="F29" i="6" a="1"/>
  <c r="F29" i="6" s="1"/>
  <c r="G29" i="6" a="1"/>
  <c r="G29" i="6" s="1"/>
  <c r="H29" i="6" a="1"/>
  <c r="H29" i="6" s="1"/>
  <c r="I29" i="6" a="1"/>
  <c r="I29" i="6" s="1"/>
  <c r="D30" i="6" a="1"/>
  <c r="D30" i="6" s="1"/>
  <c r="E30" i="6" a="1"/>
  <c r="E30" i="6" s="1"/>
  <c r="F30" i="6" a="1"/>
  <c r="F30" i="6" s="1"/>
  <c r="G30" i="6" a="1"/>
  <c r="G30" i="6" s="1"/>
  <c r="H30" i="6" a="1"/>
  <c r="H30" i="6" s="1"/>
  <c r="I30" i="6" a="1"/>
  <c r="I30" i="6" s="1"/>
  <c r="D31" i="6" a="1"/>
  <c r="D31" i="6" s="1"/>
  <c r="E31" i="6" a="1"/>
  <c r="E31" i="6" s="1"/>
  <c r="F31" i="6" a="1"/>
  <c r="F31" i="6" s="1"/>
  <c r="G31" i="6" a="1"/>
  <c r="G31" i="6" s="1"/>
  <c r="H31" i="6" a="1"/>
  <c r="H31" i="6" s="1"/>
  <c r="I31" i="6" a="1"/>
  <c r="I31" i="6" s="1"/>
  <c r="D32" i="6" a="1"/>
  <c r="D32" i="6" s="1"/>
  <c r="E32" i="6" a="1"/>
  <c r="E32" i="6" s="1"/>
  <c r="F32" i="6" a="1"/>
  <c r="F32" i="6" s="1"/>
  <c r="G32" i="6" a="1"/>
  <c r="G32" i="6" s="1"/>
  <c r="H32" i="6" a="1"/>
  <c r="H32" i="6" s="1"/>
  <c r="I32" i="6" a="1"/>
  <c r="I32" i="6" s="1"/>
  <c r="D33" i="6" a="1"/>
  <c r="D33" i="6" s="1"/>
  <c r="E33" i="6" a="1"/>
  <c r="E33" i="6" s="1"/>
  <c r="F33" i="6" a="1"/>
  <c r="F33" i="6" s="1"/>
  <c r="G33" i="6" a="1"/>
  <c r="G33" i="6" s="1"/>
  <c r="H33" i="6" a="1"/>
  <c r="H33" i="6" s="1"/>
  <c r="I33" i="6" a="1"/>
  <c r="I33" i="6" s="1"/>
  <c r="D34" i="6" a="1"/>
  <c r="D34" i="6" s="1"/>
  <c r="E34" i="6" a="1"/>
  <c r="E34" i="6" s="1"/>
  <c r="F34" i="6" a="1"/>
  <c r="F34" i="6" s="1"/>
  <c r="G34" i="6" a="1"/>
  <c r="G34" i="6" s="1"/>
  <c r="H34" i="6" a="1"/>
  <c r="H34" i="6" s="1"/>
  <c r="I34" i="6" a="1"/>
  <c r="I34" i="6" s="1"/>
  <c r="D35" i="6" a="1"/>
  <c r="D35" i="6" s="1"/>
  <c r="E35" i="6" a="1"/>
  <c r="E35" i="6" s="1"/>
  <c r="F35" i="6" a="1"/>
  <c r="F35" i="6" s="1"/>
  <c r="G35" i="6" a="1"/>
  <c r="G35" i="6" s="1"/>
  <c r="H35" i="6" a="1"/>
  <c r="H35" i="6" s="1"/>
  <c r="I35" i="6" a="1"/>
  <c r="I35" i="6" s="1"/>
  <c r="D36" i="6" a="1"/>
  <c r="D36" i="6" s="1"/>
  <c r="E36" i="6" a="1"/>
  <c r="E36" i="6" s="1"/>
  <c r="F36" i="6" a="1"/>
  <c r="F36" i="6" s="1"/>
  <c r="G36" i="6" a="1"/>
  <c r="G36" i="6" s="1"/>
  <c r="H36" i="6" a="1"/>
  <c r="H36" i="6" s="1"/>
  <c r="I36" i="6" a="1"/>
  <c r="I36" i="6" s="1"/>
  <c r="D37" i="6" a="1"/>
  <c r="D37" i="6" s="1"/>
  <c r="E37" i="6" a="1"/>
  <c r="E37" i="6" s="1"/>
  <c r="F37" i="6" a="1"/>
  <c r="F37" i="6" s="1"/>
  <c r="G37" i="6" a="1"/>
  <c r="G37" i="6" s="1"/>
  <c r="H37" i="6" a="1"/>
  <c r="H37" i="6" s="1"/>
  <c r="I37" i="6" a="1"/>
  <c r="I37" i="6" s="1"/>
  <c r="D38" i="6" a="1"/>
  <c r="D38" i="6" s="1"/>
  <c r="E38" i="6" a="1"/>
  <c r="E38" i="6" s="1"/>
  <c r="F38" i="6" a="1"/>
  <c r="F38" i="6" s="1"/>
  <c r="G38" i="6" a="1"/>
  <c r="G38" i="6" s="1"/>
  <c r="H38" i="6" a="1"/>
  <c r="H38" i="6" s="1"/>
  <c r="I38" i="6" a="1"/>
  <c r="I38" i="6" s="1"/>
  <c r="D39" i="6" a="1"/>
  <c r="D39" i="6" s="1"/>
  <c r="E39" i="6" a="1"/>
  <c r="E39" i="6" s="1"/>
  <c r="F39" i="6" a="1"/>
  <c r="F39" i="6" s="1"/>
  <c r="G39" i="6" a="1"/>
  <c r="G39" i="6" s="1"/>
  <c r="H39" i="6" a="1"/>
  <c r="H39" i="6" s="1"/>
  <c r="I39" i="6" a="1"/>
  <c r="I39" i="6" s="1"/>
  <c r="D40" i="6" a="1"/>
  <c r="D40" i="6" s="1"/>
  <c r="E40" i="6" a="1"/>
  <c r="E40" i="6" s="1"/>
  <c r="F40" i="6" a="1"/>
  <c r="F40" i="6" s="1"/>
  <c r="G40" i="6" a="1"/>
  <c r="G40" i="6" s="1"/>
  <c r="H40" i="6" a="1"/>
  <c r="H40" i="6" s="1"/>
  <c r="I40" i="6" a="1"/>
  <c r="I40" i="6" s="1"/>
  <c r="D41" i="6" a="1"/>
  <c r="D41" i="6" s="1"/>
  <c r="E41" i="6" a="1"/>
  <c r="E41" i="6" s="1"/>
  <c r="F41" i="6" a="1"/>
  <c r="F41" i="6" s="1"/>
  <c r="G41" i="6" a="1"/>
  <c r="G41" i="6" s="1"/>
  <c r="H41" i="6" a="1"/>
  <c r="H41" i="6" s="1"/>
  <c r="I41" i="6" a="1"/>
  <c r="I41" i="6" s="1"/>
  <c r="D42" i="6" a="1"/>
  <c r="D42" i="6"/>
  <c r="E42" i="6" a="1"/>
  <c r="E42" i="6" s="1"/>
  <c r="F42" i="6" a="1"/>
  <c r="F42" i="6"/>
  <c r="G42" i="6" a="1"/>
  <c r="G42" i="6" s="1"/>
  <c r="H42" i="6" a="1"/>
  <c r="H42" i="6" s="1"/>
  <c r="I42" i="6" a="1"/>
  <c r="I42" i="6" s="1"/>
  <c r="D43" i="6" a="1"/>
  <c r="D43" i="6" s="1"/>
  <c r="E43" i="6" a="1"/>
  <c r="E43" i="6" s="1"/>
  <c r="F43" i="6" a="1"/>
  <c r="F43" i="6" s="1"/>
  <c r="G43" i="6" a="1"/>
  <c r="G43" i="6" s="1"/>
  <c r="H43" i="6" a="1"/>
  <c r="H43" i="6" s="1"/>
  <c r="I43" i="6" a="1"/>
  <c r="I43" i="6" s="1"/>
  <c r="D44" i="6" a="1"/>
  <c r="D44" i="6" s="1"/>
  <c r="E44" i="6" a="1"/>
  <c r="E44" i="6" s="1"/>
  <c r="F44" i="6" a="1"/>
  <c r="F44" i="6" s="1"/>
  <c r="G44" i="6" a="1"/>
  <c r="G44" i="6" s="1"/>
  <c r="H44" i="6" a="1"/>
  <c r="H44" i="6" s="1"/>
  <c r="I44" i="6" a="1"/>
  <c r="I44" i="6" s="1"/>
  <c r="D45" i="6" a="1"/>
  <c r="D45" i="6" s="1"/>
  <c r="E45" i="6" a="1"/>
  <c r="E45" i="6" s="1"/>
  <c r="F45" i="6" a="1"/>
  <c r="F45" i="6" s="1"/>
  <c r="G45" i="6" a="1"/>
  <c r="G45" i="6" s="1"/>
  <c r="H45" i="6" a="1"/>
  <c r="H45" i="6" s="1"/>
  <c r="I45" i="6" a="1"/>
  <c r="I45" i="6" s="1"/>
  <c r="D46" i="6" a="1"/>
  <c r="D46" i="6" s="1"/>
  <c r="E46" i="6" a="1"/>
  <c r="E46" i="6" s="1"/>
  <c r="F46" i="6" a="1"/>
  <c r="F46" i="6" s="1"/>
  <c r="G46" i="6" a="1"/>
  <c r="G46" i="6" s="1"/>
  <c r="H46" i="6" a="1"/>
  <c r="H46" i="6" s="1"/>
  <c r="I46" i="6" a="1"/>
  <c r="I46" i="6" s="1"/>
  <c r="D47" i="6" a="1"/>
  <c r="D47" i="6" s="1"/>
  <c r="E47" i="6" a="1"/>
  <c r="E47" i="6" s="1"/>
  <c r="F47" i="6" a="1"/>
  <c r="F47" i="6" s="1"/>
  <c r="G47" i="6" a="1"/>
  <c r="G47" i="6" s="1"/>
  <c r="H47" i="6" a="1"/>
  <c r="H47" i="6" s="1"/>
  <c r="I47" i="6" a="1"/>
  <c r="I47" i="6" s="1"/>
  <c r="D48" i="6" a="1"/>
  <c r="D48" i="6" s="1"/>
  <c r="E48" i="6" a="1"/>
  <c r="E48" i="6" s="1"/>
  <c r="F48" i="6" a="1"/>
  <c r="F48" i="6" s="1"/>
  <c r="G48" i="6" a="1"/>
  <c r="G48" i="6" s="1"/>
  <c r="H48" i="6" a="1"/>
  <c r="H48" i="6" s="1"/>
  <c r="I48" i="6" a="1"/>
  <c r="I48" i="6" s="1"/>
  <c r="D49" i="6" a="1"/>
  <c r="D49" i="6" s="1"/>
  <c r="E49" i="6" a="1"/>
  <c r="E49" i="6" s="1"/>
  <c r="F49" i="6" a="1"/>
  <c r="F49" i="6"/>
  <c r="G49" i="6" a="1"/>
  <c r="G49" i="6"/>
  <c r="H49" i="6" a="1"/>
  <c r="H49" i="6"/>
  <c r="I49" i="6" a="1"/>
  <c r="I49" i="6" s="1"/>
  <c r="D50" i="6" a="1"/>
  <c r="D50" i="6"/>
  <c r="E50" i="6" a="1"/>
  <c r="E50" i="6"/>
  <c r="F50" i="6" a="1"/>
  <c r="F50" i="6"/>
  <c r="G50" i="6" a="1"/>
  <c r="G50" i="6" s="1"/>
  <c r="H50" i="6" a="1"/>
  <c r="H50" i="6" s="1"/>
  <c r="I50" i="6" a="1"/>
  <c r="I50" i="6" s="1"/>
  <c r="D51" i="6" a="1"/>
  <c r="D51" i="6" s="1"/>
  <c r="E51" i="6" a="1"/>
  <c r="E51" i="6" s="1"/>
  <c r="F51" i="6" a="1"/>
  <c r="F51" i="6" s="1"/>
  <c r="G51" i="6" a="1"/>
  <c r="G51" i="6" s="1"/>
  <c r="H51" i="6" a="1"/>
  <c r="H51" i="6" s="1"/>
  <c r="I51" i="6" a="1"/>
  <c r="I51" i="6" s="1"/>
  <c r="D52" i="6" a="1"/>
  <c r="D52" i="6" s="1"/>
  <c r="E52" i="6" a="1"/>
  <c r="E52" i="6" s="1"/>
  <c r="F52" i="6" a="1"/>
  <c r="F52" i="6" s="1"/>
  <c r="G52" i="6" a="1"/>
  <c r="G52" i="6" s="1"/>
  <c r="H52" i="6" a="1"/>
  <c r="H52" i="6" s="1"/>
  <c r="I52" i="6" a="1"/>
  <c r="I52" i="6" s="1"/>
  <c r="D53" i="6" a="1"/>
  <c r="D53" i="6" s="1"/>
  <c r="E53" i="6" a="1"/>
  <c r="E53" i="6" s="1"/>
  <c r="F53" i="6" a="1"/>
  <c r="F53" i="6" s="1"/>
  <c r="G53" i="6" a="1"/>
  <c r="G53" i="6" s="1"/>
  <c r="H53" i="6" a="1"/>
  <c r="H53" i="6" s="1"/>
  <c r="I53" i="6" a="1"/>
  <c r="I53" i="6" s="1"/>
  <c r="D54" i="6" a="1"/>
  <c r="D54" i="6" s="1"/>
  <c r="E54" i="6" a="1"/>
  <c r="E54" i="6" s="1"/>
  <c r="F54" i="6" a="1"/>
  <c r="F54" i="6" s="1"/>
  <c r="G54" i="6" a="1"/>
  <c r="G54" i="6" s="1"/>
  <c r="H54" i="6" a="1"/>
  <c r="H54" i="6" s="1"/>
  <c r="I54" i="6" a="1"/>
  <c r="I54" i="6" s="1"/>
  <c r="D55" i="6" a="1"/>
  <c r="D55" i="6" s="1"/>
  <c r="E55" i="6" a="1"/>
  <c r="E55" i="6" s="1"/>
  <c r="F55" i="6" a="1"/>
  <c r="F55" i="6" s="1"/>
  <c r="G55" i="6" a="1"/>
  <c r="G55" i="6" s="1"/>
  <c r="H55" i="6" a="1"/>
  <c r="H55" i="6" s="1"/>
  <c r="I55" i="6" a="1"/>
  <c r="I55" i="6" s="1"/>
  <c r="D56" i="6" a="1"/>
  <c r="D56" i="6" s="1"/>
  <c r="E56" i="6" a="1"/>
  <c r="E56" i="6" s="1"/>
  <c r="F56" i="6" a="1"/>
  <c r="F56" i="6" s="1"/>
  <c r="G56" i="6" a="1"/>
  <c r="G56" i="6" s="1"/>
  <c r="H56" i="6" a="1"/>
  <c r="H56" i="6" s="1"/>
  <c r="I56" i="6" a="1"/>
  <c r="I56" i="6" s="1"/>
  <c r="D57" i="6" a="1"/>
  <c r="D57" i="6" s="1"/>
  <c r="E57" i="6" a="1"/>
  <c r="E57" i="6" s="1"/>
  <c r="F57" i="6" a="1"/>
  <c r="F57" i="6" s="1"/>
  <c r="G57" i="6" a="1"/>
  <c r="G57" i="6" s="1"/>
  <c r="H57" i="6" a="1"/>
  <c r="H57" i="6" s="1"/>
  <c r="I57" i="6" a="1"/>
  <c r="I57" i="6" s="1"/>
  <c r="D58" i="6" a="1"/>
  <c r="D58" i="6" s="1"/>
  <c r="E58" i="6" a="1"/>
  <c r="E58" i="6" s="1"/>
  <c r="F58" i="6" a="1"/>
  <c r="F58" i="6" s="1"/>
  <c r="G58" i="6" a="1"/>
  <c r="G58" i="6" s="1"/>
  <c r="H58" i="6" a="1"/>
  <c r="H58" i="6" s="1"/>
  <c r="I58" i="6" a="1"/>
  <c r="I58" i="6" s="1"/>
  <c r="D59" i="6" a="1"/>
  <c r="D59" i="6" s="1"/>
  <c r="E59" i="6" a="1"/>
  <c r="E59" i="6" s="1"/>
  <c r="F59" i="6" a="1"/>
  <c r="F59" i="6" s="1"/>
  <c r="G59" i="6" a="1"/>
  <c r="G59" i="6"/>
  <c r="H59" i="6" a="1"/>
  <c r="H59" i="6"/>
  <c r="I59" i="6" a="1"/>
  <c r="I59" i="6"/>
  <c r="D60" i="6" a="1"/>
  <c r="D60" i="6"/>
  <c r="E60" i="6" a="1"/>
  <c r="E60" i="6"/>
  <c r="F60" i="6" a="1"/>
  <c r="F60" i="6"/>
  <c r="G60" i="6" a="1"/>
  <c r="G60" i="6"/>
  <c r="H60" i="6" a="1"/>
  <c r="H60" i="6"/>
  <c r="I60" i="6" a="1"/>
  <c r="I60" i="6"/>
  <c r="D61" i="6" a="1"/>
  <c r="D61" i="6"/>
  <c r="E61" i="6" a="1"/>
  <c r="E61" i="6"/>
  <c r="F61" i="6" a="1"/>
  <c r="F61" i="6"/>
  <c r="G61" i="6" a="1"/>
  <c r="G61" i="6"/>
  <c r="H61" i="6" a="1"/>
  <c r="H61" i="6"/>
  <c r="I61" i="6" a="1"/>
  <c r="I61" i="6"/>
  <c r="D62" i="6" a="1"/>
  <c r="D62" i="6"/>
  <c r="E62" i="6" a="1"/>
  <c r="E62" i="6"/>
  <c r="F62" i="6" a="1"/>
  <c r="F62" i="6"/>
  <c r="G62" i="6" a="1"/>
  <c r="G62" i="6"/>
  <c r="H62" i="6" a="1"/>
  <c r="H62" i="6"/>
  <c r="I62" i="6" a="1"/>
  <c r="I62" i="6"/>
  <c r="D63" i="6" a="1"/>
  <c r="D63" i="6"/>
  <c r="E63" i="6" a="1"/>
  <c r="E63" i="6"/>
  <c r="F63" i="6" a="1"/>
  <c r="F63" i="6"/>
  <c r="G63" i="6" a="1"/>
  <c r="G63" i="6"/>
  <c r="H63" i="6" a="1"/>
  <c r="H63" i="6"/>
  <c r="I63" i="6" a="1"/>
  <c r="I63" i="6"/>
  <c r="D64" i="6" a="1"/>
  <c r="D64" i="6"/>
  <c r="E64" i="6" a="1"/>
  <c r="E64" i="6" s="1"/>
  <c r="F64" i="6" a="1"/>
  <c r="F64" i="6" s="1"/>
  <c r="G64" i="6" a="1"/>
  <c r="G64" i="6" s="1"/>
  <c r="H64" i="6" a="1"/>
  <c r="H64" i="6" s="1"/>
  <c r="I64" i="6" a="1"/>
  <c r="I64" i="6" s="1"/>
  <c r="D65" i="6" a="1"/>
  <c r="D65" i="6" s="1"/>
  <c r="E65" i="6" a="1"/>
  <c r="E65" i="6" s="1"/>
  <c r="F65" i="6" a="1"/>
  <c r="F65" i="6" s="1"/>
  <c r="G65" i="6" a="1"/>
  <c r="G65" i="6" s="1"/>
  <c r="H65" i="6" a="1"/>
  <c r="H65" i="6" s="1"/>
  <c r="I65" i="6" a="1"/>
  <c r="I65" i="6" s="1"/>
  <c r="D66" i="6" a="1"/>
  <c r="D66" i="6"/>
  <c r="E66" i="6" a="1"/>
  <c r="E66" i="6"/>
  <c r="F66" i="6" a="1"/>
  <c r="F66" i="6"/>
  <c r="G66" i="6" a="1"/>
  <c r="G66" i="6"/>
  <c r="H66" i="6" a="1"/>
  <c r="H66" i="6"/>
  <c r="I66" i="6" a="1"/>
  <c r="I66" i="6"/>
  <c r="D67" i="6" a="1"/>
  <c r="D67" i="6"/>
  <c r="E67" i="6" a="1"/>
  <c r="E67" i="6"/>
  <c r="F67" i="6" a="1"/>
  <c r="F67" i="6"/>
  <c r="G67" i="6" a="1"/>
  <c r="G67" i="6" s="1"/>
  <c r="H67" i="6" a="1"/>
  <c r="H67" i="6" s="1"/>
  <c r="I67" i="6" a="1"/>
  <c r="I67" i="6" s="1"/>
  <c r="D68" i="6" a="1"/>
  <c r="D68" i="6" s="1"/>
  <c r="E68" i="6" a="1"/>
  <c r="E68" i="6" s="1"/>
  <c r="F68" i="6" a="1"/>
  <c r="F68" i="6" s="1"/>
  <c r="G68" i="6" a="1"/>
  <c r="G68" i="6" s="1"/>
  <c r="H68" i="6" a="1"/>
  <c r="H68" i="6" s="1"/>
  <c r="I68" i="6" a="1"/>
  <c r="I68" i="6" s="1"/>
  <c r="D69" i="6" a="1"/>
  <c r="D69" i="6" s="1"/>
  <c r="E69" i="6" a="1"/>
  <c r="E69" i="6" s="1"/>
  <c r="F69" i="6" a="1"/>
  <c r="F69" i="6" s="1"/>
  <c r="G69" i="6" a="1"/>
  <c r="G69" i="6" s="1"/>
  <c r="H69" i="6" a="1"/>
  <c r="H69" i="6" s="1"/>
  <c r="I69" i="6" a="1"/>
  <c r="I69" i="6" s="1"/>
  <c r="D70" i="6" a="1"/>
  <c r="D70" i="6" s="1"/>
  <c r="E70" i="6" a="1"/>
  <c r="E70" i="6" s="1"/>
  <c r="F70" i="6" a="1"/>
  <c r="F70" i="6" s="1"/>
  <c r="G70" i="6" a="1"/>
  <c r="G70" i="6" s="1"/>
  <c r="H70" i="6" a="1"/>
  <c r="H70" i="6" s="1"/>
  <c r="I70" i="6" a="1"/>
  <c r="I70" i="6" s="1"/>
  <c r="D71" i="6" a="1"/>
  <c r="D71" i="6" s="1"/>
  <c r="E71" i="6" a="1"/>
  <c r="E71" i="6" s="1"/>
  <c r="F71" i="6" a="1"/>
  <c r="F71" i="6" s="1"/>
  <c r="G71" i="6" a="1"/>
  <c r="G71" i="6" s="1"/>
  <c r="H71" i="6" a="1"/>
  <c r="H71" i="6" s="1"/>
  <c r="I71" i="6" a="1"/>
  <c r="I71" i="6" s="1"/>
  <c r="D72" i="6" a="1"/>
  <c r="D72" i="6" s="1"/>
  <c r="E72" i="6" a="1"/>
  <c r="E72" i="6" s="1"/>
  <c r="F72" i="6" a="1"/>
  <c r="F72" i="6" s="1"/>
  <c r="G72" i="6" a="1"/>
  <c r="G72" i="6" s="1"/>
  <c r="H72" i="6" a="1"/>
  <c r="H72" i="6" s="1"/>
  <c r="I72" i="6" a="1"/>
  <c r="I72" i="6" s="1"/>
  <c r="D73" i="6" a="1"/>
  <c r="D73" i="6" s="1"/>
  <c r="E73" i="6" a="1"/>
  <c r="E73" i="6" s="1"/>
  <c r="F73" i="6" a="1"/>
  <c r="F73" i="6" s="1"/>
  <c r="G73" i="6" a="1"/>
  <c r="G73" i="6" s="1"/>
  <c r="H73" i="6" a="1"/>
  <c r="H73" i="6" s="1"/>
  <c r="I73" i="6" a="1"/>
  <c r="I73" i="6" s="1"/>
  <c r="D74" i="6" a="1"/>
  <c r="D74" i="6" s="1"/>
  <c r="E74" i="6" a="1"/>
  <c r="E74" i="6" s="1"/>
  <c r="F74" i="6" a="1"/>
  <c r="F74" i="6" s="1"/>
  <c r="G74" i="6" a="1"/>
  <c r="G74" i="6" s="1"/>
  <c r="H74" i="6" a="1"/>
  <c r="H74" i="6" s="1"/>
  <c r="I74" i="6" a="1"/>
  <c r="I74" i="6" s="1"/>
  <c r="D75" i="6" a="1"/>
  <c r="D75" i="6" s="1"/>
  <c r="E75" i="6" a="1"/>
  <c r="E75" i="6" s="1"/>
  <c r="F75" i="6" a="1"/>
  <c r="F75" i="6" s="1"/>
  <c r="G75" i="6" a="1"/>
  <c r="G75" i="6" s="1"/>
  <c r="H75" i="6" a="1"/>
  <c r="H75" i="6" s="1"/>
  <c r="I75" i="6" a="1"/>
  <c r="I75" i="6" s="1"/>
  <c r="D76" i="6" a="1"/>
  <c r="D76" i="6" s="1"/>
  <c r="E76" i="6" a="1"/>
  <c r="E76" i="6" s="1"/>
  <c r="F76" i="6" a="1"/>
  <c r="F76" i="6" s="1"/>
  <c r="G76" i="6" a="1"/>
  <c r="G76" i="6" s="1"/>
  <c r="H76" i="6" a="1"/>
  <c r="H76" i="6" s="1"/>
  <c r="I76" i="6" a="1"/>
  <c r="I76" i="6" s="1"/>
  <c r="D77" i="6" a="1"/>
  <c r="D77" i="6" s="1"/>
  <c r="E77" i="6" a="1"/>
  <c r="E77" i="6" s="1"/>
  <c r="F77" i="6" a="1"/>
  <c r="F77" i="6" s="1"/>
  <c r="G77" i="6" a="1"/>
  <c r="G77" i="6" s="1"/>
  <c r="H77" i="6" a="1"/>
  <c r="H77" i="6" s="1"/>
  <c r="I77" i="6" a="1"/>
  <c r="I77" i="6" s="1"/>
  <c r="D78" i="6" a="1"/>
  <c r="D78" i="6" s="1"/>
  <c r="E78" i="6" a="1"/>
  <c r="E78" i="6" s="1"/>
  <c r="F78" i="6" a="1"/>
  <c r="F78" i="6" s="1"/>
  <c r="G78" i="6" a="1"/>
  <c r="G78" i="6" s="1"/>
  <c r="H78" i="6" a="1"/>
  <c r="H78" i="6" s="1"/>
  <c r="I78" i="6" a="1"/>
  <c r="I78" i="6" s="1"/>
  <c r="D79" i="6" a="1"/>
  <c r="D79" i="6" s="1"/>
  <c r="E79" i="6" a="1"/>
  <c r="E79" i="6" s="1"/>
  <c r="F79" i="6" a="1"/>
  <c r="F79" i="6" s="1"/>
  <c r="G79" i="6" a="1"/>
  <c r="G79" i="6" s="1"/>
  <c r="H79" i="6" a="1"/>
  <c r="H79" i="6" s="1"/>
  <c r="I79" i="6" a="1"/>
  <c r="I79" i="6" s="1"/>
  <c r="D80" i="6" a="1"/>
  <c r="D80" i="6" s="1"/>
  <c r="E80" i="6" a="1"/>
  <c r="E80" i="6" s="1"/>
  <c r="F80" i="6" a="1"/>
  <c r="F80" i="6" s="1"/>
  <c r="G80" i="6" a="1"/>
  <c r="G80" i="6" s="1"/>
  <c r="H80" i="6" a="1"/>
  <c r="H80" i="6" s="1"/>
  <c r="I80" i="6" a="1"/>
  <c r="I80" i="6" s="1"/>
  <c r="D81" i="6" a="1"/>
  <c r="D81" i="6" s="1"/>
  <c r="E81" i="6" a="1"/>
  <c r="E81" i="6" s="1"/>
  <c r="F81" i="6" a="1"/>
  <c r="F81" i="6" s="1"/>
  <c r="G81" i="6" a="1"/>
  <c r="G81" i="6" s="1"/>
  <c r="H81" i="6" a="1"/>
  <c r="H81" i="6" s="1"/>
  <c r="I81" i="6" a="1"/>
  <c r="I81" i="6" s="1"/>
  <c r="D82" i="6" a="1"/>
  <c r="D82" i="6" s="1"/>
  <c r="E82" i="6" a="1"/>
  <c r="E82" i="6" s="1"/>
  <c r="F82" i="6" a="1"/>
  <c r="F82" i="6" s="1"/>
  <c r="G82" i="6" a="1"/>
  <c r="G82" i="6" s="1"/>
  <c r="H82" i="6" a="1"/>
  <c r="H82" i="6" s="1"/>
  <c r="I82" i="6" a="1"/>
  <c r="I82" i="6" s="1"/>
  <c r="D83" i="6" a="1"/>
  <c r="D83" i="6" s="1"/>
  <c r="E83" i="6" a="1"/>
  <c r="E83" i="6" s="1"/>
  <c r="F83" i="6" a="1"/>
  <c r="F83" i="6" s="1"/>
  <c r="G83" i="6" a="1"/>
  <c r="G83" i="6" s="1"/>
  <c r="H83" i="6" a="1"/>
  <c r="H83" i="6" s="1"/>
  <c r="I83" i="6" a="1"/>
  <c r="I83" i="6"/>
  <c r="D84" i="6" a="1"/>
  <c r="D84" i="6"/>
  <c r="E84" i="6" a="1"/>
  <c r="E84" i="6"/>
  <c r="F84" i="6" a="1"/>
  <c r="F84" i="6"/>
  <c r="G84" i="6" a="1"/>
  <c r="G84" i="6"/>
  <c r="H84" i="6" a="1"/>
  <c r="H84" i="6"/>
  <c r="I84" i="6" a="1"/>
  <c r="I84" i="6"/>
  <c r="D85" i="6" a="1"/>
  <c r="D85" i="6"/>
  <c r="E85" i="6" a="1"/>
  <c r="E85" i="6"/>
  <c r="F85" i="6" a="1"/>
  <c r="F85" i="6" s="1"/>
  <c r="G85" i="6" a="1"/>
  <c r="G85" i="6" s="1"/>
  <c r="H85" i="6" a="1"/>
  <c r="H85" i="6" s="1"/>
  <c r="I85" i="6" a="1"/>
  <c r="I85" i="6" s="1"/>
  <c r="D86" i="6" a="1"/>
  <c r="D86" i="6" s="1"/>
  <c r="E86" i="6" a="1"/>
  <c r="E86" i="6" s="1"/>
  <c r="F86" i="6" a="1"/>
  <c r="F86" i="6" s="1"/>
  <c r="G86" i="6" a="1"/>
  <c r="G86" i="6" s="1"/>
  <c r="H86" i="6" a="1"/>
  <c r="H86" i="6" s="1"/>
  <c r="I86" i="6" a="1"/>
  <c r="I86" i="6" s="1"/>
  <c r="D87" i="6" a="1"/>
  <c r="D87" i="6" s="1"/>
  <c r="E87" i="6" a="1"/>
  <c r="E87" i="6" s="1"/>
  <c r="F87" i="6" a="1"/>
  <c r="F87" i="6" s="1"/>
  <c r="G87" i="6" a="1"/>
  <c r="G87" i="6" s="1"/>
  <c r="H87" i="6" a="1"/>
  <c r="H87" i="6" s="1"/>
  <c r="I87" i="6" a="1"/>
  <c r="I87" i="6" s="1"/>
  <c r="D88" i="6" a="1"/>
  <c r="D88" i="6" s="1"/>
  <c r="E88" i="6" a="1"/>
  <c r="E88" i="6" s="1"/>
  <c r="F88" i="6" a="1"/>
  <c r="F88" i="6" s="1"/>
  <c r="G88" i="6" a="1"/>
  <c r="G88" i="6" s="1"/>
  <c r="H88" i="6" a="1"/>
  <c r="H88" i="6" s="1"/>
  <c r="I88" i="6" a="1"/>
  <c r="I88" i="6" s="1"/>
  <c r="D89" i="6" a="1"/>
  <c r="D89" i="6" s="1"/>
  <c r="E89" i="6" a="1"/>
  <c r="E89" i="6" s="1"/>
  <c r="F89" i="6" a="1"/>
  <c r="F89" i="6" s="1"/>
  <c r="G89" i="6" a="1"/>
  <c r="G89" i="6" s="1"/>
  <c r="H89" i="6" a="1"/>
  <c r="H89" i="6" s="1"/>
  <c r="I89" i="6" a="1"/>
  <c r="I89" i="6" s="1"/>
  <c r="D90" i="6" a="1"/>
  <c r="D90" i="6" s="1"/>
  <c r="E90" i="6" a="1"/>
  <c r="E90" i="6" s="1"/>
  <c r="F90" i="6" a="1"/>
  <c r="F90" i="6" s="1"/>
  <c r="G90" i="6" a="1"/>
  <c r="G90" i="6" s="1"/>
  <c r="H90" i="6" a="1"/>
  <c r="H90" i="6" s="1"/>
  <c r="I90" i="6" a="1"/>
  <c r="I90" i="6" s="1"/>
  <c r="D91" i="6" a="1"/>
  <c r="D91" i="6" s="1"/>
  <c r="E91" i="6" a="1"/>
  <c r="E91" i="6" s="1"/>
  <c r="F91" i="6" a="1"/>
  <c r="F91" i="6" s="1"/>
  <c r="G91" i="6" a="1"/>
  <c r="G91" i="6" s="1"/>
  <c r="H91" i="6" a="1"/>
  <c r="H91" i="6" s="1"/>
  <c r="I91" i="6" a="1"/>
  <c r="I91" i="6" s="1"/>
  <c r="D92" i="6" a="1"/>
  <c r="D92" i="6" s="1"/>
  <c r="E92" i="6" a="1"/>
  <c r="E92" i="6" s="1"/>
  <c r="F92" i="6" a="1"/>
  <c r="F92" i="6" s="1"/>
  <c r="G92" i="6" a="1"/>
  <c r="G92" i="6" s="1"/>
  <c r="H92" i="6" a="1"/>
  <c r="H92" i="6" s="1"/>
  <c r="I92" i="6" a="1"/>
  <c r="I92" i="6" s="1"/>
  <c r="D93" i="6" a="1"/>
  <c r="D93" i="6" s="1"/>
  <c r="E93" i="6" a="1"/>
  <c r="E93" i="6" s="1"/>
  <c r="F93" i="6" a="1"/>
  <c r="F93" i="6" s="1"/>
  <c r="G93" i="6" a="1"/>
  <c r="G93" i="6" s="1"/>
  <c r="H93" i="6" a="1"/>
  <c r="H93" i="6" s="1"/>
  <c r="I93" i="6" a="1"/>
  <c r="I93" i="6" s="1"/>
  <c r="D94" i="6" a="1"/>
  <c r="D94" i="6" s="1"/>
  <c r="E94" i="6" a="1"/>
  <c r="E94" i="6" s="1"/>
  <c r="F94" i="6" a="1"/>
  <c r="F94" i="6" s="1"/>
  <c r="G94" i="6" a="1"/>
  <c r="G94" i="6" s="1"/>
  <c r="H94" i="6" a="1"/>
  <c r="H94" i="6" s="1"/>
  <c r="I94" i="6" a="1"/>
  <c r="I94" i="6" s="1"/>
  <c r="D95" i="6" a="1"/>
  <c r="D95" i="6" s="1"/>
  <c r="E95" i="6" a="1"/>
  <c r="E95" i="6" s="1"/>
  <c r="F95" i="6" a="1"/>
  <c r="F95" i="6" s="1"/>
  <c r="G95" i="6" a="1"/>
  <c r="G95" i="6" s="1"/>
  <c r="H95" i="6" a="1"/>
  <c r="H95" i="6" s="1"/>
  <c r="I95" i="6" a="1"/>
  <c r="I95" i="6" s="1"/>
  <c r="D96" i="6" a="1"/>
  <c r="D96" i="6" s="1"/>
  <c r="E96" i="6" a="1"/>
  <c r="E96" i="6" s="1"/>
  <c r="F96" i="6" a="1"/>
  <c r="F96" i="6" s="1"/>
  <c r="G96" i="6" a="1"/>
  <c r="G96" i="6" s="1"/>
  <c r="H96" i="6" a="1"/>
  <c r="H96" i="6" s="1"/>
  <c r="I96" i="6" a="1"/>
  <c r="I96" i="6" s="1"/>
  <c r="D97" i="6" a="1"/>
  <c r="D97" i="6" s="1"/>
  <c r="E97" i="6" a="1"/>
  <c r="E97" i="6" s="1"/>
  <c r="F97" i="6" a="1"/>
  <c r="F97" i="6" s="1"/>
  <c r="G97" i="6" a="1"/>
  <c r="G97" i="6" s="1"/>
  <c r="H97" i="6" a="1"/>
  <c r="H97" i="6" s="1"/>
  <c r="I97" i="6" a="1"/>
  <c r="I97" i="6" s="1"/>
  <c r="D98" i="6" a="1"/>
  <c r="D98" i="6" s="1"/>
  <c r="E98" i="6" a="1"/>
  <c r="E98" i="6" s="1"/>
  <c r="F98" i="6" a="1"/>
  <c r="F98" i="6" s="1"/>
  <c r="G98" i="6" a="1"/>
  <c r="G98" i="6" s="1"/>
  <c r="H98" i="6" a="1"/>
  <c r="H98" i="6" s="1"/>
  <c r="I98" i="6" a="1"/>
  <c r="I98" i="6" s="1"/>
  <c r="D99" i="6" a="1"/>
  <c r="D99" i="6" s="1"/>
  <c r="E99" i="6" a="1"/>
  <c r="E99" i="6" s="1"/>
  <c r="F99" i="6" a="1"/>
  <c r="F99" i="6" s="1"/>
  <c r="G99" i="6" a="1"/>
  <c r="G99" i="6" s="1"/>
  <c r="H99" i="6" a="1"/>
  <c r="H99" i="6" s="1"/>
  <c r="I99" i="6" a="1"/>
  <c r="I99" i="6" s="1"/>
  <c r="D100" i="6" a="1"/>
  <c r="D100" i="6" s="1"/>
  <c r="E100" i="6" a="1"/>
  <c r="E100" i="6" s="1"/>
  <c r="F100" i="6" a="1"/>
  <c r="F100" i="6" s="1"/>
  <c r="G100" i="6" a="1"/>
  <c r="G100" i="6" s="1"/>
  <c r="H100" i="6" a="1"/>
  <c r="H100" i="6" s="1"/>
  <c r="I100" i="6" a="1"/>
  <c r="I100" i="6" s="1"/>
  <c r="D101" i="6" a="1"/>
  <c r="D101" i="6" s="1"/>
  <c r="E101" i="6" a="1"/>
  <c r="E101" i="6" s="1"/>
  <c r="F101" i="6" a="1"/>
  <c r="F101" i="6" s="1"/>
  <c r="G101" i="6" a="1"/>
  <c r="G101" i="6" s="1"/>
  <c r="H101" i="6" a="1"/>
  <c r="H101" i="6" s="1"/>
  <c r="I101" i="6" a="1"/>
  <c r="I101" i="6" s="1"/>
  <c r="D102" i="6" a="1"/>
  <c r="D102" i="6" s="1"/>
  <c r="E102" i="6" a="1"/>
  <c r="E102" i="6" s="1"/>
  <c r="F102" i="6" a="1"/>
  <c r="F102" i="6" s="1"/>
  <c r="G102" i="6" a="1"/>
  <c r="G102" i="6" s="1"/>
  <c r="H102" i="6" a="1"/>
  <c r="H102" i="6" s="1"/>
  <c r="I102" i="6" a="1"/>
  <c r="I102" i="6" s="1"/>
  <c r="D103" i="6" a="1"/>
  <c r="D103" i="6" s="1"/>
  <c r="E103" i="6" a="1"/>
  <c r="E103" i="6" s="1"/>
  <c r="F103" i="6" a="1"/>
  <c r="F103" i="6" s="1"/>
  <c r="G103" i="6" a="1"/>
  <c r="G103" i="6" s="1"/>
  <c r="H103" i="6" a="1"/>
  <c r="H103" i="6" s="1"/>
  <c r="I103" i="6" a="1"/>
  <c r="I103" i="6" s="1"/>
  <c r="D104" i="6" a="1"/>
  <c r="D104" i="6" s="1"/>
  <c r="E104" i="6" a="1"/>
  <c r="E104" i="6" s="1"/>
  <c r="F104" i="6" a="1"/>
  <c r="F104" i="6" s="1"/>
  <c r="G104" i="6" a="1"/>
  <c r="G104" i="6" s="1"/>
  <c r="H104" i="6" a="1"/>
  <c r="H104" i="6" s="1"/>
  <c r="I104" i="6" a="1"/>
  <c r="I104" i="6" s="1"/>
  <c r="D105" i="6" a="1"/>
  <c r="D105" i="6" s="1"/>
  <c r="E105" i="6" a="1"/>
  <c r="E105" i="6" s="1"/>
  <c r="F105" i="6" a="1"/>
  <c r="F105" i="6" s="1"/>
  <c r="G105" i="6" a="1"/>
  <c r="G105" i="6" s="1"/>
  <c r="H105" i="6" a="1"/>
  <c r="H105" i="6" s="1"/>
  <c r="I105" i="6" a="1"/>
  <c r="I105" i="6" s="1"/>
  <c r="E2" i="6" a="1"/>
  <c r="E2" i="6" s="1"/>
  <c r="F2" i="6" a="1"/>
  <c r="F2" i="6" s="1"/>
  <c r="G2" i="6" a="1"/>
  <c r="G2" i="6" s="1"/>
  <c r="H2" i="6" a="1"/>
  <c r="H2" i="6" s="1"/>
  <c r="I2" i="6" a="1"/>
  <c r="I2" i="6" s="1"/>
  <c r="D2" i="6" a="1"/>
  <c r="D2" i="6" s="1"/>
  <c r="B5" i="10" l="1"/>
  <c r="B4" i="10"/>
  <c r="C2" i="10"/>
  <c r="C4" i="10" s="1"/>
  <c r="C5" i="10" l="1"/>
  <c r="D2" i="10"/>
  <c r="A1" i="9"/>
  <c r="B32" i="9" s="1"/>
  <c r="C6" i="8"/>
  <c r="C8" i="8" s="1" a="1"/>
  <c r="D2" i="8"/>
  <c r="C8" i="8" l="1"/>
  <c r="E2" i="10"/>
  <c r="D4" i="10"/>
  <c r="D5" i="10"/>
  <c r="B6" i="8"/>
  <c r="B31" i="9"/>
  <c r="B33" i="9"/>
  <c r="B17" i="9"/>
  <c r="B5" i="9"/>
  <c r="B29" i="9"/>
  <c r="B26" i="9"/>
  <c r="B3" i="9"/>
  <c r="B11" i="9"/>
  <c r="B23" i="9"/>
  <c r="B8" i="9"/>
  <c r="B20" i="9"/>
  <c r="D6" i="8"/>
  <c r="D8" i="8" s="1" a="1"/>
  <c r="C23" i="8"/>
  <c r="C25" i="8" s="1" a="1"/>
  <c r="C25" i="8" s="1"/>
  <c r="D8" i="8" l="1"/>
  <c r="F2" i="10"/>
  <c r="E5" i="10"/>
  <c r="E4" i="10"/>
  <c r="B15" i="9"/>
  <c r="B6" i="9"/>
  <c r="B13" i="9"/>
  <c r="B14" i="9" s="1"/>
  <c r="B12" i="9"/>
  <c r="B10" i="9"/>
  <c r="B19" i="9"/>
  <c r="B21" i="9"/>
  <c r="B4" i="9"/>
  <c r="B2" i="9"/>
  <c r="B16" i="9"/>
  <c r="B18" i="9"/>
  <c r="B7" i="9"/>
  <c r="B9" i="9"/>
  <c r="B27" i="9"/>
  <c r="B25" i="9"/>
  <c r="B24" i="9"/>
  <c r="B22" i="9"/>
  <c r="B28" i="9"/>
  <c r="B30" i="9"/>
  <c r="C40" i="8"/>
  <c r="C42" i="8" s="1" a="1"/>
  <c r="C42" i="8" s="1"/>
  <c r="B23" i="8"/>
  <c r="D23" i="8"/>
  <c r="D25" i="8" s="1" a="1"/>
  <c r="E6" i="8"/>
  <c r="E8" i="8" s="1" a="1"/>
  <c r="D25" i="8" l="1"/>
  <c r="E8" i="8"/>
  <c r="G2" i="10"/>
  <c r="F5" i="10"/>
  <c r="F4" i="10"/>
  <c r="D7" i="8"/>
  <c r="D24" i="8"/>
  <c r="C7" i="8"/>
  <c r="C41" i="8"/>
  <c r="C24" i="8"/>
  <c r="E7" i="8"/>
  <c r="E23" i="8"/>
  <c r="E25" i="8" s="1" a="1"/>
  <c r="F6" i="8"/>
  <c r="F8" i="8" s="1" a="1"/>
  <c r="C57" i="8"/>
  <c r="C59" i="8" s="1" a="1"/>
  <c r="B40" i="8"/>
  <c r="D40" i="8"/>
  <c r="D42" i="8" s="1" a="1"/>
  <c r="B7" i="7"/>
  <c r="E25" i="8" l="1"/>
  <c r="C59" i="8"/>
  <c r="D42" i="8"/>
  <c r="F8" i="8"/>
  <c r="B8" i="7" a="1"/>
  <c r="E24" i="8"/>
  <c r="F7" i="8"/>
  <c r="C58" i="8"/>
  <c r="D41" i="8"/>
  <c r="G4" i="10"/>
  <c r="G5" i="10"/>
  <c r="G6" i="8"/>
  <c r="G8" i="8" s="1" a="1"/>
  <c r="F23" i="8"/>
  <c r="F25" i="8" s="1" a="1"/>
  <c r="E40" i="8"/>
  <c r="E42" i="8" s="1" a="1"/>
  <c r="D57" i="8"/>
  <c r="D59" i="8" s="1" a="1"/>
  <c r="C74" i="8"/>
  <c r="C76" i="8" s="1" a="1"/>
  <c r="C76" i="8" s="1"/>
  <c r="B57" i="8"/>
  <c r="C7" i="7"/>
  <c r="C8" i="7" s="1" a="1"/>
  <c r="B6" i="7"/>
  <c r="F25" i="8" l="1"/>
  <c r="E42" i="8"/>
  <c r="D59" i="8"/>
  <c r="G8" i="8"/>
  <c r="B8" i="7"/>
  <c r="C8" i="7"/>
  <c r="G7" i="8"/>
  <c r="F24" i="8"/>
  <c r="E41" i="8"/>
  <c r="D58" i="8"/>
  <c r="C75" i="8"/>
  <c r="C91" i="8"/>
  <c r="C93" i="8" s="1" a="1"/>
  <c r="C93" i="8" s="1"/>
  <c r="D74" i="8"/>
  <c r="D76" i="8" s="1" a="1"/>
  <c r="D76" i="8" s="1"/>
  <c r="B74" i="8"/>
  <c r="E57" i="8"/>
  <c r="E59" i="8" s="1" a="1"/>
  <c r="F40" i="8"/>
  <c r="F42" i="8" s="1" a="1"/>
  <c r="G23" i="8"/>
  <c r="G25" i="8" s="1" a="1"/>
  <c r="G25" i="8" s="1"/>
  <c r="H6" i="8"/>
  <c r="H8" i="8" s="1" a="1"/>
  <c r="D7" i="7"/>
  <c r="D8" i="7" s="1" a="1"/>
  <c r="F42" i="8" l="1"/>
  <c r="H8" i="8"/>
  <c r="E59" i="8"/>
  <c r="D8" i="7"/>
  <c r="C92" i="8"/>
  <c r="D75" i="8"/>
  <c r="E58" i="8"/>
  <c r="F41" i="8"/>
  <c r="G24" i="8"/>
  <c r="H7" i="8"/>
  <c r="I6" i="8"/>
  <c r="I8" i="8" s="1" a="1"/>
  <c r="E74" i="8"/>
  <c r="E76" i="8" s="1" a="1"/>
  <c r="E76" i="8" s="1"/>
  <c r="H23" i="8"/>
  <c r="H25" i="8" s="1" a="1"/>
  <c r="G40" i="8"/>
  <c r="G42" i="8" s="1" a="1"/>
  <c r="F57" i="8"/>
  <c r="F59" i="8" s="1" a="1"/>
  <c r="F59" i="8" s="1"/>
  <c r="B91" i="8"/>
  <c r="D91" i="8"/>
  <c r="D93" i="8" s="1" a="1"/>
  <c r="E7" i="7"/>
  <c r="E8" i="7" s="1" a="1"/>
  <c r="D93" i="8" l="1"/>
  <c r="H25" i="8"/>
  <c r="I8" i="8"/>
  <c r="G42" i="8"/>
  <c r="E8" i="7"/>
  <c r="I7" i="8"/>
  <c r="E75" i="8"/>
  <c r="H24" i="8"/>
  <c r="G41" i="8"/>
  <c r="F58" i="8"/>
  <c r="D92" i="8"/>
  <c r="G57" i="8"/>
  <c r="G59" i="8" s="1" a="1"/>
  <c r="E91" i="8"/>
  <c r="E93" i="8" s="1" a="1"/>
  <c r="E93" i="8" s="1"/>
  <c r="H40" i="8"/>
  <c r="H42" i="8" s="1" a="1"/>
  <c r="H42" i="8" s="1"/>
  <c r="I23" i="8"/>
  <c r="I25" i="8" s="1" a="1"/>
  <c r="F74" i="8"/>
  <c r="F76" i="8" s="1" a="1"/>
  <c r="F76" i="8" s="1"/>
  <c r="F7" i="7"/>
  <c r="F8" i="7" s="1" a="1"/>
  <c r="I25" i="8" l="1"/>
  <c r="G59" i="8"/>
  <c r="F8" i="7"/>
  <c r="G58" i="8"/>
  <c r="E92" i="8"/>
  <c r="H41" i="8"/>
  <c r="I24" i="8"/>
  <c r="F75" i="8"/>
  <c r="H57" i="8"/>
  <c r="H59" i="8" s="1" a="1"/>
  <c r="H59" i="8" s="1"/>
  <c r="F91" i="8"/>
  <c r="F93" i="8" s="1" a="1"/>
  <c r="F93" i="8" s="1"/>
  <c r="G74" i="8"/>
  <c r="G76" i="8" s="1" a="1"/>
  <c r="G76" i="8" s="1"/>
  <c r="I40" i="8"/>
  <c r="I42" i="8" s="1" a="1"/>
  <c r="G7" i="7"/>
  <c r="G8" i="7" s="1" a="1"/>
  <c r="I42" i="8" l="1"/>
  <c r="G8" i="7"/>
  <c r="H58" i="8"/>
  <c r="F92" i="8"/>
  <c r="G75" i="8"/>
  <c r="I41" i="8"/>
  <c r="H74" i="8"/>
  <c r="H76" i="8" s="1" a="1"/>
  <c r="H76" i="8" s="1"/>
  <c r="G91" i="8"/>
  <c r="G93" i="8" s="1" a="1"/>
  <c r="I57" i="8"/>
  <c r="I59" i="8" s="1" a="1"/>
  <c r="H7" i="7"/>
  <c r="I59" i="8" l="1"/>
  <c r="G93" i="8"/>
  <c r="H8" i="7" a="1"/>
  <c r="F2" i="7"/>
  <c r="H75" i="8"/>
  <c r="G92" i="8"/>
  <c r="I58" i="8"/>
  <c r="I74" i="8"/>
  <c r="I76" i="8" s="1" a="1"/>
  <c r="I76" i="8" s="1"/>
  <c r="H91" i="8"/>
  <c r="H93" i="8" s="1" a="1"/>
  <c r="H93" i="8" s="1"/>
  <c r="H6" i="7"/>
  <c r="H8" i="7" l="1"/>
  <c r="I75" i="8"/>
  <c r="H92" i="8"/>
  <c r="I91" i="8"/>
  <c r="I93" i="8" s="1" a="1"/>
  <c r="I93" i="8" s="1"/>
  <c r="I92" i="8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BC312BC-F03F-49BE-89F7-FEDAD33C18EB}" keepAlive="1" name="Requête - Devoirs" description="Connexion à la requête « Devoirs » dans le classeur." type="5" refreshedVersion="8" background="1" saveData="1">
    <dbPr connection="Provider=Microsoft.Mashup.OleDb.1;Data Source=$Workbook$;Location=Devoirs;Extended Properties=&quot;&quot;" command="SELECT * FROM [Devoirs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<sst xmlns="http://schemas.openxmlformats.org/spreadsheetml/2006/main" count="755" uniqueCount="440">
  <si>
    <t>Nom du cours</t>
  </si>
  <si>
    <t>J0</t>
  </si>
  <si>
    <t>DIMANCHE</t>
  </si>
  <si>
    <t>LUNDI</t>
  </si>
  <si>
    <t>MARDI</t>
  </si>
  <si>
    <t>MERCREDI</t>
  </si>
  <si>
    <t>JEUDI</t>
  </si>
  <si>
    <t>VENDREDI</t>
  </si>
  <si>
    <t>SAMEDI</t>
  </si>
  <si>
    <t>VUE HEBDOMADAIRE</t>
  </si>
  <si>
    <t>*</t>
  </si>
  <si>
    <t>VUE MENSUELLE</t>
  </si>
  <si>
    <t>DATE_JFP</t>
  </si>
  <si>
    <t>JF_Ponts</t>
  </si>
  <si>
    <t>Pont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</si>
  <si>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</si>
  <si>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</si>
  <si>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</si>
  <si>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</si>
  <si>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</si>
  <si>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</si>
  <si>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</si>
  <si>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</si>
  <si>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</si>
  <si>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</si>
  <si>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</si>
  <si>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</si>
  <si>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sem 1</t>
  </si>
  <si>
    <t>sem 2</t>
  </si>
  <si>
    <t>sem 3</t>
  </si>
  <si>
    <t>sem 4</t>
  </si>
  <si>
    <t>sem 5</t>
  </si>
  <si>
    <t>sem 6</t>
  </si>
  <si>
    <t>ligne jour</t>
  </si>
  <si>
    <t>nb cours max</t>
  </si>
  <si>
    <t>ligne debut</t>
  </si>
  <si>
    <t>ligne fin</t>
  </si>
  <si>
    <t>J2</t>
  </si>
  <si>
    <t>J6</t>
  </si>
  <si>
    <t>J10</t>
  </si>
  <si>
    <t>J15</t>
  </si>
  <si>
    <t>J30</t>
  </si>
  <si>
    <t>J60</t>
  </si>
  <si>
    <t>UE4</t>
  </si>
  <si>
    <t xml:space="preserve">La discipline anthropologique </t>
  </si>
  <si>
    <t>Culture, corps et santé</t>
  </si>
  <si>
    <t>Maladies, itinéraire thérapeutique</t>
  </si>
  <si>
    <t>Sociologie de la profession médicale</t>
  </si>
  <si>
    <t xml:space="preserve">psychologie générale </t>
  </si>
  <si>
    <t>évolution des conceptions relatives au stress</t>
  </si>
  <si>
    <t xml:space="preserve">Méthode d'évaluation du stress objectif </t>
  </si>
  <si>
    <t>UE5</t>
  </si>
  <si>
    <t>Introduction épidémiologie et stats</t>
  </si>
  <si>
    <t>stats descriptives</t>
  </si>
  <si>
    <t>Probabiltés</t>
  </si>
  <si>
    <t>épidémiologie descriptive</t>
  </si>
  <si>
    <t xml:space="preserve">tests stats et méthodologie de choix de test </t>
  </si>
  <si>
    <t>corrélation et régression linéaire</t>
  </si>
  <si>
    <t xml:space="preserve">schéma d'étude </t>
  </si>
  <si>
    <t xml:space="preserve">essai thérapeutique </t>
  </si>
  <si>
    <t>évaluation des procédures diagnostiques</t>
  </si>
  <si>
    <t>Elément introductif en santé publique</t>
  </si>
  <si>
    <t>Économie du système de santé</t>
  </si>
  <si>
    <t xml:space="preserve">Prévention-Alla </t>
  </si>
  <si>
    <t>UE6</t>
  </si>
  <si>
    <t>Molécules du vivant</t>
  </si>
  <si>
    <t>La composition des membranes cellulaire</t>
  </si>
  <si>
    <t xml:space="preserve">Transport intracellulaire et trafic vésiculaire </t>
  </si>
  <si>
    <t>Cytosquellette</t>
  </si>
  <si>
    <t>Division cellulaire</t>
  </si>
  <si>
    <t>Cellules souches</t>
  </si>
  <si>
    <t>Mouvement molécules de surface</t>
  </si>
  <si>
    <t>Signalisation intracellulaire part 1</t>
  </si>
  <si>
    <t>Signalisation intracellulaire part 2</t>
  </si>
  <si>
    <t>UE7</t>
  </si>
  <si>
    <t>Du chromosome à l'ADN</t>
  </si>
  <si>
    <t>Structure et role des nucléotides</t>
  </si>
  <si>
    <t>Réplication de l'ADN</t>
  </si>
  <si>
    <t xml:space="preserve">Mutations </t>
  </si>
  <si>
    <t>Réparation de l'ADN</t>
  </si>
  <si>
    <t xml:space="preserve">Transcription et régulation </t>
  </si>
  <si>
    <t>Synthèse et dégradation des protéines</t>
  </si>
  <si>
    <t xml:space="preserve">Acides Aminés- peptides </t>
  </si>
  <si>
    <t xml:space="preserve">Protéines </t>
  </si>
  <si>
    <t xml:space="preserve">Structure des glucides </t>
  </si>
  <si>
    <t>UE8</t>
  </si>
  <si>
    <t xml:space="preserve">Physiologie et compartiments liquidiens </t>
  </si>
  <si>
    <t>pH et équilibre acido basique d'une solution</t>
  </si>
  <si>
    <t>Synthèse tampons, Diagramme de Davenport</t>
  </si>
  <si>
    <t>Thermorégulation</t>
  </si>
  <si>
    <t xml:space="preserve">Potentiel électrochimique </t>
  </si>
  <si>
    <t>Transports membranaires</t>
  </si>
  <si>
    <t xml:space="preserve">Régulation et rôle du rein </t>
  </si>
  <si>
    <t>Jonction neuro-musculaire</t>
  </si>
  <si>
    <t xml:space="preserve">système nerveux autonome </t>
  </si>
  <si>
    <t>UE9</t>
  </si>
  <si>
    <t xml:space="preserve">Outils mathématique </t>
  </si>
  <si>
    <t xml:space="preserve">Métrologie </t>
  </si>
  <si>
    <t xml:space="preserve">États  de la matière et leur caractérisation </t>
  </si>
  <si>
    <t xml:space="preserve">Les très basses fréquences du spectre électromagnétique </t>
  </si>
  <si>
    <t xml:space="preserve">Le domaine de l'optique </t>
  </si>
  <si>
    <t>Rayons X et gamma-Rayonnement particulaire</t>
  </si>
  <si>
    <t xml:space="preserve">Interaction rayonnement-Matière </t>
  </si>
  <si>
    <t xml:space="preserve">Détection des rayonnements </t>
  </si>
  <si>
    <t>UE10</t>
  </si>
  <si>
    <t>intro : généralités</t>
  </si>
  <si>
    <t>intro: référence et particularité</t>
  </si>
  <si>
    <t>intro: mouvements</t>
  </si>
  <si>
    <t>intro: tissus</t>
  </si>
  <si>
    <t xml:space="preserve">intro: région, fascias et appareil </t>
  </si>
  <si>
    <t>Tête</t>
  </si>
  <si>
    <t>Cou</t>
  </si>
  <si>
    <t>Dos</t>
  </si>
  <si>
    <t>Thorax</t>
  </si>
  <si>
    <t>Abdomen et pelvis 1</t>
  </si>
  <si>
    <t xml:space="preserve">Abdomen et pelvis 2 </t>
  </si>
  <si>
    <t>Membre inférieur 1</t>
  </si>
  <si>
    <t xml:space="preserve">Membre inférieur 2 </t>
  </si>
  <si>
    <t>Membre inférieur 3</t>
  </si>
  <si>
    <t>Membre supérieur 1</t>
  </si>
  <si>
    <t xml:space="preserve">Membre supérieur 2 </t>
  </si>
  <si>
    <t>Membre supérieur 3</t>
  </si>
  <si>
    <t>Appareil locomoteur 1</t>
  </si>
  <si>
    <t>Appareil locomoteur 2</t>
  </si>
  <si>
    <t>Appareil locomoteur 3</t>
  </si>
  <si>
    <t>UE14</t>
  </si>
  <si>
    <t>Atomes</t>
  </si>
  <si>
    <t>Liaisons chimique et interactions moléculaires</t>
  </si>
  <si>
    <t xml:space="preserve">Thermodynamique </t>
  </si>
  <si>
    <t xml:space="preserve">Nomenclature chimique- Isomérie </t>
  </si>
  <si>
    <t>Propriétés électroniques des liaisons chimiques</t>
  </si>
  <si>
    <t>Les alcools- les amines</t>
  </si>
  <si>
    <t>Dérivés carbonyles</t>
  </si>
  <si>
    <t xml:space="preserve">Dérivés d'acides carboxylique- AG </t>
  </si>
  <si>
    <t xml:space="preserve">Les acides aminés- les oses </t>
  </si>
  <si>
    <t>UE 22</t>
  </si>
  <si>
    <t xml:space="preserve">CI du fonctionnement, du handicap et de la santé </t>
  </si>
  <si>
    <t xml:space="preserve">Représentations sociales du handicap </t>
  </si>
  <si>
    <t xml:space="preserve">Répercussion sociétales et empowerment </t>
  </si>
  <si>
    <t xml:space="preserve">Enjeux éthiques </t>
  </si>
  <si>
    <t xml:space="preserve">Législation handicap </t>
  </si>
  <si>
    <t xml:space="preserve">Intervention rééducation part-1 </t>
  </si>
  <si>
    <t>Intervention rééducation part-2</t>
  </si>
  <si>
    <t>Durée</t>
  </si>
  <si>
    <t>Date</t>
  </si>
  <si>
    <t>Cours</t>
  </si>
  <si>
    <t>U</t>
  </si>
  <si>
    <t>UE06</t>
  </si>
  <si>
    <t>UE07</t>
  </si>
  <si>
    <t>UE04</t>
  </si>
  <si>
    <t>UE09</t>
  </si>
  <si>
    <t>UE05</t>
  </si>
  <si>
    <t>Total des heures :</t>
  </si>
  <si>
    <t xml:space="preserve">J0 - Molécules du vivant - </t>
  </si>
  <si>
    <t xml:space="preserve">J2 - Molécules du vivant - </t>
  </si>
  <si>
    <t xml:space="preserve">J0 - intro : généralités - </t>
  </si>
  <si>
    <t xml:space="preserve">J0 - intro: mouvements - </t>
  </si>
  <si>
    <t xml:space="preserve">J0 - intro: référence et particularité - </t>
  </si>
  <si>
    <t xml:space="preserve">J6 - Molécules du vivant - </t>
  </si>
  <si>
    <t xml:space="preserve">J2 - intro : généralités - </t>
  </si>
  <si>
    <t xml:space="preserve">J2 - intro: mouvements - </t>
  </si>
  <si>
    <t xml:space="preserve">J2 - intro: référence et particularité - </t>
  </si>
  <si>
    <t xml:space="preserve">J0 - La composition des membranes cellulaire - </t>
  </si>
  <si>
    <t xml:space="preserve">J0 - intro: tissus - </t>
  </si>
  <si>
    <t xml:space="preserve">J0 - intro: région, fascias et appareil  - </t>
  </si>
  <si>
    <t xml:space="preserve">J2 - La composition des membranes cellulaire - </t>
  </si>
  <si>
    <t xml:space="preserve">J0 - Tête - </t>
  </si>
  <si>
    <t xml:space="preserve">J2 - intro: tissus - </t>
  </si>
  <si>
    <t xml:space="preserve">J10 - Molécules du vivant - </t>
  </si>
  <si>
    <t xml:space="preserve">J0 - Cou - </t>
  </si>
  <si>
    <t xml:space="preserve">J2 - intro: région, fascias et appareil  - </t>
  </si>
  <si>
    <t xml:space="preserve">J6 - intro : généralités - </t>
  </si>
  <si>
    <t xml:space="preserve">J6 - intro: mouvements - </t>
  </si>
  <si>
    <t xml:space="preserve">J6 - intro: référence et particularité - </t>
  </si>
  <si>
    <t xml:space="preserve">J0 - Du chromosome à l'ADN - </t>
  </si>
  <si>
    <t xml:space="preserve">J0 - Dos - </t>
  </si>
  <si>
    <t xml:space="preserve">J2 - Tête - </t>
  </si>
  <si>
    <t xml:space="preserve">J0 - Thorax - </t>
  </si>
  <si>
    <t xml:space="preserve">J2 - Cou - </t>
  </si>
  <si>
    <t>J0 - La discipline anthropologique  - 01:30:00</t>
  </si>
  <si>
    <t xml:space="preserve">J6 - La composition des membranes cellulaire - </t>
  </si>
  <si>
    <t xml:space="preserve">J2 - Du chromosome à l'ADN - </t>
  </si>
  <si>
    <t xml:space="preserve">J2 - Dos - </t>
  </si>
  <si>
    <t xml:space="preserve">J6 - intro: tissus - </t>
  </si>
  <si>
    <t xml:space="preserve">J0 - Transport intracellulaire et trafic vésiculaire  - </t>
  </si>
  <si>
    <t xml:space="preserve">J0 - Structure et role des nucléotides - </t>
  </si>
  <si>
    <t xml:space="preserve">J0 - Abdomen et pelvis 1 - </t>
  </si>
  <si>
    <t xml:space="preserve">J10 - intro : généralités - </t>
  </si>
  <si>
    <t xml:space="preserve">J10 - intro: mouvements - </t>
  </si>
  <si>
    <t xml:space="preserve">J10 - intro: référence et particularité - </t>
  </si>
  <si>
    <t xml:space="preserve">J2 - Thorax - </t>
  </si>
  <si>
    <t xml:space="preserve">J6 - intro: région, fascias et appareil  - </t>
  </si>
  <si>
    <t>J0 - Sociologie de la profession médicale - 02:00:00</t>
  </si>
  <si>
    <t>J2 - La discipline anthropologique  - 01:30:00</t>
  </si>
  <si>
    <t xml:space="preserve">J0 - Cytosquellette - </t>
  </si>
  <si>
    <t xml:space="preserve">J15 - Molécules du vivant - </t>
  </si>
  <si>
    <t xml:space="preserve">J0 - Abdomen et pelvis 2  - </t>
  </si>
  <si>
    <t xml:space="preserve">J6 - Tête - </t>
  </si>
  <si>
    <t xml:space="preserve">J2 - Transport intracellulaire et trafic vésiculaire  - </t>
  </si>
  <si>
    <t xml:space="preserve">J0 - Réplication de l'ADN - </t>
  </si>
  <si>
    <t xml:space="preserve">J2 - Structure et role des nucléotides - </t>
  </si>
  <si>
    <t xml:space="preserve">J0 - Métrologie  - </t>
  </si>
  <si>
    <t xml:space="preserve">J0 - Outils mathématique  - </t>
  </si>
  <si>
    <t xml:space="preserve">J0 - États  de la matière et leur caractérisation  - </t>
  </si>
  <si>
    <t xml:space="preserve">J0 - Membre inférieur 1 - </t>
  </si>
  <si>
    <t xml:space="preserve">J2 - Abdomen et pelvis 1 - </t>
  </si>
  <si>
    <t xml:space="preserve">J6 - Cou - </t>
  </si>
  <si>
    <t xml:space="preserve">J0 - psychologie générale  - </t>
  </si>
  <si>
    <t>J2 - Sociologie de la profession médicale - 02:00:00</t>
  </si>
  <si>
    <t xml:space="preserve">J10 - La composition des membranes cellulaire - </t>
  </si>
  <si>
    <t xml:space="preserve">J2 - Cytosquellette - </t>
  </si>
  <si>
    <t xml:space="preserve">J0 - Mutations  - </t>
  </si>
  <si>
    <t xml:space="preserve">J6 - Du chromosome à l'ADN - </t>
  </si>
  <si>
    <t xml:space="preserve">J0 - Membre inférieur 2  - </t>
  </si>
  <si>
    <t xml:space="preserve">J10 - intro: tissus - </t>
  </si>
  <si>
    <t xml:space="preserve">J2 - Abdomen et pelvis 2  - </t>
  </si>
  <si>
    <t xml:space="preserve">J6 - Dos - </t>
  </si>
  <si>
    <t xml:space="preserve">J0 - Réparation de l'ADN - </t>
  </si>
  <si>
    <t xml:space="preserve">J2 - Réplication de l'ADN - </t>
  </si>
  <si>
    <t xml:space="preserve">J2 - Métrologie  - </t>
  </si>
  <si>
    <t xml:space="preserve">J2 - Outils mathématique  - </t>
  </si>
  <si>
    <t xml:space="preserve">J2 - États  de la matière et leur caractérisation  - </t>
  </si>
  <si>
    <t xml:space="preserve">J0 - Membre inférieur 3 - </t>
  </si>
  <si>
    <t xml:space="preserve">J10 - intro: région, fascias et appareil  - </t>
  </si>
  <si>
    <t xml:space="preserve">J2 - Membre inférieur 1 - </t>
  </si>
  <si>
    <t xml:space="preserve">J6 - Thorax - </t>
  </si>
  <si>
    <t xml:space="preserve">J2 - psychologie générale  - </t>
  </si>
  <si>
    <t>J6 - La discipline anthropologique  - 01:30:00</t>
  </si>
  <si>
    <t xml:space="preserve">J0 - Transcription et régulation  - </t>
  </si>
  <si>
    <t xml:space="preserve">J2 - Mutations  - </t>
  </si>
  <si>
    <t xml:space="preserve">J0 - Membre supérieur 1 - </t>
  </si>
  <si>
    <t xml:space="preserve">J10 - Tête - </t>
  </si>
  <si>
    <t xml:space="preserve">J15 - intro : généralités - </t>
  </si>
  <si>
    <t xml:space="preserve">J15 - intro: mouvements - </t>
  </si>
  <si>
    <t xml:space="preserve">J15 - intro: référence et particularité - </t>
  </si>
  <si>
    <t xml:space="preserve">J2 - Membre inférieur 2  - </t>
  </si>
  <si>
    <t xml:space="preserve">J6 - Transport intracellulaire et trafic vésiculaire  - </t>
  </si>
  <si>
    <t xml:space="preserve">J2 - Réparation de l'ADN - </t>
  </si>
  <si>
    <t xml:space="preserve">J6 - Structure et role des nucléotides - </t>
  </si>
  <si>
    <t xml:space="preserve">J10 - Cou - </t>
  </si>
  <si>
    <t xml:space="preserve">J2 - Membre inférieur 3 - </t>
  </si>
  <si>
    <t xml:space="preserve">J6 - Abdomen et pelvis 1 - </t>
  </si>
  <si>
    <t>J6 - Sociologie de la profession médicale - 02:00:00</t>
  </si>
  <si>
    <t xml:space="preserve">J6 - Cytosquellette - </t>
  </si>
  <si>
    <t xml:space="preserve">J10 - Du chromosome à l'ADN - </t>
  </si>
  <si>
    <t xml:space="preserve">J2 - Transcription et régulation  - </t>
  </si>
  <si>
    <t xml:space="preserve">J0 - Membre supérieur 2  - </t>
  </si>
  <si>
    <t xml:space="preserve">J10 - Dos - </t>
  </si>
  <si>
    <t xml:space="preserve">J2 - Membre supérieur 1 - </t>
  </si>
  <si>
    <t xml:space="preserve">J6 - Abdomen et pelvis 2  - </t>
  </si>
  <si>
    <t xml:space="preserve">J15 - La composition des membranes cellulaire - </t>
  </si>
  <si>
    <t xml:space="preserve">J6 - Réplication de l'ADN - </t>
  </si>
  <si>
    <t xml:space="preserve">J6 - Métrologie  - </t>
  </si>
  <si>
    <t xml:space="preserve">J6 - Outils mathématique  - </t>
  </si>
  <si>
    <t xml:space="preserve">J6 - États  de la matière et leur caractérisation  - </t>
  </si>
  <si>
    <t xml:space="preserve">J0 - Membre supérieur 3 - </t>
  </si>
  <si>
    <t xml:space="preserve">J10 - Thorax - </t>
  </si>
  <si>
    <t xml:space="preserve">J15 - intro: tissus - </t>
  </si>
  <si>
    <t xml:space="preserve">J6 - Membre inférieur 1 - </t>
  </si>
  <si>
    <t>J10 - La discipline anthropologique  - 01:30:00</t>
  </si>
  <si>
    <t xml:space="preserve">J6 - psychologie générale  - </t>
  </si>
  <si>
    <t xml:space="preserve">J0 - Introduction épidémiologie et stats - </t>
  </si>
  <si>
    <t xml:space="preserve">J0 - Probabiltés - </t>
  </si>
  <si>
    <t xml:space="preserve">J0 - stats descriptives - </t>
  </si>
  <si>
    <t xml:space="preserve">J0 - épidémiologie descriptive - </t>
  </si>
  <si>
    <t xml:space="preserve">J6 - Mutations  - </t>
  </si>
  <si>
    <t xml:space="preserve">J0 - Les très basses fréquences du spectre électromagnétique  - </t>
  </si>
  <si>
    <t>J0 - Appareil locomoteur 1 - 03:00:00</t>
  </si>
  <si>
    <t xml:space="preserve">J15 - intro: région, fascias et appareil  - </t>
  </si>
  <si>
    <t xml:space="preserve">J2 - Membre supérieur 2  - </t>
  </si>
  <si>
    <t xml:space="preserve">J6 - Membre inférieur 2  - </t>
  </si>
  <si>
    <t xml:space="preserve">J10 - Transport intracellulaire et trafic vésiculaire  - </t>
  </si>
  <si>
    <t xml:space="preserve">J10 - Structure et role des nucléotides - </t>
  </si>
  <si>
    <t xml:space="preserve">J6 - Réparation de l'ADN - </t>
  </si>
  <si>
    <t xml:space="preserve">J0 - Appareil locomoteur 2 - </t>
  </si>
  <si>
    <t xml:space="preserve">J10 - Abdomen et pelvis 1 - </t>
  </si>
  <si>
    <t xml:space="preserve">J15 - Tête - </t>
  </si>
  <si>
    <t xml:space="preserve">J2 - Membre supérieur 3 - </t>
  </si>
  <si>
    <t xml:space="preserve">J6 - Membre inférieur 3 - </t>
  </si>
  <si>
    <t>J10 - Sociologie de la profession médicale - 02:00:00</t>
  </si>
  <si>
    <t xml:space="preserve">J2 - Introduction épidémiologie et stats - </t>
  </si>
  <si>
    <t xml:space="preserve">J2 - Probabiltés - </t>
  </si>
  <si>
    <t xml:space="preserve">J2 - stats descriptives - </t>
  </si>
  <si>
    <t xml:space="preserve">J2 - épidémiologie descriptive - </t>
  </si>
  <si>
    <t xml:space="preserve">J10 - Cytosquellette - </t>
  </si>
  <si>
    <t xml:space="preserve">J6 - Transcription et régulation  - </t>
  </si>
  <si>
    <t xml:space="preserve">J2 - Les très basses fréquences du spectre électromagnétique  - </t>
  </si>
  <si>
    <t xml:space="preserve">J0 - Appareil locomoteur 3 - </t>
  </si>
  <si>
    <t xml:space="preserve">J10 - Abdomen et pelvis 2  - </t>
  </si>
  <si>
    <t xml:space="preserve">J15 - Cou - </t>
  </si>
  <si>
    <t>J2 - Appareil locomoteur 1 - 03:00:00</t>
  </si>
  <si>
    <t xml:space="preserve">J6 - Membre supérieur 1 - </t>
  </si>
  <si>
    <t xml:space="preserve">J10 - Réplication de l'ADN - </t>
  </si>
  <si>
    <t xml:space="preserve">J15 - Du chromosome à l'ADN - </t>
  </si>
  <si>
    <t xml:space="preserve">J10 - Métrologie  - </t>
  </si>
  <si>
    <t xml:space="preserve">J10 - Outils mathématique  - </t>
  </si>
  <si>
    <t xml:space="preserve">J10 - États  de la matière et leur caractérisation  - </t>
  </si>
  <si>
    <t xml:space="preserve">J10 - Membre inférieur 1 - </t>
  </si>
  <si>
    <t xml:space="preserve">J15 - Dos - </t>
  </si>
  <si>
    <t xml:space="preserve">J2 - Appareil locomoteur 2 - </t>
  </si>
  <si>
    <t xml:space="preserve">J10 - psychologie générale  - </t>
  </si>
  <si>
    <t xml:space="preserve">J10 - Mutations  - </t>
  </si>
  <si>
    <t xml:space="preserve">J10 - Membre inférieur 2  - </t>
  </si>
  <si>
    <t xml:space="preserve">J15 - Thorax - </t>
  </si>
  <si>
    <t xml:space="preserve">J2 - Appareil locomoteur 3 - </t>
  </si>
  <si>
    <t xml:space="preserve">J6 - Membre supérieur 2  - </t>
  </si>
  <si>
    <t>J15 - La discipline anthropologique  - 01:30:00</t>
  </si>
  <si>
    <t xml:space="preserve">J10 - Réparation de l'ADN - </t>
  </si>
  <si>
    <t xml:space="preserve">J10 - Membre inférieur 3 - </t>
  </si>
  <si>
    <t xml:space="preserve">J6 - Membre supérieur 3 - </t>
  </si>
  <si>
    <t xml:space="preserve">J6 - Introduction épidémiologie et stats - </t>
  </si>
  <si>
    <t xml:space="preserve">J6 - Probabiltés - </t>
  </si>
  <si>
    <t xml:space="preserve">J6 - stats descriptives - </t>
  </si>
  <si>
    <t xml:space="preserve">J6 - épidémiologie descriptive - </t>
  </si>
  <si>
    <t xml:space="preserve">J15 - Transport intracellulaire et trafic vésiculaire  - </t>
  </si>
  <si>
    <t xml:space="preserve">J10 - Transcription et régulation  - </t>
  </si>
  <si>
    <t xml:space="preserve">J15 - Structure et role des nucléotides - </t>
  </si>
  <si>
    <t xml:space="preserve">J6 - Les très basses fréquences du spectre électromagnétique  - </t>
  </si>
  <si>
    <t xml:space="preserve">J10 - Membre supérieur 1 - </t>
  </si>
  <si>
    <t xml:space="preserve">J15 - Abdomen et pelvis 1 - </t>
  </si>
  <si>
    <t>J6 - Appareil locomoteur 1 - 03:00:00</t>
  </si>
  <si>
    <t>J15 - Sociologie de la profession médicale - 02:00:00</t>
  </si>
  <si>
    <t xml:space="preserve">J15 - Cytosquellette - </t>
  </si>
  <si>
    <t xml:space="preserve">J30 - Molécules du vivant - </t>
  </si>
  <si>
    <t xml:space="preserve">J15 - Abdomen et pelvis 2  - </t>
  </si>
  <si>
    <t xml:space="preserve">J6 - Appareil locomoteur 2 - </t>
  </si>
  <si>
    <t xml:space="preserve">J15 - Réplication de l'ADN - </t>
  </si>
  <si>
    <t xml:space="preserve">J15 - Métrologie  - </t>
  </si>
  <si>
    <t xml:space="preserve">J15 - Outils mathématique  - </t>
  </si>
  <si>
    <t xml:space="preserve">J15 - États  de la matière et leur caractérisation  - </t>
  </si>
  <si>
    <t xml:space="preserve">J10 - Membre supérieur 2  - </t>
  </si>
  <si>
    <t xml:space="preserve">J15 - Membre inférieur 1 - </t>
  </si>
  <si>
    <t xml:space="preserve">J6 - Appareil locomoteur 3 - </t>
  </si>
  <si>
    <t xml:space="preserve">J15 - psychologie générale  - </t>
  </si>
  <si>
    <t xml:space="preserve">J15 - Mutations  - </t>
  </si>
  <si>
    <t xml:space="preserve">J10 - Membre supérieur 3 - </t>
  </si>
  <si>
    <t xml:space="preserve">J15 - Membre inférieur 2  - </t>
  </si>
  <si>
    <t xml:space="preserve">J10 - Introduction épidémiologie et stats - </t>
  </si>
  <si>
    <t xml:space="preserve">J10 - Probabiltés - </t>
  </si>
  <si>
    <t xml:space="preserve">J10 - stats descriptives - </t>
  </si>
  <si>
    <t xml:space="preserve">J10 - épidémiologie descriptive - </t>
  </si>
  <si>
    <t xml:space="preserve">J15 - Réparation de l'ADN - </t>
  </si>
  <si>
    <t xml:space="preserve">J10 - Les très basses fréquences du spectre électromagnétique  - </t>
  </si>
  <si>
    <t>J10 - Appareil locomoteur 1 - 03:00:00</t>
  </si>
  <si>
    <t xml:space="preserve">J15 - Membre inférieur 3 - </t>
  </si>
  <si>
    <t xml:space="preserve">J15 - Transcription et régulation  - </t>
  </si>
  <si>
    <t xml:space="preserve">J10 - Appareil locomoteur 2 - </t>
  </si>
  <si>
    <t xml:space="preserve">J15 - Membre supérieur 1 - </t>
  </si>
  <si>
    <t xml:space="preserve">J30 - intro : généralités - </t>
  </si>
  <si>
    <t xml:space="preserve">J30 - intro: mouvements - </t>
  </si>
  <si>
    <t xml:space="preserve">J30 - intro: référence et particularité - </t>
  </si>
  <si>
    <t xml:space="preserve">J10 - Appareil locomoteur 3 - </t>
  </si>
  <si>
    <t xml:space="preserve">J15 - Membre supérieur 2  - </t>
  </si>
  <si>
    <t xml:space="preserve">J30 - La composition des membranes cellulaire - </t>
  </si>
  <si>
    <t xml:space="preserve">J15 - Membre supérieur 3 - </t>
  </si>
  <si>
    <t xml:space="preserve">J30 - intro: tissus - </t>
  </si>
  <si>
    <t xml:space="preserve">J15 - Introduction épidémiologie et stats - </t>
  </si>
  <si>
    <t xml:space="preserve">J15 - Probabiltés - </t>
  </si>
  <si>
    <t xml:space="preserve">J15 - stats descriptives - </t>
  </si>
  <si>
    <t xml:space="preserve">J15 - épidémiologie descriptive - </t>
  </si>
  <si>
    <t xml:space="preserve">J15 - Les très basses fréquences du spectre électromagnétique  - </t>
  </si>
  <si>
    <t>J15 - Appareil locomoteur 1 - 03:00:00</t>
  </si>
  <si>
    <t xml:space="preserve">J30 - intro: région, fascias et appareil  - </t>
  </si>
  <si>
    <t xml:space="preserve">J15 - Appareil locomoteur 2 - </t>
  </si>
  <si>
    <t xml:space="preserve">J30 - Tête - </t>
  </si>
  <si>
    <t xml:space="preserve">J15 - Appareil locomoteur 3 - </t>
  </si>
  <si>
    <t xml:space="preserve">J30 - Cou - </t>
  </si>
  <si>
    <t xml:space="preserve">J30 - Du chromosome à l'ADN - </t>
  </si>
  <si>
    <t xml:space="preserve">J30 - Dos - </t>
  </si>
  <si>
    <t xml:space="preserve">J30 - Thorax - </t>
  </si>
  <si>
    <t>J30 - La discipline anthropologique  - 01:30:00</t>
  </si>
  <si>
    <t xml:space="preserve">J30 - Transport intracellulaire et trafic vésiculaire  - </t>
  </si>
  <si>
    <t xml:space="preserve">J30 - Structure et role des nucléotides - </t>
  </si>
  <si>
    <t xml:space="preserve">J30 - Abdomen et pelvis 1 - </t>
  </si>
  <si>
    <t>J30 - Sociologie de la profession médicale - 02:00:00</t>
  </si>
  <si>
    <t xml:space="preserve">J30 - Cytosquellette - </t>
  </si>
  <si>
    <t xml:space="preserve">J30 - Abdomen et pelvis 2  - </t>
  </si>
  <si>
    <t xml:space="preserve">J30 - Réplication de l'ADN - </t>
  </si>
  <si>
    <t xml:space="preserve">J30 - Métrologie  - </t>
  </si>
  <si>
    <t xml:space="preserve">J30 - Outils mathématique  - </t>
  </si>
  <si>
    <t xml:space="preserve">J30 - États  de la matière et leur caractérisation  - </t>
  </si>
  <si>
    <t xml:space="preserve">J30 - Membre inférieur 1 - </t>
  </si>
  <si>
    <t xml:space="preserve">J30 - psychologie générale  - </t>
  </si>
  <si>
    <t xml:space="preserve">J30 - Mutations  - </t>
  </si>
  <si>
    <t xml:space="preserve">J30 - Membre inférieur 2  - </t>
  </si>
  <si>
    <t xml:space="preserve">J30 - Réparation de l'ADN - </t>
  </si>
  <si>
    <t xml:space="preserve">J30 - Membre inférieur 3 - </t>
  </si>
  <si>
    <t xml:space="preserve">J30 - Transcription et régulation  - </t>
  </si>
  <si>
    <t xml:space="preserve">J30 - Membre supérieur 1 - </t>
  </si>
  <si>
    <t xml:space="preserve">J30 - Membre supérieur 2  - </t>
  </si>
  <si>
    <t xml:space="preserve">J30 - Membre supérieur 3 - </t>
  </si>
  <si>
    <t xml:space="preserve">J30 - Introduction épidémiologie et stats - </t>
  </si>
  <si>
    <t xml:space="preserve">J30 - Probabiltés - </t>
  </si>
  <si>
    <t xml:space="preserve">J30 - stats descriptives - </t>
  </si>
  <si>
    <t xml:space="preserve">J30 - épidémiologie descriptive - </t>
  </si>
  <si>
    <t xml:space="preserve">J30 - Les très basses fréquences du spectre électromagnétique  - </t>
  </si>
  <si>
    <t>J30 - Appareil locomoteur 1 - 03:00:00</t>
  </si>
  <si>
    <t xml:space="preserve">J30 - Appareil locomoteur 2 - </t>
  </si>
  <si>
    <t xml:space="preserve">J30 - Appareil locomoteur 3 - </t>
  </si>
  <si>
    <t xml:space="preserve">J60 - Molécules du vivant - </t>
  </si>
  <si>
    <t xml:space="preserve">J60 - intro : généralités - </t>
  </si>
  <si>
    <t xml:space="preserve">J60 - intro: mouvements - </t>
  </si>
  <si>
    <t xml:space="preserve">J60 - intro: référence et particularité - </t>
  </si>
  <si>
    <t xml:space="preserve">J60 - La composition des membranes cellulaire - </t>
  </si>
  <si>
    <t xml:space="preserve">J60 - intro: tissus - </t>
  </si>
  <si>
    <t xml:space="preserve">J60 - intro: région, fascias et appareil  - </t>
  </si>
  <si>
    <t xml:space="preserve">J60 - Tête - </t>
  </si>
  <si>
    <t xml:space="preserve">J60 - Cou - </t>
  </si>
  <si>
    <t xml:space="preserve">J60 - Du chromosome à l'ADN - </t>
  </si>
  <si>
    <t xml:space="preserve">J60 - Dos - </t>
  </si>
  <si>
    <t xml:space="preserve">J60 - Thorax - </t>
  </si>
  <si>
    <t>J60 - La discipline anthropologique  - 01:30:00</t>
  </si>
  <si>
    <t xml:space="preserve">J60 - Transport intracellulaire et trafic vésiculaire  - </t>
  </si>
  <si>
    <t xml:space="preserve">J60 - Structure et role des nucléotides - </t>
  </si>
  <si>
    <t xml:space="preserve">J60 - Abdomen et pelvis 1 - </t>
  </si>
  <si>
    <t>J60 - Sociologie de la profession médicale - 02:00:00</t>
  </si>
  <si>
    <t xml:space="preserve">J60 - Cytosquellette - </t>
  </si>
  <si>
    <t xml:space="preserve">J60 - Abdomen et pelvis 2  - </t>
  </si>
  <si>
    <t xml:space="preserve">J60 - Réplication de l'ADN - </t>
  </si>
  <si>
    <t xml:space="preserve">J60 - Métrologie  - </t>
  </si>
  <si>
    <t xml:space="preserve">J60 - Outils mathématique  - </t>
  </si>
  <si>
    <t xml:space="preserve">J60 - États  de la matière et leur caractérisation  - </t>
  </si>
  <si>
    <t xml:space="preserve">J60 - Membre inférieur 1 - </t>
  </si>
  <si>
    <t xml:space="preserve">J60 - psychologie générale  - </t>
  </si>
  <si>
    <t xml:space="preserve">J60 - Mutations  - </t>
  </si>
  <si>
    <t xml:space="preserve">J60 - Membre inférieur 2  - </t>
  </si>
  <si>
    <t xml:space="preserve">J60 - Réparation de l'ADN - </t>
  </si>
  <si>
    <t xml:space="preserve">J60 - Membre inférieur 3 - </t>
  </si>
  <si>
    <t xml:space="preserve">J60 - Transcription et régulation  - </t>
  </si>
  <si>
    <t xml:space="preserve">J60 - Membre supérieur 1 - </t>
  </si>
  <si>
    <t xml:space="preserve">J60 - Membre supérieur 2  - </t>
  </si>
  <si>
    <t xml:space="preserve">J60 - Membre supérieur 3 - </t>
  </si>
  <si>
    <t xml:space="preserve">J60 - Introduction épidémiologie et stats - </t>
  </si>
  <si>
    <t xml:space="preserve">J60 - Probabiltés - </t>
  </si>
  <si>
    <t xml:space="preserve">J60 - stats descriptives - </t>
  </si>
  <si>
    <t xml:space="preserve">J60 - épidémiologie descriptive - </t>
  </si>
  <si>
    <t xml:space="preserve">J60 - Les très basses fréquences du spectre électromagnétique  - </t>
  </si>
  <si>
    <t>J60 - Appareil locomoteur 1 - 03:00:00</t>
  </si>
  <si>
    <t xml:space="preserve">J60 - Appareil locomoteur 2 - </t>
  </si>
  <si>
    <t xml:space="preserve">J60 - Appareil locomoteur 3 -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</si>
</sst>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164" formatCode="&quot;SEM. &quot;0"/>
    <numFmt numFmtId="165" formatCode="dd"/>
    <numFmt numFmtId="166" formatCode="mmmm\ yyyy"/>
    <numFmt numFmtId="167" formatCode="ddd\ dd/mm/yyyy"/>
    <numFmt numFmtId="168" formatCode="&quot;s&quot;0"/>
    <numFmt numFmtId="169" formatCode="d\.hh:mm:ss"/>
    <numFmt numFmtId="171" formatCode="[hh]:mm;@"/>
  </numFmts>
  <fonts count="35" x14ac:knownFonts="1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b/>
      <sz val="11"/>
      <color rgb="FFFA7D00"/>
      <name val="Cambria"/>
      <family val="2"/>
      <scheme val="minor"/>
    </font>
    <font>
      <b/>
      <sz val="30"/>
      <color theme="0"/>
      <name val="Cambria"/>
      <family val="1"/>
      <scheme val="minor"/>
    </font>
    <font>
      <sz val="11"/>
      <color theme="1" tint="0.14999847407452621"/>
      <name val="Tahoma"/>
      <family val="2"/>
      <scheme val="major"/>
    </font>
    <font>
      <sz val="22"/>
      <color theme="4"/>
      <name val="Tahoma"/>
      <family val="2"/>
      <scheme val="major"/>
    </font>
    <font>
      <sz val="12"/>
      <color theme="1" tint="0.14996795556505021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b/>
      <sz val="18"/>
      <color theme="1" tint="0.14999847407452621"/>
      <name val="Cambria"/>
      <family val="2"/>
      <scheme val="minor"/>
    </font>
    <font>
      <sz val="18"/>
      <color theme="1" tint="0.14996795556505021"/>
      <name val="Cambria"/>
      <family val="2"/>
      <scheme val="minor"/>
    </font>
    <font>
      <sz val="10"/>
      <color theme="0"/>
      <name val="Cambria"/>
      <family val="2"/>
      <scheme val="minor"/>
    </font>
    <font>
      <sz val="18"/>
      <color theme="0"/>
      <name val="Cambria"/>
      <family val="2"/>
      <scheme val="minor"/>
    </font>
    <font>
      <sz val="10"/>
      <color theme="1" tint="0.14996795556505021"/>
      <name val="Cambria"/>
      <family val="1"/>
      <scheme val="minor"/>
    </font>
    <font>
      <sz val="18"/>
      <color theme="1" tint="0.14996795556505021"/>
      <name val="Cambria"/>
      <family val="1"/>
      <scheme val="minor"/>
    </font>
    <font>
      <sz val="18"/>
      <color theme="0" tint="-4.9989318521683403E-2"/>
      <name val="Cambria"/>
      <family val="2"/>
      <scheme val="minor"/>
    </font>
    <font>
      <sz val="14"/>
      <color theme="0"/>
      <name val="Cambria"/>
      <family val="1"/>
      <scheme val="minor"/>
    </font>
    <font>
      <sz val="10"/>
      <color theme="1" tint="0.14999847407452621"/>
      <name val="Cambria"/>
      <family val="2"/>
      <scheme val="minor"/>
    </font>
    <font>
      <b/>
      <sz val="10"/>
      <name val="Cambria"/>
      <family val="2"/>
      <scheme val="minor"/>
    </font>
    <font>
      <sz val="10"/>
      <color theme="1"/>
      <name val="Cambria"/>
      <family val="2"/>
      <scheme val="minor"/>
    </font>
    <font>
      <b/>
      <sz val="10"/>
      <color theme="1"/>
      <name val="Cambria"/>
      <family val="2"/>
      <scheme val="minor"/>
    </font>
    <font>
      <b/>
      <sz val="10"/>
      <color theme="1"/>
      <name val="Cambria"/>
      <family val="1"/>
      <scheme val="minor"/>
    </font>
    <font>
      <sz val="10"/>
      <color theme="0" tint="-0.249977111117893"/>
      <name val="Cambria"/>
      <family val="2"/>
      <scheme val="minor"/>
    </font>
    <font>
      <sz val="18"/>
      <color theme="0" tint="-0.249977111117893"/>
      <name val="Cambria"/>
      <family val="2"/>
      <scheme val="minor"/>
    </font>
    <font>
      <sz val="11"/>
      <color theme="1" tint="0.14996795556505021"/>
      <name val="Cambria"/>
      <family val="2"/>
      <scheme val="minor"/>
    </font>
    <font>
      <b/>
      <sz val="12"/>
      <color theme="0"/>
      <name val="Cambria"/>
      <family val="2"/>
      <scheme val="minor"/>
    </font>
    <font>
      <b/>
      <sz val="12"/>
      <color theme="4"/>
      <name val="Tahoma"/>
      <family val="2"/>
      <scheme val="major"/>
    </font>
    <font>
      <b/>
      <sz val="12"/>
      <color theme="1" tint="0.14999847407452621"/>
      <name val="Cambria"/>
      <family val="1"/>
      <scheme val="minor"/>
    </font>
    <font>
      <b/>
      <sz val="12"/>
      <color theme="1" tint="0.14996795556505021"/>
      <name val="Cambria"/>
      <family val="2"/>
      <scheme val="minor"/>
    </font>
    <font>
      <b/>
      <sz val="10"/>
      <color rgb="FFFFFFFF"/>
      <name val="Cambria"/>
      <family val="1"/>
      <scheme val="minor"/>
    </font>
    <font>
      <sz val="10"/>
      <color theme="1"/>
      <name val="Cambria"/>
      <family val="1"/>
      <scheme val="minor"/>
    </font>
    <font>
      <sz val="10"/>
      <color rgb="FFFF0000"/>
      <name val="Cambria"/>
      <family val="1"/>
      <scheme val="minor"/>
    </font>
    <font>
      <sz val="10"/>
      <color theme="3" tint="0.14999847407452621"/>
      <name val="Cambria"/>
      <family val="2"/>
      <scheme val="minor"/>
    </font>
    <font>
      <sz val="8"/>
      <name val="Cambria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ck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 style="dotted">
        <color theme="0" tint="-0.34998626667073579"/>
      </right>
      <top style="dotted">
        <color theme="0" tint="-0.34998626667073579"/>
      </top>
      <bottom/>
      <diagonal/>
    </border>
    <border>
      <left/>
      <right style="dotted">
        <color theme="0" tint="-0.34998626667073579"/>
      </right>
      <top/>
      <bottom/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2" fillId="2" borderId="1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Alignment="0" applyProtection="0"/>
    <xf numFmtId="0" fontId="9" fillId="0" borderId="0" applyNumberFormat="0" applyFill="0" applyBorder="0" applyAlignment="0" applyProtection="0"/>
  </cellStyleXfs>
  <cellXfs count="84">
    <xf numFmtId="0" fontId="0" fillId="0" borderId="0" xfId="0">
      <alignment vertical="center"/>
    </xf>
    <xf numFmtId="0" fontId="4" fillId="4" borderId="3" xfId="1" applyFont="1" applyFill="1" applyBorder="1" applyAlignment="1">
      <alignment horizontal="left" vertical="center" indent="1"/>
    </xf>
    <xf numFmtId="0" fontId="4" fillId="4" borderId="4" xfId="1" applyFont="1" applyFill="1" applyBorder="1" applyAlignment="1">
      <alignment horizontal="left" vertical="center" indent="1"/>
    </xf>
    <xf numFmtId="0" fontId="4" fillId="4" borderId="5" xfId="1" applyFont="1" applyFill="1" applyBorder="1" applyAlignment="1">
      <alignment horizontal="left" vertical="center" indent="1"/>
    </xf>
    <xf numFmtId="0" fontId="6" fillId="0" borderId="0" xfId="0" applyFont="1" applyAlignment="1">
      <alignment horizontal="center" vertical="center"/>
    </xf>
    <xf numFmtId="0" fontId="10" fillId="3" borderId="2" xfId="0" applyFont="1" applyFill="1" applyBorder="1" applyAlignment="1">
      <alignment horizontal="left" vertical="center" indent="1"/>
    </xf>
    <xf numFmtId="164" fontId="10" fillId="3" borderId="9" xfId="0" applyNumberFormat="1" applyFont="1" applyFill="1" applyBorder="1" applyAlignment="1" applyProtection="1">
      <alignment horizontal="left" vertical="center" indent="1"/>
      <protection locked="0"/>
    </xf>
    <xf numFmtId="0" fontId="11" fillId="0" borderId="0" xfId="0" applyFont="1">
      <alignment vertical="center"/>
    </xf>
    <xf numFmtId="165" fontId="5" fillId="0" borderId="6" xfId="0" applyNumberFormat="1" applyFont="1" applyBorder="1">
      <alignment vertical="center"/>
    </xf>
    <xf numFmtId="0" fontId="10" fillId="3" borderId="10" xfId="0" applyFont="1" applyFill="1" applyBorder="1" applyAlignment="1" applyProtection="1">
      <alignment horizontal="left" vertical="center" indent="1"/>
      <protection locked="0"/>
    </xf>
    <xf numFmtId="0" fontId="10" fillId="3" borderId="2" xfId="0" applyFont="1" applyFill="1" applyBorder="1" applyAlignment="1" applyProtection="1">
      <alignment horizontal="left" vertical="center" indent="1"/>
      <protection locked="0"/>
    </xf>
    <xf numFmtId="0" fontId="16" fillId="0" borderId="0" xfId="0" applyFont="1" applyProtection="1">
      <alignment vertical="center"/>
      <protection locked="0"/>
    </xf>
    <xf numFmtId="0" fontId="4" fillId="5" borderId="3" xfId="1" applyFont="1" applyFill="1" applyBorder="1" applyAlignment="1">
      <alignment horizontal="left" vertical="center" indent="1"/>
    </xf>
    <xf numFmtId="0" fontId="4" fillId="5" borderId="4" xfId="1" applyFont="1" applyFill="1" applyBorder="1" applyAlignment="1">
      <alignment horizontal="left" vertical="center" indent="1"/>
    </xf>
    <xf numFmtId="0" fontId="4" fillId="5" borderId="5" xfId="1" applyFont="1" applyFill="1" applyBorder="1" applyAlignment="1">
      <alignment horizontal="left" vertical="center" indent="1"/>
    </xf>
    <xf numFmtId="0" fontId="0" fillId="0" borderId="15" xfId="0" applyBorder="1" applyProtection="1">
      <alignment vertical="center"/>
      <protection locked="0"/>
    </xf>
    <xf numFmtId="0" fontId="0" fillId="0" borderId="7" xfId="0" applyBorder="1" applyProtection="1">
      <alignment vertical="center"/>
      <protection locked="0"/>
    </xf>
    <xf numFmtId="165" fontId="5" fillId="6" borderId="14" xfId="0" applyNumberFormat="1" applyFont="1" applyFill="1" applyBorder="1">
      <alignment vertical="center"/>
    </xf>
    <xf numFmtId="165" fontId="5" fillId="6" borderId="6" xfId="0" applyNumberFormat="1" applyFont="1" applyFill="1" applyBorder="1">
      <alignment vertical="center"/>
    </xf>
    <xf numFmtId="0" fontId="18" fillId="6" borderId="15" xfId="2" applyFont="1" applyFill="1" applyBorder="1" applyAlignment="1">
      <alignment horizontal="center" vertical="center"/>
    </xf>
    <xf numFmtId="0" fontId="18" fillId="6" borderId="7" xfId="2" applyFont="1" applyFill="1" applyBorder="1" applyAlignment="1">
      <alignment horizontal="center" vertical="center"/>
    </xf>
    <xf numFmtId="0" fontId="19" fillId="7" borderId="0" xfId="0" applyFont="1" applyFill="1" applyAlignment="1">
      <alignment horizontal="center"/>
    </xf>
    <xf numFmtId="0" fontId="20" fillId="0" borderId="0" xfId="0" applyFont="1" applyAlignment="1">
      <alignment horizontal="center"/>
    </xf>
    <xf numFmtId="0" fontId="21" fillId="7" borderId="0" xfId="0" applyFont="1" applyFill="1" applyAlignment="1">
      <alignment horizontal="center"/>
    </xf>
    <xf numFmtId="167" fontId="20" fillId="0" borderId="0" xfId="0" applyNumberFormat="1" applyFont="1" applyAlignment="1">
      <alignment horizontal="center"/>
    </xf>
    <xf numFmtId="167" fontId="22" fillId="0" borderId="0" xfId="0" applyNumberFormat="1" applyFont="1" applyAlignment="1">
      <alignment horizont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5" fillId="8" borderId="0" xfId="0" applyFont="1" applyFill="1" applyAlignment="1">
      <alignment horizontal="center" vertical="center"/>
    </xf>
    <xf numFmtId="168" fontId="14" fillId="0" borderId="0" xfId="0" applyNumberFormat="1" applyFont="1" applyAlignment="1">
      <alignment horizontal="center" vertical="top" textRotation="90"/>
    </xf>
    <xf numFmtId="168" fontId="15" fillId="0" borderId="0" xfId="0" applyNumberFormat="1" applyFont="1" applyAlignment="1">
      <alignment horizontal="center" vertical="top" textRotation="90"/>
    </xf>
    <xf numFmtId="168" fontId="17" fillId="5" borderId="13" xfId="1" applyNumberFormat="1" applyFont="1" applyFill="1" applyBorder="1" applyAlignment="1">
      <alignment horizontal="center" vertical="top" textRotation="90"/>
    </xf>
    <xf numFmtId="166" fontId="27" fillId="0" borderId="7" xfId="0" applyNumberFormat="1" applyFont="1" applyBorder="1">
      <alignment vertical="center"/>
    </xf>
    <xf numFmtId="0" fontId="28" fillId="0" borderId="7" xfId="2" applyFont="1" applyFill="1" applyBorder="1" applyAlignment="1">
      <alignment horizontal="center" vertical="center"/>
    </xf>
    <xf numFmtId="0" fontId="29" fillId="0" borderId="0" xfId="0" applyFont="1">
      <alignment vertical="center"/>
    </xf>
    <xf numFmtId="0" fontId="20" fillId="8" borderId="17" xfId="0" applyFont="1" applyFill="1" applyBorder="1">
      <alignment vertical="center"/>
    </xf>
    <xf numFmtId="0" fontId="20" fillId="8" borderId="18" xfId="0" applyFont="1" applyFill="1" applyBorder="1">
      <alignment vertical="center"/>
    </xf>
    <xf numFmtId="0" fontId="20" fillId="12" borderId="16" xfId="0" applyFont="1" applyFill="1" applyBorder="1">
      <alignment vertical="center"/>
    </xf>
    <xf numFmtId="0" fontId="20" fillId="12" borderId="17" xfId="0" applyFont="1" applyFill="1" applyBorder="1">
      <alignment vertical="center"/>
    </xf>
    <xf numFmtId="0" fontId="20" fillId="12" borderId="18" xfId="0" applyFont="1" applyFill="1" applyBorder="1">
      <alignment vertical="center"/>
    </xf>
    <xf numFmtId="0" fontId="30" fillId="11" borderId="0" xfId="0" applyFont="1" applyFill="1">
      <alignment vertical="center"/>
    </xf>
    <xf numFmtId="0" fontId="31" fillId="13" borderId="16" xfId="0" applyFont="1" applyFill="1" applyBorder="1">
      <alignment vertical="center"/>
    </xf>
    <xf numFmtId="0" fontId="31" fillId="13" borderId="17" xfId="0" applyFont="1" applyFill="1" applyBorder="1">
      <alignment vertical="center"/>
    </xf>
    <xf numFmtId="0" fontId="32" fillId="13" borderId="17" xfId="0" applyFont="1" applyFill="1" applyBorder="1">
      <alignment vertical="center"/>
    </xf>
    <xf numFmtId="0" fontId="32" fillId="13" borderId="18" xfId="0" applyFont="1" applyFill="1" applyBorder="1">
      <alignment vertical="center"/>
    </xf>
    <xf numFmtId="0" fontId="20" fillId="14" borderId="16" xfId="0" applyFont="1" applyFill="1" applyBorder="1">
      <alignment vertical="center"/>
    </xf>
    <xf numFmtId="0" fontId="20" fillId="14" borderId="17" xfId="0" applyFont="1" applyFill="1" applyBorder="1">
      <alignment vertical="center"/>
    </xf>
    <xf numFmtId="0" fontId="20" fillId="14" borderId="18" xfId="0" applyFont="1" applyFill="1" applyBorder="1">
      <alignment vertical="center"/>
    </xf>
    <xf numFmtId="0" fontId="20" fillId="10" borderId="16" xfId="0" applyFont="1" applyFill="1" applyBorder="1">
      <alignment vertical="center"/>
    </xf>
    <xf numFmtId="0" fontId="20" fillId="10" borderId="17" xfId="0" applyFont="1" applyFill="1" applyBorder="1">
      <alignment vertical="center"/>
    </xf>
    <xf numFmtId="0" fontId="20" fillId="10" borderId="18" xfId="0" applyFont="1" applyFill="1" applyBorder="1">
      <alignment vertical="center"/>
    </xf>
    <xf numFmtId="0" fontId="20" fillId="9" borderId="16" xfId="0" applyFont="1" applyFill="1" applyBorder="1">
      <alignment vertical="center"/>
    </xf>
    <xf numFmtId="0" fontId="20" fillId="9" borderId="17" xfId="0" applyFont="1" applyFill="1" applyBorder="1">
      <alignment vertical="center"/>
    </xf>
    <xf numFmtId="0" fontId="20" fillId="9" borderId="18" xfId="0" applyFont="1" applyFill="1" applyBorder="1">
      <alignment vertical="center"/>
    </xf>
    <xf numFmtId="0" fontId="33" fillId="15" borderId="16" xfId="0" applyFont="1" applyFill="1" applyBorder="1">
      <alignment vertical="center"/>
    </xf>
    <xf numFmtId="0" fontId="33" fillId="15" borderId="17" xfId="0" applyFont="1" applyFill="1" applyBorder="1">
      <alignment vertical="center"/>
    </xf>
    <xf numFmtId="0" fontId="33" fillId="15" borderId="18" xfId="0" applyFont="1" applyFill="1" applyBorder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31" fillId="16" borderId="0" xfId="0" applyFont="1" applyFill="1">
      <alignment vertical="center"/>
    </xf>
    <xf numFmtId="0" fontId="31" fillId="5" borderId="0" xfId="0" applyFont="1" applyFill="1">
      <alignment vertical="center"/>
    </xf>
    <xf numFmtId="0" fontId="20" fillId="8" borderId="0" xfId="0" applyFont="1" applyFill="1">
      <alignment vertical="center"/>
    </xf>
    <xf numFmtId="0" fontId="20" fillId="12" borderId="0" xfId="0" applyFont="1" applyFill="1">
      <alignment vertical="center"/>
    </xf>
    <xf numFmtId="0" fontId="31" fillId="13" borderId="0" xfId="0" applyFont="1" applyFill="1">
      <alignment vertical="center"/>
    </xf>
    <xf numFmtId="0" fontId="32" fillId="13" borderId="0" xfId="0" applyFont="1" applyFill="1">
      <alignment vertical="center"/>
    </xf>
    <xf numFmtId="0" fontId="20" fillId="14" borderId="0" xfId="0" applyFont="1" applyFill="1">
      <alignment vertical="center"/>
    </xf>
    <xf numFmtId="0" fontId="20" fillId="9" borderId="0" xfId="0" applyFont="1" applyFill="1">
      <alignment vertical="center"/>
    </xf>
    <xf numFmtId="0" fontId="20" fillId="10" borderId="0" xfId="0" applyFont="1" applyFill="1">
      <alignment vertical="center"/>
    </xf>
    <xf numFmtId="0" fontId="33" fillId="15" borderId="0" xfId="0" applyFont="1" applyFill="1">
      <alignment vertical="center"/>
    </xf>
    <xf numFmtId="20" fontId="20" fillId="8" borderId="0" xfId="0" applyNumberFormat="1" applyFont="1" applyFill="1">
      <alignment vertical="center"/>
    </xf>
    <xf numFmtId="14" fontId="0" fillId="0" borderId="0" xfId="0" applyNumberFormat="1">
      <alignment vertical="center"/>
    </xf>
    <xf numFmtId="0" fontId="0" fillId="0" borderId="0" xfId="0" quotePrefix="1">
      <alignment vertical="center"/>
    </xf>
    <xf numFmtId="0" fontId="3" fillId="4" borderId="8" xfId="0" applyFont="1" applyFill="1" applyBorder="1" applyAlignment="1">
      <alignment horizontal="left" vertical="center" indent="6"/>
    </xf>
    <xf numFmtId="0" fontId="3" fillId="5" borderId="11" xfId="0" applyFont="1" applyFill="1" applyBorder="1" applyAlignment="1">
      <alignment horizontal="left" vertical="center" indent="6"/>
    </xf>
    <xf numFmtId="0" fontId="3" fillId="5" borderId="12" xfId="0" applyFont="1" applyFill="1" applyBorder="1" applyAlignment="1">
      <alignment horizontal="left" vertical="center" indent="6"/>
    </xf>
    <xf numFmtId="0" fontId="11" fillId="0" borderId="0" xfId="0" applyFont="1" applyAlignment="1">
      <alignment horizontal="right" vertical="center"/>
    </xf>
    <xf numFmtId="169" fontId="0" fillId="0" borderId="0" xfId="0" applyNumberFormat="1">
      <alignment vertical="center"/>
    </xf>
    <xf numFmtId="20" fontId="33" fillId="15" borderId="0" xfId="0" applyNumberFormat="1" applyFont="1" applyFill="1">
      <alignment vertical="center"/>
    </xf>
    <xf numFmtId="171" fontId="11" fillId="0" borderId="0" xfId="0" applyNumberFormat="1" applyFont="1" applyAlignment="1">
      <alignment horizontal="left" vertical="center"/>
    </xf>
  </cellXfs>
  <cellStyles count="6">
    <cellStyle name="Calcul" xfId="2" builtinId="22"/>
    <cellStyle name="Normal" xfId="0" builtinId="0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43">
    <dxf>
      <fill>
        <patternFill>
          <bgColor rgb="FFFFFF00"/>
        </patternFill>
      </fill>
    </dxf>
    <dxf>
      <fill>
        <patternFill>
          <bgColor rgb="FF1DB5B1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rgb="FFCCCCFF"/>
        </patternFill>
      </fill>
    </dxf>
    <dxf>
      <fill>
        <patternFill>
          <bgColor theme="6" tint="0.59996337778862885"/>
        </patternFill>
      </fill>
    </dxf>
    <dxf>
      <fill>
        <patternFill>
          <bgColor rgb="FF00B0F0"/>
        </patternFill>
      </fill>
    </dxf>
    <dxf>
      <fill>
        <patternFill>
          <bgColor theme="8"/>
        </patternFill>
      </fill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6" tint="0.59996337778862885"/>
        </patternFill>
      </fill>
    </dxf>
    <dxf>
      <fill>
        <patternFill>
          <bgColor rgb="FFCCCC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1BADAA"/>
        </patternFill>
      </fill>
    </dxf>
    <dxf>
      <font>
        <b val="0"/>
        <i/>
        <color theme="0" tint="-0.24994659260841701"/>
      </font>
    </dxf>
    <dxf>
      <numFmt numFmtId="169" formatCode="d\.hh:mm:ss"/>
    </dxf>
    <dxf>
      <numFmt numFmtId="19" formatCode="dd/mm/yyyy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numFmt numFmtId="167" formatCode="ddd\ 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numFmt numFmtId="0" formatCode="General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minor"/>
      </font>
      <fill>
        <patternFill patternType="solid">
          <fgColor indexed="64"/>
          <bgColor theme="4"/>
        </patternFill>
      </fill>
    </dxf>
    <dxf>
      <font>
        <color theme="1"/>
        <family val="1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6795556505021"/>
        <name val="Cambri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 xr9:uid="{00000000-0011-0000-FFFF-FFFF00000000}">
      <tableStyleElement type="wholeTable" dxfId="42"/>
      <tableStyleElement type="headerRow" dxfId="41"/>
      <tableStyleElement type="firstRowStripe" dxfId="40"/>
    </tableStyle>
  </tableStyles>
  <colors>
    <mruColors>
      <color rgb="FFCCCCFF"/>
      <color rgb="FF1DB5B1"/>
      <color rgb="FF1BADA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$C$2" max="53" min="1" page="10" val="38"/>
</file>

<file path=xl/ctrlProps/ctrlProp2.xml><?xml version="1.0" encoding="utf-8"?>
<formControlPr xmlns="http://schemas.microsoft.com/office/spreadsheetml/2009/9/main" objectType="Spin" dx="16" fmlaLink="$C$2" max="3000" min="1904" page="10" val="2025"/>
</file>

<file path=xl/ctrlProps/ctrlProp3.xml><?xml version="1.0" encoding="utf-8"?>
<formControlPr xmlns="http://schemas.microsoft.com/office/spreadsheetml/2009/9/main" objectType="Spin" dx="16" fmlaLink="$E$2" max="12" min="1" page="10" val="1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9525</xdr:colOff>
          <xdr:row>1</xdr:row>
          <xdr:rowOff>323850</xdr:rowOff>
        </xdr:to>
        <xdr:sp macro="" textlink="">
          <xdr:nvSpPr>
            <xdr:cNvPr id="3073" name="Compteur Semaine" descr="Bouton Compteur. Modifie le nombre de semaines civiles dans la cellule C4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76200</xdr:colOff>
      <xdr:row>3</xdr:row>
      <xdr:rowOff>76199</xdr:rowOff>
    </xdr:from>
    <xdr:to>
      <xdr:col>1</xdr:col>
      <xdr:colOff>471532</xdr:colOff>
      <xdr:row>4</xdr:row>
      <xdr:rowOff>3174</xdr:rowOff>
    </xdr:to>
    <xdr:grpSp>
      <xdr:nvGrpSpPr>
        <xdr:cNvPr id="3" name="Icône Vue hebdomadaire" descr="&quot;&quot;" title="Icône Loup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>
          <a:grpSpLocks noChangeAspect="1"/>
        </xdr:cNvGrpSpPr>
      </xdr:nvGrpSpPr>
      <xdr:grpSpPr bwMode="auto">
        <a:xfrm>
          <a:off x="276225" y="723899"/>
          <a:ext cx="395332" cy="412750"/>
          <a:chOff x="318" y="23"/>
          <a:chExt cx="29" cy="29"/>
        </a:xfrm>
      </xdr:grpSpPr>
      <xdr:sp macro="" textlink="">
        <xdr:nvSpPr>
          <xdr:cNvPr id="4" name="Rectangle 4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18" y="2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" name="Forme libre 5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>
            <a:spLocks/>
          </xdr:cNvSpPr>
        </xdr:nvSpPr>
        <xdr:spPr bwMode="auto">
          <a:xfrm>
            <a:off x="318" y="23"/>
            <a:ext cx="29" cy="29"/>
          </a:xfrm>
          <a:custGeom>
            <a:avLst/>
            <a:gdLst>
              <a:gd name="T0" fmla="*/ 2053 w 3281"/>
              <a:gd name="T1" fmla="*/ 3 h 3281"/>
              <a:gd name="T2" fmla="*/ 2228 w 3281"/>
              <a:gd name="T3" fmla="*/ 27 h 3281"/>
              <a:gd name="T4" fmla="*/ 2395 w 3281"/>
              <a:gd name="T5" fmla="*/ 73 h 3281"/>
              <a:gd name="T6" fmla="*/ 2554 w 3281"/>
              <a:gd name="T7" fmla="*/ 140 h 3281"/>
              <a:gd name="T8" fmla="*/ 2700 w 3281"/>
              <a:gd name="T9" fmla="*/ 225 h 3281"/>
              <a:gd name="T10" fmla="*/ 2833 w 3281"/>
              <a:gd name="T11" fmla="*/ 329 h 3281"/>
              <a:gd name="T12" fmla="*/ 2952 w 3281"/>
              <a:gd name="T13" fmla="*/ 448 h 3281"/>
              <a:gd name="T14" fmla="*/ 3056 w 3281"/>
              <a:gd name="T15" fmla="*/ 581 h 3281"/>
              <a:gd name="T16" fmla="*/ 3141 w 3281"/>
              <a:gd name="T17" fmla="*/ 728 h 3281"/>
              <a:gd name="T18" fmla="*/ 3208 w 3281"/>
              <a:gd name="T19" fmla="*/ 886 h 3281"/>
              <a:gd name="T20" fmla="*/ 3254 w 3281"/>
              <a:gd name="T21" fmla="*/ 1053 h 3281"/>
              <a:gd name="T22" fmla="*/ 3277 w 3281"/>
              <a:gd name="T23" fmla="*/ 1228 h 3281"/>
              <a:gd name="T24" fmla="*/ 3277 w 3281"/>
              <a:gd name="T25" fmla="*/ 1409 h 3281"/>
              <a:gd name="T26" fmla="*/ 3254 w 3281"/>
              <a:gd name="T27" fmla="*/ 1584 h 3281"/>
              <a:gd name="T28" fmla="*/ 3208 w 3281"/>
              <a:gd name="T29" fmla="*/ 1751 h 3281"/>
              <a:gd name="T30" fmla="*/ 3141 w 3281"/>
              <a:gd name="T31" fmla="*/ 1909 h 3281"/>
              <a:gd name="T32" fmla="*/ 3056 w 3281"/>
              <a:gd name="T33" fmla="*/ 2055 h 3281"/>
              <a:gd name="T34" fmla="*/ 2952 w 3281"/>
              <a:gd name="T35" fmla="*/ 2189 h 3281"/>
              <a:gd name="T36" fmla="*/ 2833 w 3281"/>
              <a:gd name="T37" fmla="*/ 2308 h 3281"/>
              <a:gd name="T38" fmla="*/ 2700 w 3281"/>
              <a:gd name="T39" fmla="*/ 2411 h 3281"/>
              <a:gd name="T40" fmla="*/ 2554 w 3281"/>
              <a:gd name="T41" fmla="*/ 2497 h 3281"/>
              <a:gd name="T42" fmla="*/ 2395 w 3281"/>
              <a:gd name="T43" fmla="*/ 2564 h 3281"/>
              <a:gd name="T44" fmla="*/ 2228 w 3281"/>
              <a:gd name="T45" fmla="*/ 2610 h 3281"/>
              <a:gd name="T46" fmla="*/ 2053 w 3281"/>
              <a:gd name="T47" fmla="*/ 2633 h 3281"/>
              <a:gd name="T48" fmla="*/ 1875 w 3281"/>
              <a:gd name="T49" fmla="*/ 2634 h 3281"/>
              <a:gd name="T50" fmla="*/ 1704 w 3281"/>
              <a:gd name="T51" fmla="*/ 2611 h 3281"/>
              <a:gd name="T52" fmla="*/ 1542 w 3281"/>
              <a:gd name="T53" fmla="*/ 2567 h 3281"/>
              <a:gd name="T54" fmla="*/ 1389 w 3281"/>
              <a:gd name="T55" fmla="*/ 2504 h 3281"/>
              <a:gd name="T56" fmla="*/ 1245 w 3281"/>
              <a:gd name="T57" fmla="*/ 2422 h 3281"/>
              <a:gd name="T58" fmla="*/ 271 w 3281"/>
              <a:gd name="T59" fmla="*/ 3281 h 3281"/>
              <a:gd name="T60" fmla="*/ 906 w 3281"/>
              <a:gd name="T61" fmla="*/ 2104 h 3281"/>
              <a:gd name="T62" fmla="*/ 816 w 3281"/>
              <a:gd name="T63" fmla="*/ 1966 h 3281"/>
              <a:gd name="T64" fmla="*/ 743 w 3281"/>
              <a:gd name="T65" fmla="*/ 1817 h 3281"/>
              <a:gd name="T66" fmla="*/ 689 w 3281"/>
              <a:gd name="T67" fmla="*/ 1659 h 3281"/>
              <a:gd name="T68" fmla="*/ 656 w 3281"/>
              <a:gd name="T69" fmla="*/ 1492 h 3281"/>
              <a:gd name="T70" fmla="*/ 645 w 3281"/>
              <a:gd name="T71" fmla="*/ 1318 h 3281"/>
              <a:gd name="T72" fmla="*/ 657 w 3281"/>
              <a:gd name="T73" fmla="*/ 1139 h 3281"/>
              <a:gd name="T74" fmla="*/ 692 w 3281"/>
              <a:gd name="T75" fmla="*/ 968 h 3281"/>
              <a:gd name="T76" fmla="*/ 748 w 3281"/>
              <a:gd name="T77" fmla="*/ 806 h 3281"/>
              <a:gd name="T78" fmla="*/ 824 w 3281"/>
              <a:gd name="T79" fmla="*/ 653 h 3281"/>
              <a:gd name="T80" fmla="*/ 920 w 3281"/>
              <a:gd name="T81" fmla="*/ 513 h 3281"/>
              <a:gd name="T82" fmla="*/ 1031 w 3281"/>
              <a:gd name="T83" fmla="*/ 387 h 3281"/>
              <a:gd name="T84" fmla="*/ 1157 w 3281"/>
              <a:gd name="T85" fmla="*/ 276 h 3281"/>
              <a:gd name="T86" fmla="*/ 1297 w 3281"/>
              <a:gd name="T87" fmla="*/ 180 h 3281"/>
              <a:gd name="T88" fmla="*/ 1450 w 3281"/>
              <a:gd name="T89" fmla="*/ 104 h 3281"/>
              <a:gd name="T90" fmla="*/ 1612 w 3281"/>
              <a:gd name="T91" fmla="*/ 47 h 3281"/>
              <a:gd name="T92" fmla="*/ 1784 w 3281"/>
              <a:gd name="T93" fmla="*/ 12 h 3281"/>
              <a:gd name="T94" fmla="*/ 1963 w 3281"/>
              <a:gd name="T95" fmla="*/ 0 h 3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281" h="3281">
                <a:moveTo>
                  <a:pt x="1963" y="0"/>
                </a:moveTo>
                <a:lnTo>
                  <a:pt x="2053" y="3"/>
                </a:lnTo>
                <a:lnTo>
                  <a:pt x="2142" y="12"/>
                </a:lnTo>
                <a:lnTo>
                  <a:pt x="2228" y="27"/>
                </a:lnTo>
                <a:lnTo>
                  <a:pt x="2313" y="47"/>
                </a:lnTo>
                <a:lnTo>
                  <a:pt x="2395" y="73"/>
                </a:lnTo>
                <a:lnTo>
                  <a:pt x="2475" y="104"/>
                </a:lnTo>
                <a:lnTo>
                  <a:pt x="2554" y="140"/>
                </a:lnTo>
                <a:lnTo>
                  <a:pt x="2628" y="180"/>
                </a:lnTo>
                <a:lnTo>
                  <a:pt x="2700" y="225"/>
                </a:lnTo>
                <a:lnTo>
                  <a:pt x="2768" y="276"/>
                </a:lnTo>
                <a:lnTo>
                  <a:pt x="2833" y="329"/>
                </a:lnTo>
                <a:lnTo>
                  <a:pt x="2894" y="387"/>
                </a:lnTo>
                <a:lnTo>
                  <a:pt x="2952" y="448"/>
                </a:lnTo>
                <a:lnTo>
                  <a:pt x="3005" y="513"/>
                </a:lnTo>
                <a:lnTo>
                  <a:pt x="3056" y="581"/>
                </a:lnTo>
                <a:lnTo>
                  <a:pt x="3101" y="653"/>
                </a:lnTo>
                <a:lnTo>
                  <a:pt x="3141" y="728"/>
                </a:lnTo>
                <a:lnTo>
                  <a:pt x="3177" y="806"/>
                </a:lnTo>
                <a:lnTo>
                  <a:pt x="3208" y="886"/>
                </a:lnTo>
                <a:lnTo>
                  <a:pt x="3234" y="968"/>
                </a:lnTo>
                <a:lnTo>
                  <a:pt x="3254" y="1053"/>
                </a:lnTo>
                <a:lnTo>
                  <a:pt x="3269" y="1139"/>
                </a:lnTo>
                <a:lnTo>
                  <a:pt x="3277" y="1228"/>
                </a:lnTo>
                <a:lnTo>
                  <a:pt x="3281" y="1318"/>
                </a:lnTo>
                <a:lnTo>
                  <a:pt x="3277" y="1409"/>
                </a:lnTo>
                <a:lnTo>
                  <a:pt x="3269" y="1497"/>
                </a:lnTo>
                <a:lnTo>
                  <a:pt x="3254" y="1584"/>
                </a:lnTo>
                <a:lnTo>
                  <a:pt x="3234" y="1669"/>
                </a:lnTo>
                <a:lnTo>
                  <a:pt x="3208" y="1751"/>
                </a:lnTo>
                <a:lnTo>
                  <a:pt x="3177" y="1831"/>
                </a:lnTo>
                <a:lnTo>
                  <a:pt x="3141" y="1909"/>
                </a:lnTo>
                <a:lnTo>
                  <a:pt x="3101" y="1984"/>
                </a:lnTo>
                <a:lnTo>
                  <a:pt x="3056" y="2055"/>
                </a:lnTo>
                <a:lnTo>
                  <a:pt x="3005" y="2124"/>
                </a:lnTo>
                <a:lnTo>
                  <a:pt x="2952" y="2189"/>
                </a:lnTo>
                <a:lnTo>
                  <a:pt x="2894" y="2250"/>
                </a:lnTo>
                <a:lnTo>
                  <a:pt x="2833" y="2308"/>
                </a:lnTo>
                <a:lnTo>
                  <a:pt x="2768" y="2361"/>
                </a:lnTo>
                <a:lnTo>
                  <a:pt x="2700" y="2411"/>
                </a:lnTo>
                <a:lnTo>
                  <a:pt x="2628" y="2457"/>
                </a:lnTo>
                <a:lnTo>
                  <a:pt x="2554" y="2497"/>
                </a:lnTo>
                <a:lnTo>
                  <a:pt x="2475" y="2533"/>
                </a:lnTo>
                <a:lnTo>
                  <a:pt x="2395" y="2564"/>
                </a:lnTo>
                <a:lnTo>
                  <a:pt x="2313" y="2589"/>
                </a:lnTo>
                <a:lnTo>
                  <a:pt x="2228" y="2610"/>
                </a:lnTo>
                <a:lnTo>
                  <a:pt x="2142" y="2624"/>
                </a:lnTo>
                <a:lnTo>
                  <a:pt x="2053" y="2633"/>
                </a:lnTo>
                <a:lnTo>
                  <a:pt x="1963" y="2636"/>
                </a:lnTo>
                <a:lnTo>
                  <a:pt x="1875" y="2634"/>
                </a:lnTo>
                <a:lnTo>
                  <a:pt x="1789" y="2625"/>
                </a:lnTo>
                <a:lnTo>
                  <a:pt x="1704" y="2611"/>
                </a:lnTo>
                <a:lnTo>
                  <a:pt x="1622" y="2592"/>
                </a:lnTo>
                <a:lnTo>
                  <a:pt x="1542" y="2567"/>
                </a:lnTo>
                <a:lnTo>
                  <a:pt x="1464" y="2538"/>
                </a:lnTo>
                <a:lnTo>
                  <a:pt x="1389" y="2504"/>
                </a:lnTo>
                <a:lnTo>
                  <a:pt x="1315" y="2465"/>
                </a:lnTo>
                <a:lnTo>
                  <a:pt x="1245" y="2422"/>
                </a:lnTo>
                <a:lnTo>
                  <a:pt x="1177" y="2375"/>
                </a:lnTo>
                <a:lnTo>
                  <a:pt x="271" y="3281"/>
                </a:lnTo>
                <a:lnTo>
                  <a:pt x="0" y="3010"/>
                </a:lnTo>
                <a:lnTo>
                  <a:pt x="906" y="2104"/>
                </a:lnTo>
                <a:lnTo>
                  <a:pt x="859" y="2036"/>
                </a:lnTo>
                <a:lnTo>
                  <a:pt x="816" y="1966"/>
                </a:lnTo>
                <a:lnTo>
                  <a:pt x="777" y="1892"/>
                </a:lnTo>
                <a:lnTo>
                  <a:pt x="743" y="1817"/>
                </a:lnTo>
                <a:lnTo>
                  <a:pt x="714" y="1739"/>
                </a:lnTo>
                <a:lnTo>
                  <a:pt x="689" y="1659"/>
                </a:lnTo>
                <a:lnTo>
                  <a:pt x="670" y="1576"/>
                </a:lnTo>
                <a:lnTo>
                  <a:pt x="656" y="1492"/>
                </a:lnTo>
                <a:lnTo>
                  <a:pt x="648" y="1406"/>
                </a:lnTo>
                <a:lnTo>
                  <a:pt x="645" y="1318"/>
                </a:lnTo>
                <a:lnTo>
                  <a:pt x="648" y="1228"/>
                </a:lnTo>
                <a:lnTo>
                  <a:pt x="657" y="1139"/>
                </a:lnTo>
                <a:lnTo>
                  <a:pt x="671" y="1053"/>
                </a:lnTo>
                <a:lnTo>
                  <a:pt x="692" y="968"/>
                </a:lnTo>
                <a:lnTo>
                  <a:pt x="717" y="886"/>
                </a:lnTo>
                <a:lnTo>
                  <a:pt x="748" y="806"/>
                </a:lnTo>
                <a:lnTo>
                  <a:pt x="784" y="728"/>
                </a:lnTo>
                <a:lnTo>
                  <a:pt x="824" y="653"/>
                </a:lnTo>
                <a:lnTo>
                  <a:pt x="870" y="581"/>
                </a:lnTo>
                <a:lnTo>
                  <a:pt x="920" y="513"/>
                </a:lnTo>
                <a:lnTo>
                  <a:pt x="973" y="448"/>
                </a:lnTo>
                <a:lnTo>
                  <a:pt x="1031" y="387"/>
                </a:lnTo>
                <a:lnTo>
                  <a:pt x="1092" y="329"/>
                </a:lnTo>
                <a:lnTo>
                  <a:pt x="1157" y="276"/>
                </a:lnTo>
                <a:lnTo>
                  <a:pt x="1226" y="225"/>
                </a:lnTo>
                <a:lnTo>
                  <a:pt x="1297" y="180"/>
                </a:lnTo>
                <a:lnTo>
                  <a:pt x="1372" y="140"/>
                </a:lnTo>
                <a:lnTo>
                  <a:pt x="1450" y="104"/>
                </a:lnTo>
                <a:lnTo>
                  <a:pt x="1530" y="73"/>
                </a:lnTo>
                <a:lnTo>
                  <a:pt x="1612" y="47"/>
                </a:lnTo>
                <a:lnTo>
                  <a:pt x="1697" y="27"/>
                </a:lnTo>
                <a:lnTo>
                  <a:pt x="1784" y="12"/>
                </a:lnTo>
                <a:lnTo>
                  <a:pt x="1872" y="3"/>
                </a:lnTo>
                <a:lnTo>
                  <a:pt x="1963" y="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0">
            <a:solidFill>
              <a:srgbClr val="BFFF95"/>
            </a:solidFill>
            <a:prstDash val="solid"/>
            <a:round/>
            <a:headEnd/>
            <a:tailEnd/>
          </a:ln>
        </xdr:spPr>
      </xdr:sp>
      <xdr:sp macro="" textlink="">
        <xdr:nvSpPr>
          <xdr:cNvPr id="6" name="Forme libre 6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>
            <a:spLocks/>
          </xdr:cNvSpPr>
        </xdr:nvSpPr>
        <xdr:spPr bwMode="auto">
          <a:xfrm>
            <a:off x="326" y="26"/>
            <a:ext cx="18" cy="18"/>
          </a:xfrm>
          <a:custGeom>
            <a:avLst/>
            <a:gdLst>
              <a:gd name="T0" fmla="*/ 1102 w 2043"/>
              <a:gd name="T1" fmla="*/ 3 h 2043"/>
              <a:gd name="T2" fmla="*/ 1256 w 2043"/>
              <a:gd name="T3" fmla="*/ 27 h 2043"/>
              <a:gd name="T4" fmla="*/ 1402 w 2043"/>
              <a:gd name="T5" fmla="*/ 73 h 2043"/>
              <a:gd name="T6" fmla="*/ 1537 w 2043"/>
              <a:gd name="T7" fmla="*/ 139 h 2043"/>
              <a:gd name="T8" fmla="*/ 1661 w 2043"/>
              <a:gd name="T9" fmla="*/ 224 h 2043"/>
              <a:gd name="T10" fmla="*/ 1770 w 2043"/>
              <a:gd name="T11" fmla="*/ 326 h 2043"/>
              <a:gd name="T12" fmla="*/ 1863 w 2043"/>
              <a:gd name="T13" fmla="*/ 442 h 2043"/>
              <a:gd name="T14" fmla="*/ 1939 w 2043"/>
              <a:gd name="T15" fmla="*/ 573 h 2043"/>
              <a:gd name="T16" fmla="*/ 1995 w 2043"/>
              <a:gd name="T17" fmla="*/ 713 h 2043"/>
              <a:gd name="T18" fmla="*/ 2031 w 2043"/>
              <a:gd name="T19" fmla="*/ 863 h 2043"/>
              <a:gd name="T20" fmla="*/ 2043 w 2043"/>
              <a:gd name="T21" fmla="*/ 1021 h 2043"/>
              <a:gd name="T22" fmla="*/ 2031 w 2043"/>
              <a:gd name="T23" fmla="*/ 1180 h 2043"/>
              <a:gd name="T24" fmla="*/ 1995 w 2043"/>
              <a:gd name="T25" fmla="*/ 1330 h 2043"/>
              <a:gd name="T26" fmla="*/ 1939 w 2043"/>
              <a:gd name="T27" fmla="*/ 1470 h 2043"/>
              <a:gd name="T28" fmla="*/ 1863 w 2043"/>
              <a:gd name="T29" fmla="*/ 1600 h 2043"/>
              <a:gd name="T30" fmla="*/ 1770 w 2043"/>
              <a:gd name="T31" fmla="*/ 1717 h 2043"/>
              <a:gd name="T32" fmla="*/ 1661 w 2043"/>
              <a:gd name="T33" fmla="*/ 1819 h 2043"/>
              <a:gd name="T34" fmla="*/ 1537 w 2043"/>
              <a:gd name="T35" fmla="*/ 1903 h 2043"/>
              <a:gd name="T36" fmla="*/ 1402 w 2043"/>
              <a:gd name="T37" fmla="*/ 1970 h 2043"/>
              <a:gd name="T38" fmla="*/ 1256 w 2043"/>
              <a:gd name="T39" fmla="*/ 2016 h 2043"/>
              <a:gd name="T40" fmla="*/ 1102 w 2043"/>
              <a:gd name="T41" fmla="*/ 2040 h 2043"/>
              <a:gd name="T42" fmla="*/ 941 w 2043"/>
              <a:gd name="T43" fmla="*/ 2040 h 2043"/>
              <a:gd name="T44" fmla="*/ 787 w 2043"/>
              <a:gd name="T45" fmla="*/ 2016 h 2043"/>
              <a:gd name="T46" fmla="*/ 642 w 2043"/>
              <a:gd name="T47" fmla="*/ 1970 h 2043"/>
              <a:gd name="T48" fmla="*/ 506 w 2043"/>
              <a:gd name="T49" fmla="*/ 1903 h 2043"/>
              <a:gd name="T50" fmla="*/ 382 w 2043"/>
              <a:gd name="T51" fmla="*/ 1819 h 2043"/>
              <a:gd name="T52" fmla="*/ 273 w 2043"/>
              <a:gd name="T53" fmla="*/ 1717 h 2043"/>
              <a:gd name="T54" fmla="*/ 180 w 2043"/>
              <a:gd name="T55" fmla="*/ 1600 h 2043"/>
              <a:gd name="T56" fmla="*/ 104 w 2043"/>
              <a:gd name="T57" fmla="*/ 1470 h 2043"/>
              <a:gd name="T58" fmla="*/ 47 w 2043"/>
              <a:gd name="T59" fmla="*/ 1330 h 2043"/>
              <a:gd name="T60" fmla="*/ 12 w 2043"/>
              <a:gd name="T61" fmla="*/ 1180 h 2043"/>
              <a:gd name="T62" fmla="*/ 0 w 2043"/>
              <a:gd name="T63" fmla="*/ 1021 h 2043"/>
              <a:gd name="T64" fmla="*/ 12 w 2043"/>
              <a:gd name="T65" fmla="*/ 863 h 2043"/>
              <a:gd name="T66" fmla="*/ 47 w 2043"/>
              <a:gd name="T67" fmla="*/ 713 h 2043"/>
              <a:gd name="T68" fmla="*/ 104 w 2043"/>
              <a:gd name="T69" fmla="*/ 573 h 2043"/>
              <a:gd name="T70" fmla="*/ 180 w 2043"/>
              <a:gd name="T71" fmla="*/ 442 h 2043"/>
              <a:gd name="T72" fmla="*/ 273 w 2043"/>
              <a:gd name="T73" fmla="*/ 326 h 2043"/>
              <a:gd name="T74" fmla="*/ 382 w 2043"/>
              <a:gd name="T75" fmla="*/ 224 h 2043"/>
              <a:gd name="T76" fmla="*/ 506 w 2043"/>
              <a:gd name="T77" fmla="*/ 139 h 2043"/>
              <a:gd name="T78" fmla="*/ 642 w 2043"/>
              <a:gd name="T79" fmla="*/ 73 h 2043"/>
              <a:gd name="T80" fmla="*/ 787 w 2043"/>
              <a:gd name="T81" fmla="*/ 27 h 2043"/>
              <a:gd name="T82" fmla="*/ 941 w 2043"/>
              <a:gd name="T83" fmla="*/ 3 h 20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2043" h="2043">
                <a:moveTo>
                  <a:pt x="1022" y="0"/>
                </a:moveTo>
                <a:lnTo>
                  <a:pt x="1102" y="3"/>
                </a:lnTo>
                <a:lnTo>
                  <a:pt x="1180" y="12"/>
                </a:lnTo>
                <a:lnTo>
                  <a:pt x="1256" y="27"/>
                </a:lnTo>
                <a:lnTo>
                  <a:pt x="1330" y="48"/>
                </a:lnTo>
                <a:lnTo>
                  <a:pt x="1402" y="73"/>
                </a:lnTo>
                <a:lnTo>
                  <a:pt x="1471" y="104"/>
                </a:lnTo>
                <a:lnTo>
                  <a:pt x="1537" y="139"/>
                </a:lnTo>
                <a:lnTo>
                  <a:pt x="1601" y="180"/>
                </a:lnTo>
                <a:lnTo>
                  <a:pt x="1661" y="224"/>
                </a:lnTo>
                <a:lnTo>
                  <a:pt x="1717" y="273"/>
                </a:lnTo>
                <a:lnTo>
                  <a:pt x="1770" y="326"/>
                </a:lnTo>
                <a:lnTo>
                  <a:pt x="1819" y="382"/>
                </a:lnTo>
                <a:lnTo>
                  <a:pt x="1863" y="442"/>
                </a:lnTo>
                <a:lnTo>
                  <a:pt x="1904" y="506"/>
                </a:lnTo>
                <a:lnTo>
                  <a:pt x="1939" y="573"/>
                </a:lnTo>
                <a:lnTo>
                  <a:pt x="1970" y="642"/>
                </a:lnTo>
                <a:lnTo>
                  <a:pt x="1995" y="713"/>
                </a:lnTo>
                <a:lnTo>
                  <a:pt x="2016" y="787"/>
                </a:lnTo>
                <a:lnTo>
                  <a:pt x="2031" y="863"/>
                </a:lnTo>
                <a:lnTo>
                  <a:pt x="2040" y="941"/>
                </a:lnTo>
                <a:lnTo>
                  <a:pt x="2043" y="1021"/>
                </a:lnTo>
                <a:lnTo>
                  <a:pt x="2040" y="1102"/>
                </a:lnTo>
                <a:lnTo>
                  <a:pt x="2031" y="1180"/>
                </a:lnTo>
                <a:lnTo>
                  <a:pt x="2016" y="1256"/>
                </a:lnTo>
                <a:lnTo>
                  <a:pt x="1995" y="1330"/>
                </a:lnTo>
                <a:lnTo>
                  <a:pt x="1970" y="1401"/>
                </a:lnTo>
                <a:lnTo>
                  <a:pt x="1939" y="1470"/>
                </a:lnTo>
                <a:lnTo>
                  <a:pt x="1904" y="1537"/>
                </a:lnTo>
                <a:lnTo>
                  <a:pt x="1863" y="1600"/>
                </a:lnTo>
                <a:lnTo>
                  <a:pt x="1819" y="1661"/>
                </a:lnTo>
                <a:lnTo>
                  <a:pt x="1770" y="1717"/>
                </a:lnTo>
                <a:lnTo>
                  <a:pt x="1717" y="1770"/>
                </a:lnTo>
                <a:lnTo>
                  <a:pt x="1661" y="1819"/>
                </a:lnTo>
                <a:lnTo>
                  <a:pt x="1601" y="1863"/>
                </a:lnTo>
                <a:lnTo>
                  <a:pt x="1537" y="1903"/>
                </a:lnTo>
                <a:lnTo>
                  <a:pt x="1471" y="1939"/>
                </a:lnTo>
                <a:lnTo>
                  <a:pt x="1402" y="1970"/>
                </a:lnTo>
                <a:lnTo>
                  <a:pt x="1330" y="1995"/>
                </a:lnTo>
                <a:lnTo>
                  <a:pt x="1256" y="2016"/>
                </a:lnTo>
                <a:lnTo>
                  <a:pt x="1180" y="2031"/>
                </a:lnTo>
                <a:lnTo>
                  <a:pt x="1102" y="2040"/>
                </a:lnTo>
                <a:lnTo>
                  <a:pt x="1022" y="2043"/>
                </a:lnTo>
                <a:lnTo>
                  <a:pt x="941" y="2040"/>
                </a:lnTo>
                <a:lnTo>
                  <a:pt x="863" y="2031"/>
                </a:lnTo>
                <a:lnTo>
                  <a:pt x="787" y="2016"/>
                </a:lnTo>
                <a:lnTo>
                  <a:pt x="713" y="1995"/>
                </a:lnTo>
                <a:lnTo>
                  <a:pt x="642" y="1970"/>
                </a:lnTo>
                <a:lnTo>
                  <a:pt x="573" y="1939"/>
                </a:lnTo>
                <a:lnTo>
                  <a:pt x="506" y="1903"/>
                </a:lnTo>
                <a:lnTo>
                  <a:pt x="443" y="1863"/>
                </a:lnTo>
                <a:lnTo>
                  <a:pt x="382" y="1819"/>
                </a:lnTo>
                <a:lnTo>
                  <a:pt x="326" y="1770"/>
                </a:lnTo>
                <a:lnTo>
                  <a:pt x="273" y="1717"/>
                </a:lnTo>
                <a:lnTo>
                  <a:pt x="224" y="1661"/>
                </a:lnTo>
                <a:lnTo>
                  <a:pt x="180" y="1600"/>
                </a:lnTo>
                <a:lnTo>
                  <a:pt x="139" y="1537"/>
                </a:lnTo>
                <a:lnTo>
                  <a:pt x="104" y="1470"/>
                </a:lnTo>
                <a:lnTo>
                  <a:pt x="73" y="1401"/>
                </a:lnTo>
                <a:lnTo>
                  <a:pt x="47" y="1330"/>
                </a:lnTo>
                <a:lnTo>
                  <a:pt x="27" y="1256"/>
                </a:lnTo>
                <a:lnTo>
                  <a:pt x="12" y="1180"/>
                </a:lnTo>
                <a:lnTo>
                  <a:pt x="3" y="1102"/>
                </a:lnTo>
                <a:lnTo>
                  <a:pt x="0" y="1021"/>
                </a:lnTo>
                <a:lnTo>
                  <a:pt x="3" y="941"/>
                </a:lnTo>
                <a:lnTo>
                  <a:pt x="12" y="863"/>
                </a:lnTo>
                <a:lnTo>
                  <a:pt x="27" y="787"/>
                </a:lnTo>
                <a:lnTo>
                  <a:pt x="47" y="713"/>
                </a:lnTo>
                <a:lnTo>
                  <a:pt x="73" y="642"/>
                </a:lnTo>
                <a:lnTo>
                  <a:pt x="104" y="573"/>
                </a:lnTo>
                <a:lnTo>
                  <a:pt x="139" y="506"/>
                </a:lnTo>
                <a:lnTo>
                  <a:pt x="180" y="442"/>
                </a:lnTo>
                <a:lnTo>
                  <a:pt x="224" y="382"/>
                </a:lnTo>
                <a:lnTo>
                  <a:pt x="273" y="326"/>
                </a:lnTo>
                <a:lnTo>
                  <a:pt x="326" y="273"/>
                </a:lnTo>
                <a:lnTo>
                  <a:pt x="382" y="224"/>
                </a:lnTo>
                <a:lnTo>
                  <a:pt x="443" y="180"/>
                </a:lnTo>
                <a:lnTo>
                  <a:pt x="506" y="139"/>
                </a:lnTo>
                <a:lnTo>
                  <a:pt x="573" y="104"/>
                </a:lnTo>
                <a:lnTo>
                  <a:pt x="642" y="73"/>
                </a:lnTo>
                <a:lnTo>
                  <a:pt x="713" y="48"/>
                </a:lnTo>
                <a:lnTo>
                  <a:pt x="787" y="27"/>
                </a:lnTo>
                <a:lnTo>
                  <a:pt x="863" y="12"/>
                </a:lnTo>
                <a:lnTo>
                  <a:pt x="941" y="3"/>
                </a:lnTo>
                <a:lnTo>
                  <a:pt x="1022" y="0"/>
                </a:lnTo>
                <a:close/>
              </a:path>
            </a:pathLst>
          </a:custGeom>
          <a:solidFill>
            <a:schemeClr val="bg1"/>
          </a:solidFill>
          <a:ln w="0">
            <a:solidFill>
              <a:srgbClr val="FFFFFF"/>
            </a:solidFill>
            <a:prstDash val="solid"/>
            <a:round/>
            <a:headEnd/>
            <a:tailEnd/>
          </a:ln>
        </xdr:spPr>
      </xdr:sp>
      <xdr:sp macro="" textlink="">
        <xdr:nvSpPr>
          <xdr:cNvPr id="7" name="Forme libre 7">
            <a:extLst>
              <a:ext uri="{FF2B5EF4-FFF2-40B4-BE49-F238E27FC236}">
                <a16:creationId xmlns:a16="http://schemas.microsoft.com/office/drawing/2014/main" id="{00000000-0008-0000-0100-000007000000}"/>
              </a:ext>
            </a:extLst>
          </xdr:cNvPr>
          <xdr:cNvSpPr>
            <a:spLocks/>
          </xdr:cNvSpPr>
        </xdr:nvSpPr>
        <xdr:spPr bwMode="auto">
          <a:xfrm>
            <a:off x="329" y="32"/>
            <a:ext cx="4" cy="12"/>
          </a:xfrm>
          <a:custGeom>
            <a:avLst/>
            <a:gdLst>
              <a:gd name="T0" fmla="*/ 321 w 482"/>
              <a:gd name="T1" fmla="*/ 0 h 1315"/>
              <a:gd name="T2" fmla="*/ 482 w 482"/>
              <a:gd name="T3" fmla="*/ 0 h 1315"/>
              <a:gd name="T4" fmla="*/ 482 w 482"/>
              <a:gd name="T5" fmla="*/ 1315 h 1315"/>
              <a:gd name="T6" fmla="*/ 414 w 482"/>
              <a:gd name="T7" fmla="*/ 1298 h 1315"/>
              <a:gd name="T8" fmla="*/ 347 w 482"/>
              <a:gd name="T9" fmla="*/ 1277 h 1315"/>
              <a:gd name="T10" fmla="*/ 282 w 482"/>
              <a:gd name="T11" fmla="*/ 1251 h 1315"/>
              <a:gd name="T12" fmla="*/ 282 w 482"/>
              <a:gd name="T13" fmla="*/ 360 h 1315"/>
              <a:gd name="T14" fmla="*/ 0 w 482"/>
              <a:gd name="T15" fmla="*/ 360 h 1315"/>
              <a:gd name="T16" fmla="*/ 0 w 482"/>
              <a:gd name="T17" fmla="*/ 217 h 1315"/>
              <a:gd name="T18" fmla="*/ 51 w 482"/>
              <a:gd name="T19" fmla="*/ 216 h 1315"/>
              <a:gd name="T20" fmla="*/ 97 w 482"/>
              <a:gd name="T21" fmla="*/ 212 h 1315"/>
              <a:gd name="T22" fmla="*/ 139 w 482"/>
              <a:gd name="T23" fmla="*/ 205 h 1315"/>
              <a:gd name="T24" fmla="*/ 176 w 482"/>
              <a:gd name="T25" fmla="*/ 197 h 1315"/>
              <a:gd name="T26" fmla="*/ 208 w 482"/>
              <a:gd name="T27" fmla="*/ 185 h 1315"/>
              <a:gd name="T28" fmla="*/ 236 w 482"/>
              <a:gd name="T29" fmla="*/ 172 h 1315"/>
              <a:gd name="T30" fmla="*/ 256 w 482"/>
              <a:gd name="T31" fmla="*/ 157 h 1315"/>
              <a:gd name="T32" fmla="*/ 273 w 482"/>
              <a:gd name="T33" fmla="*/ 139 h 1315"/>
              <a:gd name="T34" fmla="*/ 288 w 482"/>
              <a:gd name="T35" fmla="*/ 118 h 1315"/>
              <a:gd name="T36" fmla="*/ 300 w 482"/>
              <a:gd name="T37" fmla="*/ 93 h 1315"/>
              <a:gd name="T38" fmla="*/ 310 w 482"/>
              <a:gd name="T39" fmla="*/ 66 h 1315"/>
              <a:gd name="T40" fmla="*/ 317 w 482"/>
              <a:gd name="T41" fmla="*/ 34 h 1315"/>
              <a:gd name="T42" fmla="*/ 321 w 482"/>
              <a:gd name="T43" fmla="*/ 0 h 1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82" h="1315">
                <a:moveTo>
                  <a:pt x="321" y="0"/>
                </a:moveTo>
                <a:lnTo>
                  <a:pt x="482" y="0"/>
                </a:lnTo>
                <a:lnTo>
                  <a:pt x="482" y="1315"/>
                </a:lnTo>
                <a:lnTo>
                  <a:pt x="414" y="1298"/>
                </a:lnTo>
                <a:lnTo>
                  <a:pt x="347" y="1277"/>
                </a:lnTo>
                <a:lnTo>
                  <a:pt x="282" y="1251"/>
                </a:lnTo>
                <a:lnTo>
                  <a:pt x="282" y="360"/>
                </a:lnTo>
                <a:lnTo>
                  <a:pt x="0" y="360"/>
                </a:lnTo>
                <a:lnTo>
                  <a:pt x="0" y="217"/>
                </a:lnTo>
                <a:lnTo>
                  <a:pt x="51" y="216"/>
                </a:lnTo>
                <a:lnTo>
                  <a:pt x="97" y="212"/>
                </a:lnTo>
                <a:lnTo>
                  <a:pt x="139" y="205"/>
                </a:lnTo>
                <a:lnTo>
                  <a:pt x="176" y="197"/>
                </a:lnTo>
                <a:lnTo>
                  <a:pt x="208" y="185"/>
                </a:lnTo>
                <a:lnTo>
                  <a:pt x="236" y="172"/>
                </a:lnTo>
                <a:lnTo>
                  <a:pt x="256" y="157"/>
                </a:lnTo>
                <a:lnTo>
                  <a:pt x="273" y="139"/>
                </a:lnTo>
                <a:lnTo>
                  <a:pt x="288" y="118"/>
                </a:lnTo>
                <a:lnTo>
                  <a:pt x="300" y="93"/>
                </a:lnTo>
                <a:lnTo>
                  <a:pt x="310" y="66"/>
                </a:lnTo>
                <a:lnTo>
                  <a:pt x="317" y="34"/>
                </a:lnTo>
                <a:lnTo>
                  <a:pt x="321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8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SpPr>
            <a:spLocks noEditPoints="1"/>
          </xdr:cNvSpPr>
        </xdr:nvSpPr>
        <xdr:spPr bwMode="auto">
          <a:xfrm>
            <a:off x="337" y="32"/>
            <a:ext cx="7" cy="11"/>
          </a:xfrm>
          <a:custGeom>
            <a:avLst/>
            <a:gdLst>
              <a:gd name="T0" fmla="*/ 434 w 793"/>
              <a:gd name="T1" fmla="*/ 160 h 1332"/>
              <a:gd name="T2" fmla="*/ 344 w 793"/>
              <a:gd name="T3" fmla="*/ 196 h 1332"/>
              <a:gd name="T4" fmla="*/ 278 w 793"/>
              <a:gd name="T5" fmla="*/ 262 h 1332"/>
              <a:gd name="T6" fmla="*/ 248 w 793"/>
              <a:gd name="T7" fmla="*/ 350 h 1332"/>
              <a:gd name="T8" fmla="*/ 255 w 793"/>
              <a:gd name="T9" fmla="*/ 457 h 1332"/>
              <a:gd name="T10" fmla="*/ 304 w 793"/>
              <a:gd name="T11" fmla="*/ 542 h 1332"/>
              <a:gd name="T12" fmla="*/ 395 w 793"/>
              <a:gd name="T13" fmla="*/ 612 h 1332"/>
              <a:gd name="T14" fmla="*/ 462 w 793"/>
              <a:gd name="T15" fmla="*/ 646 h 1332"/>
              <a:gd name="T16" fmla="*/ 576 w 793"/>
              <a:gd name="T17" fmla="*/ 696 h 1332"/>
              <a:gd name="T18" fmla="*/ 690 w 793"/>
              <a:gd name="T19" fmla="*/ 639 h 1332"/>
              <a:gd name="T20" fmla="*/ 751 w 793"/>
              <a:gd name="T21" fmla="*/ 528 h 1332"/>
              <a:gd name="T22" fmla="*/ 769 w 793"/>
              <a:gd name="T23" fmla="*/ 398 h 1332"/>
              <a:gd name="T24" fmla="*/ 751 w 793"/>
              <a:gd name="T25" fmla="*/ 301 h 1332"/>
              <a:gd name="T26" fmla="*/ 699 w 793"/>
              <a:gd name="T27" fmla="*/ 223 h 1332"/>
              <a:gd name="T28" fmla="*/ 616 w 793"/>
              <a:gd name="T29" fmla="*/ 170 h 1332"/>
              <a:gd name="T30" fmla="*/ 505 w 793"/>
              <a:gd name="T31" fmla="*/ 153 h 1332"/>
              <a:gd name="T32" fmla="*/ 612 w 793"/>
              <a:gd name="T33" fmla="*/ 8 h 1332"/>
              <a:gd name="T34" fmla="*/ 749 w 793"/>
              <a:gd name="T35" fmla="*/ 50 h 1332"/>
              <a:gd name="T36" fmla="*/ 790 w 793"/>
              <a:gd name="T37" fmla="*/ 269 h 1332"/>
              <a:gd name="T38" fmla="*/ 781 w 793"/>
              <a:gd name="T39" fmla="*/ 500 h 1332"/>
              <a:gd name="T40" fmla="*/ 723 w 793"/>
              <a:gd name="T41" fmla="*/ 717 h 1332"/>
              <a:gd name="T42" fmla="*/ 621 w 793"/>
              <a:gd name="T43" fmla="*/ 912 h 1332"/>
              <a:gd name="T44" fmla="*/ 589 w 793"/>
              <a:gd name="T45" fmla="*/ 895 h 1332"/>
              <a:gd name="T46" fmla="*/ 480 w 793"/>
              <a:gd name="T47" fmla="*/ 850 h 1332"/>
              <a:gd name="T48" fmla="*/ 355 w 793"/>
              <a:gd name="T49" fmla="*/ 836 h 1332"/>
              <a:gd name="T50" fmla="*/ 275 w 793"/>
              <a:gd name="T51" fmla="*/ 920 h 1332"/>
              <a:gd name="T52" fmla="*/ 226 w 793"/>
              <a:gd name="T53" fmla="*/ 1025 h 1332"/>
              <a:gd name="T54" fmla="*/ 209 w 793"/>
              <a:gd name="T55" fmla="*/ 1145 h 1332"/>
              <a:gd name="T56" fmla="*/ 227 w 793"/>
              <a:gd name="T57" fmla="*/ 1259 h 1332"/>
              <a:gd name="T58" fmla="*/ 31 w 793"/>
              <a:gd name="T59" fmla="*/ 1332 h 1332"/>
              <a:gd name="T60" fmla="*/ 2 w 793"/>
              <a:gd name="T61" fmla="*/ 1205 h 1332"/>
              <a:gd name="T62" fmla="*/ 10 w 793"/>
              <a:gd name="T63" fmla="*/ 1063 h 1332"/>
              <a:gd name="T64" fmla="*/ 67 w 793"/>
              <a:gd name="T65" fmla="*/ 928 h 1332"/>
              <a:gd name="T66" fmla="*/ 149 w 793"/>
              <a:gd name="T67" fmla="*/ 833 h 1332"/>
              <a:gd name="T68" fmla="*/ 262 w 793"/>
              <a:gd name="T69" fmla="*/ 760 h 1332"/>
              <a:gd name="T70" fmla="*/ 180 w 793"/>
              <a:gd name="T71" fmla="*/ 698 h 1332"/>
              <a:gd name="T72" fmla="*/ 92 w 793"/>
              <a:gd name="T73" fmla="*/ 607 h 1332"/>
              <a:gd name="T74" fmla="*/ 46 w 793"/>
              <a:gd name="T75" fmla="*/ 498 h 1332"/>
              <a:gd name="T76" fmla="*/ 40 w 793"/>
              <a:gd name="T77" fmla="*/ 360 h 1332"/>
              <a:gd name="T78" fmla="*/ 80 w 793"/>
              <a:gd name="T79" fmla="*/ 227 h 1332"/>
              <a:gd name="T80" fmla="*/ 170 w 793"/>
              <a:gd name="T81" fmla="*/ 117 h 1332"/>
              <a:gd name="T82" fmla="*/ 297 w 793"/>
              <a:gd name="T83" fmla="*/ 38 h 1332"/>
              <a:gd name="T84" fmla="*/ 449 w 793"/>
              <a:gd name="T85" fmla="*/ 2 h 13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793" h="1332">
                <a:moveTo>
                  <a:pt x="505" y="153"/>
                </a:moveTo>
                <a:lnTo>
                  <a:pt x="468" y="155"/>
                </a:lnTo>
                <a:lnTo>
                  <a:pt x="434" y="160"/>
                </a:lnTo>
                <a:lnTo>
                  <a:pt x="402" y="169"/>
                </a:lnTo>
                <a:lnTo>
                  <a:pt x="372" y="181"/>
                </a:lnTo>
                <a:lnTo>
                  <a:pt x="344" y="196"/>
                </a:lnTo>
                <a:lnTo>
                  <a:pt x="319" y="216"/>
                </a:lnTo>
                <a:lnTo>
                  <a:pt x="297" y="238"/>
                </a:lnTo>
                <a:lnTo>
                  <a:pt x="278" y="262"/>
                </a:lnTo>
                <a:lnTo>
                  <a:pt x="264" y="289"/>
                </a:lnTo>
                <a:lnTo>
                  <a:pt x="254" y="318"/>
                </a:lnTo>
                <a:lnTo>
                  <a:pt x="248" y="350"/>
                </a:lnTo>
                <a:lnTo>
                  <a:pt x="246" y="385"/>
                </a:lnTo>
                <a:lnTo>
                  <a:pt x="248" y="422"/>
                </a:lnTo>
                <a:lnTo>
                  <a:pt x="255" y="457"/>
                </a:lnTo>
                <a:lnTo>
                  <a:pt x="266" y="488"/>
                </a:lnTo>
                <a:lnTo>
                  <a:pt x="283" y="516"/>
                </a:lnTo>
                <a:lnTo>
                  <a:pt x="304" y="542"/>
                </a:lnTo>
                <a:lnTo>
                  <a:pt x="330" y="566"/>
                </a:lnTo>
                <a:lnTo>
                  <a:pt x="360" y="590"/>
                </a:lnTo>
                <a:lnTo>
                  <a:pt x="395" y="612"/>
                </a:lnTo>
                <a:lnTo>
                  <a:pt x="413" y="621"/>
                </a:lnTo>
                <a:lnTo>
                  <a:pt x="435" y="633"/>
                </a:lnTo>
                <a:lnTo>
                  <a:pt x="462" y="646"/>
                </a:lnTo>
                <a:lnTo>
                  <a:pt x="493" y="661"/>
                </a:lnTo>
                <a:lnTo>
                  <a:pt x="536" y="680"/>
                </a:lnTo>
                <a:lnTo>
                  <a:pt x="576" y="696"/>
                </a:lnTo>
                <a:lnTo>
                  <a:pt x="613" y="709"/>
                </a:lnTo>
                <a:lnTo>
                  <a:pt x="655" y="674"/>
                </a:lnTo>
                <a:lnTo>
                  <a:pt x="690" y="639"/>
                </a:lnTo>
                <a:lnTo>
                  <a:pt x="717" y="603"/>
                </a:lnTo>
                <a:lnTo>
                  <a:pt x="737" y="566"/>
                </a:lnTo>
                <a:lnTo>
                  <a:pt x="751" y="528"/>
                </a:lnTo>
                <a:lnTo>
                  <a:pt x="761" y="487"/>
                </a:lnTo>
                <a:lnTo>
                  <a:pt x="767" y="444"/>
                </a:lnTo>
                <a:lnTo>
                  <a:pt x="769" y="398"/>
                </a:lnTo>
                <a:lnTo>
                  <a:pt x="767" y="363"/>
                </a:lnTo>
                <a:lnTo>
                  <a:pt x="761" y="331"/>
                </a:lnTo>
                <a:lnTo>
                  <a:pt x="751" y="301"/>
                </a:lnTo>
                <a:lnTo>
                  <a:pt x="738" y="273"/>
                </a:lnTo>
                <a:lnTo>
                  <a:pt x="720" y="247"/>
                </a:lnTo>
                <a:lnTo>
                  <a:pt x="699" y="223"/>
                </a:lnTo>
                <a:lnTo>
                  <a:pt x="674" y="202"/>
                </a:lnTo>
                <a:lnTo>
                  <a:pt x="646" y="184"/>
                </a:lnTo>
                <a:lnTo>
                  <a:pt x="616" y="170"/>
                </a:lnTo>
                <a:lnTo>
                  <a:pt x="582" y="161"/>
                </a:lnTo>
                <a:lnTo>
                  <a:pt x="545" y="155"/>
                </a:lnTo>
                <a:lnTo>
                  <a:pt x="505" y="153"/>
                </a:lnTo>
                <a:close/>
                <a:moveTo>
                  <a:pt x="506" y="0"/>
                </a:moveTo>
                <a:lnTo>
                  <a:pt x="561" y="2"/>
                </a:lnTo>
                <a:lnTo>
                  <a:pt x="612" y="8"/>
                </a:lnTo>
                <a:lnTo>
                  <a:pt x="661" y="18"/>
                </a:lnTo>
                <a:lnTo>
                  <a:pt x="706" y="33"/>
                </a:lnTo>
                <a:lnTo>
                  <a:pt x="749" y="50"/>
                </a:lnTo>
                <a:lnTo>
                  <a:pt x="768" y="121"/>
                </a:lnTo>
                <a:lnTo>
                  <a:pt x="781" y="194"/>
                </a:lnTo>
                <a:lnTo>
                  <a:pt x="790" y="269"/>
                </a:lnTo>
                <a:lnTo>
                  <a:pt x="793" y="345"/>
                </a:lnTo>
                <a:lnTo>
                  <a:pt x="790" y="424"/>
                </a:lnTo>
                <a:lnTo>
                  <a:pt x="781" y="500"/>
                </a:lnTo>
                <a:lnTo>
                  <a:pt x="767" y="574"/>
                </a:lnTo>
                <a:lnTo>
                  <a:pt x="748" y="647"/>
                </a:lnTo>
                <a:lnTo>
                  <a:pt x="723" y="717"/>
                </a:lnTo>
                <a:lnTo>
                  <a:pt x="694" y="785"/>
                </a:lnTo>
                <a:lnTo>
                  <a:pt x="660" y="850"/>
                </a:lnTo>
                <a:lnTo>
                  <a:pt x="621" y="912"/>
                </a:lnTo>
                <a:lnTo>
                  <a:pt x="618" y="910"/>
                </a:lnTo>
                <a:lnTo>
                  <a:pt x="616" y="909"/>
                </a:lnTo>
                <a:lnTo>
                  <a:pt x="589" y="895"/>
                </a:lnTo>
                <a:lnTo>
                  <a:pt x="558" y="881"/>
                </a:lnTo>
                <a:lnTo>
                  <a:pt x="521" y="866"/>
                </a:lnTo>
                <a:lnTo>
                  <a:pt x="480" y="850"/>
                </a:lnTo>
                <a:lnTo>
                  <a:pt x="436" y="832"/>
                </a:lnTo>
                <a:lnTo>
                  <a:pt x="388" y="812"/>
                </a:lnTo>
                <a:lnTo>
                  <a:pt x="355" y="836"/>
                </a:lnTo>
                <a:lnTo>
                  <a:pt x="326" y="862"/>
                </a:lnTo>
                <a:lnTo>
                  <a:pt x="299" y="890"/>
                </a:lnTo>
                <a:lnTo>
                  <a:pt x="275" y="920"/>
                </a:lnTo>
                <a:lnTo>
                  <a:pt x="255" y="954"/>
                </a:lnTo>
                <a:lnTo>
                  <a:pt x="239" y="988"/>
                </a:lnTo>
                <a:lnTo>
                  <a:pt x="226" y="1025"/>
                </a:lnTo>
                <a:lnTo>
                  <a:pt x="217" y="1063"/>
                </a:lnTo>
                <a:lnTo>
                  <a:pt x="211" y="1103"/>
                </a:lnTo>
                <a:lnTo>
                  <a:pt x="209" y="1145"/>
                </a:lnTo>
                <a:lnTo>
                  <a:pt x="211" y="1185"/>
                </a:lnTo>
                <a:lnTo>
                  <a:pt x="217" y="1223"/>
                </a:lnTo>
                <a:lnTo>
                  <a:pt x="227" y="1259"/>
                </a:lnTo>
                <a:lnTo>
                  <a:pt x="163" y="1288"/>
                </a:lnTo>
                <a:lnTo>
                  <a:pt x="98" y="1312"/>
                </a:lnTo>
                <a:lnTo>
                  <a:pt x="31" y="1332"/>
                </a:lnTo>
                <a:lnTo>
                  <a:pt x="17" y="1291"/>
                </a:lnTo>
                <a:lnTo>
                  <a:pt x="8" y="1249"/>
                </a:lnTo>
                <a:lnTo>
                  <a:pt x="2" y="1205"/>
                </a:lnTo>
                <a:lnTo>
                  <a:pt x="0" y="1161"/>
                </a:lnTo>
                <a:lnTo>
                  <a:pt x="2" y="1111"/>
                </a:lnTo>
                <a:lnTo>
                  <a:pt x="10" y="1063"/>
                </a:lnTo>
                <a:lnTo>
                  <a:pt x="24" y="1017"/>
                </a:lnTo>
                <a:lnTo>
                  <a:pt x="43" y="972"/>
                </a:lnTo>
                <a:lnTo>
                  <a:pt x="67" y="928"/>
                </a:lnTo>
                <a:lnTo>
                  <a:pt x="91" y="894"/>
                </a:lnTo>
                <a:lnTo>
                  <a:pt x="118" y="862"/>
                </a:lnTo>
                <a:lnTo>
                  <a:pt x="149" y="833"/>
                </a:lnTo>
                <a:lnTo>
                  <a:pt x="184" y="806"/>
                </a:lnTo>
                <a:lnTo>
                  <a:pt x="221" y="782"/>
                </a:lnTo>
                <a:lnTo>
                  <a:pt x="262" y="760"/>
                </a:lnTo>
                <a:lnTo>
                  <a:pt x="262" y="753"/>
                </a:lnTo>
                <a:lnTo>
                  <a:pt x="219" y="726"/>
                </a:lnTo>
                <a:lnTo>
                  <a:pt x="180" y="698"/>
                </a:lnTo>
                <a:lnTo>
                  <a:pt x="146" y="669"/>
                </a:lnTo>
                <a:lnTo>
                  <a:pt x="117" y="639"/>
                </a:lnTo>
                <a:lnTo>
                  <a:pt x="92" y="607"/>
                </a:lnTo>
                <a:lnTo>
                  <a:pt x="73" y="574"/>
                </a:lnTo>
                <a:lnTo>
                  <a:pt x="57" y="538"/>
                </a:lnTo>
                <a:lnTo>
                  <a:pt x="46" y="498"/>
                </a:lnTo>
                <a:lnTo>
                  <a:pt x="39" y="455"/>
                </a:lnTo>
                <a:lnTo>
                  <a:pt x="37" y="409"/>
                </a:lnTo>
                <a:lnTo>
                  <a:pt x="40" y="360"/>
                </a:lnTo>
                <a:lnTo>
                  <a:pt x="48" y="313"/>
                </a:lnTo>
                <a:lnTo>
                  <a:pt x="62" y="269"/>
                </a:lnTo>
                <a:lnTo>
                  <a:pt x="80" y="227"/>
                </a:lnTo>
                <a:lnTo>
                  <a:pt x="105" y="188"/>
                </a:lnTo>
                <a:lnTo>
                  <a:pt x="134" y="151"/>
                </a:lnTo>
                <a:lnTo>
                  <a:pt x="170" y="117"/>
                </a:lnTo>
                <a:lnTo>
                  <a:pt x="209" y="86"/>
                </a:lnTo>
                <a:lnTo>
                  <a:pt x="251" y="59"/>
                </a:lnTo>
                <a:lnTo>
                  <a:pt x="297" y="38"/>
                </a:lnTo>
                <a:lnTo>
                  <a:pt x="345" y="21"/>
                </a:lnTo>
                <a:lnTo>
                  <a:pt x="396" y="9"/>
                </a:lnTo>
                <a:lnTo>
                  <a:pt x="449" y="2"/>
                </a:lnTo>
                <a:lnTo>
                  <a:pt x="506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9525</xdr:colOff>
          <xdr:row>1</xdr:row>
          <xdr:rowOff>323850</xdr:rowOff>
        </xdr:to>
        <xdr:sp macro="" textlink="">
          <xdr:nvSpPr>
            <xdr:cNvPr id="4097" name="Compteur Année" descr="Bouton Compteur. Modifie l’année civile dans la cellule C2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1790700</xdr:colOff>
          <xdr:row>1</xdr:row>
          <xdr:rowOff>19050</xdr:rowOff>
        </xdr:from>
        <xdr:to>
          <xdr:col>4</xdr:col>
          <xdr:colOff>19050</xdr:colOff>
          <xdr:row>2</xdr:row>
          <xdr:rowOff>0</xdr:rowOff>
        </xdr:to>
        <xdr:sp macro="" textlink="">
          <xdr:nvSpPr>
            <xdr:cNvPr id="4098" name="Compteur Mois" descr="Bouton Compteur. Modifie le mois civil dans la cellule E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95250</xdr:colOff>
      <xdr:row>3</xdr:row>
      <xdr:rowOff>64558</xdr:rowOff>
    </xdr:from>
    <xdr:to>
      <xdr:col>2</xdr:col>
      <xdr:colOff>409222</xdr:colOff>
      <xdr:row>3</xdr:row>
      <xdr:rowOff>425368</xdr:rowOff>
    </xdr:to>
    <xdr:grpSp>
      <xdr:nvGrpSpPr>
        <xdr:cNvPr id="4" name="Icône Vue mensuelle" descr="&quot;&quot;" title="Icône Calendrier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pSpPr>
          <a:grpSpLocks noChangeAspect="1"/>
        </xdr:cNvGrpSpPr>
      </xdr:nvGrpSpPr>
      <xdr:grpSpPr bwMode="auto">
        <a:xfrm>
          <a:off x="518583" y="710141"/>
          <a:ext cx="313972" cy="360810"/>
          <a:chOff x="26" y="86"/>
          <a:chExt cx="36" cy="39"/>
        </a:xfrm>
      </xdr:grpSpPr>
      <xdr:sp macro="" textlink="">
        <xdr:nvSpPr>
          <xdr:cNvPr id="5" name="Rectangle 6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26" y="86"/>
            <a:ext cx="36" cy="3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" name="Forme libre 7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SpPr>
            <a:spLocks/>
          </xdr:cNvSpPr>
        </xdr:nvSpPr>
        <xdr:spPr bwMode="auto">
          <a:xfrm>
            <a:off x="26" y="95"/>
            <a:ext cx="36" cy="30"/>
          </a:xfrm>
          <a:custGeom>
            <a:avLst/>
            <a:gdLst>
              <a:gd name="T0" fmla="*/ 0 w 3024"/>
              <a:gd name="T1" fmla="*/ 0 h 2562"/>
              <a:gd name="T2" fmla="*/ 3024 w 3024"/>
              <a:gd name="T3" fmla="*/ 0 h 2562"/>
              <a:gd name="T4" fmla="*/ 3024 w 3024"/>
              <a:gd name="T5" fmla="*/ 1959 h 2562"/>
              <a:gd name="T6" fmla="*/ 2419 w 3024"/>
              <a:gd name="T7" fmla="*/ 2562 h 2562"/>
              <a:gd name="T8" fmla="*/ 0 w 3024"/>
              <a:gd name="T9" fmla="*/ 2562 h 2562"/>
              <a:gd name="T10" fmla="*/ 0 w 3024"/>
              <a:gd name="T11" fmla="*/ 0 h 25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024" h="2562">
                <a:moveTo>
                  <a:pt x="0" y="0"/>
                </a:moveTo>
                <a:lnTo>
                  <a:pt x="3024" y="0"/>
                </a:lnTo>
                <a:lnTo>
                  <a:pt x="3024" y="1959"/>
                </a:lnTo>
                <a:lnTo>
                  <a:pt x="2419" y="2562"/>
                </a:lnTo>
                <a:lnTo>
                  <a:pt x="0" y="2562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7" name="Forme libre 8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>
            <a:spLocks/>
          </xdr:cNvSpPr>
        </xdr:nvSpPr>
        <xdr:spPr bwMode="auto">
          <a:xfrm>
            <a:off x="55" y="118"/>
            <a:ext cx="7" cy="7"/>
          </a:xfrm>
          <a:custGeom>
            <a:avLst/>
            <a:gdLst>
              <a:gd name="T0" fmla="*/ 0 w 605"/>
              <a:gd name="T1" fmla="*/ 0 h 609"/>
              <a:gd name="T2" fmla="*/ 605 w 605"/>
              <a:gd name="T3" fmla="*/ 0 h 609"/>
              <a:gd name="T4" fmla="*/ 0 w 605"/>
              <a:gd name="T5" fmla="*/ 609 h 609"/>
              <a:gd name="T6" fmla="*/ 0 w 605"/>
              <a:gd name="T7" fmla="*/ 0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05" h="609">
                <a:moveTo>
                  <a:pt x="0" y="0"/>
                </a:moveTo>
                <a:lnTo>
                  <a:pt x="605" y="0"/>
                </a:lnTo>
                <a:lnTo>
                  <a:pt x="0" y="609"/>
                </a:lnTo>
                <a:lnTo>
                  <a:pt x="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9">
            <a:extLst>
              <a:ext uri="{FF2B5EF4-FFF2-40B4-BE49-F238E27FC236}">
                <a16:creationId xmlns:a16="http://schemas.microsoft.com/office/drawing/2014/main" id="{00000000-0008-0000-0200-000008000000}"/>
              </a:ext>
            </a:extLst>
          </xdr:cNvPr>
          <xdr:cNvSpPr>
            <a:spLocks/>
          </xdr:cNvSpPr>
        </xdr:nvSpPr>
        <xdr:spPr bwMode="auto">
          <a:xfrm>
            <a:off x="26" y="88"/>
            <a:ext cx="36" cy="8"/>
          </a:xfrm>
          <a:custGeom>
            <a:avLst/>
            <a:gdLst>
              <a:gd name="T0" fmla="*/ 151 w 3024"/>
              <a:gd name="T1" fmla="*/ 0 h 671"/>
              <a:gd name="T2" fmla="*/ 2873 w 3024"/>
              <a:gd name="T3" fmla="*/ 0 h 671"/>
              <a:gd name="T4" fmla="*/ 2903 w 3024"/>
              <a:gd name="T5" fmla="*/ 3 h 671"/>
              <a:gd name="T6" fmla="*/ 2931 w 3024"/>
              <a:gd name="T7" fmla="*/ 12 h 671"/>
              <a:gd name="T8" fmla="*/ 2957 w 3024"/>
              <a:gd name="T9" fmla="*/ 26 h 671"/>
              <a:gd name="T10" fmla="*/ 2980 w 3024"/>
              <a:gd name="T11" fmla="*/ 44 h 671"/>
              <a:gd name="T12" fmla="*/ 2998 w 3024"/>
              <a:gd name="T13" fmla="*/ 66 h 671"/>
              <a:gd name="T14" fmla="*/ 3012 w 3024"/>
              <a:gd name="T15" fmla="*/ 92 h 671"/>
              <a:gd name="T16" fmla="*/ 3021 w 3024"/>
              <a:gd name="T17" fmla="*/ 120 h 671"/>
              <a:gd name="T18" fmla="*/ 3024 w 3024"/>
              <a:gd name="T19" fmla="*/ 150 h 671"/>
              <a:gd name="T20" fmla="*/ 3024 w 3024"/>
              <a:gd name="T21" fmla="*/ 671 h 671"/>
              <a:gd name="T22" fmla="*/ 0 w 3024"/>
              <a:gd name="T23" fmla="*/ 671 h 671"/>
              <a:gd name="T24" fmla="*/ 0 w 3024"/>
              <a:gd name="T25" fmla="*/ 150 h 671"/>
              <a:gd name="T26" fmla="*/ 3 w 3024"/>
              <a:gd name="T27" fmla="*/ 120 h 671"/>
              <a:gd name="T28" fmla="*/ 12 w 3024"/>
              <a:gd name="T29" fmla="*/ 92 h 671"/>
              <a:gd name="T30" fmla="*/ 26 w 3024"/>
              <a:gd name="T31" fmla="*/ 66 h 671"/>
              <a:gd name="T32" fmla="*/ 44 w 3024"/>
              <a:gd name="T33" fmla="*/ 44 h 671"/>
              <a:gd name="T34" fmla="*/ 67 w 3024"/>
              <a:gd name="T35" fmla="*/ 26 h 671"/>
              <a:gd name="T36" fmla="*/ 93 w 3024"/>
              <a:gd name="T37" fmla="*/ 12 h 671"/>
              <a:gd name="T38" fmla="*/ 121 w 3024"/>
              <a:gd name="T39" fmla="*/ 3 h 671"/>
              <a:gd name="T40" fmla="*/ 151 w 3024"/>
              <a:gd name="T41" fmla="*/ 0 h 6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0" t="0" r="r" b="b"/>
            <a:pathLst>
              <a:path w="3024" h="671">
                <a:moveTo>
                  <a:pt x="151" y="0"/>
                </a:moveTo>
                <a:lnTo>
                  <a:pt x="2873" y="0"/>
                </a:lnTo>
                <a:lnTo>
                  <a:pt x="2903" y="3"/>
                </a:lnTo>
                <a:lnTo>
                  <a:pt x="2931" y="12"/>
                </a:lnTo>
                <a:lnTo>
                  <a:pt x="2957" y="26"/>
                </a:lnTo>
                <a:lnTo>
                  <a:pt x="2980" y="44"/>
                </a:lnTo>
                <a:lnTo>
                  <a:pt x="2998" y="66"/>
                </a:lnTo>
                <a:lnTo>
                  <a:pt x="3012" y="92"/>
                </a:lnTo>
                <a:lnTo>
                  <a:pt x="3021" y="120"/>
                </a:lnTo>
                <a:lnTo>
                  <a:pt x="3024" y="150"/>
                </a:lnTo>
                <a:lnTo>
                  <a:pt x="3024" y="671"/>
                </a:lnTo>
                <a:lnTo>
                  <a:pt x="0" y="671"/>
                </a:lnTo>
                <a:lnTo>
                  <a:pt x="0" y="150"/>
                </a:lnTo>
                <a:lnTo>
                  <a:pt x="3" y="120"/>
                </a:lnTo>
                <a:lnTo>
                  <a:pt x="12" y="92"/>
                </a:lnTo>
                <a:lnTo>
                  <a:pt x="26" y="66"/>
                </a:lnTo>
                <a:lnTo>
                  <a:pt x="44" y="44"/>
                </a:lnTo>
                <a:lnTo>
                  <a:pt x="67" y="26"/>
                </a:lnTo>
                <a:lnTo>
                  <a:pt x="93" y="12"/>
                </a:lnTo>
                <a:lnTo>
                  <a:pt x="121" y="3"/>
                </a:lnTo>
                <a:lnTo>
                  <a:pt x="151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03F3B7D-EC5E-4BD9-AC3E-269DD1441892}" autoFormatId="16" applyNumberFormats="0" applyBorderFormats="0" applyFontFormats="0" applyPatternFormats="0" applyAlignmentFormats="0" applyWidthHeightFormats="0">
  <queryTableRefresh nextId="7">
    <queryTableFields count="4">
      <queryTableField id="3" name="U" tableColumnId="3"/>
      <queryTableField id="1" name="Date" tableColumnId="1"/>
      <queryTableField id="2" name="Cours" tableColumnId="2"/>
      <queryTableField id="5" name="Durée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evoirs" displayName="Devoirs" ref="A1:I105" totalsRowShown="0" headerRowDxfId="39">
  <autoFilter ref="A1:I105" xr:uid="{00000000-0009-0000-0100-000001000000}"/>
  <tableColumns count="9">
    <tableColumn id="1" xr3:uid="{00000000-0010-0000-0000-000001000000}" name="Nom du cours" dataDxfId="38"/>
    <tableColumn id="7" xr3:uid="{BB8480CF-F290-4DD4-9DFB-1F637E34FBAD}" name="Durée" dataDxfId="37"/>
    <tableColumn id="2" xr3:uid="{00000000-0010-0000-0000-000002000000}" name="J0" dataDxfId="36"/>
    <tableColumn id="3" xr3:uid="{00000000-0010-0000-0000-000003000000}" name="J2" dataDxfId="35">
      <calculatedColumnFormula array="1">IF(Devoirs[[#This Row],[J0]:[J0]]="","",Devoirs[[#This Row],[J0]:[J0]]+MID(D$1,2,2))</calculatedColumnFormula>
    </tableColumn>
    <tableColumn id="4" xr3:uid="{00000000-0010-0000-0000-000004000000}" name="J6" dataDxfId="34">
      <calculatedColumnFormula array="1">IF(Devoirs[[#This Row],[J0]:[J0]]="","",Devoirs[[#This Row],[J0]:[J0]]+MID(E$1,2,2))</calculatedColumnFormula>
    </tableColumn>
    <tableColumn id="5" xr3:uid="{00000000-0010-0000-0000-000005000000}" name="J10" dataDxfId="33">
      <calculatedColumnFormula array="1">IF(Devoirs[[#This Row],[J0]:[J0]]="","",Devoirs[[#This Row],[J0]:[J0]]+MID(F$1,2,2))</calculatedColumnFormula>
    </tableColumn>
    <tableColumn id="6" xr3:uid="{00000000-0010-0000-0000-000006000000}" name="J15" dataDxfId="32">
      <calculatedColumnFormula array="1">IF(Devoirs[[#This Row],[J0]:[J0]]="","",Devoirs[[#This Row],[J0]:[J0]]+MID(G$1,2,2))</calculatedColumnFormula>
    </tableColumn>
    <tableColumn id="8" xr3:uid="{00000000-0010-0000-0000-000008000000}" name="J30" dataDxfId="31">
      <calculatedColumnFormula array="1">IF(Devoirs[[#This Row],[J0]:[J0]]="","",Devoirs[[#This Row],[J0]:[J0]]+MID(H$1,2,2))</calculatedColumnFormula>
    </tableColumn>
    <tableColumn id="9" xr3:uid="{00000000-0010-0000-0000-000009000000}" name="J60" dataDxfId="30">
      <calculatedColumnFormula array="1">IF(Devoirs[[#This Row],[J0]:[J0]]="","",Devoirs[[#This Row],[J0]:[J0]]+MID(I$1,2,2))</calculatedColumnFormula>
    </tableColumn>
  </tableColumns>
  <tableStyleInfo name="Student Planner" showFirstColumn="0" showLastColumn="0" showRowStripes="1" showColumnStripes="0"/>
  <extLst>
    <ext xmlns:x14="http://schemas.microsoft.com/office/spreadsheetml/2009/9/main" uri="{504A1905-F514-4f6f-8877-14C23A59335A}">
      <x14:table altText="Devoirs" altTextSummary="Listes des affectations et échéance.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308DF11-F87A-4990-B61A-BAB1ED96F079}" name="Devoirs2" displayName="Devoirs2" ref="O1:R288" tableType="queryTable" totalsRowShown="0">
  <tableColumns count="4">
    <tableColumn id="3" xr3:uid="{9C0B1FD7-0E5C-42BB-ADC3-178C86E34E2B}" uniqueName="3" name="U" queryTableFieldId="3" dataDxfId="25"/>
    <tableColumn id="1" xr3:uid="{E9BA621D-7D19-471D-AA92-4FF41B7E9658}" uniqueName="1" name="Date" queryTableFieldId="1" dataDxfId="24"/>
    <tableColumn id="2" xr3:uid="{7B07FE0B-CE9F-4A5A-84DB-45A0A6FF5574}" uniqueName="2" name="Cours" queryTableFieldId="2" dataDxfId="29"/>
    <tableColumn id="4" xr3:uid="{54B0BB72-BB31-4AAD-B902-16AB58006A86}" uniqueName="4" name="Durée" queryTableFieldId="5" dataDxfId="23"/>
  </tableColumns>
  <tableStyleInfo name="TableStyleLight9" showFirstColumn="0" showLastColumn="0" showRowStripes="1" showColumnStripes="1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JF_P" displayName="JF_P" ref="B1:C33" totalsRowShown="0" headerRowDxfId="28">
  <autoFilter ref="B1:C33" xr:uid="{00000000-0009-0000-0100-000002000000}"/>
  <tableColumns count="2">
    <tableColumn id="1" xr3:uid="{00000000-0010-0000-0100-000001000000}" name="DATE_JFP" dataDxfId="27"/>
    <tableColumn id="2" xr3:uid="{00000000-0010-0000-0100-000002000000}" name="JF_Ponts" dataDxfId="26"/>
  </tableColumns>
  <tableStyleInfo name="TableStyleLight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5"/>
    <pageSetUpPr autoPageBreaks="0"/>
  </sheetPr>
  <dimension ref="A1:R288"/>
  <sheetViews>
    <sheetView showGridLines="0" zoomScale="70" zoomScaleNormal="70" workbookViewId="0">
      <selection activeCell="Q80" sqref="Q80"/>
    </sheetView>
  </sheetViews>
  <sheetFormatPr baseColWidth="10" defaultColWidth="9.140625" defaultRowHeight="18" customHeight="1" x14ac:dyDescent="0.2"/>
  <cols>
    <col min="1" max="1" width="46.7109375" bestFit="1" customWidth="1"/>
    <col min="2" max="2" width="12.140625" bestFit="1" customWidth="1"/>
    <col min="3" max="3" width="12" style="60" bestFit="1" customWidth="1"/>
    <col min="4" max="4" width="14.85546875" style="60" bestFit="1" customWidth="1"/>
    <col min="5" max="5" width="12" style="60" bestFit="1" customWidth="1"/>
    <col min="6" max="9" width="11.7109375" style="60" bestFit="1" customWidth="1"/>
    <col min="14" max="14" width="30.42578125" bestFit="1" customWidth="1"/>
    <col min="15" max="15" width="5.85546875" bestFit="1" customWidth="1"/>
    <col min="16" max="16" width="10.7109375" bestFit="1" customWidth="1"/>
    <col min="17" max="17" width="57.7109375" bestFit="1" customWidth="1"/>
    <col min="18" max="18" width="9.7109375" bestFit="1" customWidth="1"/>
  </cols>
  <sheetData>
    <row r="1" spans="1:18" ht="15.75" x14ac:dyDescent="0.2">
      <c r="A1" s="4" t="s">
        <v>0</v>
      </c>
      <c r="B1" s="4" t="s">
        <v>143</v>
      </c>
      <c r="C1" s="4" t="s">
        <v>1</v>
      </c>
      <c r="D1" s="4" t="s">
        <v>37</v>
      </c>
      <c r="E1" s="4" t="s">
        <v>38</v>
      </c>
      <c r="F1" s="4" t="s">
        <v>39</v>
      </c>
      <c r="G1" s="4" t="s">
        <v>40</v>
      </c>
      <c r="H1" s="4" t="s">
        <v>41</v>
      </c>
      <c r="I1" s="4" t="s">
        <v>42</v>
      </c>
      <c r="O1" t="s">
        <v>146</v>
      </c>
      <c r="P1" t="s">
        <v>144</v>
      </c>
      <c r="Q1" t="s">
        <v>145</v>
      </c>
      <c r="R1" t="s">
        <v>143</v>
      </c>
    </row>
    <row r="2" spans="1:18" ht="12.75" x14ac:dyDescent="0.2">
      <c r="A2" s="42" t="s">
        <v>43</v>
      </c>
      <c r="B2" s="42"/>
      <c r="C2" s="59"/>
      <c r="D2" s="59" t="str" cm="1">
        <f t="array" ref="D2">IF(Devoirs[[#This Row],[J0]:[J0]]="","",Devoirs[[#This Row],[J0]:[J0]]+MID(D$1,2,2))</f>
        <v/>
      </c>
      <c r="E2" s="59" t="str" cm="1">
        <f t="array" ref="E2">IF(Devoirs[[#This Row],[J0]:[J0]]="","",Devoirs[[#This Row],[J0]:[J0]]+MID(E$1,2,2))</f>
        <v/>
      </c>
      <c r="F2" s="59" t="str" cm="1">
        <f t="array" ref="F2">IF(Devoirs[[#This Row],[J0]:[J0]]="","",Devoirs[[#This Row],[J0]:[J0]]+MID(F$1,2,2))</f>
        <v/>
      </c>
      <c r="G2" s="59" t="str" cm="1">
        <f t="array" ref="G2">IF(Devoirs[[#This Row],[J0]:[J0]]="","",Devoirs[[#This Row],[J0]:[J0]]+MID(G$1,2,2))</f>
        <v/>
      </c>
      <c r="H2" s="59" t="str" cm="1">
        <f t="array" ref="H2">IF(Devoirs[[#This Row],[J0]:[J0]]="","",Devoirs[[#This Row],[J0]:[J0]]+MID(H$1,2,2))</f>
        <v/>
      </c>
      <c r="I2" s="59" t="str" cm="1">
        <f t="array" ref="I2">IF(Devoirs[[#This Row],[J0]:[J0]]="","",Devoirs[[#This Row],[J0]:[J0]]+MID(I$1,2,2))</f>
        <v/>
      </c>
      <c r="O2" t="s">
        <v>147</v>
      </c>
      <c r="P2" s="75">
        <v>45901</v>
      </c>
      <c r="Q2" t="s">
        <v>153</v>
      </c>
      <c r="R2" s="81"/>
    </row>
    <row r="3" spans="1:18" ht="12.75" x14ac:dyDescent="0.2">
      <c r="A3" s="37" t="s">
        <v>44</v>
      </c>
      <c r="B3" s="74">
        <v>6.25E-2</v>
      </c>
      <c r="C3" s="59">
        <v>45914</v>
      </c>
      <c r="D3" s="59" cm="1">
        <f t="array" ref="D3">IF(Devoirs[[#This Row],[J0]:[J0]]="","",Devoirs[[#This Row],[J0]:[J0]]+MID(D$1,2,2))</f>
        <v>45916</v>
      </c>
      <c r="E3" s="59" cm="1">
        <f t="array" ref="E3">IF(Devoirs[[#This Row],[J0]:[J0]]="","",Devoirs[[#This Row],[J0]:[J0]]+MID(E$1,2,2))</f>
        <v>45920</v>
      </c>
      <c r="F3" s="59" cm="1">
        <f t="array" ref="F3">IF(Devoirs[[#This Row],[J0]:[J0]]="","",Devoirs[[#This Row],[J0]:[J0]]+MID(F$1,2,2))</f>
        <v>45924</v>
      </c>
      <c r="G3" s="59" cm="1">
        <f t="array" ref="G3">IF(Devoirs[[#This Row],[J0]:[J0]]="","",Devoirs[[#This Row],[J0]:[J0]]+MID(G$1,2,2))</f>
        <v>45929</v>
      </c>
      <c r="H3" s="59" cm="1">
        <f t="array" ref="H3">IF(Devoirs[[#This Row],[J0]:[J0]]="","",Devoirs[[#This Row],[J0]:[J0]]+MID(H$1,2,2))</f>
        <v>45944</v>
      </c>
      <c r="I3" s="59" cm="1">
        <f t="array" ref="I3">IF(Devoirs[[#This Row],[J0]:[J0]]="","",Devoirs[[#This Row],[J0]:[J0]]+MID(I$1,2,2))</f>
        <v>45974</v>
      </c>
      <c r="O3" t="s">
        <v>147</v>
      </c>
      <c r="P3" s="75">
        <v>45903</v>
      </c>
      <c r="Q3" t="s">
        <v>154</v>
      </c>
      <c r="R3" s="81"/>
    </row>
    <row r="4" spans="1:18" ht="12.75" x14ac:dyDescent="0.2">
      <c r="A4" s="37" t="s">
        <v>45</v>
      </c>
      <c r="B4" s="74">
        <v>4.1666666666666664E-2</v>
      </c>
      <c r="C4" s="59"/>
      <c r="D4" s="59" t="str" cm="1">
        <f t="array" ref="D4">IF(Devoirs[[#This Row],[J0]:[J0]]="","",Devoirs[[#This Row],[J0]:[J0]]+MID(D$1,2,2))</f>
        <v/>
      </c>
      <c r="E4" s="59" t="str" cm="1">
        <f t="array" ref="E4">IF(Devoirs[[#This Row],[J0]:[J0]]="","",Devoirs[[#This Row],[J0]:[J0]]+MID(E$1,2,2))</f>
        <v/>
      </c>
      <c r="F4" s="59" t="str" cm="1">
        <f t="array" ref="F4">IF(Devoirs[[#This Row],[J0]:[J0]]="","",Devoirs[[#This Row],[J0]:[J0]]+MID(F$1,2,2))</f>
        <v/>
      </c>
      <c r="G4" s="59" t="str" cm="1">
        <f t="array" ref="G4">IF(Devoirs[[#This Row],[J0]:[J0]]="","",Devoirs[[#This Row],[J0]:[J0]]+MID(G$1,2,2))</f>
        <v/>
      </c>
      <c r="H4" s="59" t="str" cm="1">
        <f t="array" ref="H4">IF(Devoirs[[#This Row],[J0]:[J0]]="","",Devoirs[[#This Row],[J0]:[J0]]+MID(H$1,2,2))</f>
        <v/>
      </c>
      <c r="I4" s="59" t="str" cm="1">
        <f t="array" ref="I4">IF(Devoirs[[#This Row],[J0]:[J0]]="","",Devoirs[[#This Row],[J0]:[J0]]+MID(I$1,2,2))</f>
        <v/>
      </c>
      <c r="O4" t="s">
        <v>104</v>
      </c>
      <c r="P4" s="75">
        <v>45905</v>
      </c>
      <c r="Q4" t="s">
        <v>155</v>
      </c>
      <c r="R4" s="81"/>
    </row>
    <row r="5" spans="1:18" ht="12.75" x14ac:dyDescent="0.2">
      <c r="A5" s="37" t="s">
        <v>46</v>
      </c>
      <c r="B5" s="74">
        <v>7.2916666666666671E-2</v>
      </c>
      <c r="C5" s="59"/>
      <c r="D5" s="59" t="str" cm="1">
        <f t="array" ref="D5">IF(Devoirs[[#This Row],[J0]:[J0]]="","",Devoirs[[#This Row],[J0]:[J0]]+MID(D$1,2,2))</f>
        <v/>
      </c>
      <c r="E5" s="59" t="str" cm="1">
        <f t="array" ref="E5">IF(Devoirs[[#This Row],[J0]:[J0]]="","",Devoirs[[#This Row],[J0]:[J0]]+MID(E$1,2,2))</f>
        <v/>
      </c>
      <c r="F5" s="59" t="str" cm="1">
        <f t="array" ref="F5">IF(Devoirs[[#This Row],[J0]:[J0]]="","",Devoirs[[#This Row],[J0]:[J0]]+MID(F$1,2,2))</f>
        <v/>
      </c>
      <c r="G5" s="59" t="str" cm="1">
        <f t="array" ref="G5">IF(Devoirs[[#This Row],[J0]:[J0]]="","",Devoirs[[#This Row],[J0]:[J0]]+MID(G$1,2,2))</f>
        <v/>
      </c>
      <c r="H5" s="59" t="str" cm="1">
        <f t="array" ref="H5">IF(Devoirs[[#This Row],[J0]:[J0]]="","",Devoirs[[#This Row],[J0]:[J0]]+MID(H$1,2,2))</f>
        <v/>
      </c>
      <c r="I5" s="59" t="str" cm="1">
        <f t="array" ref="I5">IF(Devoirs[[#This Row],[J0]:[J0]]="","",Devoirs[[#This Row],[J0]:[J0]]+MID(I$1,2,2))</f>
        <v/>
      </c>
      <c r="O5" t="s">
        <v>104</v>
      </c>
      <c r="P5" s="75">
        <v>45905</v>
      </c>
      <c r="Q5" t="s">
        <v>156</v>
      </c>
      <c r="R5" s="81"/>
    </row>
    <row r="6" spans="1:18" ht="12.75" x14ac:dyDescent="0.2">
      <c r="A6" s="37" t="s">
        <v>47</v>
      </c>
      <c r="B6" s="74">
        <v>8.3333333333333329E-2</v>
      </c>
      <c r="C6" s="59">
        <v>45916</v>
      </c>
      <c r="D6" s="59" cm="1">
        <f t="array" ref="D6">IF(Devoirs[[#This Row],[J0]:[J0]]="","",Devoirs[[#This Row],[J0]:[J0]]+MID(D$1,2,2))</f>
        <v>45918</v>
      </c>
      <c r="E6" s="59" cm="1">
        <f t="array" ref="E6">IF(Devoirs[[#This Row],[J0]:[J0]]="","",Devoirs[[#This Row],[J0]:[J0]]+MID(E$1,2,2))</f>
        <v>45922</v>
      </c>
      <c r="F6" s="59" cm="1">
        <f t="array" ref="F6">IF(Devoirs[[#This Row],[J0]:[J0]]="","",Devoirs[[#This Row],[J0]:[J0]]+MID(F$1,2,2))</f>
        <v>45926</v>
      </c>
      <c r="G6" s="59" cm="1">
        <f t="array" ref="G6">IF(Devoirs[[#This Row],[J0]:[J0]]="","",Devoirs[[#This Row],[J0]:[J0]]+MID(G$1,2,2))</f>
        <v>45931</v>
      </c>
      <c r="H6" s="59" cm="1">
        <f t="array" ref="H6">IF(Devoirs[[#This Row],[J0]:[J0]]="","",Devoirs[[#This Row],[J0]:[J0]]+MID(H$1,2,2))</f>
        <v>45946</v>
      </c>
      <c r="I6" s="59" cm="1">
        <f t="array" ref="I6">IF(Devoirs[[#This Row],[J0]:[J0]]="","",Devoirs[[#This Row],[J0]:[J0]]+MID(I$1,2,2))</f>
        <v>45976</v>
      </c>
      <c r="O6" t="s">
        <v>104</v>
      </c>
      <c r="P6" s="75">
        <v>45905</v>
      </c>
      <c r="Q6" t="s">
        <v>157</v>
      </c>
      <c r="R6" s="81"/>
    </row>
    <row r="7" spans="1:18" ht="12.75" x14ac:dyDescent="0.2">
      <c r="A7" s="37" t="s">
        <v>48</v>
      </c>
      <c r="B7" s="66"/>
      <c r="C7" s="59">
        <v>45918</v>
      </c>
      <c r="D7" s="59" cm="1">
        <f t="array" ref="D7">IF(Devoirs[[#This Row],[J0]:[J0]]="","",Devoirs[[#This Row],[J0]:[J0]]+MID(D$1,2,2))</f>
        <v>45920</v>
      </c>
      <c r="E7" s="59" cm="1">
        <f t="array" ref="E7">IF(Devoirs[[#This Row],[J0]:[J0]]="","",Devoirs[[#This Row],[J0]:[J0]]+MID(E$1,2,2))</f>
        <v>45924</v>
      </c>
      <c r="F7" s="59" cm="1">
        <f t="array" ref="F7">IF(Devoirs[[#This Row],[J0]:[J0]]="","",Devoirs[[#This Row],[J0]:[J0]]+MID(F$1,2,2))</f>
        <v>45928</v>
      </c>
      <c r="G7" s="59" cm="1">
        <f t="array" ref="G7">IF(Devoirs[[#This Row],[J0]:[J0]]="","",Devoirs[[#This Row],[J0]:[J0]]+MID(G$1,2,2))</f>
        <v>45933</v>
      </c>
      <c r="H7" s="59" cm="1">
        <f t="array" ref="H7">IF(Devoirs[[#This Row],[J0]:[J0]]="","",Devoirs[[#This Row],[J0]:[J0]]+MID(H$1,2,2))</f>
        <v>45948</v>
      </c>
      <c r="I7" s="59" cm="1">
        <f t="array" ref="I7">IF(Devoirs[[#This Row],[J0]:[J0]]="","",Devoirs[[#This Row],[J0]:[J0]]+MID(I$1,2,2))</f>
        <v>45978</v>
      </c>
      <c r="O7" t="s">
        <v>147</v>
      </c>
      <c r="P7" s="75">
        <v>45907</v>
      </c>
      <c r="Q7" t="s">
        <v>158</v>
      </c>
      <c r="R7" s="81"/>
    </row>
    <row r="8" spans="1:18" ht="12.75" x14ac:dyDescent="0.2">
      <c r="A8" s="37" t="s">
        <v>49</v>
      </c>
      <c r="B8" s="66"/>
      <c r="C8" s="59"/>
      <c r="D8" s="59" t="str" cm="1">
        <f t="array" ref="D8">IF(Devoirs[[#This Row],[J0]:[J0]]="","",Devoirs[[#This Row],[J0]:[J0]]+MID(D$1,2,2))</f>
        <v/>
      </c>
      <c r="E8" s="59" t="str" cm="1">
        <f t="array" ref="E8">IF(Devoirs[[#This Row],[J0]:[J0]]="","",Devoirs[[#This Row],[J0]:[J0]]+MID(E$1,2,2))</f>
        <v/>
      </c>
      <c r="F8" s="59" t="str" cm="1">
        <f t="array" ref="F8">IF(Devoirs[[#This Row],[J0]:[J0]]="","",Devoirs[[#This Row],[J0]:[J0]]+MID(F$1,2,2))</f>
        <v/>
      </c>
      <c r="G8" s="59" t="str" cm="1">
        <f t="array" ref="G8">IF(Devoirs[[#This Row],[J0]:[J0]]="","",Devoirs[[#This Row],[J0]:[J0]]+MID(G$1,2,2))</f>
        <v/>
      </c>
      <c r="H8" s="59" t="str" cm="1">
        <f t="array" ref="H8">IF(Devoirs[[#This Row],[J0]:[J0]]="","",Devoirs[[#This Row],[J0]:[J0]]+MID(H$1,2,2))</f>
        <v/>
      </c>
      <c r="I8" s="59" t="str" cm="1">
        <f t="array" ref="I8">IF(Devoirs[[#This Row],[J0]:[J0]]="","",Devoirs[[#This Row],[J0]:[J0]]+MID(I$1,2,2))</f>
        <v/>
      </c>
      <c r="O8" t="s">
        <v>104</v>
      </c>
      <c r="P8" s="75">
        <v>45907</v>
      </c>
      <c r="Q8" t="s">
        <v>159</v>
      </c>
      <c r="R8" s="81"/>
    </row>
    <row r="9" spans="1:18" ht="12.75" x14ac:dyDescent="0.2">
      <c r="A9" s="38" t="s">
        <v>50</v>
      </c>
      <c r="B9" s="66"/>
      <c r="C9" s="59"/>
      <c r="D9" s="59" t="str" cm="1">
        <f t="array" ref="D9">IF(Devoirs[[#This Row],[J0]:[J0]]="","",Devoirs[[#This Row],[J0]:[J0]]+MID(D$1,2,2))</f>
        <v/>
      </c>
      <c r="E9" s="59" t="str" cm="1">
        <f t="array" ref="E9">IF(Devoirs[[#This Row],[J0]:[J0]]="","",Devoirs[[#This Row],[J0]:[J0]]+MID(E$1,2,2))</f>
        <v/>
      </c>
      <c r="F9" s="59" t="str" cm="1">
        <f t="array" ref="F9">IF(Devoirs[[#This Row],[J0]:[J0]]="","",Devoirs[[#This Row],[J0]:[J0]]+MID(F$1,2,2))</f>
        <v/>
      </c>
      <c r="G9" s="59" t="str" cm="1">
        <f t="array" ref="G9">IF(Devoirs[[#This Row],[J0]:[J0]]="","",Devoirs[[#This Row],[J0]:[J0]]+MID(G$1,2,2))</f>
        <v/>
      </c>
      <c r="H9" s="59" t="str" cm="1">
        <f t="array" ref="H9">IF(Devoirs[[#This Row],[J0]:[J0]]="","",Devoirs[[#This Row],[J0]:[J0]]+MID(H$1,2,2))</f>
        <v/>
      </c>
      <c r="I9" s="59" t="str" cm="1">
        <f t="array" ref="I9">IF(Devoirs[[#This Row],[J0]:[J0]]="","",Devoirs[[#This Row],[J0]:[J0]]+MID(I$1,2,2))</f>
        <v/>
      </c>
      <c r="O9" t="s">
        <v>104</v>
      </c>
      <c r="P9" s="75">
        <v>45907</v>
      </c>
      <c r="Q9" t="s">
        <v>160</v>
      </c>
      <c r="R9" s="81"/>
    </row>
    <row r="10" spans="1:18" ht="12.75" x14ac:dyDescent="0.2">
      <c r="A10" s="42" t="s">
        <v>51</v>
      </c>
      <c r="B10" s="42"/>
      <c r="C10" s="59"/>
      <c r="D10" s="59" t="str" cm="1">
        <f t="array" ref="D10">IF(Devoirs[[#This Row],[J0]:[J0]]="","",Devoirs[[#This Row],[J0]:[J0]]+MID(D$1,2,2))</f>
        <v/>
      </c>
      <c r="E10" s="59" t="str" cm="1">
        <f t="array" ref="E10">IF(Devoirs[[#This Row],[J0]:[J0]]="","",Devoirs[[#This Row],[J0]:[J0]]+MID(E$1,2,2))</f>
        <v/>
      </c>
      <c r="F10" s="59" t="str" cm="1">
        <f t="array" ref="F10">IF(Devoirs[[#This Row],[J0]:[J0]]="","",Devoirs[[#This Row],[J0]:[J0]]+MID(F$1,2,2))</f>
        <v/>
      </c>
      <c r="G10" s="59" t="str" cm="1">
        <f t="array" ref="G10">IF(Devoirs[[#This Row],[J0]:[J0]]="","",Devoirs[[#This Row],[J0]:[J0]]+MID(G$1,2,2))</f>
        <v/>
      </c>
      <c r="H10" s="59" t="str" cm="1">
        <f t="array" ref="H10">IF(Devoirs[[#This Row],[J0]:[J0]]="","",Devoirs[[#This Row],[J0]:[J0]]+MID(H$1,2,2))</f>
        <v/>
      </c>
      <c r="I10" s="59" t="str" cm="1">
        <f t="array" ref="I10">IF(Devoirs[[#This Row],[J0]:[J0]]="","",Devoirs[[#This Row],[J0]:[J0]]+MID(I$1,2,2))</f>
        <v/>
      </c>
      <c r="O10" t="s">
        <v>104</v>
      </c>
      <c r="P10" s="75">
        <v>45907</v>
      </c>
      <c r="Q10" t="s">
        <v>161</v>
      </c>
      <c r="R10" s="81"/>
    </row>
    <row r="11" spans="1:18" ht="12.75" x14ac:dyDescent="0.2">
      <c r="A11" s="39" t="s">
        <v>52</v>
      </c>
      <c r="B11" s="67"/>
      <c r="C11" s="59">
        <v>45924</v>
      </c>
      <c r="D11" s="59" cm="1">
        <f t="array" ref="D11">IF(Devoirs[[#This Row],[J0]:[J0]]="","",Devoirs[[#This Row],[J0]:[J0]]+MID(D$1,2,2))</f>
        <v>45926</v>
      </c>
      <c r="E11" s="59" cm="1">
        <f t="array" ref="E11">IF(Devoirs[[#This Row],[J0]:[J0]]="","",Devoirs[[#This Row],[J0]:[J0]]+MID(E$1,2,2))</f>
        <v>45930</v>
      </c>
      <c r="F11" s="59" cm="1">
        <f t="array" ref="F11">IF(Devoirs[[#This Row],[J0]:[J0]]="","",Devoirs[[#This Row],[J0]:[J0]]+MID(F$1,2,2))</f>
        <v>45934</v>
      </c>
      <c r="G11" s="59" cm="1">
        <f t="array" ref="G11">IF(Devoirs[[#This Row],[J0]:[J0]]="","",Devoirs[[#This Row],[J0]:[J0]]+MID(G$1,2,2))</f>
        <v>45939</v>
      </c>
      <c r="H11" s="59" cm="1">
        <f t="array" ref="H11">IF(Devoirs[[#This Row],[J0]:[J0]]="","",Devoirs[[#This Row],[J0]:[J0]]+MID(H$1,2,2))</f>
        <v>45954</v>
      </c>
      <c r="I11" s="59" cm="1">
        <f t="array" ref="I11">IF(Devoirs[[#This Row],[J0]:[J0]]="","",Devoirs[[#This Row],[J0]:[J0]]+MID(I$1,2,2))</f>
        <v>45984</v>
      </c>
      <c r="O11" t="s">
        <v>147</v>
      </c>
      <c r="P11" s="75">
        <v>45908</v>
      </c>
      <c r="Q11" t="s">
        <v>162</v>
      </c>
      <c r="R11" s="81"/>
    </row>
    <row r="12" spans="1:18" ht="12.75" x14ac:dyDescent="0.2">
      <c r="A12" s="40" t="s">
        <v>53</v>
      </c>
      <c r="B12" s="67"/>
      <c r="C12" s="59">
        <v>45924</v>
      </c>
      <c r="D12" s="59" cm="1">
        <f t="array" ref="D12">IF(Devoirs[[#This Row],[J0]:[J0]]="","",Devoirs[[#This Row],[J0]:[J0]]+MID(D$1,2,2))</f>
        <v>45926</v>
      </c>
      <c r="E12" s="59" cm="1">
        <f t="array" ref="E12">IF(Devoirs[[#This Row],[J0]:[J0]]="","",Devoirs[[#This Row],[J0]:[J0]]+MID(E$1,2,2))</f>
        <v>45930</v>
      </c>
      <c r="F12" s="59" cm="1">
        <f t="array" ref="F12">IF(Devoirs[[#This Row],[J0]:[J0]]="","",Devoirs[[#This Row],[J0]:[J0]]+MID(F$1,2,2))</f>
        <v>45934</v>
      </c>
      <c r="G12" s="59" cm="1">
        <f t="array" ref="G12">IF(Devoirs[[#This Row],[J0]:[J0]]="","",Devoirs[[#This Row],[J0]:[J0]]+MID(G$1,2,2))</f>
        <v>45939</v>
      </c>
      <c r="H12" s="59" cm="1">
        <f t="array" ref="H12">IF(Devoirs[[#This Row],[J0]:[J0]]="","",Devoirs[[#This Row],[J0]:[J0]]+MID(H$1,2,2))</f>
        <v>45954</v>
      </c>
      <c r="I12" s="59" cm="1">
        <f t="array" ref="I12">IF(Devoirs[[#This Row],[J0]:[J0]]="","",Devoirs[[#This Row],[J0]:[J0]]+MID(I$1,2,2))</f>
        <v>45984</v>
      </c>
      <c r="O12" t="s">
        <v>104</v>
      </c>
      <c r="P12" s="75">
        <v>45908</v>
      </c>
      <c r="Q12" t="s">
        <v>163</v>
      </c>
      <c r="R12" s="81"/>
    </row>
    <row r="13" spans="1:18" ht="12.75" x14ac:dyDescent="0.2">
      <c r="A13" s="40" t="s">
        <v>54</v>
      </c>
      <c r="B13" s="67"/>
      <c r="C13" s="59">
        <v>45924</v>
      </c>
      <c r="D13" s="59" cm="1">
        <f t="array" ref="D13">IF(Devoirs[[#This Row],[J0]:[J0]]="","",Devoirs[[#This Row],[J0]:[J0]]+MID(D$1,2,2))</f>
        <v>45926</v>
      </c>
      <c r="E13" s="59" cm="1">
        <f t="array" ref="E13">IF(Devoirs[[#This Row],[J0]:[J0]]="","",Devoirs[[#This Row],[J0]:[J0]]+MID(E$1,2,2))</f>
        <v>45930</v>
      </c>
      <c r="F13" s="59" cm="1">
        <f t="array" ref="F13">IF(Devoirs[[#This Row],[J0]:[J0]]="","",Devoirs[[#This Row],[J0]:[J0]]+MID(F$1,2,2))</f>
        <v>45934</v>
      </c>
      <c r="G13" s="59" cm="1">
        <f t="array" ref="G13">IF(Devoirs[[#This Row],[J0]:[J0]]="","",Devoirs[[#This Row],[J0]:[J0]]+MID(G$1,2,2))</f>
        <v>45939</v>
      </c>
      <c r="H13" s="59" cm="1">
        <f t="array" ref="H13">IF(Devoirs[[#This Row],[J0]:[J0]]="","",Devoirs[[#This Row],[J0]:[J0]]+MID(H$1,2,2))</f>
        <v>45954</v>
      </c>
      <c r="I13" s="59" cm="1">
        <f t="array" ref="I13">IF(Devoirs[[#This Row],[J0]:[J0]]="","",Devoirs[[#This Row],[J0]:[J0]]+MID(I$1,2,2))</f>
        <v>45984</v>
      </c>
      <c r="O13" t="s">
        <v>104</v>
      </c>
      <c r="P13" s="75">
        <v>45909</v>
      </c>
      <c r="Q13" t="s">
        <v>164</v>
      </c>
      <c r="R13" s="81"/>
    </row>
    <row r="14" spans="1:18" ht="12.75" x14ac:dyDescent="0.2">
      <c r="A14" s="40" t="s">
        <v>55</v>
      </c>
      <c r="B14" s="67"/>
      <c r="C14" s="59">
        <v>45924</v>
      </c>
      <c r="D14" s="59" cm="1">
        <f t="array" ref="D14">IF(Devoirs[[#This Row],[J0]:[J0]]="","",Devoirs[[#This Row],[J0]:[J0]]+MID(D$1,2,2))</f>
        <v>45926</v>
      </c>
      <c r="E14" s="59" cm="1">
        <f t="array" ref="E14">IF(Devoirs[[#This Row],[J0]:[J0]]="","",Devoirs[[#This Row],[J0]:[J0]]+MID(E$1,2,2))</f>
        <v>45930</v>
      </c>
      <c r="F14" s="59" cm="1">
        <f t="array" ref="F14">IF(Devoirs[[#This Row],[J0]:[J0]]="","",Devoirs[[#This Row],[J0]:[J0]]+MID(F$1,2,2))</f>
        <v>45934</v>
      </c>
      <c r="G14" s="59" cm="1">
        <f t="array" ref="G14">IF(Devoirs[[#This Row],[J0]:[J0]]="","",Devoirs[[#This Row],[J0]:[J0]]+MID(G$1,2,2))</f>
        <v>45939</v>
      </c>
      <c r="H14" s="59" cm="1">
        <f t="array" ref="H14">IF(Devoirs[[#This Row],[J0]:[J0]]="","",Devoirs[[#This Row],[J0]:[J0]]+MID(H$1,2,2))</f>
        <v>45954</v>
      </c>
      <c r="I14" s="59" cm="1">
        <f t="array" ref="I14">IF(Devoirs[[#This Row],[J0]:[J0]]="","",Devoirs[[#This Row],[J0]:[J0]]+MID(I$1,2,2))</f>
        <v>45984</v>
      </c>
      <c r="O14" t="s">
        <v>147</v>
      </c>
      <c r="P14" s="75">
        <v>45910</v>
      </c>
      <c r="Q14" t="s">
        <v>165</v>
      </c>
      <c r="R14" s="81"/>
    </row>
    <row r="15" spans="1:18" ht="12.75" x14ac:dyDescent="0.2">
      <c r="A15" s="40" t="s">
        <v>56</v>
      </c>
      <c r="B15" s="67"/>
      <c r="C15" s="59"/>
      <c r="D15" s="59" t="str" cm="1">
        <f t="array" ref="D15">IF(Devoirs[[#This Row],[J0]:[J0]]="","",Devoirs[[#This Row],[J0]:[J0]]+MID(D$1,2,2))</f>
        <v/>
      </c>
      <c r="E15" s="59" t="str" cm="1">
        <f t="array" ref="E15">IF(Devoirs[[#This Row],[J0]:[J0]]="","",Devoirs[[#This Row],[J0]:[J0]]+MID(E$1,2,2))</f>
        <v/>
      </c>
      <c r="F15" s="59" t="str" cm="1">
        <f t="array" ref="F15">IF(Devoirs[[#This Row],[J0]:[J0]]="","",Devoirs[[#This Row],[J0]:[J0]]+MID(F$1,2,2))</f>
        <v/>
      </c>
      <c r="G15" s="59" t="str" cm="1">
        <f t="array" ref="G15">IF(Devoirs[[#This Row],[J0]:[J0]]="","",Devoirs[[#This Row],[J0]:[J0]]+MID(G$1,2,2))</f>
        <v/>
      </c>
      <c r="H15" s="59" t="str" cm="1">
        <f t="array" ref="H15">IF(Devoirs[[#This Row],[J0]:[J0]]="","",Devoirs[[#This Row],[J0]:[J0]]+MID(H$1,2,2))</f>
        <v/>
      </c>
      <c r="I15" s="59" t="str" cm="1">
        <f t="array" ref="I15">IF(Devoirs[[#This Row],[J0]:[J0]]="","",Devoirs[[#This Row],[J0]:[J0]]+MID(I$1,2,2))</f>
        <v/>
      </c>
      <c r="O15" t="s">
        <v>104</v>
      </c>
      <c r="P15" s="75">
        <v>45910</v>
      </c>
      <c r="Q15" t="s">
        <v>166</v>
      </c>
      <c r="R15" s="81"/>
    </row>
    <row r="16" spans="1:18" ht="12.75" x14ac:dyDescent="0.2">
      <c r="A16" s="40" t="s">
        <v>57</v>
      </c>
      <c r="B16" s="67"/>
      <c r="C16" s="59"/>
      <c r="D16" s="59" t="str" cm="1">
        <f t="array" ref="D16">IF(Devoirs[[#This Row],[J0]:[J0]]="","",Devoirs[[#This Row],[J0]:[J0]]+MID(D$1,2,2))</f>
        <v/>
      </c>
      <c r="E16" s="59" t="str" cm="1">
        <f t="array" ref="E16">IF(Devoirs[[#This Row],[J0]:[J0]]="","",Devoirs[[#This Row],[J0]:[J0]]+MID(E$1,2,2))</f>
        <v/>
      </c>
      <c r="F16" s="59" t="str" cm="1">
        <f t="array" ref="F16">IF(Devoirs[[#This Row],[J0]:[J0]]="","",Devoirs[[#This Row],[J0]:[J0]]+MID(F$1,2,2))</f>
        <v/>
      </c>
      <c r="G16" s="59" t="str" cm="1">
        <f t="array" ref="G16">IF(Devoirs[[#This Row],[J0]:[J0]]="","",Devoirs[[#This Row],[J0]:[J0]]+MID(G$1,2,2))</f>
        <v/>
      </c>
      <c r="H16" s="59" t="str" cm="1">
        <f t="array" ref="H16">IF(Devoirs[[#This Row],[J0]:[J0]]="","",Devoirs[[#This Row],[J0]:[J0]]+MID(H$1,2,2))</f>
        <v/>
      </c>
      <c r="I16" s="59" t="str" cm="1">
        <f t="array" ref="I16">IF(Devoirs[[#This Row],[J0]:[J0]]="","",Devoirs[[#This Row],[J0]:[J0]]+MID(I$1,2,2))</f>
        <v/>
      </c>
      <c r="O16" t="s">
        <v>104</v>
      </c>
      <c r="P16" s="75">
        <v>45910</v>
      </c>
      <c r="Q16" t="s">
        <v>167</v>
      </c>
      <c r="R16" s="81"/>
    </row>
    <row r="17" spans="1:18" ht="12.75" x14ac:dyDescent="0.2">
      <c r="A17" s="40" t="s">
        <v>58</v>
      </c>
      <c r="B17" s="67"/>
      <c r="C17" s="59"/>
      <c r="D17" s="59" t="str" cm="1">
        <f t="array" ref="D17">IF(Devoirs[[#This Row],[J0]:[J0]]="","",Devoirs[[#This Row],[J0]:[J0]]+MID(D$1,2,2))</f>
        <v/>
      </c>
      <c r="E17" s="59" t="str" cm="1">
        <f t="array" ref="E17">IF(Devoirs[[#This Row],[J0]:[J0]]="","",Devoirs[[#This Row],[J0]:[J0]]+MID(E$1,2,2))</f>
        <v/>
      </c>
      <c r="F17" s="59" t="str" cm="1">
        <f t="array" ref="F17">IF(Devoirs[[#This Row],[J0]:[J0]]="","",Devoirs[[#This Row],[J0]:[J0]]+MID(F$1,2,2))</f>
        <v/>
      </c>
      <c r="G17" s="59" t="str" cm="1">
        <f t="array" ref="G17">IF(Devoirs[[#This Row],[J0]:[J0]]="","",Devoirs[[#This Row],[J0]:[J0]]+MID(G$1,2,2))</f>
        <v/>
      </c>
      <c r="H17" s="59" t="str" cm="1">
        <f t="array" ref="H17">IF(Devoirs[[#This Row],[J0]:[J0]]="","",Devoirs[[#This Row],[J0]:[J0]]+MID(H$1,2,2))</f>
        <v/>
      </c>
      <c r="I17" s="59" t="str" cm="1">
        <f t="array" ref="I17">IF(Devoirs[[#This Row],[J0]:[J0]]="","",Devoirs[[#This Row],[J0]:[J0]]+MID(I$1,2,2))</f>
        <v/>
      </c>
      <c r="O17" t="s">
        <v>147</v>
      </c>
      <c r="P17" s="75">
        <v>45911</v>
      </c>
      <c r="Q17" t="s">
        <v>168</v>
      </c>
      <c r="R17" s="81"/>
    </row>
    <row r="18" spans="1:18" ht="12.75" x14ac:dyDescent="0.2">
      <c r="A18" s="40" t="s">
        <v>59</v>
      </c>
      <c r="B18" s="67"/>
      <c r="C18" s="59"/>
      <c r="D18" s="59" t="str" cm="1">
        <f t="array" ref="D18">IF(Devoirs[[#This Row],[J0]:[J0]]="","",Devoirs[[#This Row],[J0]:[J0]]+MID(D$1,2,2))</f>
        <v/>
      </c>
      <c r="E18" s="59" t="str" cm="1">
        <f t="array" ref="E18">IF(Devoirs[[#This Row],[J0]:[J0]]="","",Devoirs[[#This Row],[J0]:[J0]]+MID(E$1,2,2))</f>
        <v/>
      </c>
      <c r="F18" s="59" t="str" cm="1">
        <f t="array" ref="F18">IF(Devoirs[[#This Row],[J0]:[J0]]="","",Devoirs[[#This Row],[J0]:[J0]]+MID(F$1,2,2))</f>
        <v/>
      </c>
      <c r="G18" s="59" t="str" cm="1">
        <f t="array" ref="G18">IF(Devoirs[[#This Row],[J0]:[J0]]="","",Devoirs[[#This Row],[J0]:[J0]]+MID(G$1,2,2))</f>
        <v/>
      </c>
      <c r="H18" s="59" t="str" cm="1">
        <f t="array" ref="H18">IF(Devoirs[[#This Row],[J0]:[J0]]="","",Devoirs[[#This Row],[J0]:[J0]]+MID(H$1,2,2))</f>
        <v/>
      </c>
      <c r="I18" s="59" t="str" cm="1">
        <f t="array" ref="I18">IF(Devoirs[[#This Row],[J0]:[J0]]="","",Devoirs[[#This Row],[J0]:[J0]]+MID(I$1,2,2))</f>
        <v/>
      </c>
      <c r="O18" t="s">
        <v>104</v>
      </c>
      <c r="P18" s="75">
        <v>45911</v>
      </c>
      <c r="Q18" t="s">
        <v>169</v>
      </c>
      <c r="R18" s="81"/>
    </row>
    <row r="19" spans="1:18" ht="12.75" x14ac:dyDescent="0.2">
      <c r="A19" s="40" t="s">
        <v>60</v>
      </c>
      <c r="B19" s="67"/>
      <c r="C19" s="59"/>
      <c r="D19" s="59" t="str" cm="1">
        <f t="array" ref="D19">IF(Devoirs[[#This Row],[J0]:[J0]]="","",Devoirs[[#This Row],[J0]:[J0]]+MID(D$1,2,2))</f>
        <v/>
      </c>
      <c r="E19" s="59" t="str" cm="1">
        <f t="array" ref="E19">IF(Devoirs[[#This Row],[J0]:[J0]]="","",Devoirs[[#This Row],[J0]:[J0]]+MID(E$1,2,2))</f>
        <v/>
      </c>
      <c r="F19" s="59" t="str" cm="1">
        <f t="array" ref="F19">IF(Devoirs[[#This Row],[J0]:[J0]]="","",Devoirs[[#This Row],[J0]:[J0]]+MID(F$1,2,2))</f>
        <v/>
      </c>
      <c r="G19" s="59" t="str" cm="1">
        <f t="array" ref="G19">IF(Devoirs[[#This Row],[J0]:[J0]]="","",Devoirs[[#This Row],[J0]:[J0]]+MID(G$1,2,2))</f>
        <v/>
      </c>
      <c r="H19" s="59" t="str" cm="1">
        <f t="array" ref="H19">IF(Devoirs[[#This Row],[J0]:[J0]]="","",Devoirs[[#This Row],[J0]:[J0]]+MID(H$1,2,2))</f>
        <v/>
      </c>
      <c r="I19" s="59" t="str" cm="1">
        <f t="array" ref="I19">IF(Devoirs[[#This Row],[J0]:[J0]]="","",Devoirs[[#This Row],[J0]:[J0]]+MID(I$1,2,2))</f>
        <v/>
      </c>
      <c r="O19" t="s">
        <v>104</v>
      </c>
      <c r="P19" s="75">
        <v>45911</v>
      </c>
      <c r="Q19" t="s">
        <v>170</v>
      </c>
      <c r="R19" s="81"/>
    </row>
    <row r="20" spans="1:18" ht="12.75" x14ac:dyDescent="0.2">
      <c r="A20" s="40" t="s">
        <v>61</v>
      </c>
      <c r="B20" s="67"/>
      <c r="C20" s="59"/>
      <c r="D20" s="59" t="str" cm="1">
        <f t="array" ref="D20">IF(Devoirs[[#This Row],[J0]:[J0]]="","",Devoirs[[#This Row],[J0]:[J0]]+MID(D$1,2,2))</f>
        <v/>
      </c>
      <c r="E20" s="59" t="str" cm="1">
        <f t="array" ref="E20">IF(Devoirs[[#This Row],[J0]:[J0]]="","",Devoirs[[#This Row],[J0]:[J0]]+MID(E$1,2,2))</f>
        <v/>
      </c>
      <c r="F20" s="59" t="str" cm="1">
        <f t="array" ref="F20">IF(Devoirs[[#This Row],[J0]:[J0]]="","",Devoirs[[#This Row],[J0]:[J0]]+MID(F$1,2,2))</f>
        <v/>
      </c>
      <c r="G20" s="59" t="str" cm="1">
        <f t="array" ref="G20">IF(Devoirs[[#This Row],[J0]:[J0]]="","",Devoirs[[#This Row],[J0]:[J0]]+MID(G$1,2,2))</f>
        <v/>
      </c>
      <c r="H20" s="59" t="str" cm="1">
        <f t="array" ref="H20">IF(Devoirs[[#This Row],[J0]:[J0]]="","",Devoirs[[#This Row],[J0]:[J0]]+MID(H$1,2,2))</f>
        <v/>
      </c>
      <c r="I20" s="59" t="str" cm="1">
        <f t="array" ref="I20">IF(Devoirs[[#This Row],[J0]:[J0]]="","",Devoirs[[#This Row],[J0]:[J0]]+MID(I$1,2,2))</f>
        <v/>
      </c>
      <c r="O20" t="s">
        <v>104</v>
      </c>
      <c r="P20" s="75">
        <v>45911</v>
      </c>
      <c r="Q20" t="s">
        <v>171</v>
      </c>
      <c r="R20" s="81"/>
    </row>
    <row r="21" spans="1:18" ht="12.75" x14ac:dyDescent="0.2">
      <c r="A21" s="40" t="s">
        <v>62</v>
      </c>
      <c r="B21" s="67"/>
      <c r="C21" s="59"/>
      <c r="D21" s="59" t="str" cm="1">
        <f t="array" ref="D21">IF(Devoirs[[#This Row],[J0]:[J0]]="","",Devoirs[[#This Row],[J0]:[J0]]+MID(D$1,2,2))</f>
        <v/>
      </c>
      <c r="E21" s="59" t="str" cm="1">
        <f t="array" ref="E21">IF(Devoirs[[#This Row],[J0]:[J0]]="","",Devoirs[[#This Row],[J0]:[J0]]+MID(E$1,2,2))</f>
        <v/>
      </c>
      <c r="F21" s="59" t="str" cm="1">
        <f t="array" ref="F21">IF(Devoirs[[#This Row],[J0]:[J0]]="","",Devoirs[[#This Row],[J0]:[J0]]+MID(F$1,2,2))</f>
        <v/>
      </c>
      <c r="G21" s="59" t="str" cm="1">
        <f t="array" ref="G21">IF(Devoirs[[#This Row],[J0]:[J0]]="","",Devoirs[[#This Row],[J0]:[J0]]+MID(G$1,2,2))</f>
        <v/>
      </c>
      <c r="H21" s="59" t="str" cm="1">
        <f t="array" ref="H21">IF(Devoirs[[#This Row],[J0]:[J0]]="","",Devoirs[[#This Row],[J0]:[J0]]+MID(H$1,2,2))</f>
        <v/>
      </c>
      <c r="I21" s="59" t="str" cm="1">
        <f t="array" ref="I21">IF(Devoirs[[#This Row],[J0]:[J0]]="","",Devoirs[[#This Row],[J0]:[J0]]+MID(I$1,2,2))</f>
        <v/>
      </c>
      <c r="O21" t="s">
        <v>104</v>
      </c>
      <c r="P21" s="75">
        <v>45911</v>
      </c>
      <c r="Q21" t="s">
        <v>172</v>
      </c>
      <c r="R21" s="81"/>
    </row>
    <row r="22" spans="1:18" ht="12.75" x14ac:dyDescent="0.2">
      <c r="A22" s="41" t="s">
        <v>63</v>
      </c>
      <c r="B22" s="67"/>
      <c r="C22" s="59"/>
      <c r="D22" s="59" t="str" cm="1">
        <f t="array" ref="D22">IF(Devoirs[[#This Row],[J0]:[J0]]="","",Devoirs[[#This Row],[J0]:[J0]]+MID(D$1,2,2))</f>
        <v/>
      </c>
      <c r="E22" s="59" t="str" cm="1">
        <f t="array" ref="E22">IF(Devoirs[[#This Row],[J0]:[J0]]="","",Devoirs[[#This Row],[J0]:[J0]]+MID(E$1,2,2))</f>
        <v/>
      </c>
      <c r="F22" s="59" t="str" cm="1">
        <f t="array" ref="F22">IF(Devoirs[[#This Row],[J0]:[J0]]="","",Devoirs[[#This Row],[J0]:[J0]]+MID(F$1,2,2))</f>
        <v/>
      </c>
      <c r="G22" s="59" t="str" cm="1">
        <f t="array" ref="G22">IF(Devoirs[[#This Row],[J0]:[J0]]="","",Devoirs[[#This Row],[J0]:[J0]]+MID(G$1,2,2))</f>
        <v/>
      </c>
      <c r="H22" s="59" t="str" cm="1">
        <f t="array" ref="H22">IF(Devoirs[[#This Row],[J0]:[J0]]="","",Devoirs[[#This Row],[J0]:[J0]]+MID(H$1,2,2))</f>
        <v/>
      </c>
      <c r="I22" s="59" t="str" cm="1">
        <f t="array" ref="I22">IF(Devoirs[[#This Row],[J0]:[J0]]="","",Devoirs[[#This Row],[J0]:[J0]]+MID(I$1,2,2))</f>
        <v/>
      </c>
      <c r="O22" t="s">
        <v>104</v>
      </c>
      <c r="P22" s="75">
        <v>45911</v>
      </c>
      <c r="Q22" t="s">
        <v>173</v>
      </c>
      <c r="R22" s="81"/>
    </row>
    <row r="23" spans="1:18" ht="12.75" x14ac:dyDescent="0.2">
      <c r="A23" s="42" t="s">
        <v>64</v>
      </c>
      <c r="B23" s="42"/>
      <c r="C23" s="59"/>
      <c r="D23" s="59" t="str" cm="1">
        <f t="array" ref="D23">IF(Devoirs[[#This Row],[J0]:[J0]]="","",Devoirs[[#This Row],[J0]:[J0]]+MID(D$1,2,2))</f>
        <v/>
      </c>
      <c r="E23" s="59" t="str" cm="1">
        <f t="array" ref="E23">IF(Devoirs[[#This Row],[J0]:[J0]]="","",Devoirs[[#This Row],[J0]:[J0]]+MID(E$1,2,2))</f>
        <v/>
      </c>
      <c r="F23" s="59" t="str" cm="1">
        <f t="array" ref="F23">IF(Devoirs[[#This Row],[J0]:[J0]]="","",Devoirs[[#This Row],[J0]:[J0]]+MID(F$1,2,2))</f>
        <v/>
      </c>
      <c r="G23" s="59" t="str" cm="1">
        <f t="array" ref="G23">IF(Devoirs[[#This Row],[J0]:[J0]]="","",Devoirs[[#This Row],[J0]:[J0]]+MID(G$1,2,2))</f>
        <v/>
      </c>
      <c r="H23" s="59" t="str" cm="1">
        <f t="array" ref="H23">IF(Devoirs[[#This Row],[J0]:[J0]]="","",Devoirs[[#This Row],[J0]:[J0]]+MID(H$1,2,2))</f>
        <v/>
      </c>
      <c r="I23" s="59" t="str" cm="1">
        <f t="array" ref="I23">IF(Devoirs[[#This Row],[J0]:[J0]]="","",Devoirs[[#This Row],[J0]:[J0]]+MID(I$1,2,2))</f>
        <v/>
      </c>
      <c r="O23" t="s">
        <v>148</v>
      </c>
      <c r="P23" s="75">
        <v>45912</v>
      </c>
      <c r="Q23" t="s">
        <v>174</v>
      </c>
      <c r="R23" s="81"/>
    </row>
    <row r="24" spans="1:18" ht="12.75" x14ac:dyDescent="0.2">
      <c r="A24" s="43" t="s">
        <v>65</v>
      </c>
      <c r="B24" s="68"/>
      <c r="C24" s="59">
        <v>45901</v>
      </c>
      <c r="D24" s="59" cm="1">
        <f t="array" ref="D24">IF(Devoirs[[#This Row],[J0]:[J0]]="","",Devoirs[[#This Row],[J0]:[J0]]+MID(D$1,2,2))</f>
        <v>45903</v>
      </c>
      <c r="E24" s="59" cm="1">
        <f t="array" ref="E24">IF(Devoirs[[#This Row],[J0]:[J0]]="","",Devoirs[[#This Row],[J0]:[J0]]+MID(E$1,2,2))</f>
        <v>45907</v>
      </c>
      <c r="F24" s="59" cm="1">
        <f t="array" ref="F24">IF(Devoirs[[#This Row],[J0]:[J0]]="","",Devoirs[[#This Row],[J0]:[J0]]+MID(F$1,2,2))</f>
        <v>45911</v>
      </c>
      <c r="G24" s="59" cm="1">
        <f t="array" ref="G24">IF(Devoirs[[#This Row],[J0]:[J0]]="","",Devoirs[[#This Row],[J0]:[J0]]+MID(G$1,2,2))</f>
        <v>45916</v>
      </c>
      <c r="H24" s="59" cm="1">
        <f t="array" ref="H24">IF(Devoirs[[#This Row],[J0]:[J0]]="","",Devoirs[[#This Row],[J0]:[J0]]+MID(H$1,2,2))</f>
        <v>45931</v>
      </c>
      <c r="I24" s="59" cm="1">
        <f t="array" ref="I24">IF(Devoirs[[#This Row],[J0]:[J0]]="","",Devoirs[[#This Row],[J0]:[J0]]+MID(I$1,2,2))</f>
        <v>45961</v>
      </c>
      <c r="O24" t="s">
        <v>104</v>
      </c>
      <c r="P24" s="75">
        <v>45912</v>
      </c>
      <c r="Q24" t="s">
        <v>175</v>
      </c>
      <c r="R24" s="81"/>
    </row>
    <row r="25" spans="1:18" ht="12.75" x14ac:dyDescent="0.2">
      <c r="A25" s="44" t="s">
        <v>66</v>
      </c>
      <c r="B25" s="68"/>
      <c r="C25" s="59">
        <v>45908</v>
      </c>
      <c r="D25" s="59" cm="1">
        <f t="array" ref="D25">IF(Devoirs[[#This Row],[J0]:[J0]]="","",Devoirs[[#This Row],[J0]:[J0]]+MID(D$1,2,2))</f>
        <v>45910</v>
      </c>
      <c r="E25" s="59" cm="1">
        <f t="array" ref="E25">IF(Devoirs[[#This Row],[J0]:[J0]]="","",Devoirs[[#This Row],[J0]:[J0]]+MID(E$1,2,2))</f>
        <v>45914</v>
      </c>
      <c r="F25" s="59" cm="1">
        <f t="array" ref="F25">IF(Devoirs[[#This Row],[J0]:[J0]]="","",Devoirs[[#This Row],[J0]:[J0]]+MID(F$1,2,2))</f>
        <v>45918</v>
      </c>
      <c r="G25" s="59" cm="1">
        <f t="array" ref="G25">IF(Devoirs[[#This Row],[J0]:[J0]]="","",Devoirs[[#This Row],[J0]:[J0]]+MID(G$1,2,2))</f>
        <v>45923</v>
      </c>
      <c r="H25" s="59" cm="1">
        <f t="array" ref="H25">IF(Devoirs[[#This Row],[J0]:[J0]]="","",Devoirs[[#This Row],[J0]:[J0]]+MID(H$1,2,2))</f>
        <v>45938</v>
      </c>
      <c r="I25" s="59" cm="1">
        <f t="array" ref="I25">IF(Devoirs[[#This Row],[J0]:[J0]]="","",Devoirs[[#This Row],[J0]:[J0]]+MID(I$1,2,2))</f>
        <v>45968</v>
      </c>
      <c r="O25" t="s">
        <v>104</v>
      </c>
      <c r="P25" s="75">
        <v>45912</v>
      </c>
      <c r="Q25" t="s">
        <v>176</v>
      </c>
      <c r="R25" s="81"/>
    </row>
    <row r="26" spans="1:18" ht="12.75" x14ac:dyDescent="0.2">
      <c r="A26" s="44" t="s">
        <v>67</v>
      </c>
      <c r="B26" s="68"/>
      <c r="C26" s="59">
        <v>45915</v>
      </c>
      <c r="D26" s="59" cm="1">
        <f t="array" ref="D26">IF(Devoirs[[#This Row],[J0]:[J0]]="","",Devoirs[[#This Row],[J0]:[J0]]+MID(D$1,2,2))</f>
        <v>45917</v>
      </c>
      <c r="E26" s="59" cm="1">
        <f t="array" ref="E26">IF(Devoirs[[#This Row],[J0]:[J0]]="","",Devoirs[[#This Row],[J0]:[J0]]+MID(E$1,2,2))</f>
        <v>45921</v>
      </c>
      <c r="F26" s="59" cm="1">
        <f t="array" ref="F26">IF(Devoirs[[#This Row],[J0]:[J0]]="","",Devoirs[[#This Row],[J0]:[J0]]+MID(F$1,2,2))</f>
        <v>45925</v>
      </c>
      <c r="G26" s="59" cm="1">
        <f t="array" ref="G26">IF(Devoirs[[#This Row],[J0]:[J0]]="","",Devoirs[[#This Row],[J0]:[J0]]+MID(G$1,2,2))</f>
        <v>45930</v>
      </c>
      <c r="H26" s="59" cm="1">
        <f t="array" ref="H26">IF(Devoirs[[#This Row],[J0]:[J0]]="","",Devoirs[[#This Row],[J0]:[J0]]+MID(H$1,2,2))</f>
        <v>45945</v>
      </c>
      <c r="I26" s="59" cm="1">
        <f t="array" ref="I26">IF(Devoirs[[#This Row],[J0]:[J0]]="","",Devoirs[[#This Row],[J0]:[J0]]+MID(I$1,2,2))</f>
        <v>45975</v>
      </c>
      <c r="O26" t="s">
        <v>104</v>
      </c>
      <c r="P26" s="75">
        <v>45913</v>
      </c>
      <c r="Q26" t="s">
        <v>177</v>
      </c>
      <c r="R26" s="81"/>
    </row>
    <row r="27" spans="1:18" ht="12.75" x14ac:dyDescent="0.2">
      <c r="A27" s="44" t="s">
        <v>68</v>
      </c>
      <c r="B27" s="68"/>
      <c r="C27" s="59">
        <v>45916</v>
      </c>
      <c r="D27" s="59" cm="1">
        <f t="array" ref="D27">IF(Devoirs[[#This Row],[J0]:[J0]]="","",Devoirs[[#This Row],[J0]:[J0]]+MID(D$1,2,2))</f>
        <v>45918</v>
      </c>
      <c r="E27" s="59" cm="1">
        <f t="array" ref="E27">IF(Devoirs[[#This Row],[J0]:[J0]]="","",Devoirs[[#This Row],[J0]:[J0]]+MID(E$1,2,2))</f>
        <v>45922</v>
      </c>
      <c r="F27" s="59" cm="1">
        <f t="array" ref="F27">IF(Devoirs[[#This Row],[J0]:[J0]]="","",Devoirs[[#This Row],[J0]:[J0]]+MID(F$1,2,2))</f>
        <v>45926</v>
      </c>
      <c r="G27" s="59" cm="1">
        <f t="array" ref="G27">IF(Devoirs[[#This Row],[J0]:[J0]]="","",Devoirs[[#This Row],[J0]:[J0]]+MID(G$1,2,2))</f>
        <v>45931</v>
      </c>
      <c r="H27" s="59" cm="1">
        <f t="array" ref="H27">IF(Devoirs[[#This Row],[J0]:[J0]]="","",Devoirs[[#This Row],[J0]:[J0]]+MID(H$1,2,2))</f>
        <v>45946</v>
      </c>
      <c r="I27" s="59" cm="1">
        <f t="array" ref="I27">IF(Devoirs[[#This Row],[J0]:[J0]]="","",Devoirs[[#This Row],[J0]:[J0]]+MID(I$1,2,2))</f>
        <v>45976</v>
      </c>
      <c r="O27" t="s">
        <v>104</v>
      </c>
      <c r="P27" s="75">
        <v>45913</v>
      </c>
      <c r="Q27" t="s">
        <v>178</v>
      </c>
      <c r="R27" s="81"/>
    </row>
    <row r="28" spans="1:18" ht="12.75" x14ac:dyDescent="0.2">
      <c r="A28" s="44" t="s">
        <v>69</v>
      </c>
      <c r="B28" s="68"/>
      <c r="C28" s="59"/>
      <c r="D28" s="59" t="str" cm="1">
        <f t="array" ref="D28">IF(Devoirs[[#This Row],[J0]:[J0]]="","",Devoirs[[#This Row],[J0]:[J0]]+MID(D$1,2,2))</f>
        <v/>
      </c>
      <c r="E28" s="59" t="str" cm="1">
        <f t="array" ref="E28">IF(Devoirs[[#This Row],[J0]:[J0]]="","",Devoirs[[#This Row],[J0]:[J0]]+MID(E$1,2,2))</f>
        <v/>
      </c>
      <c r="F28" s="59" t="str" cm="1">
        <f t="array" ref="F28">IF(Devoirs[[#This Row],[J0]:[J0]]="","",Devoirs[[#This Row],[J0]:[J0]]+MID(F$1,2,2))</f>
        <v/>
      </c>
      <c r="G28" s="59" t="str" cm="1">
        <f t="array" ref="G28">IF(Devoirs[[#This Row],[J0]:[J0]]="","",Devoirs[[#This Row],[J0]:[J0]]+MID(G$1,2,2))</f>
        <v/>
      </c>
      <c r="H28" s="59" t="str" cm="1">
        <f t="array" ref="H28">IF(Devoirs[[#This Row],[J0]:[J0]]="","",Devoirs[[#This Row],[J0]:[J0]]+MID(H$1,2,2))</f>
        <v/>
      </c>
      <c r="I28" s="59" t="str" cm="1">
        <f t="array" ref="I28">IF(Devoirs[[#This Row],[J0]:[J0]]="","",Devoirs[[#This Row],[J0]:[J0]]+MID(I$1,2,2))</f>
        <v/>
      </c>
      <c r="O28" t="s">
        <v>149</v>
      </c>
      <c r="P28" s="75">
        <v>45914</v>
      </c>
      <c r="Q28" t="s">
        <v>179</v>
      </c>
      <c r="R28" s="81">
        <v>6.25E-2</v>
      </c>
    </row>
    <row r="29" spans="1:18" ht="12.75" x14ac:dyDescent="0.2">
      <c r="A29" s="44" t="s">
        <v>70</v>
      </c>
      <c r="B29" s="68"/>
      <c r="C29" s="59"/>
      <c r="D29" s="59" t="str" cm="1">
        <f t="array" ref="D29">IF(Devoirs[[#This Row],[J0]:[J0]]="","",Devoirs[[#This Row],[J0]:[J0]]+MID(D$1,2,2))</f>
        <v/>
      </c>
      <c r="E29" s="59" t="str" cm="1">
        <f t="array" ref="E29">IF(Devoirs[[#This Row],[J0]:[J0]]="","",Devoirs[[#This Row],[J0]:[J0]]+MID(E$1,2,2))</f>
        <v/>
      </c>
      <c r="F29" s="59" t="str" cm="1">
        <f t="array" ref="F29">IF(Devoirs[[#This Row],[J0]:[J0]]="","",Devoirs[[#This Row],[J0]:[J0]]+MID(F$1,2,2))</f>
        <v/>
      </c>
      <c r="G29" s="59" t="str" cm="1">
        <f t="array" ref="G29">IF(Devoirs[[#This Row],[J0]:[J0]]="","",Devoirs[[#This Row],[J0]:[J0]]+MID(G$1,2,2))</f>
        <v/>
      </c>
      <c r="H29" s="59" t="str" cm="1">
        <f t="array" ref="H29">IF(Devoirs[[#This Row],[J0]:[J0]]="","",Devoirs[[#This Row],[J0]:[J0]]+MID(H$1,2,2))</f>
        <v/>
      </c>
      <c r="I29" s="59" t="str" cm="1">
        <f t="array" ref="I29">IF(Devoirs[[#This Row],[J0]:[J0]]="","",Devoirs[[#This Row],[J0]:[J0]]+MID(I$1,2,2))</f>
        <v/>
      </c>
      <c r="O29" t="s">
        <v>147</v>
      </c>
      <c r="P29" s="75">
        <v>45914</v>
      </c>
      <c r="Q29" t="s">
        <v>180</v>
      </c>
      <c r="R29" s="81"/>
    </row>
    <row r="30" spans="1:18" ht="12.75" x14ac:dyDescent="0.2">
      <c r="A30" s="44" t="s">
        <v>71</v>
      </c>
      <c r="B30" s="68"/>
      <c r="C30" s="59"/>
      <c r="D30" s="59" t="str" cm="1">
        <f t="array" ref="D30">IF(Devoirs[[#This Row],[J0]:[J0]]="","",Devoirs[[#This Row],[J0]:[J0]]+MID(D$1,2,2))</f>
        <v/>
      </c>
      <c r="E30" s="59" t="str" cm="1">
        <f t="array" ref="E30">IF(Devoirs[[#This Row],[J0]:[J0]]="","",Devoirs[[#This Row],[J0]:[J0]]+MID(E$1,2,2))</f>
        <v/>
      </c>
      <c r="F30" s="59" t="str" cm="1">
        <f t="array" ref="F30">IF(Devoirs[[#This Row],[J0]:[J0]]="","",Devoirs[[#This Row],[J0]:[J0]]+MID(F$1,2,2))</f>
        <v/>
      </c>
      <c r="G30" s="59" t="str" cm="1">
        <f t="array" ref="G30">IF(Devoirs[[#This Row],[J0]:[J0]]="","",Devoirs[[#This Row],[J0]:[J0]]+MID(G$1,2,2))</f>
        <v/>
      </c>
      <c r="H30" s="59" t="str" cm="1">
        <f t="array" ref="H30">IF(Devoirs[[#This Row],[J0]:[J0]]="","",Devoirs[[#This Row],[J0]:[J0]]+MID(H$1,2,2))</f>
        <v/>
      </c>
      <c r="I30" s="59" t="str" cm="1">
        <f t="array" ref="I30">IF(Devoirs[[#This Row],[J0]:[J0]]="","",Devoirs[[#This Row],[J0]:[J0]]+MID(I$1,2,2))</f>
        <v/>
      </c>
      <c r="O30" t="s">
        <v>148</v>
      </c>
      <c r="P30" s="75">
        <v>45914</v>
      </c>
      <c r="Q30" t="s">
        <v>181</v>
      </c>
      <c r="R30" s="81"/>
    </row>
    <row r="31" spans="1:18" ht="12.75" x14ac:dyDescent="0.2">
      <c r="A31" s="45" t="s">
        <v>72</v>
      </c>
      <c r="B31" s="69"/>
      <c r="C31" s="59"/>
      <c r="D31" s="59" t="str" cm="1">
        <f t="array" ref="D31">IF(Devoirs[[#This Row],[J0]:[J0]]="","",Devoirs[[#This Row],[J0]:[J0]]+MID(D$1,2,2))</f>
        <v/>
      </c>
      <c r="E31" s="59" t="str" cm="1">
        <f t="array" ref="E31">IF(Devoirs[[#This Row],[J0]:[J0]]="","",Devoirs[[#This Row],[J0]:[J0]]+MID(E$1,2,2))</f>
        <v/>
      </c>
      <c r="F31" s="59" t="str" cm="1">
        <f t="array" ref="F31">IF(Devoirs[[#This Row],[J0]:[J0]]="","",Devoirs[[#This Row],[J0]:[J0]]+MID(F$1,2,2))</f>
        <v/>
      </c>
      <c r="G31" s="59" t="str" cm="1">
        <f t="array" ref="G31">IF(Devoirs[[#This Row],[J0]:[J0]]="","",Devoirs[[#This Row],[J0]:[J0]]+MID(G$1,2,2))</f>
        <v/>
      </c>
      <c r="H31" s="59" t="str" cm="1">
        <f t="array" ref="H31">IF(Devoirs[[#This Row],[J0]:[J0]]="","",Devoirs[[#This Row],[J0]:[J0]]+MID(H$1,2,2))</f>
        <v/>
      </c>
      <c r="I31" s="59" t="str" cm="1">
        <f t="array" ref="I31">IF(Devoirs[[#This Row],[J0]:[J0]]="","",Devoirs[[#This Row],[J0]:[J0]]+MID(I$1,2,2))</f>
        <v/>
      </c>
      <c r="O31" t="s">
        <v>104</v>
      </c>
      <c r="P31" s="75">
        <v>45914</v>
      </c>
      <c r="Q31" t="s">
        <v>182</v>
      </c>
      <c r="R31" s="81"/>
    </row>
    <row r="32" spans="1:18" ht="12.75" x14ac:dyDescent="0.2">
      <c r="A32" s="46" t="s">
        <v>73</v>
      </c>
      <c r="B32" s="69"/>
      <c r="C32" s="59"/>
      <c r="D32" s="59" t="str" cm="1">
        <f t="array" ref="D32">IF(Devoirs[[#This Row],[J0]:[J0]]="","",Devoirs[[#This Row],[J0]:[J0]]+MID(D$1,2,2))</f>
        <v/>
      </c>
      <c r="E32" s="59" t="str" cm="1">
        <f t="array" ref="E32">IF(Devoirs[[#This Row],[J0]:[J0]]="","",Devoirs[[#This Row],[J0]:[J0]]+MID(E$1,2,2))</f>
        <v/>
      </c>
      <c r="F32" s="59" t="str" cm="1">
        <f t="array" ref="F32">IF(Devoirs[[#This Row],[J0]:[J0]]="","",Devoirs[[#This Row],[J0]:[J0]]+MID(F$1,2,2))</f>
        <v/>
      </c>
      <c r="G32" s="59" t="str" cm="1">
        <f t="array" ref="G32">IF(Devoirs[[#This Row],[J0]:[J0]]="","",Devoirs[[#This Row],[J0]:[J0]]+MID(G$1,2,2))</f>
        <v/>
      </c>
      <c r="H32" s="59" t="str" cm="1">
        <f t="array" ref="H32">IF(Devoirs[[#This Row],[J0]:[J0]]="","",Devoirs[[#This Row],[J0]:[J0]]+MID(H$1,2,2))</f>
        <v/>
      </c>
      <c r="I32" s="59" t="str" cm="1">
        <f t="array" ref="I32">IF(Devoirs[[#This Row],[J0]:[J0]]="","",Devoirs[[#This Row],[J0]:[J0]]+MID(I$1,2,2))</f>
        <v/>
      </c>
      <c r="O32" t="s">
        <v>104</v>
      </c>
      <c r="P32" s="75">
        <v>45914</v>
      </c>
      <c r="Q32" t="s">
        <v>183</v>
      </c>
      <c r="R32" s="81"/>
    </row>
    <row r="33" spans="1:18" ht="12.75" x14ac:dyDescent="0.2">
      <c r="A33" s="42" t="s">
        <v>74</v>
      </c>
      <c r="B33" s="42"/>
      <c r="C33" s="59"/>
      <c r="D33" s="59" t="str" cm="1">
        <f t="array" ref="D33">IF(Devoirs[[#This Row],[J0]:[J0]]="","",Devoirs[[#This Row],[J0]:[J0]]+MID(D$1,2,2))</f>
        <v/>
      </c>
      <c r="E33" s="59" t="str" cm="1">
        <f t="array" ref="E33">IF(Devoirs[[#This Row],[J0]:[J0]]="","",Devoirs[[#This Row],[J0]:[J0]]+MID(E$1,2,2))</f>
        <v/>
      </c>
      <c r="F33" s="59" t="str" cm="1">
        <f t="array" ref="F33">IF(Devoirs[[#This Row],[J0]:[J0]]="","",Devoirs[[#This Row],[J0]:[J0]]+MID(F$1,2,2))</f>
        <v/>
      </c>
      <c r="G33" s="59" t="str" cm="1">
        <f t="array" ref="G33">IF(Devoirs[[#This Row],[J0]:[J0]]="","",Devoirs[[#This Row],[J0]:[J0]]+MID(G$1,2,2))</f>
        <v/>
      </c>
      <c r="H33" s="59" t="str" cm="1">
        <f t="array" ref="H33">IF(Devoirs[[#This Row],[J0]:[J0]]="","",Devoirs[[#This Row],[J0]:[J0]]+MID(H$1,2,2))</f>
        <v/>
      </c>
      <c r="I33" s="59" t="str" cm="1">
        <f t="array" ref="I33">IF(Devoirs[[#This Row],[J0]:[J0]]="","",Devoirs[[#This Row],[J0]:[J0]]+MID(I$1,2,2))</f>
        <v/>
      </c>
      <c r="O33" t="s">
        <v>147</v>
      </c>
      <c r="P33" s="75">
        <v>45915</v>
      </c>
      <c r="Q33" t="s">
        <v>184</v>
      </c>
      <c r="R33" s="81"/>
    </row>
    <row r="34" spans="1:18" ht="12.75" x14ac:dyDescent="0.2">
      <c r="A34" s="47" t="s">
        <v>75</v>
      </c>
      <c r="B34" s="70"/>
      <c r="C34" s="59">
        <v>45912</v>
      </c>
      <c r="D34" s="59" cm="1">
        <f t="array" ref="D34">IF(Devoirs[[#This Row],[J0]:[J0]]="","",Devoirs[[#This Row],[J0]:[J0]]+MID(D$1,2,2))</f>
        <v>45914</v>
      </c>
      <c r="E34" s="59" cm="1">
        <f t="array" ref="E34">IF(Devoirs[[#This Row],[J0]:[J0]]="","",Devoirs[[#This Row],[J0]:[J0]]+MID(E$1,2,2))</f>
        <v>45918</v>
      </c>
      <c r="F34" s="59" cm="1">
        <f t="array" ref="F34">IF(Devoirs[[#This Row],[J0]:[J0]]="","",Devoirs[[#This Row],[J0]:[J0]]+MID(F$1,2,2))</f>
        <v>45922</v>
      </c>
      <c r="G34" s="59" cm="1">
        <f t="array" ref="G34">IF(Devoirs[[#This Row],[J0]:[J0]]="","",Devoirs[[#This Row],[J0]:[J0]]+MID(G$1,2,2))</f>
        <v>45927</v>
      </c>
      <c r="H34" s="59" cm="1">
        <f t="array" ref="H34">IF(Devoirs[[#This Row],[J0]:[J0]]="","",Devoirs[[#This Row],[J0]:[J0]]+MID(H$1,2,2))</f>
        <v>45942</v>
      </c>
      <c r="I34" s="59" cm="1">
        <f t="array" ref="I34">IF(Devoirs[[#This Row],[J0]:[J0]]="","",Devoirs[[#This Row],[J0]:[J0]]+MID(I$1,2,2))</f>
        <v>45972</v>
      </c>
      <c r="O34" t="s">
        <v>148</v>
      </c>
      <c r="P34" s="75">
        <v>45915</v>
      </c>
      <c r="Q34" t="s">
        <v>185</v>
      </c>
      <c r="R34" s="81"/>
    </row>
    <row r="35" spans="1:18" ht="12.75" x14ac:dyDescent="0.2">
      <c r="A35" s="48" t="s">
        <v>76</v>
      </c>
      <c r="B35" s="70"/>
      <c r="C35" s="59">
        <v>45915</v>
      </c>
      <c r="D35" s="59" cm="1">
        <f t="array" ref="D35">IF(Devoirs[[#This Row],[J0]:[J0]]="","",Devoirs[[#This Row],[J0]:[J0]]+MID(D$1,2,2))</f>
        <v>45917</v>
      </c>
      <c r="E35" s="59" cm="1">
        <f t="array" ref="E35">IF(Devoirs[[#This Row],[J0]:[J0]]="","",Devoirs[[#This Row],[J0]:[J0]]+MID(E$1,2,2))</f>
        <v>45921</v>
      </c>
      <c r="F35" s="59" cm="1">
        <f t="array" ref="F35">IF(Devoirs[[#This Row],[J0]:[J0]]="","",Devoirs[[#This Row],[J0]:[J0]]+MID(F$1,2,2))</f>
        <v>45925</v>
      </c>
      <c r="G35" s="59" cm="1">
        <f t="array" ref="G35">IF(Devoirs[[#This Row],[J0]:[J0]]="","",Devoirs[[#This Row],[J0]:[J0]]+MID(G$1,2,2))</f>
        <v>45930</v>
      </c>
      <c r="H35" s="59" cm="1">
        <f t="array" ref="H35">IF(Devoirs[[#This Row],[J0]:[J0]]="","",Devoirs[[#This Row],[J0]:[J0]]+MID(H$1,2,2))</f>
        <v>45945</v>
      </c>
      <c r="I35" s="59" cm="1">
        <f t="array" ref="I35">IF(Devoirs[[#This Row],[J0]:[J0]]="","",Devoirs[[#This Row],[J0]:[J0]]+MID(I$1,2,2))</f>
        <v>45975</v>
      </c>
      <c r="O35" t="s">
        <v>104</v>
      </c>
      <c r="P35" s="75">
        <v>45915</v>
      </c>
      <c r="Q35" t="s">
        <v>186</v>
      </c>
      <c r="R35" s="81"/>
    </row>
    <row r="36" spans="1:18" ht="12.75" x14ac:dyDescent="0.2">
      <c r="A36" s="48" t="s">
        <v>77</v>
      </c>
      <c r="B36" s="70"/>
      <c r="C36" s="59">
        <v>45917</v>
      </c>
      <c r="D36" s="59" cm="1">
        <f t="array" ref="D36">IF(Devoirs[[#This Row],[J0]:[J0]]="","",Devoirs[[#This Row],[J0]:[J0]]+MID(D$1,2,2))</f>
        <v>45919</v>
      </c>
      <c r="E36" s="59" cm="1">
        <f t="array" ref="E36">IF(Devoirs[[#This Row],[J0]:[J0]]="","",Devoirs[[#This Row],[J0]:[J0]]+MID(E$1,2,2))</f>
        <v>45923</v>
      </c>
      <c r="F36" s="59" cm="1">
        <f t="array" ref="F36">IF(Devoirs[[#This Row],[J0]:[J0]]="","",Devoirs[[#This Row],[J0]:[J0]]+MID(F$1,2,2))</f>
        <v>45927</v>
      </c>
      <c r="G36" s="59" cm="1">
        <f t="array" ref="G36">IF(Devoirs[[#This Row],[J0]:[J0]]="","",Devoirs[[#This Row],[J0]:[J0]]+MID(G$1,2,2))</f>
        <v>45932</v>
      </c>
      <c r="H36" s="59" cm="1">
        <f t="array" ref="H36">IF(Devoirs[[#This Row],[J0]:[J0]]="","",Devoirs[[#This Row],[J0]:[J0]]+MID(H$1,2,2))</f>
        <v>45947</v>
      </c>
      <c r="I36" s="59" cm="1">
        <f t="array" ref="I36">IF(Devoirs[[#This Row],[J0]:[J0]]="","",Devoirs[[#This Row],[J0]:[J0]]+MID(I$1,2,2))</f>
        <v>45977</v>
      </c>
      <c r="O36" t="s">
        <v>104</v>
      </c>
      <c r="P36" s="75">
        <v>45915</v>
      </c>
      <c r="Q36" t="s">
        <v>187</v>
      </c>
      <c r="R36" s="81"/>
    </row>
    <row r="37" spans="1:18" ht="12.75" x14ac:dyDescent="0.2">
      <c r="A37" s="48" t="s">
        <v>78</v>
      </c>
      <c r="B37" s="70"/>
      <c r="C37" s="59">
        <v>45918</v>
      </c>
      <c r="D37" s="59" cm="1">
        <f t="array" ref="D37">IF(Devoirs[[#This Row],[J0]:[J0]]="","",Devoirs[[#This Row],[J0]:[J0]]+MID(D$1,2,2))</f>
        <v>45920</v>
      </c>
      <c r="E37" s="59" cm="1">
        <f t="array" ref="E37">IF(Devoirs[[#This Row],[J0]:[J0]]="","",Devoirs[[#This Row],[J0]:[J0]]+MID(E$1,2,2))</f>
        <v>45924</v>
      </c>
      <c r="F37" s="59" cm="1">
        <f t="array" ref="F37">IF(Devoirs[[#This Row],[J0]:[J0]]="","",Devoirs[[#This Row],[J0]:[J0]]+MID(F$1,2,2))</f>
        <v>45928</v>
      </c>
      <c r="G37" s="59" cm="1">
        <f t="array" ref="G37">IF(Devoirs[[#This Row],[J0]:[J0]]="","",Devoirs[[#This Row],[J0]:[J0]]+MID(G$1,2,2))</f>
        <v>45933</v>
      </c>
      <c r="H37" s="59" cm="1">
        <f t="array" ref="H37">IF(Devoirs[[#This Row],[J0]:[J0]]="","",Devoirs[[#This Row],[J0]:[J0]]+MID(H$1,2,2))</f>
        <v>45948</v>
      </c>
      <c r="I37" s="59" cm="1">
        <f t="array" ref="I37">IF(Devoirs[[#This Row],[J0]:[J0]]="","",Devoirs[[#This Row],[J0]:[J0]]+MID(I$1,2,2))</f>
        <v>45978</v>
      </c>
      <c r="O37" t="s">
        <v>104</v>
      </c>
      <c r="P37" s="75">
        <v>45915</v>
      </c>
      <c r="Q37" t="s">
        <v>188</v>
      </c>
      <c r="R37" s="81"/>
    </row>
    <row r="38" spans="1:18" ht="12.75" x14ac:dyDescent="0.2">
      <c r="A38" s="48" t="s">
        <v>79</v>
      </c>
      <c r="B38" s="70"/>
      <c r="C38" s="59">
        <v>45919</v>
      </c>
      <c r="D38" s="59" cm="1">
        <f t="array" ref="D38">IF(Devoirs[[#This Row],[J0]:[J0]]="","",Devoirs[[#This Row],[J0]:[J0]]+MID(D$1,2,2))</f>
        <v>45921</v>
      </c>
      <c r="E38" s="59" cm="1">
        <f t="array" ref="E38">IF(Devoirs[[#This Row],[J0]:[J0]]="","",Devoirs[[#This Row],[J0]:[J0]]+MID(E$1,2,2))</f>
        <v>45925</v>
      </c>
      <c r="F38" s="59" cm="1">
        <f t="array" ref="F38">IF(Devoirs[[#This Row],[J0]:[J0]]="","",Devoirs[[#This Row],[J0]:[J0]]+MID(F$1,2,2))</f>
        <v>45929</v>
      </c>
      <c r="G38" s="59" cm="1">
        <f t="array" ref="G38">IF(Devoirs[[#This Row],[J0]:[J0]]="","",Devoirs[[#This Row],[J0]:[J0]]+MID(G$1,2,2))</f>
        <v>45934</v>
      </c>
      <c r="H38" s="59" cm="1">
        <f t="array" ref="H38">IF(Devoirs[[#This Row],[J0]:[J0]]="","",Devoirs[[#This Row],[J0]:[J0]]+MID(H$1,2,2))</f>
        <v>45949</v>
      </c>
      <c r="I38" s="59" cm="1">
        <f t="array" ref="I38">IF(Devoirs[[#This Row],[J0]:[J0]]="","",Devoirs[[#This Row],[J0]:[J0]]+MID(I$1,2,2))</f>
        <v>45979</v>
      </c>
      <c r="O38" t="s">
        <v>104</v>
      </c>
      <c r="P38" s="75">
        <v>45915</v>
      </c>
      <c r="Q38" t="s">
        <v>189</v>
      </c>
      <c r="R38" s="81"/>
    </row>
    <row r="39" spans="1:18" ht="12.75" x14ac:dyDescent="0.2">
      <c r="A39" s="48" t="s">
        <v>80</v>
      </c>
      <c r="B39" s="70"/>
      <c r="C39" s="59">
        <v>45920</v>
      </c>
      <c r="D39" s="59" cm="1">
        <f t="array" ref="D39">IF(Devoirs[[#This Row],[J0]:[J0]]="","",Devoirs[[#This Row],[J0]:[J0]]+MID(D$1,2,2))</f>
        <v>45922</v>
      </c>
      <c r="E39" s="59" cm="1">
        <f t="array" ref="E39">IF(Devoirs[[#This Row],[J0]:[J0]]="","",Devoirs[[#This Row],[J0]:[J0]]+MID(E$1,2,2))</f>
        <v>45926</v>
      </c>
      <c r="F39" s="59" cm="1">
        <f t="array" ref="F39">IF(Devoirs[[#This Row],[J0]:[J0]]="","",Devoirs[[#This Row],[J0]:[J0]]+MID(F$1,2,2))</f>
        <v>45930</v>
      </c>
      <c r="G39" s="59" cm="1">
        <f t="array" ref="G39">IF(Devoirs[[#This Row],[J0]:[J0]]="","",Devoirs[[#This Row],[J0]:[J0]]+MID(G$1,2,2))</f>
        <v>45935</v>
      </c>
      <c r="H39" s="59" cm="1">
        <f t="array" ref="H39">IF(Devoirs[[#This Row],[J0]:[J0]]="","",Devoirs[[#This Row],[J0]:[J0]]+MID(H$1,2,2))</f>
        <v>45950</v>
      </c>
      <c r="I39" s="59" cm="1">
        <f t="array" ref="I39">IF(Devoirs[[#This Row],[J0]:[J0]]="","",Devoirs[[#This Row],[J0]:[J0]]+MID(I$1,2,2))</f>
        <v>45980</v>
      </c>
      <c r="O39" t="s">
        <v>104</v>
      </c>
      <c r="P39" s="75">
        <v>45915</v>
      </c>
      <c r="Q39" t="s">
        <v>190</v>
      </c>
      <c r="R39" s="81"/>
    </row>
    <row r="40" spans="1:18" ht="12.75" x14ac:dyDescent="0.2">
      <c r="A40" s="48" t="s">
        <v>81</v>
      </c>
      <c r="B40" s="70"/>
      <c r="C40" s="59"/>
      <c r="D40" s="59" t="str" cm="1">
        <f t="array" ref="D40">IF(Devoirs[[#This Row],[J0]:[J0]]="","",Devoirs[[#This Row],[J0]:[J0]]+MID(D$1,2,2))</f>
        <v/>
      </c>
      <c r="E40" s="59" t="str" cm="1">
        <f t="array" ref="E40">IF(Devoirs[[#This Row],[J0]:[J0]]="","",Devoirs[[#This Row],[J0]:[J0]]+MID(E$1,2,2))</f>
        <v/>
      </c>
      <c r="F40" s="59" t="str" cm="1">
        <f t="array" ref="F40">IF(Devoirs[[#This Row],[J0]:[J0]]="","",Devoirs[[#This Row],[J0]:[J0]]+MID(F$1,2,2))</f>
        <v/>
      </c>
      <c r="G40" s="59" t="str" cm="1">
        <f t="array" ref="G40">IF(Devoirs[[#This Row],[J0]:[J0]]="","",Devoirs[[#This Row],[J0]:[J0]]+MID(G$1,2,2))</f>
        <v/>
      </c>
      <c r="H40" s="59" t="str" cm="1">
        <f t="array" ref="H40">IF(Devoirs[[#This Row],[J0]:[J0]]="","",Devoirs[[#This Row],[J0]:[J0]]+MID(H$1,2,2))</f>
        <v/>
      </c>
      <c r="I40" s="59" t="str" cm="1">
        <f t="array" ref="I40">IF(Devoirs[[#This Row],[J0]:[J0]]="","",Devoirs[[#This Row],[J0]:[J0]]+MID(I$1,2,2))</f>
        <v/>
      </c>
      <c r="O40" t="s">
        <v>104</v>
      </c>
      <c r="P40" s="75">
        <v>45915</v>
      </c>
      <c r="Q40" t="s">
        <v>191</v>
      </c>
      <c r="R40" s="81"/>
    </row>
    <row r="41" spans="1:18" ht="12.75" x14ac:dyDescent="0.2">
      <c r="A41" s="48" t="s">
        <v>82</v>
      </c>
      <c r="B41" s="70"/>
      <c r="C41" s="59"/>
      <c r="D41" s="59" t="str" cm="1">
        <f t="array" ref="D41">IF(Devoirs[[#This Row],[J0]:[J0]]="","",Devoirs[[#This Row],[J0]:[J0]]+MID(D$1,2,2))</f>
        <v/>
      </c>
      <c r="E41" s="59" t="str" cm="1">
        <f t="array" ref="E41">IF(Devoirs[[#This Row],[J0]:[J0]]="","",Devoirs[[#This Row],[J0]:[J0]]+MID(E$1,2,2))</f>
        <v/>
      </c>
      <c r="F41" s="59" t="str" cm="1">
        <f t="array" ref="F41">IF(Devoirs[[#This Row],[J0]:[J0]]="","",Devoirs[[#This Row],[J0]:[J0]]+MID(F$1,2,2))</f>
        <v/>
      </c>
      <c r="G41" s="59" t="str" cm="1">
        <f t="array" ref="G41">IF(Devoirs[[#This Row],[J0]:[J0]]="","",Devoirs[[#This Row],[J0]:[J0]]+MID(G$1,2,2))</f>
        <v/>
      </c>
      <c r="H41" s="59" t="str" cm="1">
        <f t="array" ref="H41">IF(Devoirs[[#This Row],[J0]:[J0]]="","",Devoirs[[#This Row],[J0]:[J0]]+MID(H$1,2,2))</f>
        <v/>
      </c>
      <c r="I41" s="59" t="str" cm="1">
        <f t="array" ref="I41">IF(Devoirs[[#This Row],[J0]:[J0]]="","",Devoirs[[#This Row],[J0]:[J0]]+MID(I$1,2,2))</f>
        <v/>
      </c>
      <c r="O41" t="s">
        <v>149</v>
      </c>
      <c r="P41" s="75">
        <v>45916</v>
      </c>
      <c r="Q41" t="s">
        <v>192</v>
      </c>
      <c r="R41" s="81">
        <v>8.3333333333333329E-2</v>
      </c>
    </row>
    <row r="42" spans="1:18" ht="12.75" x14ac:dyDescent="0.2">
      <c r="A42" s="48" t="s">
        <v>83</v>
      </c>
      <c r="B42" s="70"/>
      <c r="C42" s="59"/>
      <c r="D42" s="59" t="str" cm="1">
        <f t="array" ref="D42">IF(Devoirs[[#This Row],[J0]:[J0]]="","",Devoirs[[#This Row],[J0]:[J0]]+MID(D$1,2,2))</f>
        <v/>
      </c>
      <c r="E42" s="59" t="str" cm="1">
        <f t="array" ref="E42">IF(Devoirs[[#This Row],[J0]:[J0]]="","",Devoirs[[#This Row],[J0]:[J0]]+MID(E$1,2,2))</f>
        <v/>
      </c>
      <c r="F42" s="59" t="str" cm="1">
        <f t="array" ref="F42">IF(Devoirs[[#This Row],[J0]:[J0]]="","",Devoirs[[#This Row],[J0]:[J0]]+MID(F$1,2,2))</f>
        <v/>
      </c>
      <c r="G42" s="59" t="str" cm="1">
        <f t="array" ref="G42">IF(Devoirs[[#This Row],[J0]:[J0]]="","",Devoirs[[#This Row],[J0]:[J0]]+MID(G$1,2,2))</f>
        <v/>
      </c>
      <c r="H42" s="59" t="str" cm="1">
        <f t="array" ref="H42">IF(Devoirs[[#This Row],[J0]:[J0]]="","",Devoirs[[#This Row],[J0]:[J0]]+MID(H$1,2,2))</f>
        <v/>
      </c>
      <c r="I42" s="59" t="str" cm="1">
        <f t="array" ref="I42">IF(Devoirs[[#This Row],[J0]:[J0]]="","",Devoirs[[#This Row],[J0]:[J0]]+MID(I$1,2,2))</f>
        <v/>
      </c>
      <c r="O42" t="s">
        <v>149</v>
      </c>
      <c r="P42" s="75">
        <v>45916</v>
      </c>
      <c r="Q42" t="s">
        <v>193</v>
      </c>
      <c r="R42" s="81">
        <v>6.25E-2</v>
      </c>
    </row>
    <row r="43" spans="1:18" ht="12.75" x14ac:dyDescent="0.2">
      <c r="A43" s="49" t="s">
        <v>84</v>
      </c>
      <c r="B43" s="70"/>
      <c r="C43" s="59"/>
      <c r="D43" s="59" t="str" cm="1">
        <f t="array" ref="D43">IF(Devoirs[[#This Row],[J0]:[J0]]="","",Devoirs[[#This Row],[J0]:[J0]]+MID(D$1,2,2))</f>
        <v/>
      </c>
      <c r="E43" s="59" t="str" cm="1">
        <f t="array" ref="E43">IF(Devoirs[[#This Row],[J0]:[J0]]="","",Devoirs[[#This Row],[J0]:[J0]]+MID(E$1,2,2))</f>
        <v/>
      </c>
      <c r="F43" s="59" t="str" cm="1">
        <f t="array" ref="F43">IF(Devoirs[[#This Row],[J0]:[J0]]="","",Devoirs[[#This Row],[J0]:[J0]]+MID(F$1,2,2))</f>
        <v/>
      </c>
      <c r="G43" s="59" t="str" cm="1">
        <f t="array" ref="G43">IF(Devoirs[[#This Row],[J0]:[J0]]="","",Devoirs[[#This Row],[J0]:[J0]]+MID(G$1,2,2))</f>
        <v/>
      </c>
      <c r="H43" s="59" t="str" cm="1">
        <f t="array" ref="H43">IF(Devoirs[[#This Row],[J0]:[J0]]="","",Devoirs[[#This Row],[J0]:[J0]]+MID(H$1,2,2))</f>
        <v/>
      </c>
      <c r="I43" s="59" t="str" cm="1">
        <f t="array" ref="I43">IF(Devoirs[[#This Row],[J0]:[J0]]="","",Devoirs[[#This Row],[J0]:[J0]]+MID(I$1,2,2))</f>
        <v/>
      </c>
      <c r="O43" t="s">
        <v>147</v>
      </c>
      <c r="P43" s="75">
        <v>45916</v>
      </c>
      <c r="Q43" t="s">
        <v>194</v>
      </c>
      <c r="R43" s="81"/>
    </row>
    <row r="44" spans="1:18" ht="12.75" x14ac:dyDescent="0.2">
      <c r="A44" s="42" t="s">
        <v>85</v>
      </c>
      <c r="B44" s="42"/>
      <c r="C44" s="59"/>
      <c r="D44" s="59" t="str" cm="1">
        <f t="array" ref="D44">IF(Devoirs[[#This Row],[J0]:[J0]]="","",Devoirs[[#This Row],[J0]:[J0]]+MID(D$1,2,2))</f>
        <v/>
      </c>
      <c r="E44" s="59" t="str" cm="1">
        <f t="array" ref="E44">IF(Devoirs[[#This Row],[J0]:[J0]]="","",Devoirs[[#This Row],[J0]:[J0]]+MID(E$1,2,2))</f>
        <v/>
      </c>
      <c r="F44" s="59" t="str" cm="1">
        <f t="array" ref="F44">IF(Devoirs[[#This Row],[J0]:[J0]]="","",Devoirs[[#This Row],[J0]:[J0]]+MID(F$1,2,2))</f>
        <v/>
      </c>
      <c r="G44" s="59" t="str" cm="1">
        <f t="array" ref="G44">IF(Devoirs[[#This Row],[J0]:[J0]]="","",Devoirs[[#This Row],[J0]:[J0]]+MID(G$1,2,2))</f>
        <v/>
      </c>
      <c r="H44" s="59" t="str" cm="1">
        <f t="array" ref="H44">IF(Devoirs[[#This Row],[J0]:[J0]]="","",Devoirs[[#This Row],[J0]:[J0]]+MID(H$1,2,2))</f>
        <v/>
      </c>
      <c r="I44" s="59" t="str" cm="1">
        <f t="array" ref="I44">IF(Devoirs[[#This Row],[J0]:[J0]]="","",Devoirs[[#This Row],[J0]:[J0]]+MID(I$1,2,2))</f>
        <v/>
      </c>
      <c r="O44" t="s">
        <v>147</v>
      </c>
      <c r="P44" s="75">
        <v>45916</v>
      </c>
      <c r="Q44" t="s">
        <v>195</v>
      </c>
      <c r="R44" s="81"/>
    </row>
    <row r="45" spans="1:18" ht="12.75" x14ac:dyDescent="0.2">
      <c r="A45" s="53" t="s">
        <v>86</v>
      </c>
      <c r="B45" s="71"/>
      <c r="C45" s="59"/>
      <c r="D45" s="59" t="str" cm="1">
        <f t="array" ref="D45">IF(Devoirs[[#This Row],[J0]:[J0]]="","",Devoirs[[#This Row],[J0]:[J0]]+MID(D$1,2,2))</f>
        <v/>
      </c>
      <c r="E45" s="59" t="str" cm="1">
        <f t="array" ref="E45">IF(Devoirs[[#This Row],[J0]:[J0]]="","",Devoirs[[#This Row],[J0]:[J0]]+MID(E$1,2,2))</f>
        <v/>
      </c>
      <c r="F45" s="59" t="str" cm="1">
        <f t="array" ref="F45">IF(Devoirs[[#This Row],[J0]:[J0]]="","",Devoirs[[#This Row],[J0]:[J0]]+MID(F$1,2,2))</f>
        <v/>
      </c>
      <c r="G45" s="59" t="str" cm="1">
        <f t="array" ref="G45">IF(Devoirs[[#This Row],[J0]:[J0]]="","",Devoirs[[#This Row],[J0]:[J0]]+MID(G$1,2,2))</f>
        <v/>
      </c>
      <c r="H45" s="59" t="str" cm="1">
        <f t="array" ref="H45">IF(Devoirs[[#This Row],[J0]:[J0]]="","",Devoirs[[#This Row],[J0]:[J0]]+MID(H$1,2,2))</f>
        <v/>
      </c>
      <c r="I45" s="59" t="str" cm="1">
        <f t="array" ref="I45">IF(Devoirs[[#This Row],[J0]:[J0]]="","",Devoirs[[#This Row],[J0]:[J0]]+MID(I$1,2,2))</f>
        <v/>
      </c>
      <c r="O45" t="s">
        <v>104</v>
      </c>
      <c r="P45" s="75">
        <v>45916</v>
      </c>
      <c r="Q45" t="s">
        <v>196</v>
      </c>
      <c r="R45" s="81"/>
    </row>
    <row r="46" spans="1:18" ht="12.75" x14ac:dyDescent="0.2">
      <c r="A46" s="54" t="s">
        <v>87</v>
      </c>
      <c r="B46" s="71"/>
      <c r="C46" s="59"/>
      <c r="D46" s="59" t="str" cm="1">
        <f t="array" ref="D46">IF(Devoirs[[#This Row],[J0]:[J0]]="","",Devoirs[[#This Row],[J0]:[J0]]+MID(D$1,2,2))</f>
        <v/>
      </c>
      <c r="E46" s="59" t="str" cm="1">
        <f t="array" ref="E46">IF(Devoirs[[#This Row],[J0]:[J0]]="","",Devoirs[[#This Row],[J0]:[J0]]+MID(E$1,2,2))</f>
        <v/>
      </c>
      <c r="F46" s="59" t="str" cm="1">
        <f t="array" ref="F46">IF(Devoirs[[#This Row],[J0]:[J0]]="","",Devoirs[[#This Row],[J0]:[J0]]+MID(F$1,2,2))</f>
        <v/>
      </c>
      <c r="G46" s="59" t="str" cm="1">
        <f t="array" ref="G46">IF(Devoirs[[#This Row],[J0]:[J0]]="","",Devoirs[[#This Row],[J0]:[J0]]+MID(G$1,2,2))</f>
        <v/>
      </c>
      <c r="H46" s="59" t="str" cm="1">
        <f t="array" ref="H46">IF(Devoirs[[#This Row],[J0]:[J0]]="","",Devoirs[[#This Row],[J0]:[J0]]+MID(H$1,2,2))</f>
        <v/>
      </c>
      <c r="I46" s="59" t="str" cm="1">
        <f t="array" ref="I46">IF(Devoirs[[#This Row],[J0]:[J0]]="","",Devoirs[[#This Row],[J0]:[J0]]+MID(I$1,2,2))</f>
        <v/>
      </c>
      <c r="O46" t="s">
        <v>104</v>
      </c>
      <c r="P46" s="75">
        <v>45916</v>
      </c>
      <c r="Q46" t="s">
        <v>197</v>
      </c>
      <c r="R46" s="81"/>
    </row>
    <row r="47" spans="1:18" ht="12.75" x14ac:dyDescent="0.2">
      <c r="A47" s="54" t="s">
        <v>88</v>
      </c>
      <c r="B47" s="71"/>
      <c r="C47" s="59"/>
      <c r="D47" s="59" t="str" cm="1">
        <f t="array" ref="D47">IF(Devoirs[[#This Row],[J0]:[J0]]="","",Devoirs[[#This Row],[J0]:[J0]]+MID(D$1,2,2))</f>
        <v/>
      </c>
      <c r="E47" s="59" t="str" cm="1">
        <f t="array" ref="E47">IF(Devoirs[[#This Row],[J0]:[J0]]="","",Devoirs[[#This Row],[J0]:[J0]]+MID(E$1,2,2))</f>
        <v/>
      </c>
      <c r="F47" s="59" t="str" cm="1">
        <f t="array" ref="F47">IF(Devoirs[[#This Row],[J0]:[J0]]="","",Devoirs[[#This Row],[J0]:[J0]]+MID(F$1,2,2))</f>
        <v/>
      </c>
      <c r="G47" s="59" t="str" cm="1">
        <f t="array" ref="G47">IF(Devoirs[[#This Row],[J0]:[J0]]="","",Devoirs[[#This Row],[J0]:[J0]]+MID(G$1,2,2))</f>
        <v/>
      </c>
      <c r="H47" s="59" t="str" cm="1">
        <f t="array" ref="H47">IF(Devoirs[[#This Row],[J0]:[J0]]="","",Devoirs[[#This Row],[J0]:[J0]]+MID(H$1,2,2))</f>
        <v/>
      </c>
      <c r="I47" s="59" t="str" cm="1">
        <f t="array" ref="I47">IF(Devoirs[[#This Row],[J0]:[J0]]="","",Devoirs[[#This Row],[J0]:[J0]]+MID(I$1,2,2))</f>
        <v/>
      </c>
      <c r="O47" t="s">
        <v>147</v>
      </c>
      <c r="P47" s="75">
        <v>45917</v>
      </c>
      <c r="Q47" t="s">
        <v>198</v>
      </c>
      <c r="R47" s="81"/>
    </row>
    <row r="48" spans="1:18" ht="12.75" x14ac:dyDescent="0.2">
      <c r="A48" s="54" t="s">
        <v>89</v>
      </c>
      <c r="B48" s="71"/>
      <c r="C48" s="59"/>
      <c r="D48" s="59" t="str" cm="1">
        <f t="array" ref="D48">IF(Devoirs[[#This Row],[J0]:[J0]]="","",Devoirs[[#This Row],[J0]:[J0]]+MID(D$1,2,2))</f>
        <v/>
      </c>
      <c r="E48" s="59" t="str" cm="1">
        <f t="array" ref="E48">IF(Devoirs[[#This Row],[J0]:[J0]]="","",Devoirs[[#This Row],[J0]:[J0]]+MID(E$1,2,2))</f>
        <v/>
      </c>
      <c r="F48" s="59" t="str" cm="1">
        <f t="array" ref="F48">IF(Devoirs[[#This Row],[J0]:[J0]]="","",Devoirs[[#This Row],[J0]:[J0]]+MID(F$1,2,2))</f>
        <v/>
      </c>
      <c r="G48" s="59" t="str" cm="1">
        <f t="array" ref="G48">IF(Devoirs[[#This Row],[J0]:[J0]]="","",Devoirs[[#This Row],[J0]:[J0]]+MID(G$1,2,2))</f>
        <v/>
      </c>
      <c r="H48" s="59" t="str" cm="1">
        <f t="array" ref="H48">IF(Devoirs[[#This Row],[J0]:[J0]]="","",Devoirs[[#This Row],[J0]:[J0]]+MID(H$1,2,2))</f>
        <v/>
      </c>
      <c r="I48" s="59" t="str" cm="1">
        <f t="array" ref="I48">IF(Devoirs[[#This Row],[J0]:[J0]]="","",Devoirs[[#This Row],[J0]:[J0]]+MID(I$1,2,2))</f>
        <v/>
      </c>
      <c r="O48" t="s">
        <v>148</v>
      </c>
      <c r="P48" s="75">
        <v>45917</v>
      </c>
      <c r="Q48" t="s">
        <v>199</v>
      </c>
      <c r="R48" s="81"/>
    </row>
    <row r="49" spans="1:18" ht="12.75" x14ac:dyDescent="0.2">
      <c r="A49" s="54" t="s">
        <v>90</v>
      </c>
      <c r="B49" s="71"/>
      <c r="C49" s="59"/>
      <c r="D49" s="59" t="str" cm="1">
        <f t="array" ref="D49">IF(Devoirs[[#This Row],[J0]:[J0]]="","",Devoirs[[#This Row],[J0]:[J0]]+MID(D$1,2,2))</f>
        <v/>
      </c>
      <c r="E49" s="59" t="str" cm="1">
        <f t="array" ref="E49">IF(Devoirs[[#This Row],[J0]:[J0]]="","",Devoirs[[#This Row],[J0]:[J0]]+MID(E$1,2,2))</f>
        <v/>
      </c>
      <c r="F49" s="59" t="str" cm="1">
        <f t="array" ref="F49">IF(Devoirs[[#This Row],[J0]:[J0]]="","",Devoirs[[#This Row],[J0]:[J0]]+MID(F$1,2,2))</f>
        <v/>
      </c>
      <c r="G49" s="59" t="str" cm="1">
        <f t="array" ref="G49">IF(Devoirs[[#This Row],[J0]:[J0]]="","",Devoirs[[#This Row],[J0]:[J0]]+MID(G$1,2,2))</f>
        <v/>
      </c>
      <c r="H49" s="59" t="str" cm="1">
        <f t="array" ref="H49">IF(Devoirs[[#This Row],[J0]:[J0]]="","",Devoirs[[#This Row],[J0]:[J0]]+MID(H$1,2,2))</f>
        <v/>
      </c>
      <c r="I49" s="59" t="str" cm="1">
        <f t="array" ref="I49">IF(Devoirs[[#This Row],[J0]:[J0]]="","",Devoirs[[#This Row],[J0]:[J0]]+MID(I$1,2,2))</f>
        <v/>
      </c>
      <c r="O49" t="s">
        <v>148</v>
      </c>
      <c r="P49" s="75">
        <v>45917</v>
      </c>
      <c r="Q49" t="s">
        <v>200</v>
      </c>
      <c r="R49" s="81"/>
    </row>
    <row r="50" spans="1:18" ht="12.75" x14ac:dyDescent="0.2">
      <c r="A50" s="54" t="s">
        <v>91</v>
      </c>
      <c r="B50" s="71"/>
      <c r="C50" s="59"/>
      <c r="D50" s="59" t="str" cm="1">
        <f t="array" ref="D50">IF(Devoirs[[#This Row],[J0]:[J0]]="","",Devoirs[[#This Row],[J0]:[J0]]+MID(D$1,2,2))</f>
        <v/>
      </c>
      <c r="E50" s="59" t="str" cm="1">
        <f t="array" ref="E50">IF(Devoirs[[#This Row],[J0]:[J0]]="","",Devoirs[[#This Row],[J0]:[J0]]+MID(E$1,2,2))</f>
        <v/>
      </c>
      <c r="F50" s="59" t="str" cm="1">
        <f t="array" ref="F50">IF(Devoirs[[#This Row],[J0]:[J0]]="","",Devoirs[[#This Row],[J0]:[J0]]+MID(F$1,2,2))</f>
        <v/>
      </c>
      <c r="G50" s="59" t="str" cm="1">
        <f t="array" ref="G50">IF(Devoirs[[#This Row],[J0]:[J0]]="","",Devoirs[[#This Row],[J0]:[J0]]+MID(G$1,2,2))</f>
        <v/>
      </c>
      <c r="H50" s="59" t="str" cm="1">
        <f t="array" ref="H50">IF(Devoirs[[#This Row],[J0]:[J0]]="","",Devoirs[[#This Row],[J0]:[J0]]+MID(H$1,2,2))</f>
        <v/>
      </c>
      <c r="I50" s="59" t="str" cm="1">
        <f t="array" ref="I50">IF(Devoirs[[#This Row],[J0]:[J0]]="","",Devoirs[[#This Row],[J0]:[J0]]+MID(I$1,2,2))</f>
        <v/>
      </c>
      <c r="O50" t="s">
        <v>150</v>
      </c>
      <c r="P50" s="75">
        <v>45917</v>
      </c>
      <c r="Q50" t="s">
        <v>201</v>
      </c>
      <c r="R50" s="81"/>
    </row>
    <row r="51" spans="1:18" ht="12.75" x14ac:dyDescent="0.2">
      <c r="A51" s="54" t="s">
        <v>92</v>
      </c>
      <c r="B51" s="71"/>
      <c r="C51" s="59"/>
      <c r="D51" s="59" t="str" cm="1">
        <f t="array" ref="D51">IF(Devoirs[[#This Row],[J0]:[J0]]="","",Devoirs[[#This Row],[J0]:[J0]]+MID(D$1,2,2))</f>
        <v/>
      </c>
      <c r="E51" s="59" t="str" cm="1">
        <f t="array" ref="E51">IF(Devoirs[[#This Row],[J0]:[J0]]="","",Devoirs[[#This Row],[J0]:[J0]]+MID(E$1,2,2))</f>
        <v/>
      </c>
      <c r="F51" s="59" t="str" cm="1">
        <f t="array" ref="F51">IF(Devoirs[[#This Row],[J0]:[J0]]="","",Devoirs[[#This Row],[J0]:[J0]]+MID(F$1,2,2))</f>
        <v/>
      </c>
      <c r="G51" s="59" t="str" cm="1">
        <f t="array" ref="G51">IF(Devoirs[[#This Row],[J0]:[J0]]="","",Devoirs[[#This Row],[J0]:[J0]]+MID(G$1,2,2))</f>
        <v/>
      </c>
      <c r="H51" s="59" t="str" cm="1">
        <f t="array" ref="H51">IF(Devoirs[[#This Row],[J0]:[J0]]="","",Devoirs[[#This Row],[J0]:[J0]]+MID(H$1,2,2))</f>
        <v/>
      </c>
      <c r="I51" s="59" t="str" cm="1">
        <f t="array" ref="I51">IF(Devoirs[[#This Row],[J0]:[J0]]="","",Devoirs[[#This Row],[J0]:[J0]]+MID(I$1,2,2))</f>
        <v/>
      </c>
      <c r="O51" t="s">
        <v>150</v>
      </c>
      <c r="P51" s="75">
        <v>45917</v>
      </c>
      <c r="Q51" t="s">
        <v>202</v>
      </c>
      <c r="R51" s="81"/>
    </row>
    <row r="52" spans="1:18" ht="12.75" x14ac:dyDescent="0.2">
      <c r="A52" s="54" t="s">
        <v>93</v>
      </c>
      <c r="B52" s="71"/>
      <c r="C52" s="59"/>
      <c r="D52" s="59" t="str" cm="1">
        <f t="array" ref="D52">IF(Devoirs[[#This Row],[J0]:[J0]]="","",Devoirs[[#This Row],[J0]:[J0]]+MID(D$1,2,2))</f>
        <v/>
      </c>
      <c r="E52" s="59" t="str" cm="1">
        <f t="array" ref="E52">IF(Devoirs[[#This Row],[J0]:[J0]]="","",Devoirs[[#This Row],[J0]:[J0]]+MID(E$1,2,2))</f>
        <v/>
      </c>
      <c r="F52" s="59" t="str" cm="1">
        <f t="array" ref="F52">IF(Devoirs[[#This Row],[J0]:[J0]]="","",Devoirs[[#This Row],[J0]:[J0]]+MID(F$1,2,2))</f>
        <v/>
      </c>
      <c r="G52" s="59" t="str" cm="1">
        <f t="array" ref="G52">IF(Devoirs[[#This Row],[J0]:[J0]]="","",Devoirs[[#This Row],[J0]:[J0]]+MID(G$1,2,2))</f>
        <v/>
      </c>
      <c r="H52" s="59" t="str" cm="1">
        <f t="array" ref="H52">IF(Devoirs[[#This Row],[J0]:[J0]]="","",Devoirs[[#This Row],[J0]:[J0]]+MID(H$1,2,2))</f>
        <v/>
      </c>
      <c r="I52" s="59" t="str" cm="1">
        <f t="array" ref="I52">IF(Devoirs[[#This Row],[J0]:[J0]]="","",Devoirs[[#This Row],[J0]:[J0]]+MID(I$1,2,2))</f>
        <v/>
      </c>
      <c r="O52" t="s">
        <v>150</v>
      </c>
      <c r="P52" s="75">
        <v>45917</v>
      </c>
      <c r="Q52" t="s">
        <v>203</v>
      </c>
      <c r="R52" s="81"/>
    </row>
    <row r="53" spans="1:18" ht="12.75" x14ac:dyDescent="0.2">
      <c r="A53" s="55" t="s">
        <v>94</v>
      </c>
      <c r="B53" s="71"/>
      <c r="C53" s="59"/>
      <c r="D53" s="59" t="str" cm="1">
        <f t="array" ref="D53">IF(Devoirs[[#This Row],[J0]:[J0]]="","",Devoirs[[#This Row],[J0]:[J0]]+MID(D$1,2,2))</f>
        <v/>
      </c>
      <c r="E53" s="59" t="str" cm="1">
        <f t="array" ref="E53">IF(Devoirs[[#This Row],[J0]:[J0]]="","",Devoirs[[#This Row],[J0]:[J0]]+MID(E$1,2,2))</f>
        <v/>
      </c>
      <c r="F53" s="59" t="str" cm="1">
        <f t="array" ref="F53">IF(Devoirs[[#This Row],[J0]:[J0]]="","",Devoirs[[#This Row],[J0]:[J0]]+MID(F$1,2,2))</f>
        <v/>
      </c>
      <c r="G53" s="59" t="str" cm="1">
        <f t="array" ref="G53">IF(Devoirs[[#This Row],[J0]:[J0]]="","",Devoirs[[#This Row],[J0]:[J0]]+MID(G$1,2,2))</f>
        <v/>
      </c>
      <c r="H53" s="59" t="str" cm="1">
        <f t="array" ref="H53">IF(Devoirs[[#This Row],[J0]:[J0]]="","",Devoirs[[#This Row],[J0]:[J0]]+MID(H$1,2,2))</f>
        <v/>
      </c>
      <c r="I53" s="59" t="str" cm="1">
        <f t="array" ref="I53">IF(Devoirs[[#This Row],[J0]:[J0]]="","",Devoirs[[#This Row],[J0]:[J0]]+MID(I$1,2,2))</f>
        <v/>
      </c>
      <c r="O53" t="s">
        <v>104</v>
      </c>
      <c r="P53" s="75">
        <v>45917</v>
      </c>
      <c r="Q53" t="s">
        <v>204</v>
      </c>
      <c r="R53" s="81"/>
    </row>
    <row r="54" spans="1:18" ht="12.75" x14ac:dyDescent="0.2">
      <c r="A54" s="42" t="s">
        <v>95</v>
      </c>
      <c r="B54" s="42"/>
      <c r="C54" s="59"/>
      <c r="D54" s="59" t="str" cm="1">
        <f t="array" ref="D54">IF(Devoirs[[#This Row],[J0]:[J0]]="","",Devoirs[[#This Row],[J0]:[J0]]+MID(D$1,2,2))</f>
        <v/>
      </c>
      <c r="E54" s="59" t="str" cm="1">
        <f t="array" ref="E54">IF(Devoirs[[#This Row],[J0]:[J0]]="","",Devoirs[[#This Row],[J0]:[J0]]+MID(E$1,2,2))</f>
        <v/>
      </c>
      <c r="F54" s="59" t="str" cm="1">
        <f t="array" ref="F54">IF(Devoirs[[#This Row],[J0]:[J0]]="","",Devoirs[[#This Row],[J0]:[J0]]+MID(F$1,2,2))</f>
        <v/>
      </c>
      <c r="G54" s="59" t="str" cm="1">
        <f t="array" ref="G54">IF(Devoirs[[#This Row],[J0]:[J0]]="","",Devoirs[[#This Row],[J0]:[J0]]+MID(G$1,2,2))</f>
        <v/>
      </c>
      <c r="H54" s="59" t="str" cm="1">
        <f t="array" ref="H54">IF(Devoirs[[#This Row],[J0]:[J0]]="","",Devoirs[[#This Row],[J0]:[J0]]+MID(H$1,2,2))</f>
        <v/>
      </c>
      <c r="I54" s="59" t="str" cm="1">
        <f t="array" ref="I54">IF(Devoirs[[#This Row],[J0]:[J0]]="","",Devoirs[[#This Row],[J0]:[J0]]+MID(I$1,2,2))</f>
        <v/>
      </c>
      <c r="O54" t="s">
        <v>104</v>
      </c>
      <c r="P54" s="75">
        <v>45917</v>
      </c>
      <c r="Q54" t="s">
        <v>205</v>
      </c>
      <c r="R54" s="81"/>
    </row>
    <row r="55" spans="1:18" ht="12.75" x14ac:dyDescent="0.2">
      <c r="A55" s="50" t="s">
        <v>96</v>
      </c>
      <c r="B55" s="72"/>
      <c r="C55" s="59">
        <v>45917</v>
      </c>
      <c r="D55" s="59" cm="1">
        <f t="array" ref="D55">IF(Devoirs[[#This Row],[J0]:[J0]]="","",Devoirs[[#This Row],[J0]:[J0]]+MID(D$1,2,2))</f>
        <v>45919</v>
      </c>
      <c r="E55" s="59" cm="1">
        <f t="array" ref="E55">IF(Devoirs[[#This Row],[J0]:[J0]]="","",Devoirs[[#This Row],[J0]:[J0]]+MID(E$1,2,2))</f>
        <v>45923</v>
      </c>
      <c r="F55" s="59" cm="1">
        <f t="array" ref="F55">IF(Devoirs[[#This Row],[J0]:[J0]]="","",Devoirs[[#This Row],[J0]:[J0]]+MID(F$1,2,2))</f>
        <v>45927</v>
      </c>
      <c r="G55" s="59" cm="1">
        <f t="array" ref="G55">IF(Devoirs[[#This Row],[J0]:[J0]]="","",Devoirs[[#This Row],[J0]:[J0]]+MID(G$1,2,2))</f>
        <v>45932</v>
      </c>
      <c r="H55" s="59" cm="1">
        <f t="array" ref="H55">IF(Devoirs[[#This Row],[J0]:[J0]]="","",Devoirs[[#This Row],[J0]:[J0]]+MID(H$1,2,2))</f>
        <v>45947</v>
      </c>
      <c r="I55" s="59" cm="1">
        <f t="array" ref="I55">IF(Devoirs[[#This Row],[J0]:[J0]]="","",Devoirs[[#This Row],[J0]:[J0]]+MID(I$1,2,2))</f>
        <v>45977</v>
      </c>
      <c r="O55" t="s">
        <v>104</v>
      </c>
      <c r="P55" s="75">
        <v>45917</v>
      </c>
      <c r="Q55" t="s">
        <v>206</v>
      </c>
      <c r="R55" s="81"/>
    </row>
    <row r="56" spans="1:18" ht="12.75" x14ac:dyDescent="0.2">
      <c r="A56" s="51" t="s">
        <v>97</v>
      </c>
      <c r="B56" s="72"/>
      <c r="C56" s="59">
        <v>45917</v>
      </c>
      <c r="D56" s="59" cm="1">
        <f t="array" ref="D56">IF(Devoirs[[#This Row],[J0]:[J0]]="","",Devoirs[[#This Row],[J0]:[J0]]+MID(D$1,2,2))</f>
        <v>45919</v>
      </c>
      <c r="E56" s="59" cm="1">
        <f t="array" ref="E56">IF(Devoirs[[#This Row],[J0]:[J0]]="","",Devoirs[[#This Row],[J0]:[J0]]+MID(E$1,2,2))</f>
        <v>45923</v>
      </c>
      <c r="F56" s="59" cm="1">
        <f t="array" ref="F56">IF(Devoirs[[#This Row],[J0]:[J0]]="","",Devoirs[[#This Row],[J0]:[J0]]+MID(F$1,2,2))</f>
        <v>45927</v>
      </c>
      <c r="G56" s="59" cm="1">
        <f t="array" ref="G56">IF(Devoirs[[#This Row],[J0]:[J0]]="","",Devoirs[[#This Row],[J0]:[J0]]+MID(G$1,2,2))</f>
        <v>45932</v>
      </c>
      <c r="H56" s="59" cm="1">
        <f t="array" ref="H56">IF(Devoirs[[#This Row],[J0]:[J0]]="","",Devoirs[[#This Row],[J0]:[J0]]+MID(H$1,2,2))</f>
        <v>45947</v>
      </c>
      <c r="I56" s="59" cm="1">
        <f t="array" ref="I56">IF(Devoirs[[#This Row],[J0]:[J0]]="","",Devoirs[[#This Row],[J0]:[J0]]+MID(I$1,2,2))</f>
        <v>45977</v>
      </c>
      <c r="O56" t="s">
        <v>149</v>
      </c>
      <c r="P56" s="75">
        <v>45918</v>
      </c>
      <c r="Q56" t="s">
        <v>207</v>
      </c>
      <c r="R56" s="81"/>
    </row>
    <row r="57" spans="1:18" ht="12.75" x14ac:dyDescent="0.2">
      <c r="A57" s="51" t="s">
        <v>98</v>
      </c>
      <c r="B57" s="72"/>
      <c r="C57" s="59">
        <v>45917</v>
      </c>
      <c r="D57" s="59" cm="1">
        <f t="array" ref="D57">IF(Devoirs[[#This Row],[J0]:[J0]]="","",Devoirs[[#This Row],[J0]:[J0]]+MID(D$1,2,2))</f>
        <v>45919</v>
      </c>
      <c r="E57" s="59" cm="1">
        <f t="array" ref="E57">IF(Devoirs[[#This Row],[J0]:[J0]]="","",Devoirs[[#This Row],[J0]:[J0]]+MID(E$1,2,2))</f>
        <v>45923</v>
      </c>
      <c r="F57" s="59" cm="1">
        <f t="array" ref="F57">IF(Devoirs[[#This Row],[J0]:[J0]]="","",Devoirs[[#This Row],[J0]:[J0]]+MID(F$1,2,2))</f>
        <v>45927</v>
      </c>
      <c r="G57" s="59" cm="1">
        <f t="array" ref="G57">IF(Devoirs[[#This Row],[J0]:[J0]]="","",Devoirs[[#This Row],[J0]:[J0]]+MID(G$1,2,2))</f>
        <v>45932</v>
      </c>
      <c r="H57" s="59" cm="1">
        <f t="array" ref="H57">IF(Devoirs[[#This Row],[J0]:[J0]]="","",Devoirs[[#This Row],[J0]:[J0]]+MID(H$1,2,2))</f>
        <v>45947</v>
      </c>
      <c r="I57" s="59" cm="1">
        <f t="array" ref="I57">IF(Devoirs[[#This Row],[J0]:[J0]]="","",Devoirs[[#This Row],[J0]:[J0]]+MID(I$1,2,2))</f>
        <v>45977</v>
      </c>
      <c r="O57" t="s">
        <v>149</v>
      </c>
      <c r="P57" s="75">
        <v>45918</v>
      </c>
      <c r="Q57" t="s">
        <v>208</v>
      </c>
      <c r="R57" s="81">
        <v>8.3333333333333329E-2</v>
      </c>
    </row>
    <row r="58" spans="1:18" ht="12.75" x14ac:dyDescent="0.2">
      <c r="A58" s="51" t="s">
        <v>99</v>
      </c>
      <c r="B58" s="72"/>
      <c r="C58" s="59">
        <v>45924</v>
      </c>
      <c r="D58" s="59" cm="1">
        <f t="array" ref="D58">IF(Devoirs[[#This Row],[J0]:[J0]]="","",Devoirs[[#This Row],[J0]:[J0]]+MID(D$1,2,2))</f>
        <v>45926</v>
      </c>
      <c r="E58" s="59" cm="1">
        <f t="array" ref="E58">IF(Devoirs[[#This Row],[J0]:[J0]]="","",Devoirs[[#This Row],[J0]:[J0]]+MID(E$1,2,2))</f>
        <v>45930</v>
      </c>
      <c r="F58" s="59" cm="1">
        <f t="array" ref="F58">IF(Devoirs[[#This Row],[J0]:[J0]]="","",Devoirs[[#This Row],[J0]:[J0]]+MID(F$1,2,2))</f>
        <v>45934</v>
      </c>
      <c r="G58" s="59" cm="1">
        <f t="array" ref="G58">IF(Devoirs[[#This Row],[J0]:[J0]]="","",Devoirs[[#This Row],[J0]:[J0]]+MID(G$1,2,2))</f>
        <v>45939</v>
      </c>
      <c r="H58" s="59" cm="1">
        <f t="array" ref="H58">IF(Devoirs[[#This Row],[J0]:[J0]]="","",Devoirs[[#This Row],[J0]:[J0]]+MID(H$1,2,2))</f>
        <v>45954</v>
      </c>
      <c r="I58" s="59" cm="1">
        <f t="array" ref="I58">IF(Devoirs[[#This Row],[J0]:[J0]]="","",Devoirs[[#This Row],[J0]:[J0]]+MID(I$1,2,2))</f>
        <v>45984</v>
      </c>
      <c r="O58" t="s">
        <v>147</v>
      </c>
      <c r="P58" s="75">
        <v>45918</v>
      </c>
      <c r="Q58" t="s">
        <v>209</v>
      </c>
      <c r="R58" s="81"/>
    </row>
    <row r="59" spans="1:18" ht="12.75" x14ac:dyDescent="0.2">
      <c r="A59" s="51" t="s">
        <v>100</v>
      </c>
      <c r="B59" s="72"/>
      <c r="C59" s="59"/>
      <c r="D59" s="59" t="str" cm="1">
        <f t="array" ref="D59">IF(Devoirs[[#This Row],[J0]:[J0]]="","",Devoirs[[#This Row],[J0]:[J0]]+MID(D$1,2,2))</f>
        <v/>
      </c>
      <c r="E59" s="59" t="str" cm="1">
        <f t="array" ref="E59">IF(Devoirs[[#This Row],[J0]:[J0]]="","",Devoirs[[#This Row],[J0]:[J0]]+MID(E$1,2,2))</f>
        <v/>
      </c>
      <c r="F59" s="59" t="str" cm="1">
        <f t="array" ref="F59">IF(Devoirs[[#This Row],[J0]:[J0]]="","",Devoirs[[#This Row],[J0]:[J0]]+MID(F$1,2,2))</f>
        <v/>
      </c>
      <c r="G59" s="59" t="str" cm="1">
        <f t="array" ref="G59">IF(Devoirs[[#This Row],[J0]:[J0]]="","",Devoirs[[#This Row],[J0]:[J0]]+MID(G$1,2,2))</f>
        <v/>
      </c>
      <c r="H59" s="59" t="str" cm="1">
        <f t="array" ref="H59">IF(Devoirs[[#This Row],[J0]:[J0]]="","",Devoirs[[#This Row],[J0]:[J0]]+MID(H$1,2,2))</f>
        <v/>
      </c>
      <c r="I59" s="59" t="str" cm="1">
        <f t="array" ref="I59">IF(Devoirs[[#This Row],[J0]:[J0]]="","",Devoirs[[#This Row],[J0]:[J0]]+MID(I$1,2,2))</f>
        <v/>
      </c>
      <c r="O59" t="s">
        <v>147</v>
      </c>
      <c r="P59" s="75">
        <v>45918</v>
      </c>
      <c r="Q59" t="s">
        <v>210</v>
      </c>
      <c r="R59" s="81"/>
    </row>
    <row r="60" spans="1:18" ht="12.75" x14ac:dyDescent="0.2">
      <c r="A60" s="51" t="s">
        <v>101</v>
      </c>
      <c r="B60" s="72"/>
      <c r="C60" s="59"/>
      <c r="D60" s="59" t="str" cm="1">
        <f t="array" ref="D60">IF(Devoirs[[#This Row],[J0]:[J0]]="","",Devoirs[[#This Row],[J0]:[J0]]+MID(D$1,2,2))</f>
        <v/>
      </c>
      <c r="E60" s="59" t="str" cm="1">
        <f t="array" ref="E60">IF(Devoirs[[#This Row],[J0]:[J0]]="","",Devoirs[[#This Row],[J0]:[J0]]+MID(E$1,2,2))</f>
        <v/>
      </c>
      <c r="F60" s="59" t="str" cm="1">
        <f t="array" ref="F60">IF(Devoirs[[#This Row],[J0]:[J0]]="","",Devoirs[[#This Row],[J0]:[J0]]+MID(F$1,2,2))</f>
        <v/>
      </c>
      <c r="G60" s="59" t="str" cm="1">
        <f t="array" ref="G60">IF(Devoirs[[#This Row],[J0]:[J0]]="","",Devoirs[[#This Row],[J0]:[J0]]+MID(G$1,2,2))</f>
        <v/>
      </c>
      <c r="H60" s="59" t="str" cm="1">
        <f t="array" ref="H60">IF(Devoirs[[#This Row],[J0]:[J0]]="","",Devoirs[[#This Row],[J0]:[J0]]+MID(H$1,2,2))</f>
        <v/>
      </c>
      <c r="I60" s="59" t="str" cm="1">
        <f t="array" ref="I60">IF(Devoirs[[#This Row],[J0]:[J0]]="","",Devoirs[[#This Row],[J0]:[J0]]+MID(I$1,2,2))</f>
        <v/>
      </c>
      <c r="O60" t="s">
        <v>148</v>
      </c>
      <c r="P60" s="75">
        <v>45918</v>
      </c>
      <c r="Q60" t="s">
        <v>211</v>
      </c>
      <c r="R60" s="81"/>
    </row>
    <row r="61" spans="1:18" ht="12.75" x14ac:dyDescent="0.2">
      <c r="A61" s="51" t="s">
        <v>102</v>
      </c>
      <c r="B61" s="72"/>
      <c r="C61" s="59"/>
      <c r="D61" s="59" t="str" cm="1">
        <f t="array" ref="D61">IF(Devoirs[[#This Row],[J0]:[J0]]="","",Devoirs[[#This Row],[J0]:[J0]]+MID(D$1,2,2))</f>
        <v/>
      </c>
      <c r="E61" s="59" t="str" cm="1">
        <f t="array" ref="E61">IF(Devoirs[[#This Row],[J0]:[J0]]="","",Devoirs[[#This Row],[J0]:[J0]]+MID(E$1,2,2))</f>
        <v/>
      </c>
      <c r="F61" s="59" t="str" cm="1">
        <f t="array" ref="F61">IF(Devoirs[[#This Row],[J0]:[J0]]="","",Devoirs[[#This Row],[J0]:[J0]]+MID(F$1,2,2))</f>
        <v/>
      </c>
      <c r="G61" s="59" t="str" cm="1">
        <f t="array" ref="G61">IF(Devoirs[[#This Row],[J0]:[J0]]="","",Devoirs[[#This Row],[J0]:[J0]]+MID(G$1,2,2))</f>
        <v/>
      </c>
      <c r="H61" s="59" t="str" cm="1">
        <f t="array" ref="H61">IF(Devoirs[[#This Row],[J0]:[J0]]="","",Devoirs[[#This Row],[J0]:[J0]]+MID(H$1,2,2))</f>
        <v/>
      </c>
      <c r="I61" s="59" t="str" cm="1">
        <f t="array" ref="I61">IF(Devoirs[[#This Row],[J0]:[J0]]="","",Devoirs[[#This Row],[J0]:[J0]]+MID(I$1,2,2))</f>
        <v/>
      </c>
      <c r="O61" t="s">
        <v>148</v>
      </c>
      <c r="P61" s="75">
        <v>45918</v>
      </c>
      <c r="Q61" t="s">
        <v>212</v>
      </c>
      <c r="R61" s="81"/>
    </row>
    <row r="62" spans="1:18" ht="12.75" x14ac:dyDescent="0.2">
      <c r="A62" s="52" t="s">
        <v>103</v>
      </c>
      <c r="B62" s="72"/>
      <c r="C62" s="59"/>
      <c r="D62" s="59" t="str" cm="1">
        <f t="array" ref="D62">IF(Devoirs[[#This Row],[J0]:[J0]]="","",Devoirs[[#This Row],[J0]:[J0]]+MID(D$1,2,2))</f>
        <v/>
      </c>
      <c r="E62" s="59" t="str" cm="1">
        <f t="array" ref="E62">IF(Devoirs[[#This Row],[J0]:[J0]]="","",Devoirs[[#This Row],[J0]:[J0]]+MID(E$1,2,2))</f>
        <v/>
      </c>
      <c r="F62" s="59" t="str" cm="1">
        <f t="array" ref="F62">IF(Devoirs[[#This Row],[J0]:[J0]]="","",Devoirs[[#This Row],[J0]:[J0]]+MID(F$1,2,2))</f>
        <v/>
      </c>
      <c r="G62" s="59" t="str" cm="1">
        <f t="array" ref="G62">IF(Devoirs[[#This Row],[J0]:[J0]]="","",Devoirs[[#This Row],[J0]:[J0]]+MID(G$1,2,2))</f>
        <v/>
      </c>
      <c r="H62" s="59" t="str" cm="1">
        <f t="array" ref="H62">IF(Devoirs[[#This Row],[J0]:[J0]]="","",Devoirs[[#This Row],[J0]:[J0]]+MID(H$1,2,2))</f>
        <v/>
      </c>
      <c r="I62" s="59" t="str" cm="1">
        <f t="array" ref="I62">IF(Devoirs[[#This Row],[J0]:[J0]]="","",Devoirs[[#This Row],[J0]:[J0]]+MID(I$1,2,2))</f>
        <v/>
      </c>
      <c r="O62" t="s">
        <v>104</v>
      </c>
      <c r="P62" s="75">
        <v>45918</v>
      </c>
      <c r="Q62" t="s">
        <v>213</v>
      </c>
      <c r="R62" s="81"/>
    </row>
    <row r="63" spans="1:18" ht="12.75" x14ac:dyDescent="0.2">
      <c r="A63" s="42" t="s">
        <v>104</v>
      </c>
      <c r="B63" s="42"/>
      <c r="C63" s="59"/>
      <c r="D63" s="59" t="str" cm="1">
        <f t="array" ref="D63">IF(Devoirs[[#This Row],[J0]:[J0]]="","",Devoirs[[#This Row],[J0]:[J0]]+MID(D$1,2,2))</f>
        <v/>
      </c>
      <c r="E63" s="59" t="str" cm="1">
        <f t="array" ref="E63">IF(Devoirs[[#This Row],[J0]:[J0]]="","",Devoirs[[#This Row],[J0]:[J0]]+MID(E$1,2,2))</f>
        <v/>
      </c>
      <c r="F63" s="59" t="str" cm="1">
        <f t="array" ref="F63">IF(Devoirs[[#This Row],[J0]:[J0]]="","",Devoirs[[#This Row],[J0]:[J0]]+MID(F$1,2,2))</f>
        <v/>
      </c>
      <c r="G63" s="59" t="str" cm="1">
        <f t="array" ref="G63">IF(Devoirs[[#This Row],[J0]:[J0]]="","",Devoirs[[#This Row],[J0]:[J0]]+MID(G$1,2,2))</f>
        <v/>
      </c>
      <c r="H63" s="59" t="str" cm="1">
        <f t="array" ref="H63">IF(Devoirs[[#This Row],[J0]:[J0]]="","",Devoirs[[#This Row],[J0]:[J0]]+MID(H$1,2,2))</f>
        <v/>
      </c>
      <c r="I63" s="59" t="str" cm="1">
        <f t="array" ref="I63">IF(Devoirs[[#This Row],[J0]:[J0]]="","",Devoirs[[#This Row],[J0]:[J0]]+MID(I$1,2,2))</f>
        <v/>
      </c>
      <c r="O63" t="s">
        <v>104</v>
      </c>
      <c r="P63" s="75">
        <v>45918</v>
      </c>
      <c r="Q63" t="s">
        <v>214</v>
      </c>
      <c r="R63" s="81"/>
    </row>
    <row r="64" spans="1:18" ht="12.75" x14ac:dyDescent="0.2">
      <c r="A64" s="56" t="s">
        <v>105</v>
      </c>
      <c r="B64" s="73"/>
      <c r="C64" s="59">
        <v>45905</v>
      </c>
      <c r="D64" s="59" cm="1">
        <f t="array" ref="D64">IF(Devoirs[[#This Row],[J0]:[J0]]="","",Devoirs[[#This Row],[J0]:[J0]]+MID(D$1,2,2))</f>
        <v>45907</v>
      </c>
      <c r="E64" s="59" cm="1">
        <f t="array" ref="E64">IF(Devoirs[[#This Row],[J0]:[J0]]="","",Devoirs[[#This Row],[J0]:[J0]]+MID(E$1,2,2))</f>
        <v>45911</v>
      </c>
      <c r="F64" s="59" cm="1">
        <f t="array" ref="F64">IF(Devoirs[[#This Row],[J0]:[J0]]="","",Devoirs[[#This Row],[J0]:[J0]]+MID(F$1,2,2))</f>
        <v>45915</v>
      </c>
      <c r="G64" s="59" cm="1">
        <f t="array" ref="G64">IF(Devoirs[[#This Row],[J0]:[J0]]="","",Devoirs[[#This Row],[J0]:[J0]]+MID(G$1,2,2))</f>
        <v>45920</v>
      </c>
      <c r="H64" s="59" cm="1">
        <f t="array" ref="H64">IF(Devoirs[[#This Row],[J0]:[J0]]="","",Devoirs[[#This Row],[J0]:[J0]]+MID(H$1,2,2))</f>
        <v>45935</v>
      </c>
      <c r="I64" s="59" cm="1">
        <f t="array" ref="I64">IF(Devoirs[[#This Row],[J0]:[J0]]="","",Devoirs[[#This Row],[J0]:[J0]]+MID(I$1,2,2))</f>
        <v>45965</v>
      </c>
      <c r="O64" t="s">
        <v>104</v>
      </c>
      <c r="P64" s="75">
        <v>45918</v>
      </c>
      <c r="Q64" t="s">
        <v>215</v>
      </c>
      <c r="R64" s="81"/>
    </row>
    <row r="65" spans="1:18" ht="12.75" x14ac:dyDescent="0.2">
      <c r="A65" s="57" t="s">
        <v>106</v>
      </c>
      <c r="B65" s="73"/>
      <c r="C65" s="59">
        <v>45905</v>
      </c>
      <c r="D65" s="59" cm="1">
        <f t="array" ref="D65">IF(Devoirs[[#This Row],[J0]:[J0]]="","",Devoirs[[#This Row],[J0]:[J0]]+MID(D$1,2,2))</f>
        <v>45907</v>
      </c>
      <c r="E65" s="59" cm="1">
        <f t="array" ref="E65">IF(Devoirs[[#This Row],[J0]:[J0]]="","",Devoirs[[#This Row],[J0]:[J0]]+MID(E$1,2,2))</f>
        <v>45911</v>
      </c>
      <c r="F65" s="59" cm="1">
        <f t="array" ref="F65">IF(Devoirs[[#This Row],[J0]:[J0]]="","",Devoirs[[#This Row],[J0]:[J0]]+MID(F$1,2,2))</f>
        <v>45915</v>
      </c>
      <c r="G65" s="59" cm="1">
        <f t="array" ref="G65">IF(Devoirs[[#This Row],[J0]:[J0]]="","",Devoirs[[#This Row],[J0]:[J0]]+MID(G$1,2,2))</f>
        <v>45920</v>
      </c>
      <c r="H65" s="59" cm="1">
        <f t="array" ref="H65">IF(Devoirs[[#This Row],[J0]:[J0]]="","",Devoirs[[#This Row],[J0]:[J0]]+MID(H$1,2,2))</f>
        <v>45935</v>
      </c>
      <c r="I65" s="59" cm="1">
        <f t="array" ref="I65">IF(Devoirs[[#This Row],[J0]:[J0]]="","",Devoirs[[#This Row],[J0]:[J0]]+MID(I$1,2,2))</f>
        <v>45965</v>
      </c>
      <c r="O65" t="s">
        <v>104</v>
      </c>
      <c r="P65" s="75">
        <v>45918</v>
      </c>
      <c r="Q65" t="s">
        <v>216</v>
      </c>
      <c r="R65" s="81"/>
    </row>
    <row r="66" spans="1:18" ht="12.75" x14ac:dyDescent="0.2">
      <c r="A66" s="57" t="s">
        <v>107</v>
      </c>
      <c r="B66" s="73"/>
      <c r="C66" s="59">
        <v>45905</v>
      </c>
      <c r="D66" s="59" cm="1">
        <f t="array" ref="D66">IF(Devoirs[[#This Row],[J0]:[J0]]="","",Devoirs[[#This Row],[J0]:[J0]]+MID(D$1,2,2))</f>
        <v>45907</v>
      </c>
      <c r="E66" s="59" cm="1">
        <f t="array" ref="E66">IF(Devoirs[[#This Row],[J0]:[J0]]="","",Devoirs[[#This Row],[J0]:[J0]]+MID(E$1,2,2))</f>
        <v>45911</v>
      </c>
      <c r="F66" s="59" cm="1">
        <f t="array" ref="F66">IF(Devoirs[[#This Row],[J0]:[J0]]="","",Devoirs[[#This Row],[J0]:[J0]]+MID(F$1,2,2))</f>
        <v>45915</v>
      </c>
      <c r="G66" s="59" cm="1">
        <f t="array" ref="G66">IF(Devoirs[[#This Row],[J0]:[J0]]="","",Devoirs[[#This Row],[J0]:[J0]]+MID(G$1,2,2))</f>
        <v>45920</v>
      </c>
      <c r="H66" s="59" cm="1">
        <f t="array" ref="H66">IF(Devoirs[[#This Row],[J0]:[J0]]="","",Devoirs[[#This Row],[J0]:[J0]]+MID(H$1,2,2))</f>
        <v>45935</v>
      </c>
      <c r="I66" s="59" cm="1">
        <f t="array" ref="I66">IF(Devoirs[[#This Row],[J0]:[J0]]="","",Devoirs[[#This Row],[J0]:[J0]]+MID(I$1,2,2))</f>
        <v>45965</v>
      </c>
      <c r="O66" t="s">
        <v>148</v>
      </c>
      <c r="P66" s="75">
        <v>45919</v>
      </c>
      <c r="Q66" t="s">
        <v>217</v>
      </c>
      <c r="R66" s="81"/>
    </row>
    <row r="67" spans="1:18" ht="12.75" x14ac:dyDescent="0.2">
      <c r="A67" s="57" t="s">
        <v>108</v>
      </c>
      <c r="B67" s="73"/>
      <c r="C67" s="59">
        <v>45908</v>
      </c>
      <c r="D67" s="59" cm="1">
        <f t="array" ref="D67">IF(Devoirs[[#This Row],[J0]:[J0]]="","",Devoirs[[#This Row],[J0]:[J0]]+MID(D$1,2,2))</f>
        <v>45910</v>
      </c>
      <c r="E67" s="59" cm="1">
        <f t="array" ref="E67">IF(Devoirs[[#This Row],[J0]:[J0]]="","",Devoirs[[#This Row],[J0]:[J0]]+MID(E$1,2,2))</f>
        <v>45914</v>
      </c>
      <c r="F67" s="59" cm="1">
        <f t="array" ref="F67">IF(Devoirs[[#This Row],[J0]:[J0]]="","",Devoirs[[#This Row],[J0]:[J0]]+MID(F$1,2,2))</f>
        <v>45918</v>
      </c>
      <c r="G67" s="59" cm="1">
        <f t="array" ref="G67">IF(Devoirs[[#This Row],[J0]:[J0]]="","",Devoirs[[#This Row],[J0]:[J0]]+MID(G$1,2,2))</f>
        <v>45923</v>
      </c>
      <c r="H67" s="59" cm="1">
        <f t="array" ref="H67">IF(Devoirs[[#This Row],[J0]:[J0]]="","",Devoirs[[#This Row],[J0]:[J0]]+MID(H$1,2,2))</f>
        <v>45938</v>
      </c>
      <c r="I67" s="59" cm="1">
        <f t="array" ref="I67">IF(Devoirs[[#This Row],[J0]:[J0]]="","",Devoirs[[#This Row],[J0]:[J0]]+MID(I$1,2,2))</f>
        <v>45968</v>
      </c>
      <c r="O67" t="s">
        <v>148</v>
      </c>
      <c r="P67" s="75">
        <v>45919</v>
      </c>
      <c r="Q67" t="s">
        <v>218</v>
      </c>
      <c r="R67" s="81"/>
    </row>
    <row r="68" spans="1:18" ht="12.75" x14ac:dyDescent="0.2">
      <c r="A68" s="57" t="s">
        <v>109</v>
      </c>
      <c r="B68" s="73"/>
      <c r="C68" s="59">
        <v>45909</v>
      </c>
      <c r="D68" s="59" cm="1">
        <f t="array" ref="D68">IF(Devoirs[[#This Row],[J0]:[J0]]="","",Devoirs[[#This Row],[J0]:[J0]]+MID(D$1,2,2))</f>
        <v>45911</v>
      </c>
      <c r="E68" s="59" cm="1">
        <f t="array" ref="E68">IF(Devoirs[[#This Row],[J0]:[J0]]="","",Devoirs[[#This Row],[J0]:[J0]]+MID(E$1,2,2))</f>
        <v>45915</v>
      </c>
      <c r="F68" s="59" cm="1">
        <f t="array" ref="F68">IF(Devoirs[[#This Row],[J0]:[J0]]="","",Devoirs[[#This Row],[J0]:[J0]]+MID(F$1,2,2))</f>
        <v>45919</v>
      </c>
      <c r="G68" s="59" cm="1">
        <f t="array" ref="G68">IF(Devoirs[[#This Row],[J0]:[J0]]="","",Devoirs[[#This Row],[J0]:[J0]]+MID(G$1,2,2))</f>
        <v>45924</v>
      </c>
      <c r="H68" s="59" cm="1">
        <f t="array" ref="H68">IF(Devoirs[[#This Row],[J0]:[J0]]="","",Devoirs[[#This Row],[J0]:[J0]]+MID(H$1,2,2))</f>
        <v>45939</v>
      </c>
      <c r="I68" s="59" cm="1">
        <f t="array" ref="I68">IF(Devoirs[[#This Row],[J0]:[J0]]="","",Devoirs[[#This Row],[J0]:[J0]]+MID(I$1,2,2))</f>
        <v>45969</v>
      </c>
      <c r="O68" t="s">
        <v>150</v>
      </c>
      <c r="P68" s="75">
        <v>45919</v>
      </c>
      <c r="Q68" t="s">
        <v>219</v>
      </c>
      <c r="R68" s="81"/>
    </row>
    <row r="69" spans="1:18" ht="12.75" x14ac:dyDescent="0.2">
      <c r="A69" s="57" t="s">
        <v>110</v>
      </c>
      <c r="B69" s="73"/>
      <c r="C69" s="59">
        <v>45910</v>
      </c>
      <c r="D69" s="59" cm="1">
        <f t="array" ref="D69">IF(Devoirs[[#This Row],[J0]:[J0]]="","",Devoirs[[#This Row],[J0]:[J0]]+MID(D$1,2,2))</f>
        <v>45912</v>
      </c>
      <c r="E69" s="59" cm="1">
        <f t="array" ref="E69">IF(Devoirs[[#This Row],[J0]:[J0]]="","",Devoirs[[#This Row],[J0]:[J0]]+MID(E$1,2,2))</f>
        <v>45916</v>
      </c>
      <c r="F69" s="59" cm="1">
        <f t="array" ref="F69">IF(Devoirs[[#This Row],[J0]:[J0]]="","",Devoirs[[#This Row],[J0]:[J0]]+MID(F$1,2,2))</f>
        <v>45920</v>
      </c>
      <c r="G69" s="59" cm="1">
        <f t="array" ref="G69">IF(Devoirs[[#This Row],[J0]:[J0]]="","",Devoirs[[#This Row],[J0]:[J0]]+MID(G$1,2,2))</f>
        <v>45925</v>
      </c>
      <c r="H69" s="59" cm="1">
        <f t="array" ref="H69">IF(Devoirs[[#This Row],[J0]:[J0]]="","",Devoirs[[#This Row],[J0]:[J0]]+MID(H$1,2,2))</f>
        <v>45940</v>
      </c>
      <c r="I69" s="59" cm="1">
        <f t="array" ref="I69">IF(Devoirs[[#This Row],[J0]:[J0]]="","",Devoirs[[#This Row],[J0]:[J0]]+MID(I$1,2,2))</f>
        <v>45970</v>
      </c>
      <c r="O69" t="s">
        <v>150</v>
      </c>
      <c r="P69" s="75">
        <v>45919</v>
      </c>
      <c r="Q69" t="s">
        <v>220</v>
      </c>
      <c r="R69" s="81"/>
    </row>
    <row r="70" spans="1:18" ht="12.75" x14ac:dyDescent="0.2">
      <c r="A70" s="57" t="s">
        <v>111</v>
      </c>
      <c r="B70" s="73"/>
      <c r="C70" s="59">
        <v>45911</v>
      </c>
      <c r="D70" s="59" cm="1">
        <f t="array" ref="D70">IF(Devoirs[[#This Row],[J0]:[J0]]="","",Devoirs[[#This Row],[J0]:[J0]]+MID(D$1,2,2))</f>
        <v>45913</v>
      </c>
      <c r="E70" s="59" cm="1">
        <f t="array" ref="E70">IF(Devoirs[[#This Row],[J0]:[J0]]="","",Devoirs[[#This Row],[J0]:[J0]]+MID(E$1,2,2))</f>
        <v>45917</v>
      </c>
      <c r="F70" s="59" cm="1">
        <f t="array" ref="F70">IF(Devoirs[[#This Row],[J0]:[J0]]="","",Devoirs[[#This Row],[J0]:[J0]]+MID(F$1,2,2))</f>
        <v>45921</v>
      </c>
      <c r="G70" s="59" cm="1">
        <f t="array" ref="G70">IF(Devoirs[[#This Row],[J0]:[J0]]="","",Devoirs[[#This Row],[J0]:[J0]]+MID(G$1,2,2))</f>
        <v>45926</v>
      </c>
      <c r="H70" s="59" cm="1">
        <f t="array" ref="H70">IF(Devoirs[[#This Row],[J0]:[J0]]="","",Devoirs[[#This Row],[J0]:[J0]]+MID(H$1,2,2))</f>
        <v>45941</v>
      </c>
      <c r="I70" s="59" cm="1">
        <f t="array" ref="I70">IF(Devoirs[[#This Row],[J0]:[J0]]="","",Devoirs[[#This Row],[J0]:[J0]]+MID(I$1,2,2))</f>
        <v>45971</v>
      </c>
      <c r="O70" t="s">
        <v>150</v>
      </c>
      <c r="P70" s="75">
        <v>45919</v>
      </c>
      <c r="Q70" t="s">
        <v>221</v>
      </c>
      <c r="R70" s="81"/>
    </row>
    <row r="71" spans="1:18" ht="12.75" x14ac:dyDescent="0.2">
      <c r="A71" s="57" t="s">
        <v>112</v>
      </c>
      <c r="B71" s="73"/>
      <c r="C71" s="59">
        <v>45912</v>
      </c>
      <c r="D71" s="59" cm="1">
        <f t="array" ref="D71">IF(Devoirs[[#This Row],[J0]:[J0]]="","",Devoirs[[#This Row],[J0]:[J0]]+MID(D$1,2,2))</f>
        <v>45914</v>
      </c>
      <c r="E71" s="59" cm="1">
        <f t="array" ref="E71">IF(Devoirs[[#This Row],[J0]:[J0]]="","",Devoirs[[#This Row],[J0]:[J0]]+MID(E$1,2,2))</f>
        <v>45918</v>
      </c>
      <c r="F71" s="59" cm="1">
        <f t="array" ref="F71">IF(Devoirs[[#This Row],[J0]:[J0]]="","",Devoirs[[#This Row],[J0]:[J0]]+MID(F$1,2,2))</f>
        <v>45922</v>
      </c>
      <c r="G71" s="59" cm="1">
        <f t="array" ref="G71">IF(Devoirs[[#This Row],[J0]:[J0]]="","",Devoirs[[#This Row],[J0]:[J0]]+MID(G$1,2,2))</f>
        <v>45927</v>
      </c>
      <c r="H71" s="59" cm="1">
        <f t="array" ref="H71">IF(Devoirs[[#This Row],[J0]:[J0]]="","",Devoirs[[#This Row],[J0]:[J0]]+MID(H$1,2,2))</f>
        <v>45942</v>
      </c>
      <c r="I71" s="59" cm="1">
        <f t="array" ref="I71">IF(Devoirs[[#This Row],[J0]:[J0]]="","",Devoirs[[#This Row],[J0]:[J0]]+MID(I$1,2,2))</f>
        <v>45972</v>
      </c>
      <c r="O71" t="s">
        <v>104</v>
      </c>
      <c r="P71" s="75">
        <v>45919</v>
      </c>
      <c r="Q71" t="s">
        <v>222</v>
      </c>
      <c r="R71" s="81"/>
    </row>
    <row r="72" spans="1:18" ht="12.75" x14ac:dyDescent="0.2">
      <c r="A72" s="57" t="s">
        <v>113</v>
      </c>
      <c r="B72" s="73"/>
      <c r="C72" s="59">
        <v>45913</v>
      </c>
      <c r="D72" s="59" cm="1">
        <f t="array" ref="D72">IF(Devoirs[[#This Row],[J0]:[J0]]="","",Devoirs[[#This Row],[J0]:[J0]]+MID(D$1,2,2))</f>
        <v>45915</v>
      </c>
      <c r="E72" s="59" cm="1">
        <f t="array" ref="E72">IF(Devoirs[[#This Row],[J0]:[J0]]="","",Devoirs[[#This Row],[J0]:[J0]]+MID(E$1,2,2))</f>
        <v>45919</v>
      </c>
      <c r="F72" s="59" cm="1">
        <f t="array" ref="F72">IF(Devoirs[[#This Row],[J0]:[J0]]="","",Devoirs[[#This Row],[J0]:[J0]]+MID(F$1,2,2))</f>
        <v>45923</v>
      </c>
      <c r="G72" s="59" cm="1">
        <f t="array" ref="G72">IF(Devoirs[[#This Row],[J0]:[J0]]="","",Devoirs[[#This Row],[J0]:[J0]]+MID(G$1,2,2))</f>
        <v>45928</v>
      </c>
      <c r="H72" s="59" cm="1">
        <f t="array" ref="H72">IF(Devoirs[[#This Row],[J0]:[J0]]="","",Devoirs[[#This Row],[J0]:[J0]]+MID(H$1,2,2))</f>
        <v>45943</v>
      </c>
      <c r="I72" s="59" cm="1">
        <f t="array" ref="I72">IF(Devoirs[[#This Row],[J0]:[J0]]="","",Devoirs[[#This Row],[J0]:[J0]]+MID(I$1,2,2))</f>
        <v>45973</v>
      </c>
      <c r="O72" t="s">
        <v>104</v>
      </c>
      <c r="P72" s="75">
        <v>45919</v>
      </c>
      <c r="Q72" t="s">
        <v>223</v>
      </c>
      <c r="R72" s="81"/>
    </row>
    <row r="73" spans="1:18" ht="12.75" x14ac:dyDescent="0.2">
      <c r="A73" s="57" t="s">
        <v>114</v>
      </c>
      <c r="B73" s="73"/>
      <c r="C73" s="59">
        <v>45915</v>
      </c>
      <c r="D73" s="59" cm="1">
        <f t="array" ref="D73">IF(Devoirs[[#This Row],[J0]:[J0]]="","",Devoirs[[#This Row],[J0]:[J0]]+MID(D$1,2,2))</f>
        <v>45917</v>
      </c>
      <c r="E73" s="59" cm="1">
        <f t="array" ref="E73">IF(Devoirs[[#This Row],[J0]:[J0]]="","",Devoirs[[#This Row],[J0]:[J0]]+MID(E$1,2,2))</f>
        <v>45921</v>
      </c>
      <c r="F73" s="59" cm="1">
        <f t="array" ref="F73">IF(Devoirs[[#This Row],[J0]:[J0]]="","",Devoirs[[#This Row],[J0]:[J0]]+MID(F$1,2,2))</f>
        <v>45925</v>
      </c>
      <c r="G73" s="59" cm="1">
        <f t="array" ref="G73">IF(Devoirs[[#This Row],[J0]:[J0]]="","",Devoirs[[#This Row],[J0]:[J0]]+MID(G$1,2,2))</f>
        <v>45930</v>
      </c>
      <c r="H73" s="59" cm="1">
        <f t="array" ref="H73">IF(Devoirs[[#This Row],[J0]:[J0]]="","",Devoirs[[#This Row],[J0]:[J0]]+MID(H$1,2,2))</f>
        <v>45945</v>
      </c>
      <c r="I73" s="59" cm="1">
        <f t="array" ref="I73">IF(Devoirs[[#This Row],[J0]:[J0]]="","",Devoirs[[#This Row],[J0]:[J0]]+MID(I$1,2,2))</f>
        <v>45975</v>
      </c>
      <c r="O73" t="s">
        <v>104</v>
      </c>
      <c r="P73" s="75">
        <v>45919</v>
      </c>
      <c r="Q73" t="s">
        <v>224</v>
      </c>
      <c r="R73" s="81"/>
    </row>
    <row r="74" spans="1:18" ht="12.75" x14ac:dyDescent="0.2">
      <c r="A74" s="57" t="s">
        <v>115</v>
      </c>
      <c r="B74" s="73"/>
      <c r="C74" s="59">
        <v>45916</v>
      </c>
      <c r="D74" s="59" cm="1">
        <f t="array" ref="D74">IF(Devoirs[[#This Row],[J0]:[J0]]="","",Devoirs[[#This Row],[J0]:[J0]]+MID(D$1,2,2))</f>
        <v>45918</v>
      </c>
      <c r="E74" s="59" cm="1">
        <f t="array" ref="E74">IF(Devoirs[[#This Row],[J0]:[J0]]="","",Devoirs[[#This Row],[J0]:[J0]]+MID(E$1,2,2))</f>
        <v>45922</v>
      </c>
      <c r="F74" s="59" cm="1">
        <f t="array" ref="F74">IF(Devoirs[[#This Row],[J0]:[J0]]="","",Devoirs[[#This Row],[J0]:[J0]]+MID(F$1,2,2))</f>
        <v>45926</v>
      </c>
      <c r="G74" s="59" cm="1">
        <f t="array" ref="G74">IF(Devoirs[[#This Row],[J0]:[J0]]="","",Devoirs[[#This Row],[J0]:[J0]]+MID(G$1,2,2))</f>
        <v>45931</v>
      </c>
      <c r="H74" s="59" cm="1">
        <f t="array" ref="H74">IF(Devoirs[[#This Row],[J0]:[J0]]="","",Devoirs[[#This Row],[J0]:[J0]]+MID(H$1,2,2))</f>
        <v>45946</v>
      </c>
      <c r="I74" s="59" cm="1">
        <f t="array" ref="I74">IF(Devoirs[[#This Row],[J0]:[J0]]="","",Devoirs[[#This Row],[J0]:[J0]]+MID(I$1,2,2))</f>
        <v>45976</v>
      </c>
      <c r="O74" t="s">
        <v>104</v>
      </c>
      <c r="P74" s="75">
        <v>45919</v>
      </c>
      <c r="Q74" t="s">
        <v>225</v>
      </c>
      <c r="R74" s="81"/>
    </row>
    <row r="75" spans="1:18" ht="12.75" x14ac:dyDescent="0.2">
      <c r="A75" s="57" t="s">
        <v>116</v>
      </c>
      <c r="B75" s="73"/>
      <c r="C75" s="59">
        <v>45917</v>
      </c>
      <c r="D75" s="59" cm="1">
        <f t="array" ref="D75">IF(Devoirs[[#This Row],[J0]:[J0]]="","",Devoirs[[#This Row],[J0]:[J0]]+MID(D$1,2,2))</f>
        <v>45919</v>
      </c>
      <c r="E75" s="59" cm="1">
        <f t="array" ref="E75">IF(Devoirs[[#This Row],[J0]:[J0]]="","",Devoirs[[#This Row],[J0]:[J0]]+MID(E$1,2,2))</f>
        <v>45923</v>
      </c>
      <c r="F75" s="59" cm="1">
        <f t="array" ref="F75">IF(Devoirs[[#This Row],[J0]:[J0]]="","",Devoirs[[#This Row],[J0]:[J0]]+MID(F$1,2,2))</f>
        <v>45927</v>
      </c>
      <c r="G75" s="59" cm="1">
        <f t="array" ref="G75">IF(Devoirs[[#This Row],[J0]:[J0]]="","",Devoirs[[#This Row],[J0]:[J0]]+MID(G$1,2,2))</f>
        <v>45932</v>
      </c>
      <c r="H75" s="59" cm="1">
        <f t="array" ref="H75">IF(Devoirs[[#This Row],[J0]:[J0]]="","",Devoirs[[#This Row],[J0]:[J0]]+MID(H$1,2,2))</f>
        <v>45947</v>
      </c>
      <c r="I75" s="59" cm="1">
        <f t="array" ref="I75">IF(Devoirs[[#This Row],[J0]:[J0]]="","",Devoirs[[#This Row],[J0]:[J0]]+MID(I$1,2,2))</f>
        <v>45977</v>
      </c>
      <c r="O75" t="s">
        <v>149</v>
      </c>
      <c r="P75" s="75">
        <v>45920</v>
      </c>
      <c r="Q75" t="s">
        <v>226</v>
      </c>
      <c r="R75" s="81"/>
    </row>
    <row r="76" spans="1:18" ht="12.75" x14ac:dyDescent="0.2">
      <c r="A76" s="57" t="s">
        <v>117</v>
      </c>
      <c r="B76" s="73"/>
      <c r="C76" s="59">
        <v>45918</v>
      </c>
      <c r="D76" s="59" cm="1">
        <f t="array" ref="D76">IF(Devoirs[[#This Row],[J0]:[J0]]="","",Devoirs[[#This Row],[J0]:[J0]]+MID(D$1,2,2))</f>
        <v>45920</v>
      </c>
      <c r="E76" s="59" cm="1">
        <f t="array" ref="E76">IF(Devoirs[[#This Row],[J0]:[J0]]="","",Devoirs[[#This Row],[J0]:[J0]]+MID(E$1,2,2))</f>
        <v>45924</v>
      </c>
      <c r="F76" s="59" cm="1">
        <f t="array" ref="F76">IF(Devoirs[[#This Row],[J0]:[J0]]="","",Devoirs[[#This Row],[J0]:[J0]]+MID(F$1,2,2))</f>
        <v>45928</v>
      </c>
      <c r="G76" s="59" cm="1">
        <f t="array" ref="G76">IF(Devoirs[[#This Row],[J0]:[J0]]="","",Devoirs[[#This Row],[J0]:[J0]]+MID(G$1,2,2))</f>
        <v>45933</v>
      </c>
      <c r="H76" s="59" cm="1">
        <f t="array" ref="H76">IF(Devoirs[[#This Row],[J0]:[J0]]="","",Devoirs[[#This Row],[J0]:[J0]]+MID(H$1,2,2))</f>
        <v>45948</v>
      </c>
      <c r="I76" s="59" cm="1">
        <f t="array" ref="I76">IF(Devoirs[[#This Row],[J0]:[J0]]="","",Devoirs[[#This Row],[J0]:[J0]]+MID(I$1,2,2))</f>
        <v>45978</v>
      </c>
      <c r="O76" t="s">
        <v>149</v>
      </c>
      <c r="P76" s="75">
        <v>45920</v>
      </c>
      <c r="Q76" t="s">
        <v>227</v>
      </c>
      <c r="R76" s="81">
        <v>6.25E-2</v>
      </c>
    </row>
    <row r="77" spans="1:18" ht="12.75" x14ac:dyDescent="0.2">
      <c r="A77" s="57" t="s">
        <v>118</v>
      </c>
      <c r="B77" s="73"/>
      <c r="C77" s="59">
        <v>45919</v>
      </c>
      <c r="D77" s="59" cm="1">
        <f t="array" ref="D77">IF(Devoirs[[#This Row],[J0]:[J0]]="","",Devoirs[[#This Row],[J0]:[J0]]+MID(D$1,2,2))</f>
        <v>45921</v>
      </c>
      <c r="E77" s="59" cm="1">
        <f t="array" ref="E77">IF(Devoirs[[#This Row],[J0]:[J0]]="","",Devoirs[[#This Row],[J0]:[J0]]+MID(E$1,2,2))</f>
        <v>45925</v>
      </c>
      <c r="F77" s="59" cm="1">
        <f t="array" ref="F77">IF(Devoirs[[#This Row],[J0]:[J0]]="","",Devoirs[[#This Row],[J0]:[J0]]+MID(F$1,2,2))</f>
        <v>45929</v>
      </c>
      <c r="G77" s="59" cm="1">
        <f t="array" ref="G77">IF(Devoirs[[#This Row],[J0]:[J0]]="","",Devoirs[[#This Row],[J0]:[J0]]+MID(G$1,2,2))</f>
        <v>45934</v>
      </c>
      <c r="H77" s="59" cm="1">
        <f t="array" ref="H77">IF(Devoirs[[#This Row],[J0]:[J0]]="","",Devoirs[[#This Row],[J0]:[J0]]+MID(H$1,2,2))</f>
        <v>45949</v>
      </c>
      <c r="I77" s="59" cm="1">
        <f t="array" ref="I77">IF(Devoirs[[#This Row],[J0]:[J0]]="","",Devoirs[[#This Row],[J0]:[J0]]+MID(I$1,2,2))</f>
        <v>45979</v>
      </c>
      <c r="O77" t="s">
        <v>148</v>
      </c>
      <c r="P77" s="75">
        <v>45920</v>
      </c>
      <c r="Q77" t="s">
        <v>228</v>
      </c>
      <c r="R77" s="81"/>
    </row>
    <row r="78" spans="1:18" ht="12.75" x14ac:dyDescent="0.2">
      <c r="A78" s="57" t="s">
        <v>119</v>
      </c>
      <c r="B78" s="73"/>
      <c r="C78" s="59">
        <v>45920</v>
      </c>
      <c r="D78" s="59" cm="1">
        <f t="array" ref="D78">IF(Devoirs[[#This Row],[J0]:[J0]]="","",Devoirs[[#This Row],[J0]:[J0]]+MID(D$1,2,2))</f>
        <v>45922</v>
      </c>
      <c r="E78" s="59" cm="1">
        <f t="array" ref="E78">IF(Devoirs[[#This Row],[J0]:[J0]]="","",Devoirs[[#This Row],[J0]:[J0]]+MID(E$1,2,2))</f>
        <v>45926</v>
      </c>
      <c r="F78" s="59" cm="1">
        <f t="array" ref="F78">IF(Devoirs[[#This Row],[J0]:[J0]]="","",Devoirs[[#This Row],[J0]:[J0]]+MID(F$1,2,2))</f>
        <v>45930</v>
      </c>
      <c r="G78" s="59" cm="1">
        <f t="array" ref="G78">IF(Devoirs[[#This Row],[J0]:[J0]]="","",Devoirs[[#This Row],[J0]:[J0]]+MID(G$1,2,2))</f>
        <v>45935</v>
      </c>
      <c r="H78" s="59" cm="1">
        <f t="array" ref="H78">IF(Devoirs[[#This Row],[J0]:[J0]]="","",Devoirs[[#This Row],[J0]:[J0]]+MID(H$1,2,2))</f>
        <v>45950</v>
      </c>
      <c r="I78" s="59" cm="1">
        <f t="array" ref="I78">IF(Devoirs[[#This Row],[J0]:[J0]]="","",Devoirs[[#This Row],[J0]:[J0]]+MID(I$1,2,2))</f>
        <v>45980</v>
      </c>
      <c r="O78" t="s">
        <v>148</v>
      </c>
      <c r="P78" s="75">
        <v>45920</v>
      </c>
      <c r="Q78" t="s">
        <v>229</v>
      </c>
      <c r="R78" s="81"/>
    </row>
    <row r="79" spans="1:18" ht="12.75" x14ac:dyDescent="0.2">
      <c r="A79" s="57" t="s">
        <v>120</v>
      </c>
      <c r="B79" s="73"/>
      <c r="C79" s="59">
        <v>45922</v>
      </c>
      <c r="D79" s="59" cm="1">
        <f t="array" ref="D79">IF(Devoirs[[#This Row],[J0]:[J0]]="","",Devoirs[[#This Row],[J0]:[J0]]+MID(D$1,2,2))</f>
        <v>45924</v>
      </c>
      <c r="E79" s="59" cm="1">
        <f t="array" ref="E79">IF(Devoirs[[#This Row],[J0]:[J0]]="","",Devoirs[[#This Row],[J0]:[J0]]+MID(E$1,2,2))</f>
        <v>45928</v>
      </c>
      <c r="F79" s="59" cm="1">
        <f t="array" ref="F79">IF(Devoirs[[#This Row],[J0]:[J0]]="","",Devoirs[[#This Row],[J0]:[J0]]+MID(F$1,2,2))</f>
        <v>45932</v>
      </c>
      <c r="G79" s="59" cm="1">
        <f t="array" ref="G79">IF(Devoirs[[#This Row],[J0]:[J0]]="","",Devoirs[[#This Row],[J0]:[J0]]+MID(G$1,2,2))</f>
        <v>45937</v>
      </c>
      <c r="H79" s="59" cm="1">
        <f t="array" ref="H79">IF(Devoirs[[#This Row],[J0]:[J0]]="","",Devoirs[[#This Row],[J0]:[J0]]+MID(H$1,2,2))</f>
        <v>45952</v>
      </c>
      <c r="I79" s="59" cm="1">
        <f t="array" ref="I79">IF(Devoirs[[#This Row],[J0]:[J0]]="","",Devoirs[[#This Row],[J0]:[J0]]+MID(I$1,2,2))</f>
        <v>45982</v>
      </c>
      <c r="O79" t="s">
        <v>104</v>
      </c>
      <c r="P79" s="75">
        <v>45920</v>
      </c>
      <c r="Q79" t="s">
        <v>230</v>
      </c>
      <c r="R79" s="81"/>
    </row>
    <row r="80" spans="1:18" ht="12.75" x14ac:dyDescent="0.2">
      <c r="A80" s="57" t="s">
        <v>121</v>
      </c>
      <c r="B80" s="73"/>
      <c r="C80" s="59">
        <v>45923</v>
      </c>
      <c r="D80" s="59" cm="1">
        <f t="array" ref="D80">IF(Devoirs[[#This Row],[J0]:[J0]]="","",Devoirs[[#This Row],[J0]:[J0]]+MID(D$1,2,2))</f>
        <v>45925</v>
      </c>
      <c r="E80" s="59" cm="1">
        <f t="array" ref="E80">IF(Devoirs[[#This Row],[J0]:[J0]]="","",Devoirs[[#This Row],[J0]:[J0]]+MID(E$1,2,2))</f>
        <v>45929</v>
      </c>
      <c r="F80" s="59" cm="1">
        <f t="array" ref="F80">IF(Devoirs[[#This Row],[J0]:[J0]]="","",Devoirs[[#This Row],[J0]:[J0]]+MID(F$1,2,2))</f>
        <v>45933</v>
      </c>
      <c r="G80" s="59" cm="1">
        <f t="array" ref="G80">IF(Devoirs[[#This Row],[J0]:[J0]]="","",Devoirs[[#This Row],[J0]:[J0]]+MID(G$1,2,2))</f>
        <v>45938</v>
      </c>
      <c r="H80" s="59" cm="1">
        <f t="array" ref="H80">IF(Devoirs[[#This Row],[J0]:[J0]]="","",Devoirs[[#This Row],[J0]:[J0]]+MID(H$1,2,2))</f>
        <v>45953</v>
      </c>
      <c r="I80" s="59" cm="1">
        <f t="array" ref="I80">IF(Devoirs[[#This Row],[J0]:[J0]]="","",Devoirs[[#This Row],[J0]:[J0]]+MID(I$1,2,2))</f>
        <v>45983</v>
      </c>
      <c r="O80" t="s">
        <v>104</v>
      </c>
      <c r="P80" s="75">
        <v>45920</v>
      </c>
      <c r="Q80" t="s">
        <v>231</v>
      </c>
      <c r="R80" s="81"/>
    </row>
    <row r="81" spans="1:18" ht="12.75" x14ac:dyDescent="0.2">
      <c r="A81" s="57" t="s">
        <v>122</v>
      </c>
      <c r="B81" s="82">
        <v>0.125</v>
      </c>
      <c r="C81" s="59">
        <v>45924</v>
      </c>
      <c r="D81" s="59" cm="1">
        <f t="array" ref="D81">IF(Devoirs[[#This Row],[J0]:[J0]]="","",Devoirs[[#This Row],[J0]:[J0]]+MID(D$1,2,2))</f>
        <v>45926</v>
      </c>
      <c r="E81" s="59" cm="1">
        <f t="array" ref="E81">IF(Devoirs[[#This Row],[J0]:[J0]]="","",Devoirs[[#This Row],[J0]:[J0]]+MID(E$1,2,2))</f>
        <v>45930</v>
      </c>
      <c r="F81" s="59" cm="1">
        <f t="array" ref="F81">IF(Devoirs[[#This Row],[J0]:[J0]]="","",Devoirs[[#This Row],[J0]:[J0]]+MID(F$1,2,2))</f>
        <v>45934</v>
      </c>
      <c r="G81" s="59" cm="1">
        <f t="array" ref="G81">IF(Devoirs[[#This Row],[J0]:[J0]]="","",Devoirs[[#This Row],[J0]:[J0]]+MID(G$1,2,2))</f>
        <v>45939</v>
      </c>
      <c r="H81" s="59" cm="1">
        <f t="array" ref="H81">IF(Devoirs[[#This Row],[J0]:[J0]]="","",Devoirs[[#This Row],[J0]:[J0]]+MID(H$1,2,2))</f>
        <v>45954</v>
      </c>
      <c r="I81" s="59" cm="1">
        <f t="array" ref="I81">IF(Devoirs[[#This Row],[J0]:[J0]]="","",Devoirs[[#This Row],[J0]:[J0]]+MID(I$1,2,2))</f>
        <v>45984</v>
      </c>
      <c r="O81" t="s">
        <v>104</v>
      </c>
      <c r="P81" s="75">
        <v>45920</v>
      </c>
      <c r="Q81" t="s">
        <v>232</v>
      </c>
      <c r="R81" s="81"/>
    </row>
    <row r="82" spans="1:18" ht="12.75" x14ac:dyDescent="0.2">
      <c r="A82" s="57" t="s">
        <v>123</v>
      </c>
      <c r="B82" s="73"/>
      <c r="C82" s="59">
        <v>45925</v>
      </c>
      <c r="D82" s="59" cm="1">
        <f t="array" ref="D82">IF(Devoirs[[#This Row],[J0]:[J0]]="","",Devoirs[[#This Row],[J0]:[J0]]+MID(D$1,2,2))</f>
        <v>45927</v>
      </c>
      <c r="E82" s="59" cm="1">
        <f t="array" ref="E82">IF(Devoirs[[#This Row],[J0]:[J0]]="","",Devoirs[[#This Row],[J0]:[J0]]+MID(E$1,2,2))</f>
        <v>45931</v>
      </c>
      <c r="F82" s="59" cm="1">
        <f t="array" ref="F82">IF(Devoirs[[#This Row],[J0]:[J0]]="","",Devoirs[[#This Row],[J0]:[J0]]+MID(F$1,2,2))</f>
        <v>45935</v>
      </c>
      <c r="G82" s="59" cm="1">
        <f t="array" ref="G82">IF(Devoirs[[#This Row],[J0]:[J0]]="","",Devoirs[[#This Row],[J0]:[J0]]+MID(G$1,2,2))</f>
        <v>45940</v>
      </c>
      <c r="H82" s="59" cm="1">
        <f t="array" ref="H82">IF(Devoirs[[#This Row],[J0]:[J0]]="","",Devoirs[[#This Row],[J0]:[J0]]+MID(H$1,2,2))</f>
        <v>45955</v>
      </c>
      <c r="I82" s="59" cm="1">
        <f t="array" ref="I82">IF(Devoirs[[#This Row],[J0]:[J0]]="","",Devoirs[[#This Row],[J0]:[J0]]+MID(I$1,2,2))</f>
        <v>45985</v>
      </c>
      <c r="O82" t="s">
        <v>104</v>
      </c>
      <c r="P82" s="75">
        <v>45920</v>
      </c>
      <c r="Q82" t="s">
        <v>233</v>
      </c>
      <c r="R82" s="81"/>
    </row>
    <row r="83" spans="1:18" ht="12.75" x14ac:dyDescent="0.2">
      <c r="A83" s="58" t="s">
        <v>124</v>
      </c>
      <c r="B83" s="73"/>
      <c r="C83" s="59">
        <v>45926</v>
      </c>
      <c r="D83" s="59" cm="1">
        <f t="array" ref="D83">IF(Devoirs[[#This Row],[J0]:[J0]]="","",Devoirs[[#This Row],[J0]:[J0]]+MID(D$1,2,2))</f>
        <v>45928</v>
      </c>
      <c r="E83" s="59" cm="1">
        <f t="array" ref="E83">IF(Devoirs[[#This Row],[J0]:[J0]]="","",Devoirs[[#This Row],[J0]:[J0]]+MID(E$1,2,2))</f>
        <v>45932</v>
      </c>
      <c r="F83" s="59" cm="1">
        <f t="array" ref="F83">IF(Devoirs[[#This Row],[J0]:[J0]]="","",Devoirs[[#This Row],[J0]:[J0]]+MID(F$1,2,2))</f>
        <v>45936</v>
      </c>
      <c r="G83" s="59" cm="1">
        <f t="array" ref="G83">IF(Devoirs[[#This Row],[J0]:[J0]]="","",Devoirs[[#This Row],[J0]:[J0]]+MID(G$1,2,2))</f>
        <v>45941</v>
      </c>
      <c r="H83" s="59" cm="1">
        <f t="array" ref="H83">IF(Devoirs[[#This Row],[J0]:[J0]]="","",Devoirs[[#This Row],[J0]:[J0]]+MID(H$1,2,2))</f>
        <v>45956</v>
      </c>
      <c r="I83" s="59" cm="1">
        <f t="array" ref="I83">IF(Devoirs[[#This Row],[J0]:[J0]]="","",Devoirs[[#This Row],[J0]:[J0]]+MID(I$1,2,2))</f>
        <v>45986</v>
      </c>
      <c r="O83" t="s">
        <v>104</v>
      </c>
      <c r="P83" s="75">
        <v>45920</v>
      </c>
      <c r="Q83" t="s">
        <v>234</v>
      </c>
      <c r="R83" s="81"/>
    </row>
    <row r="84" spans="1:18" ht="12.75" x14ac:dyDescent="0.2">
      <c r="A84" s="42" t="s">
        <v>125</v>
      </c>
      <c r="B84" s="42"/>
      <c r="C84" s="59"/>
      <c r="D84" s="59" t="str" cm="1">
        <f t="array" ref="D84">IF(Devoirs[[#This Row],[J0]:[J0]]="","",Devoirs[[#This Row],[J0]:[J0]]+MID(D$1,2,2))</f>
        <v/>
      </c>
      <c r="E84" s="59" t="str" cm="1">
        <f t="array" ref="E84">IF(Devoirs[[#This Row],[J0]:[J0]]="","",Devoirs[[#This Row],[J0]:[J0]]+MID(E$1,2,2))</f>
        <v/>
      </c>
      <c r="F84" s="59" t="str" cm="1">
        <f t="array" ref="F84">IF(Devoirs[[#This Row],[J0]:[J0]]="","",Devoirs[[#This Row],[J0]:[J0]]+MID(F$1,2,2))</f>
        <v/>
      </c>
      <c r="G84" s="59" t="str" cm="1">
        <f t="array" ref="G84">IF(Devoirs[[#This Row],[J0]:[J0]]="","",Devoirs[[#This Row],[J0]:[J0]]+MID(G$1,2,2))</f>
        <v/>
      </c>
      <c r="H84" s="59" t="str" cm="1">
        <f t="array" ref="H84">IF(Devoirs[[#This Row],[J0]:[J0]]="","",Devoirs[[#This Row],[J0]:[J0]]+MID(H$1,2,2))</f>
        <v/>
      </c>
      <c r="I84" s="59" t="str" cm="1">
        <f t="array" ref="I84">IF(Devoirs[[#This Row],[J0]:[J0]]="","",Devoirs[[#This Row],[J0]:[J0]]+MID(I$1,2,2))</f>
        <v/>
      </c>
      <c r="O84" t="s">
        <v>104</v>
      </c>
      <c r="P84" s="75">
        <v>45920</v>
      </c>
      <c r="Q84" t="s">
        <v>235</v>
      </c>
      <c r="R84" s="81"/>
    </row>
    <row r="85" spans="1:18" ht="12.75" x14ac:dyDescent="0.2">
      <c r="A85" s="64" t="s">
        <v>126</v>
      </c>
      <c r="B85" s="64"/>
      <c r="C85" s="59"/>
      <c r="D85" s="59" t="str" cm="1">
        <f t="array" ref="D85">IF(Devoirs[[#This Row],[J0]:[J0]]="","",Devoirs[[#This Row],[J0]:[J0]]+MID(D$1,2,2))</f>
        <v/>
      </c>
      <c r="E85" s="59" t="str" cm="1">
        <f t="array" ref="E85">IF(Devoirs[[#This Row],[J0]:[J0]]="","",Devoirs[[#This Row],[J0]:[J0]]+MID(E$1,2,2))</f>
        <v/>
      </c>
      <c r="F85" s="59" t="str" cm="1">
        <f t="array" ref="F85">IF(Devoirs[[#This Row],[J0]:[J0]]="","",Devoirs[[#This Row],[J0]:[J0]]+MID(F$1,2,2))</f>
        <v/>
      </c>
      <c r="G85" s="59" t="str" cm="1">
        <f t="array" ref="G85">IF(Devoirs[[#This Row],[J0]:[J0]]="","",Devoirs[[#This Row],[J0]:[J0]]+MID(G$1,2,2))</f>
        <v/>
      </c>
      <c r="H85" s="59" t="str" cm="1">
        <f t="array" ref="H85">IF(Devoirs[[#This Row],[J0]:[J0]]="","",Devoirs[[#This Row],[J0]:[J0]]+MID(H$1,2,2))</f>
        <v/>
      </c>
      <c r="I85" s="59" t="str" cm="1">
        <f t="array" ref="I85">IF(Devoirs[[#This Row],[J0]:[J0]]="","",Devoirs[[#This Row],[J0]:[J0]]+MID(I$1,2,2))</f>
        <v/>
      </c>
      <c r="O85" t="s">
        <v>147</v>
      </c>
      <c r="P85" s="75">
        <v>45921</v>
      </c>
      <c r="Q85" t="s">
        <v>236</v>
      </c>
      <c r="R85" s="81"/>
    </row>
    <row r="86" spans="1:18" ht="12.75" x14ac:dyDescent="0.2">
      <c r="A86" s="64" t="s">
        <v>127</v>
      </c>
      <c r="B86" s="64"/>
      <c r="C86" s="59"/>
      <c r="D86" s="59" t="str" cm="1">
        <f t="array" ref="D86">IF(Devoirs[[#This Row],[J0]:[J0]]="","",Devoirs[[#This Row],[J0]:[J0]]+MID(D$1,2,2))</f>
        <v/>
      </c>
      <c r="E86" s="59" t="str" cm="1">
        <f t="array" ref="E86">IF(Devoirs[[#This Row],[J0]:[J0]]="","",Devoirs[[#This Row],[J0]:[J0]]+MID(E$1,2,2))</f>
        <v/>
      </c>
      <c r="F86" s="59" t="str" cm="1">
        <f t="array" ref="F86">IF(Devoirs[[#This Row],[J0]:[J0]]="","",Devoirs[[#This Row],[J0]:[J0]]+MID(F$1,2,2))</f>
        <v/>
      </c>
      <c r="G86" s="59" t="str" cm="1">
        <f t="array" ref="G86">IF(Devoirs[[#This Row],[J0]:[J0]]="","",Devoirs[[#This Row],[J0]:[J0]]+MID(G$1,2,2))</f>
        <v/>
      </c>
      <c r="H86" s="59" t="str" cm="1">
        <f t="array" ref="H86">IF(Devoirs[[#This Row],[J0]:[J0]]="","",Devoirs[[#This Row],[J0]:[J0]]+MID(H$1,2,2))</f>
        <v/>
      </c>
      <c r="I86" s="59" t="str" cm="1">
        <f t="array" ref="I86">IF(Devoirs[[#This Row],[J0]:[J0]]="","",Devoirs[[#This Row],[J0]:[J0]]+MID(I$1,2,2))</f>
        <v/>
      </c>
      <c r="O86" t="s">
        <v>148</v>
      </c>
      <c r="P86" s="75">
        <v>45921</v>
      </c>
      <c r="Q86" t="s">
        <v>237</v>
      </c>
      <c r="R86" s="81"/>
    </row>
    <row r="87" spans="1:18" ht="12.75" x14ac:dyDescent="0.2">
      <c r="A87" s="64" t="s">
        <v>128</v>
      </c>
      <c r="B87" s="64"/>
      <c r="C87" s="59"/>
      <c r="D87" s="59" t="str" cm="1">
        <f t="array" ref="D87">IF(Devoirs[[#This Row],[J0]:[J0]]="","",Devoirs[[#This Row],[J0]:[J0]]+MID(D$1,2,2))</f>
        <v/>
      </c>
      <c r="E87" s="59" t="str" cm="1">
        <f t="array" ref="E87">IF(Devoirs[[#This Row],[J0]:[J0]]="","",Devoirs[[#This Row],[J0]:[J0]]+MID(E$1,2,2))</f>
        <v/>
      </c>
      <c r="F87" s="59" t="str" cm="1">
        <f t="array" ref="F87">IF(Devoirs[[#This Row],[J0]:[J0]]="","",Devoirs[[#This Row],[J0]:[J0]]+MID(F$1,2,2))</f>
        <v/>
      </c>
      <c r="G87" s="59" t="str" cm="1">
        <f t="array" ref="G87">IF(Devoirs[[#This Row],[J0]:[J0]]="","",Devoirs[[#This Row],[J0]:[J0]]+MID(G$1,2,2))</f>
        <v/>
      </c>
      <c r="H87" s="59" t="str" cm="1">
        <f t="array" ref="H87">IF(Devoirs[[#This Row],[J0]:[J0]]="","",Devoirs[[#This Row],[J0]:[J0]]+MID(H$1,2,2))</f>
        <v/>
      </c>
      <c r="I87" s="59" t="str" cm="1">
        <f t="array" ref="I87">IF(Devoirs[[#This Row],[J0]:[J0]]="","",Devoirs[[#This Row],[J0]:[J0]]+MID(I$1,2,2))</f>
        <v/>
      </c>
      <c r="O87" t="s">
        <v>148</v>
      </c>
      <c r="P87" s="75">
        <v>45921</v>
      </c>
      <c r="Q87" t="s">
        <v>238</v>
      </c>
      <c r="R87" s="81"/>
    </row>
    <row r="88" spans="1:18" ht="12.75" x14ac:dyDescent="0.2">
      <c r="A88" s="64" t="s">
        <v>129</v>
      </c>
      <c r="B88" s="64"/>
      <c r="C88" s="59"/>
      <c r="D88" s="59" t="str" cm="1">
        <f t="array" ref="D88">IF(Devoirs[[#This Row],[J0]:[J0]]="","",Devoirs[[#This Row],[J0]:[J0]]+MID(D$1,2,2))</f>
        <v/>
      </c>
      <c r="E88" s="59" t="str" cm="1">
        <f t="array" ref="E88">IF(Devoirs[[#This Row],[J0]:[J0]]="","",Devoirs[[#This Row],[J0]:[J0]]+MID(E$1,2,2))</f>
        <v/>
      </c>
      <c r="F88" s="59" t="str" cm="1">
        <f t="array" ref="F88">IF(Devoirs[[#This Row],[J0]:[J0]]="","",Devoirs[[#This Row],[J0]:[J0]]+MID(F$1,2,2))</f>
        <v/>
      </c>
      <c r="G88" s="59" t="str" cm="1">
        <f t="array" ref="G88">IF(Devoirs[[#This Row],[J0]:[J0]]="","",Devoirs[[#This Row],[J0]:[J0]]+MID(G$1,2,2))</f>
        <v/>
      </c>
      <c r="H88" s="59" t="str" cm="1">
        <f t="array" ref="H88">IF(Devoirs[[#This Row],[J0]:[J0]]="","",Devoirs[[#This Row],[J0]:[J0]]+MID(H$1,2,2))</f>
        <v/>
      </c>
      <c r="I88" s="59" t="str" cm="1">
        <f t="array" ref="I88">IF(Devoirs[[#This Row],[J0]:[J0]]="","",Devoirs[[#This Row],[J0]:[J0]]+MID(I$1,2,2))</f>
        <v/>
      </c>
      <c r="O88" t="s">
        <v>104</v>
      </c>
      <c r="P88" s="75">
        <v>45921</v>
      </c>
      <c r="Q88" t="s">
        <v>239</v>
      </c>
      <c r="R88" s="81"/>
    </row>
    <row r="89" spans="1:18" ht="12.75" x14ac:dyDescent="0.2">
      <c r="A89" s="64" t="s">
        <v>130</v>
      </c>
      <c r="B89" s="64"/>
      <c r="C89" s="59"/>
      <c r="D89" s="59" t="str" cm="1">
        <f t="array" ref="D89">IF(Devoirs[[#This Row],[J0]:[J0]]="","",Devoirs[[#This Row],[J0]:[J0]]+MID(D$1,2,2))</f>
        <v/>
      </c>
      <c r="E89" s="59" t="str" cm="1">
        <f t="array" ref="E89">IF(Devoirs[[#This Row],[J0]:[J0]]="","",Devoirs[[#This Row],[J0]:[J0]]+MID(E$1,2,2))</f>
        <v/>
      </c>
      <c r="F89" s="59" t="str" cm="1">
        <f t="array" ref="F89">IF(Devoirs[[#This Row],[J0]:[J0]]="","",Devoirs[[#This Row],[J0]:[J0]]+MID(F$1,2,2))</f>
        <v/>
      </c>
      <c r="G89" s="59" t="str" cm="1">
        <f t="array" ref="G89">IF(Devoirs[[#This Row],[J0]:[J0]]="","",Devoirs[[#This Row],[J0]:[J0]]+MID(G$1,2,2))</f>
        <v/>
      </c>
      <c r="H89" s="59" t="str" cm="1">
        <f t="array" ref="H89">IF(Devoirs[[#This Row],[J0]:[J0]]="","",Devoirs[[#This Row],[J0]:[J0]]+MID(H$1,2,2))</f>
        <v/>
      </c>
      <c r="I89" s="59" t="str" cm="1">
        <f t="array" ref="I89">IF(Devoirs[[#This Row],[J0]:[J0]]="","",Devoirs[[#This Row],[J0]:[J0]]+MID(I$1,2,2))</f>
        <v/>
      </c>
      <c r="O89" t="s">
        <v>104</v>
      </c>
      <c r="P89" s="75">
        <v>45921</v>
      </c>
      <c r="Q89" t="s">
        <v>240</v>
      </c>
      <c r="R89" s="81"/>
    </row>
    <row r="90" spans="1:18" ht="12.75" x14ac:dyDescent="0.2">
      <c r="A90" s="64" t="s">
        <v>131</v>
      </c>
      <c r="B90" s="64"/>
      <c r="C90" s="59"/>
      <c r="D90" s="59" t="str" cm="1">
        <f t="array" ref="D90">IF(Devoirs[[#This Row],[J0]:[J0]]="","",Devoirs[[#This Row],[J0]:[J0]]+MID(D$1,2,2))</f>
        <v/>
      </c>
      <c r="E90" s="59" t="str" cm="1">
        <f t="array" ref="E90">IF(Devoirs[[#This Row],[J0]:[J0]]="","",Devoirs[[#This Row],[J0]:[J0]]+MID(E$1,2,2))</f>
        <v/>
      </c>
      <c r="F90" s="59" t="str" cm="1">
        <f t="array" ref="F90">IF(Devoirs[[#This Row],[J0]:[J0]]="","",Devoirs[[#This Row],[J0]:[J0]]+MID(F$1,2,2))</f>
        <v/>
      </c>
      <c r="G90" s="59" t="str" cm="1">
        <f t="array" ref="G90">IF(Devoirs[[#This Row],[J0]:[J0]]="","",Devoirs[[#This Row],[J0]:[J0]]+MID(G$1,2,2))</f>
        <v/>
      </c>
      <c r="H90" s="59" t="str" cm="1">
        <f t="array" ref="H90">IF(Devoirs[[#This Row],[J0]:[J0]]="","",Devoirs[[#This Row],[J0]:[J0]]+MID(H$1,2,2))</f>
        <v/>
      </c>
      <c r="I90" s="59" t="str" cm="1">
        <f t="array" ref="I90">IF(Devoirs[[#This Row],[J0]:[J0]]="","",Devoirs[[#This Row],[J0]:[J0]]+MID(I$1,2,2))</f>
        <v/>
      </c>
      <c r="O90" t="s">
        <v>104</v>
      </c>
      <c r="P90" s="75">
        <v>45921</v>
      </c>
      <c r="Q90" t="s">
        <v>241</v>
      </c>
      <c r="R90" s="81"/>
    </row>
    <row r="91" spans="1:18" ht="12.75" x14ac:dyDescent="0.2">
      <c r="A91" s="64" t="s">
        <v>132</v>
      </c>
      <c r="B91" s="64"/>
      <c r="C91" s="59"/>
      <c r="D91" s="59" t="str" cm="1">
        <f t="array" ref="D91">IF(Devoirs[[#This Row],[J0]:[J0]]="","",Devoirs[[#This Row],[J0]:[J0]]+MID(D$1,2,2))</f>
        <v/>
      </c>
      <c r="E91" s="59" t="str" cm="1">
        <f t="array" ref="E91">IF(Devoirs[[#This Row],[J0]:[J0]]="","",Devoirs[[#This Row],[J0]:[J0]]+MID(E$1,2,2))</f>
        <v/>
      </c>
      <c r="F91" s="59" t="str" cm="1">
        <f t="array" ref="F91">IF(Devoirs[[#This Row],[J0]:[J0]]="","",Devoirs[[#This Row],[J0]:[J0]]+MID(F$1,2,2))</f>
        <v/>
      </c>
      <c r="G91" s="59" t="str" cm="1">
        <f t="array" ref="G91">IF(Devoirs[[#This Row],[J0]:[J0]]="","",Devoirs[[#This Row],[J0]:[J0]]+MID(G$1,2,2))</f>
        <v/>
      </c>
      <c r="H91" s="59" t="str" cm="1">
        <f t="array" ref="H91">IF(Devoirs[[#This Row],[J0]:[J0]]="","",Devoirs[[#This Row],[J0]:[J0]]+MID(H$1,2,2))</f>
        <v/>
      </c>
      <c r="I91" s="59" t="str" cm="1">
        <f t="array" ref="I91">IF(Devoirs[[#This Row],[J0]:[J0]]="","",Devoirs[[#This Row],[J0]:[J0]]+MID(I$1,2,2))</f>
        <v/>
      </c>
      <c r="O91" t="s">
        <v>149</v>
      </c>
      <c r="P91" s="75">
        <v>45922</v>
      </c>
      <c r="Q91" t="s">
        <v>242</v>
      </c>
      <c r="R91" s="81">
        <v>8.3333333333333329E-2</v>
      </c>
    </row>
    <row r="92" spans="1:18" ht="12.75" x14ac:dyDescent="0.2">
      <c r="A92" s="64" t="s">
        <v>133</v>
      </c>
      <c r="B92" s="64"/>
      <c r="C92" s="59"/>
      <c r="D92" s="59" t="str" cm="1">
        <f t="array" ref="D92">IF(Devoirs[[#This Row],[J0]:[J0]]="","",Devoirs[[#This Row],[J0]:[J0]]+MID(D$1,2,2))</f>
        <v/>
      </c>
      <c r="E92" s="59" t="str" cm="1">
        <f t="array" ref="E92">IF(Devoirs[[#This Row],[J0]:[J0]]="","",Devoirs[[#This Row],[J0]:[J0]]+MID(E$1,2,2))</f>
        <v/>
      </c>
      <c r="F92" s="59" t="str" cm="1">
        <f t="array" ref="F92">IF(Devoirs[[#This Row],[J0]:[J0]]="","",Devoirs[[#This Row],[J0]:[J0]]+MID(F$1,2,2))</f>
        <v/>
      </c>
      <c r="G92" s="59" t="str" cm="1">
        <f t="array" ref="G92">IF(Devoirs[[#This Row],[J0]:[J0]]="","",Devoirs[[#This Row],[J0]:[J0]]+MID(G$1,2,2))</f>
        <v/>
      </c>
      <c r="H92" s="59" t="str" cm="1">
        <f t="array" ref="H92">IF(Devoirs[[#This Row],[J0]:[J0]]="","",Devoirs[[#This Row],[J0]:[J0]]+MID(H$1,2,2))</f>
        <v/>
      </c>
      <c r="I92" s="59" t="str" cm="1">
        <f t="array" ref="I92">IF(Devoirs[[#This Row],[J0]:[J0]]="","",Devoirs[[#This Row],[J0]:[J0]]+MID(I$1,2,2))</f>
        <v/>
      </c>
      <c r="O92" t="s">
        <v>147</v>
      </c>
      <c r="P92" s="75">
        <v>45922</v>
      </c>
      <c r="Q92" t="s">
        <v>243</v>
      </c>
      <c r="R92" s="81"/>
    </row>
    <row r="93" spans="1:18" ht="12.75" x14ac:dyDescent="0.2">
      <c r="A93" s="64" t="s">
        <v>134</v>
      </c>
      <c r="B93" s="64"/>
      <c r="C93" s="59"/>
      <c r="D93" s="59" t="str" cm="1">
        <f t="array" ref="D93">IF(Devoirs[[#This Row],[J0]:[J0]]="","",Devoirs[[#This Row],[J0]:[J0]]+MID(D$1,2,2))</f>
        <v/>
      </c>
      <c r="E93" s="59" t="str" cm="1">
        <f t="array" ref="E93">IF(Devoirs[[#This Row],[J0]:[J0]]="","",Devoirs[[#This Row],[J0]:[J0]]+MID(E$1,2,2))</f>
        <v/>
      </c>
      <c r="F93" s="59" t="str" cm="1">
        <f t="array" ref="F93">IF(Devoirs[[#This Row],[J0]:[J0]]="","",Devoirs[[#This Row],[J0]:[J0]]+MID(F$1,2,2))</f>
        <v/>
      </c>
      <c r="G93" s="59" t="str" cm="1">
        <f t="array" ref="G93">IF(Devoirs[[#This Row],[J0]:[J0]]="","",Devoirs[[#This Row],[J0]:[J0]]+MID(G$1,2,2))</f>
        <v/>
      </c>
      <c r="H93" s="59" t="str" cm="1">
        <f t="array" ref="H93">IF(Devoirs[[#This Row],[J0]:[J0]]="","",Devoirs[[#This Row],[J0]:[J0]]+MID(H$1,2,2))</f>
        <v/>
      </c>
      <c r="I93" s="59" t="str" cm="1">
        <f t="array" ref="I93">IF(Devoirs[[#This Row],[J0]:[J0]]="","",Devoirs[[#This Row],[J0]:[J0]]+MID(I$1,2,2))</f>
        <v/>
      </c>
      <c r="O93" t="s">
        <v>148</v>
      </c>
      <c r="P93" s="75">
        <v>45922</v>
      </c>
      <c r="Q93" t="s">
        <v>244</v>
      </c>
      <c r="R93" s="81"/>
    </row>
    <row r="94" spans="1:18" ht="12.75" x14ac:dyDescent="0.2">
      <c r="A94" s="42" t="s">
        <v>135</v>
      </c>
      <c r="B94" s="42"/>
      <c r="C94" s="59"/>
      <c r="D94" s="59" t="str" cm="1">
        <f t="array" ref="D94">IF(Devoirs[[#This Row],[J0]:[J0]]="","",Devoirs[[#This Row],[J0]:[J0]]+MID(D$1,2,2))</f>
        <v/>
      </c>
      <c r="E94" s="59" t="str" cm="1">
        <f t="array" ref="E94">IF(Devoirs[[#This Row],[J0]:[J0]]="","",Devoirs[[#This Row],[J0]:[J0]]+MID(E$1,2,2))</f>
        <v/>
      </c>
      <c r="F94" s="59" t="str" cm="1">
        <f t="array" ref="F94">IF(Devoirs[[#This Row],[J0]:[J0]]="","",Devoirs[[#This Row],[J0]:[J0]]+MID(F$1,2,2))</f>
        <v/>
      </c>
      <c r="G94" s="59" t="str" cm="1">
        <f t="array" ref="G94">IF(Devoirs[[#This Row],[J0]:[J0]]="","",Devoirs[[#This Row],[J0]:[J0]]+MID(G$1,2,2))</f>
        <v/>
      </c>
      <c r="H94" s="59" t="str" cm="1">
        <f t="array" ref="H94">IF(Devoirs[[#This Row],[J0]:[J0]]="","",Devoirs[[#This Row],[J0]:[J0]]+MID(H$1,2,2))</f>
        <v/>
      </c>
      <c r="I94" s="59" t="str" cm="1">
        <f t="array" ref="I94">IF(Devoirs[[#This Row],[J0]:[J0]]="","",Devoirs[[#This Row],[J0]:[J0]]+MID(I$1,2,2))</f>
        <v/>
      </c>
      <c r="O94" t="s">
        <v>148</v>
      </c>
      <c r="P94" s="75">
        <v>45922</v>
      </c>
      <c r="Q94" t="s">
        <v>245</v>
      </c>
      <c r="R94" s="81"/>
    </row>
    <row r="95" spans="1:18" ht="12.75" x14ac:dyDescent="0.2">
      <c r="A95" s="65" t="s">
        <v>136</v>
      </c>
      <c r="B95" s="65"/>
      <c r="C95" s="59"/>
      <c r="D95" s="59" t="str" cm="1">
        <f t="array" ref="D95">IF(Devoirs[[#This Row],[J0]:[J0]]="","",Devoirs[[#This Row],[J0]:[J0]]+MID(D$1,2,2))</f>
        <v/>
      </c>
      <c r="E95" s="59" t="str" cm="1">
        <f t="array" ref="E95">IF(Devoirs[[#This Row],[J0]:[J0]]="","",Devoirs[[#This Row],[J0]:[J0]]+MID(E$1,2,2))</f>
        <v/>
      </c>
      <c r="F95" s="59" t="str" cm="1">
        <f t="array" ref="F95">IF(Devoirs[[#This Row],[J0]:[J0]]="","",Devoirs[[#This Row],[J0]:[J0]]+MID(F$1,2,2))</f>
        <v/>
      </c>
      <c r="G95" s="59" t="str" cm="1">
        <f t="array" ref="G95">IF(Devoirs[[#This Row],[J0]:[J0]]="","",Devoirs[[#This Row],[J0]:[J0]]+MID(G$1,2,2))</f>
        <v/>
      </c>
      <c r="H95" s="59" t="str" cm="1">
        <f t="array" ref="H95">IF(Devoirs[[#This Row],[J0]:[J0]]="","",Devoirs[[#This Row],[J0]:[J0]]+MID(H$1,2,2))</f>
        <v/>
      </c>
      <c r="I95" s="59" t="str" cm="1">
        <f t="array" ref="I95">IF(Devoirs[[#This Row],[J0]:[J0]]="","",Devoirs[[#This Row],[J0]:[J0]]+MID(I$1,2,2))</f>
        <v/>
      </c>
      <c r="O95" t="s">
        <v>104</v>
      </c>
      <c r="P95" s="75">
        <v>45922</v>
      </c>
      <c r="Q95" t="s">
        <v>246</v>
      </c>
      <c r="R95" s="81"/>
    </row>
    <row r="96" spans="1:18" ht="12.75" x14ac:dyDescent="0.2">
      <c r="A96" s="65" t="s">
        <v>137</v>
      </c>
      <c r="B96" s="65"/>
      <c r="C96" s="59"/>
      <c r="D96" s="59" t="str" cm="1">
        <f t="array" ref="D96">IF(Devoirs[[#This Row],[J0]:[J0]]="","",Devoirs[[#This Row],[J0]:[J0]]+MID(D$1,2,2))</f>
        <v/>
      </c>
      <c r="E96" s="59" t="str" cm="1">
        <f t="array" ref="E96">IF(Devoirs[[#This Row],[J0]:[J0]]="","",Devoirs[[#This Row],[J0]:[J0]]+MID(E$1,2,2))</f>
        <v/>
      </c>
      <c r="F96" s="59" t="str" cm="1">
        <f t="array" ref="F96">IF(Devoirs[[#This Row],[J0]:[J0]]="","",Devoirs[[#This Row],[J0]:[J0]]+MID(F$1,2,2))</f>
        <v/>
      </c>
      <c r="G96" s="59" t="str" cm="1">
        <f t="array" ref="G96">IF(Devoirs[[#This Row],[J0]:[J0]]="","",Devoirs[[#This Row],[J0]:[J0]]+MID(G$1,2,2))</f>
        <v/>
      </c>
      <c r="H96" s="59" t="str" cm="1">
        <f t="array" ref="H96">IF(Devoirs[[#This Row],[J0]:[J0]]="","",Devoirs[[#This Row],[J0]:[J0]]+MID(H$1,2,2))</f>
        <v/>
      </c>
      <c r="I96" s="59" t="str" cm="1">
        <f t="array" ref="I96">IF(Devoirs[[#This Row],[J0]:[J0]]="","",Devoirs[[#This Row],[J0]:[J0]]+MID(I$1,2,2))</f>
        <v/>
      </c>
      <c r="O96" t="s">
        <v>104</v>
      </c>
      <c r="P96" s="75">
        <v>45922</v>
      </c>
      <c r="Q96" t="s">
        <v>247</v>
      </c>
      <c r="R96" s="81"/>
    </row>
    <row r="97" spans="1:18" ht="12.75" x14ac:dyDescent="0.2">
      <c r="A97" s="65" t="s">
        <v>138</v>
      </c>
      <c r="B97" s="65"/>
      <c r="C97" s="59"/>
      <c r="D97" s="59" t="str" cm="1">
        <f t="array" ref="D97">IF(Devoirs[[#This Row],[J0]:[J0]]="","",Devoirs[[#This Row],[J0]:[J0]]+MID(D$1,2,2))</f>
        <v/>
      </c>
      <c r="E97" s="59" t="str" cm="1">
        <f t="array" ref="E97">IF(Devoirs[[#This Row],[J0]:[J0]]="","",Devoirs[[#This Row],[J0]:[J0]]+MID(E$1,2,2))</f>
        <v/>
      </c>
      <c r="F97" s="59" t="str" cm="1">
        <f t="array" ref="F97">IF(Devoirs[[#This Row],[J0]:[J0]]="","",Devoirs[[#This Row],[J0]:[J0]]+MID(F$1,2,2))</f>
        <v/>
      </c>
      <c r="G97" s="59" t="str" cm="1">
        <f t="array" ref="G97">IF(Devoirs[[#This Row],[J0]:[J0]]="","",Devoirs[[#This Row],[J0]:[J0]]+MID(G$1,2,2))</f>
        <v/>
      </c>
      <c r="H97" s="59" t="str" cm="1">
        <f t="array" ref="H97">IF(Devoirs[[#This Row],[J0]:[J0]]="","",Devoirs[[#This Row],[J0]:[J0]]+MID(H$1,2,2))</f>
        <v/>
      </c>
      <c r="I97" s="59" t="str" cm="1">
        <f t="array" ref="I97">IF(Devoirs[[#This Row],[J0]:[J0]]="","",Devoirs[[#This Row],[J0]:[J0]]+MID(I$1,2,2))</f>
        <v/>
      </c>
      <c r="O97" t="s">
        <v>104</v>
      </c>
      <c r="P97" s="75">
        <v>45922</v>
      </c>
      <c r="Q97" t="s">
        <v>248</v>
      </c>
      <c r="R97" s="81"/>
    </row>
    <row r="98" spans="1:18" ht="12.75" x14ac:dyDescent="0.2">
      <c r="A98" s="65" t="s">
        <v>139</v>
      </c>
      <c r="B98" s="65"/>
      <c r="C98" s="59"/>
      <c r="D98" s="59" t="str" cm="1">
        <f t="array" ref="D98">IF(Devoirs[[#This Row],[J0]:[J0]]="","",Devoirs[[#This Row],[J0]:[J0]]+MID(D$1,2,2))</f>
        <v/>
      </c>
      <c r="E98" s="59" t="str" cm="1">
        <f t="array" ref="E98">IF(Devoirs[[#This Row],[J0]:[J0]]="","",Devoirs[[#This Row],[J0]:[J0]]+MID(E$1,2,2))</f>
        <v/>
      </c>
      <c r="F98" s="59" t="str" cm="1">
        <f t="array" ref="F98">IF(Devoirs[[#This Row],[J0]:[J0]]="","",Devoirs[[#This Row],[J0]:[J0]]+MID(F$1,2,2))</f>
        <v/>
      </c>
      <c r="G98" s="59" t="str" cm="1">
        <f t="array" ref="G98">IF(Devoirs[[#This Row],[J0]:[J0]]="","",Devoirs[[#This Row],[J0]:[J0]]+MID(G$1,2,2))</f>
        <v/>
      </c>
      <c r="H98" s="59" t="str" cm="1">
        <f t="array" ref="H98">IF(Devoirs[[#This Row],[J0]:[J0]]="","",Devoirs[[#This Row],[J0]:[J0]]+MID(H$1,2,2))</f>
        <v/>
      </c>
      <c r="I98" s="59" t="str" cm="1">
        <f t="array" ref="I98">IF(Devoirs[[#This Row],[J0]:[J0]]="","",Devoirs[[#This Row],[J0]:[J0]]+MID(I$1,2,2))</f>
        <v/>
      </c>
      <c r="O98" t="s">
        <v>104</v>
      </c>
      <c r="P98" s="75">
        <v>45922</v>
      </c>
      <c r="Q98" t="s">
        <v>249</v>
      </c>
      <c r="R98" s="81"/>
    </row>
    <row r="99" spans="1:18" ht="12.75" x14ac:dyDescent="0.2">
      <c r="A99" s="65" t="s">
        <v>140</v>
      </c>
      <c r="B99" s="65"/>
      <c r="C99" s="59"/>
      <c r="D99" s="59" t="str" cm="1">
        <f t="array" ref="D99">IF(Devoirs[[#This Row],[J0]:[J0]]="","",Devoirs[[#This Row],[J0]:[J0]]+MID(D$1,2,2))</f>
        <v/>
      </c>
      <c r="E99" s="59" t="str" cm="1">
        <f t="array" ref="E99">IF(Devoirs[[#This Row],[J0]:[J0]]="","",Devoirs[[#This Row],[J0]:[J0]]+MID(E$1,2,2))</f>
        <v/>
      </c>
      <c r="F99" s="59" t="str" cm="1">
        <f t="array" ref="F99">IF(Devoirs[[#This Row],[J0]:[J0]]="","",Devoirs[[#This Row],[J0]:[J0]]+MID(F$1,2,2))</f>
        <v/>
      </c>
      <c r="G99" s="59" t="str" cm="1">
        <f t="array" ref="G99">IF(Devoirs[[#This Row],[J0]:[J0]]="","",Devoirs[[#This Row],[J0]:[J0]]+MID(G$1,2,2))</f>
        <v/>
      </c>
      <c r="H99" s="59" t="str" cm="1">
        <f t="array" ref="H99">IF(Devoirs[[#This Row],[J0]:[J0]]="","",Devoirs[[#This Row],[J0]:[J0]]+MID(H$1,2,2))</f>
        <v/>
      </c>
      <c r="I99" s="59" t="str" cm="1">
        <f t="array" ref="I99">IF(Devoirs[[#This Row],[J0]:[J0]]="","",Devoirs[[#This Row],[J0]:[J0]]+MID(I$1,2,2))</f>
        <v/>
      </c>
      <c r="O99" t="s">
        <v>147</v>
      </c>
      <c r="P99" s="75">
        <v>45923</v>
      </c>
      <c r="Q99" t="s">
        <v>250</v>
      </c>
      <c r="R99" s="81"/>
    </row>
    <row r="100" spans="1:18" ht="12.75" x14ac:dyDescent="0.2">
      <c r="A100" s="65" t="s">
        <v>141</v>
      </c>
      <c r="B100" s="65"/>
      <c r="C100" s="59"/>
      <c r="D100" s="59" t="str" cm="1">
        <f t="array" ref="D100">IF(Devoirs[[#This Row],[J0]:[J0]]="","",Devoirs[[#This Row],[J0]:[J0]]+MID(D$1,2,2))</f>
        <v/>
      </c>
      <c r="E100" s="59" t="str" cm="1">
        <f t="array" ref="E100">IF(Devoirs[[#This Row],[J0]:[J0]]="","",Devoirs[[#This Row],[J0]:[J0]]+MID(E$1,2,2))</f>
        <v/>
      </c>
      <c r="F100" s="59" t="str" cm="1">
        <f t="array" ref="F100">IF(Devoirs[[#This Row],[J0]:[J0]]="","",Devoirs[[#This Row],[J0]:[J0]]+MID(F$1,2,2))</f>
        <v/>
      </c>
      <c r="G100" s="59" t="str" cm="1">
        <f t="array" ref="G100">IF(Devoirs[[#This Row],[J0]:[J0]]="","",Devoirs[[#This Row],[J0]:[J0]]+MID(G$1,2,2))</f>
        <v/>
      </c>
      <c r="H100" s="59" t="str" cm="1">
        <f t="array" ref="H100">IF(Devoirs[[#This Row],[J0]:[J0]]="","",Devoirs[[#This Row],[J0]:[J0]]+MID(H$1,2,2))</f>
        <v/>
      </c>
      <c r="I100" s="59" t="str" cm="1">
        <f t="array" ref="I100">IF(Devoirs[[#This Row],[J0]:[J0]]="","",Devoirs[[#This Row],[J0]:[J0]]+MID(I$1,2,2))</f>
        <v/>
      </c>
      <c r="O100" t="s">
        <v>148</v>
      </c>
      <c r="P100" s="75">
        <v>45923</v>
      </c>
      <c r="Q100" t="s">
        <v>251</v>
      </c>
      <c r="R100" s="81"/>
    </row>
    <row r="101" spans="1:18" ht="12.75" x14ac:dyDescent="0.2">
      <c r="A101" s="65" t="s">
        <v>142</v>
      </c>
      <c r="B101" s="65"/>
      <c r="C101" s="59"/>
      <c r="D101" s="59" t="str" cm="1">
        <f t="array" ref="D101">IF(Devoirs[[#This Row],[J0]:[J0]]="","",Devoirs[[#This Row],[J0]:[J0]]+MID(D$1,2,2))</f>
        <v/>
      </c>
      <c r="E101" s="59" t="str" cm="1">
        <f t="array" ref="E101">IF(Devoirs[[#This Row],[J0]:[J0]]="","",Devoirs[[#This Row],[J0]:[J0]]+MID(E$1,2,2))</f>
        <v/>
      </c>
      <c r="F101" s="59" t="str" cm="1">
        <f t="array" ref="F101">IF(Devoirs[[#This Row],[J0]:[J0]]="","",Devoirs[[#This Row],[J0]:[J0]]+MID(F$1,2,2))</f>
        <v/>
      </c>
      <c r="G101" s="59" t="str" cm="1">
        <f t="array" ref="G101">IF(Devoirs[[#This Row],[J0]:[J0]]="","",Devoirs[[#This Row],[J0]:[J0]]+MID(G$1,2,2))</f>
        <v/>
      </c>
      <c r="H101" s="59" t="str" cm="1">
        <f t="array" ref="H101">IF(Devoirs[[#This Row],[J0]:[J0]]="","",Devoirs[[#This Row],[J0]:[J0]]+MID(H$1,2,2))</f>
        <v/>
      </c>
      <c r="I101" s="59" t="str" cm="1">
        <f t="array" ref="I101">IF(Devoirs[[#This Row],[J0]:[J0]]="","",Devoirs[[#This Row],[J0]:[J0]]+MID(I$1,2,2))</f>
        <v/>
      </c>
      <c r="O101" t="s">
        <v>150</v>
      </c>
      <c r="P101" s="75">
        <v>45923</v>
      </c>
      <c r="Q101" t="s">
        <v>252</v>
      </c>
      <c r="R101" s="81"/>
    </row>
    <row r="102" spans="1:18" ht="12.75" x14ac:dyDescent="0.2">
      <c r="A102" s="65"/>
      <c r="B102" s="65"/>
      <c r="C102" s="59"/>
      <c r="D102" s="59" t="str" cm="1">
        <f t="array" ref="D102">IF(Devoirs[[#This Row],[J0]:[J0]]="","",Devoirs[[#This Row],[J0]:[J0]]+MID(D$1,2,2))</f>
        <v/>
      </c>
      <c r="E102" s="59" t="str" cm="1">
        <f t="array" ref="E102">IF(Devoirs[[#This Row],[J0]:[J0]]="","",Devoirs[[#This Row],[J0]:[J0]]+MID(E$1,2,2))</f>
        <v/>
      </c>
      <c r="F102" s="59" t="str" cm="1">
        <f t="array" ref="F102">IF(Devoirs[[#This Row],[J0]:[J0]]="","",Devoirs[[#This Row],[J0]:[J0]]+MID(F$1,2,2))</f>
        <v/>
      </c>
      <c r="G102" s="59" t="str" cm="1">
        <f t="array" ref="G102">IF(Devoirs[[#This Row],[J0]:[J0]]="","",Devoirs[[#This Row],[J0]:[J0]]+MID(G$1,2,2))</f>
        <v/>
      </c>
      <c r="H102" s="59" t="str" cm="1">
        <f t="array" ref="H102">IF(Devoirs[[#This Row],[J0]:[J0]]="","",Devoirs[[#This Row],[J0]:[J0]]+MID(H$1,2,2))</f>
        <v/>
      </c>
      <c r="I102" s="59" t="str" cm="1">
        <f t="array" ref="I102">IF(Devoirs[[#This Row],[J0]:[J0]]="","",Devoirs[[#This Row],[J0]:[J0]]+MID(I$1,2,2))</f>
        <v/>
      </c>
      <c r="O102" t="s">
        <v>150</v>
      </c>
      <c r="P102" s="75">
        <v>45923</v>
      </c>
      <c r="Q102" t="s">
        <v>253</v>
      </c>
      <c r="R102" s="81"/>
    </row>
    <row r="103" spans="1:18" ht="12.75" x14ac:dyDescent="0.2">
      <c r="A103" s="65"/>
      <c r="B103" s="65"/>
      <c r="C103" s="59"/>
      <c r="D103" s="59" t="str" cm="1">
        <f t="array" ref="D103">IF(Devoirs[[#This Row],[J0]:[J0]]="","",Devoirs[[#This Row],[J0]:[J0]]+MID(D$1,2,2))</f>
        <v/>
      </c>
      <c r="E103" s="59" t="str" cm="1">
        <f t="array" ref="E103">IF(Devoirs[[#This Row],[J0]:[J0]]="","",Devoirs[[#This Row],[J0]:[J0]]+MID(E$1,2,2))</f>
        <v/>
      </c>
      <c r="F103" s="59" t="str" cm="1">
        <f t="array" ref="F103">IF(Devoirs[[#This Row],[J0]:[J0]]="","",Devoirs[[#This Row],[J0]:[J0]]+MID(F$1,2,2))</f>
        <v/>
      </c>
      <c r="G103" s="59" t="str" cm="1">
        <f t="array" ref="G103">IF(Devoirs[[#This Row],[J0]:[J0]]="","",Devoirs[[#This Row],[J0]:[J0]]+MID(G$1,2,2))</f>
        <v/>
      </c>
      <c r="H103" s="59" t="str" cm="1">
        <f t="array" ref="H103">IF(Devoirs[[#This Row],[J0]:[J0]]="","",Devoirs[[#This Row],[J0]:[J0]]+MID(H$1,2,2))</f>
        <v/>
      </c>
      <c r="I103" s="59" t="str" cm="1">
        <f t="array" ref="I103">IF(Devoirs[[#This Row],[J0]:[J0]]="","",Devoirs[[#This Row],[J0]:[J0]]+MID(I$1,2,2))</f>
        <v/>
      </c>
      <c r="O103" t="s">
        <v>150</v>
      </c>
      <c r="P103" s="75">
        <v>45923</v>
      </c>
      <c r="Q103" t="s">
        <v>254</v>
      </c>
      <c r="R103" s="81"/>
    </row>
    <row r="104" spans="1:18" ht="12.75" x14ac:dyDescent="0.2">
      <c r="A104" s="65"/>
      <c r="B104" s="65"/>
      <c r="C104" s="59"/>
      <c r="D104" s="59" t="str" cm="1">
        <f t="array" ref="D104">IF(Devoirs[[#This Row],[J0]:[J0]]="","",Devoirs[[#This Row],[J0]:[J0]]+MID(D$1,2,2))</f>
        <v/>
      </c>
      <c r="E104" s="59" t="str" cm="1">
        <f t="array" ref="E104">IF(Devoirs[[#This Row],[J0]:[J0]]="","",Devoirs[[#This Row],[J0]:[J0]]+MID(E$1,2,2))</f>
        <v/>
      </c>
      <c r="F104" s="59" t="str" cm="1">
        <f t="array" ref="F104">IF(Devoirs[[#This Row],[J0]:[J0]]="","",Devoirs[[#This Row],[J0]:[J0]]+MID(F$1,2,2))</f>
        <v/>
      </c>
      <c r="G104" s="59" t="str" cm="1">
        <f t="array" ref="G104">IF(Devoirs[[#This Row],[J0]:[J0]]="","",Devoirs[[#This Row],[J0]:[J0]]+MID(G$1,2,2))</f>
        <v/>
      </c>
      <c r="H104" s="59" t="str" cm="1">
        <f t="array" ref="H104">IF(Devoirs[[#This Row],[J0]:[J0]]="","",Devoirs[[#This Row],[J0]:[J0]]+MID(H$1,2,2))</f>
        <v/>
      </c>
      <c r="I104" s="59" t="str" cm="1">
        <f t="array" ref="I104">IF(Devoirs[[#This Row],[J0]:[J0]]="","",Devoirs[[#This Row],[J0]:[J0]]+MID(I$1,2,2))</f>
        <v/>
      </c>
      <c r="O104" t="s">
        <v>104</v>
      </c>
      <c r="P104" s="75">
        <v>45923</v>
      </c>
      <c r="Q104" t="s">
        <v>255</v>
      </c>
      <c r="R104" s="81"/>
    </row>
    <row r="105" spans="1:18" ht="12.75" x14ac:dyDescent="0.2">
      <c r="A105" s="65"/>
      <c r="B105" s="65"/>
      <c r="C105" s="59"/>
      <c r="D105" s="59" t="str" cm="1">
        <f t="array" ref="D105">IF(Devoirs[[#This Row],[J0]:[J0]]="","",Devoirs[[#This Row],[J0]:[J0]]+MID(D$1,2,2))</f>
        <v/>
      </c>
      <c r="E105" s="59" t="str" cm="1">
        <f t="array" ref="E105">IF(Devoirs[[#This Row],[J0]:[J0]]="","",Devoirs[[#This Row],[J0]:[J0]]+MID(E$1,2,2))</f>
        <v/>
      </c>
      <c r="F105" s="59" t="str" cm="1">
        <f t="array" ref="F105">IF(Devoirs[[#This Row],[J0]:[J0]]="","",Devoirs[[#This Row],[J0]:[J0]]+MID(F$1,2,2))</f>
        <v/>
      </c>
      <c r="G105" s="59" t="str" cm="1">
        <f t="array" ref="G105">IF(Devoirs[[#This Row],[J0]:[J0]]="","",Devoirs[[#This Row],[J0]:[J0]]+MID(G$1,2,2))</f>
        <v/>
      </c>
      <c r="H105" s="59" t="str" cm="1">
        <f t="array" ref="H105">IF(Devoirs[[#This Row],[J0]:[J0]]="","",Devoirs[[#This Row],[J0]:[J0]]+MID(H$1,2,2))</f>
        <v/>
      </c>
      <c r="I105" s="59" t="str" cm="1">
        <f t="array" ref="I105">IF(Devoirs[[#This Row],[J0]:[J0]]="","",Devoirs[[#This Row],[J0]:[J0]]+MID(I$1,2,2))</f>
        <v/>
      </c>
      <c r="O105" t="s">
        <v>104</v>
      </c>
      <c r="P105" s="75">
        <v>45923</v>
      </c>
      <c r="Q105" t="s">
        <v>256</v>
      </c>
      <c r="R105" s="81"/>
    </row>
    <row r="106" spans="1:18" ht="12.75" x14ac:dyDescent="0.2">
      <c r="O106" t="s">
        <v>104</v>
      </c>
      <c r="P106" s="75">
        <v>45923</v>
      </c>
      <c r="Q106" t="s">
        <v>257</v>
      </c>
      <c r="R106" s="81"/>
    </row>
    <row r="107" spans="1:18" ht="12.75" x14ac:dyDescent="0.2">
      <c r="O107" t="s">
        <v>104</v>
      </c>
      <c r="P107" s="75">
        <v>45923</v>
      </c>
      <c r="Q107" t="s">
        <v>258</v>
      </c>
      <c r="R107" s="81"/>
    </row>
    <row r="108" spans="1:18" ht="12.75" x14ac:dyDescent="0.2">
      <c r="O108" t="s">
        <v>149</v>
      </c>
      <c r="P108" s="75">
        <v>45924</v>
      </c>
      <c r="Q108" t="s">
        <v>259</v>
      </c>
      <c r="R108" s="81">
        <v>6.25E-2</v>
      </c>
    </row>
    <row r="109" spans="1:18" ht="12.75" x14ac:dyDescent="0.2">
      <c r="O109" t="s">
        <v>149</v>
      </c>
      <c r="P109" s="75">
        <v>45924</v>
      </c>
      <c r="Q109" t="s">
        <v>260</v>
      </c>
      <c r="R109" s="81"/>
    </row>
    <row r="110" spans="1:18" ht="12.75" x14ac:dyDescent="0.2">
      <c r="O110" t="s">
        <v>151</v>
      </c>
      <c r="P110" s="75">
        <v>45924</v>
      </c>
      <c r="Q110" t="s">
        <v>261</v>
      </c>
      <c r="R110" s="81"/>
    </row>
    <row r="111" spans="1:18" ht="12.75" x14ac:dyDescent="0.2">
      <c r="O111" t="s">
        <v>151</v>
      </c>
      <c r="P111" s="75">
        <v>45924</v>
      </c>
      <c r="Q111" t="s">
        <v>262</v>
      </c>
      <c r="R111" s="81"/>
    </row>
    <row r="112" spans="1:18" ht="12.75" x14ac:dyDescent="0.2">
      <c r="O112" t="s">
        <v>151</v>
      </c>
      <c r="P112" s="75">
        <v>45924</v>
      </c>
      <c r="Q112" t="s">
        <v>263</v>
      </c>
      <c r="R112" s="81"/>
    </row>
    <row r="113" spans="15:18" ht="12.75" x14ac:dyDescent="0.2">
      <c r="O113" t="s">
        <v>151</v>
      </c>
      <c r="P113" s="75">
        <v>45924</v>
      </c>
      <c r="Q113" t="s">
        <v>264</v>
      </c>
      <c r="R113" s="81"/>
    </row>
    <row r="114" spans="15:18" ht="12.75" x14ac:dyDescent="0.2">
      <c r="O114" t="s">
        <v>148</v>
      </c>
      <c r="P114" s="75">
        <v>45924</v>
      </c>
      <c r="Q114" t="s">
        <v>265</v>
      </c>
      <c r="R114" s="81"/>
    </row>
    <row r="115" spans="15:18" ht="12.75" x14ac:dyDescent="0.2">
      <c r="O115" t="s">
        <v>150</v>
      </c>
      <c r="P115" s="75">
        <v>45924</v>
      </c>
      <c r="Q115" t="s">
        <v>266</v>
      </c>
      <c r="R115" s="81"/>
    </row>
    <row r="116" spans="15:18" ht="12.75" x14ac:dyDescent="0.2">
      <c r="O116" t="s">
        <v>104</v>
      </c>
      <c r="P116" s="75">
        <v>45924</v>
      </c>
      <c r="Q116" t="s">
        <v>267</v>
      </c>
      <c r="R116" s="81">
        <v>0.125</v>
      </c>
    </row>
    <row r="117" spans="15:18" ht="12.75" x14ac:dyDescent="0.2">
      <c r="O117" t="s">
        <v>104</v>
      </c>
      <c r="P117" s="75">
        <v>45924</v>
      </c>
      <c r="Q117" t="s">
        <v>268</v>
      </c>
      <c r="R117" s="81"/>
    </row>
    <row r="118" spans="15:18" ht="12.75" x14ac:dyDescent="0.2">
      <c r="O118" t="s">
        <v>104</v>
      </c>
      <c r="P118" s="75">
        <v>45924</v>
      </c>
      <c r="Q118" t="s">
        <v>269</v>
      </c>
      <c r="R118" s="81"/>
    </row>
    <row r="119" spans="15:18" ht="12.75" x14ac:dyDescent="0.2">
      <c r="O119" t="s">
        <v>104</v>
      </c>
      <c r="P119" s="75">
        <v>45924</v>
      </c>
      <c r="Q119" t="s">
        <v>270</v>
      </c>
      <c r="R119" s="81"/>
    </row>
    <row r="120" spans="15:18" ht="12.75" x14ac:dyDescent="0.2">
      <c r="O120" t="s">
        <v>147</v>
      </c>
      <c r="P120" s="75">
        <v>45925</v>
      </c>
      <c r="Q120" t="s">
        <v>271</v>
      </c>
      <c r="R120" s="81"/>
    </row>
    <row r="121" spans="15:18" ht="12.75" x14ac:dyDescent="0.2">
      <c r="O121" t="s">
        <v>148</v>
      </c>
      <c r="P121" s="75">
        <v>45925</v>
      </c>
      <c r="Q121" t="s">
        <v>272</v>
      </c>
      <c r="R121" s="81"/>
    </row>
    <row r="122" spans="15:18" ht="12.75" x14ac:dyDescent="0.2">
      <c r="O122" t="s">
        <v>148</v>
      </c>
      <c r="P122" s="75">
        <v>45925</v>
      </c>
      <c r="Q122" t="s">
        <v>273</v>
      </c>
      <c r="R122" s="81"/>
    </row>
    <row r="123" spans="15:18" ht="12.75" x14ac:dyDescent="0.2">
      <c r="O123" t="s">
        <v>104</v>
      </c>
      <c r="P123" s="75">
        <v>45925</v>
      </c>
      <c r="Q123" t="s">
        <v>274</v>
      </c>
      <c r="R123" s="81"/>
    </row>
    <row r="124" spans="15:18" ht="12.75" x14ac:dyDescent="0.2">
      <c r="O124" t="s">
        <v>104</v>
      </c>
      <c r="P124" s="75">
        <v>45925</v>
      </c>
      <c r="Q124" t="s">
        <v>275</v>
      </c>
      <c r="R124" s="81"/>
    </row>
    <row r="125" spans="15:18" ht="12.75" x14ac:dyDescent="0.2">
      <c r="O125" t="s">
        <v>104</v>
      </c>
      <c r="P125" s="75">
        <v>45925</v>
      </c>
      <c r="Q125" t="s">
        <v>276</v>
      </c>
      <c r="R125" s="81"/>
    </row>
    <row r="126" spans="15:18" ht="12.75" x14ac:dyDescent="0.2">
      <c r="O126" t="s">
        <v>104</v>
      </c>
      <c r="P126" s="75">
        <v>45925</v>
      </c>
      <c r="Q126" t="s">
        <v>277</v>
      </c>
      <c r="R126" s="81"/>
    </row>
    <row r="127" spans="15:18" ht="12.75" x14ac:dyDescent="0.2">
      <c r="O127" t="s">
        <v>104</v>
      </c>
      <c r="P127" s="75">
        <v>45925</v>
      </c>
      <c r="Q127" t="s">
        <v>278</v>
      </c>
      <c r="R127" s="81"/>
    </row>
    <row r="128" spans="15:18" ht="12.75" x14ac:dyDescent="0.2">
      <c r="O128" t="s">
        <v>149</v>
      </c>
      <c r="P128" s="75">
        <v>45926</v>
      </c>
      <c r="Q128" t="s">
        <v>279</v>
      </c>
      <c r="R128" s="81">
        <v>8.3333333333333329E-2</v>
      </c>
    </row>
    <row r="129" spans="15:18" ht="12.75" x14ac:dyDescent="0.2">
      <c r="O129" t="s">
        <v>151</v>
      </c>
      <c r="P129" s="75">
        <v>45926</v>
      </c>
      <c r="Q129" t="s">
        <v>280</v>
      </c>
      <c r="R129" s="81"/>
    </row>
    <row r="130" spans="15:18" ht="12.75" x14ac:dyDescent="0.2">
      <c r="O130" t="s">
        <v>151</v>
      </c>
      <c r="P130" s="75">
        <v>45926</v>
      </c>
      <c r="Q130" t="s">
        <v>281</v>
      </c>
      <c r="R130" s="81"/>
    </row>
    <row r="131" spans="15:18" ht="12.75" x14ac:dyDescent="0.2">
      <c r="O131" t="s">
        <v>151</v>
      </c>
      <c r="P131" s="75">
        <v>45926</v>
      </c>
      <c r="Q131" t="s">
        <v>282</v>
      </c>
      <c r="R131" s="81"/>
    </row>
    <row r="132" spans="15:18" ht="12.75" x14ac:dyDescent="0.2">
      <c r="O132" t="s">
        <v>151</v>
      </c>
      <c r="P132" s="75">
        <v>45926</v>
      </c>
      <c r="Q132" t="s">
        <v>283</v>
      </c>
      <c r="R132" s="81"/>
    </row>
    <row r="133" spans="15:18" ht="12.75" x14ac:dyDescent="0.2">
      <c r="O133" t="s">
        <v>147</v>
      </c>
      <c r="P133" s="75">
        <v>45926</v>
      </c>
      <c r="Q133" t="s">
        <v>284</v>
      </c>
      <c r="R133" s="81"/>
    </row>
    <row r="134" spans="15:18" ht="12.75" x14ac:dyDescent="0.2">
      <c r="O134" t="s">
        <v>148</v>
      </c>
      <c r="P134" s="75">
        <v>45926</v>
      </c>
      <c r="Q134" t="s">
        <v>285</v>
      </c>
      <c r="R134" s="81"/>
    </row>
    <row r="135" spans="15:18" ht="12.75" x14ac:dyDescent="0.2">
      <c r="O135" t="s">
        <v>150</v>
      </c>
      <c r="P135" s="75">
        <v>45926</v>
      </c>
      <c r="Q135" t="s">
        <v>286</v>
      </c>
      <c r="R135" s="81"/>
    </row>
    <row r="136" spans="15:18" ht="12.75" x14ac:dyDescent="0.2">
      <c r="O136" t="s">
        <v>104</v>
      </c>
      <c r="P136" s="75">
        <v>45926</v>
      </c>
      <c r="Q136" t="s">
        <v>287</v>
      </c>
      <c r="R136" s="81"/>
    </row>
    <row r="137" spans="15:18" ht="12.75" x14ac:dyDescent="0.2">
      <c r="O137" t="s">
        <v>104</v>
      </c>
      <c r="P137" s="75">
        <v>45926</v>
      </c>
      <c r="Q137" t="s">
        <v>288</v>
      </c>
      <c r="R137" s="81"/>
    </row>
    <row r="138" spans="15:18" ht="12.75" x14ac:dyDescent="0.2">
      <c r="O138" t="s">
        <v>104</v>
      </c>
      <c r="P138" s="75">
        <v>45926</v>
      </c>
      <c r="Q138" t="s">
        <v>289</v>
      </c>
      <c r="R138" s="81"/>
    </row>
    <row r="139" spans="15:18" ht="12.75" x14ac:dyDescent="0.2">
      <c r="O139" t="s">
        <v>104</v>
      </c>
      <c r="P139" s="75">
        <v>45926</v>
      </c>
      <c r="Q139" t="s">
        <v>290</v>
      </c>
      <c r="R139" s="81">
        <v>0.125</v>
      </c>
    </row>
    <row r="140" spans="15:18" ht="12.75" x14ac:dyDescent="0.2">
      <c r="O140" t="s">
        <v>104</v>
      </c>
      <c r="P140" s="75">
        <v>45926</v>
      </c>
      <c r="Q140" t="s">
        <v>291</v>
      </c>
      <c r="R140" s="81"/>
    </row>
    <row r="141" spans="15:18" ht="12.75" x14ac:dyDescent="0.2">
      <c r="O141" t="s">
        <v>148</v>
      </c>
      <c r="P141" s="75">
        <v>45927</v>
      </c>
      <c r="Q141" t="s">
        <v>292</v>
      </c>
      <c r="R141" s="81"/>
    </row>
    <row r="142" spans="15:18" ht="12.75" x14ac:dyDescent="0.2">
      <c r="O142" t="s">
        <v>148</v>
      </c>
      <c r="P142" s="75">
        <v>45927</v>
      </c>
      <c r="Q142" t="s">
        <v>293</v>
      </c>
      <c r="R142" s="81"/>
    </row>
    <row r="143" spans="15:18" ht="12.75" x14ac:dyDescent="0.2">
      <c r="O143" t="s">
        <v>150</v>
      </c>
      <c r="P143" s="75">
        <v>45927</v>
      </c>
      <c r="Q143" t="s">
        <v>294</v>
      </c>
      <c r="R143" s="81"/>
    </row>
    <row r="144" spans="15:18" ht="12.75" x14ac:dyDescent="0.2">
      <c r="O144" t="s">
        <v>150</v>
      </c>
      <c r="P144" s="75">
        <v>45927</v>
      </c>
      <c r="Q144" t="s">
        <v>295</v>
      </c>
      <c r="R144" s="81"/>
    </row>
    <row r="145" spans="15:18" ht="12.75" x14ac:dyDescent="0.2">
      <c r="O145" t="s">
        <v>150</v>
      </c>
      <c r="P145" s="75">
        <v>45927</v>
      </c>
      <c r="Q145" t="s">
        <v>296</v>
      </c>
      <c r="R145" s="81"/>
    </row>
    <row r="146" spans="15:18" ht="12.75" x14ac:dyDescent="0.2">
      <c r="O146" t="s">
        <v>104</v>
      </c>
      <c r="P146" s="75">
        <v>45927</v>
      </c>
      <c r="Q146" t="s">
        <v>297</v>
      </c>
      <c r="R146" s="81"/>
    </row>
    <row r="147" spans="15:18" ht="12.75" x14ac:dyDescent="0.2">
      <c r="O147" t="s">
        <v>104</v>
      </c>
      <c r="P147" s="75">
        <v>45927</v>
      </c>
      <c r="Q147" t="s">
        <v>298</v>
      </c>
      <c r="R147" s="81"/>
    </row>
    <row r="148" spans="15:18" ht="12.75" x14ac:dyDescent="0.2">
      <c r="O148" t="s">
        <v>104</v>
      </c>
      <c r="P148" s="75">
        <v>45927</v>
      </c>
      <c r="Q148" t="s">
        <v>299</v>
      </c>
      <c r="R148" s="81"/>
    </row>
    <row r="149" spans="15:18" ht="12.75" x14ac:dyDescent="0.2">
      <c r="O149" t="s">
        <v>149</v>
      </c>
      <c r="P149" s="75">
        <v>45928</v>
      </c>
      <c r="Q149" t="s">
        <v>300</v>
      </c>
      <c r="R149" s="81"/>
    </row>
    <row r="150" spans="15:18" ht="12.75" x14ac:dyDescent="0.2">
      <c r="O150" t="s">
        <v>148</v>
      </c>
      <c r="P150" s="75">
        <v>45928</v>
      </c>
      <c r="Q150" t="s">
        <v>301</v>
      </c>
      <c r="R150" s="81"/>
    </row>
    <row r="151" spans="15:18" ht="12.75" x14ac:dyDescent="0.2">
      <c r="O151" t="s">
        <v>104</v>
      </c>
      <c r="P151" s="75">
        <v>45928</v>
      </c>
      <c r="Q151" t="s">
        <v>302</v>
      </c>
      <c r="R151" s="81"/>
    </row>
    <row r="152" spans="15:18" ht="12.75" x14ac:dyDescent="0.2">
      <c r="O152" t="s">
        <v>104</v>
      </c>
      <c r="P152" s="75">
        <v>45928</v>
      </c>
      <c r="Q152" t="s">
        <v>303</v>
      </c>
      <c r="R152" s="81"/>
    </row>
    <row r="153" spans="15:18" ht="12.75" x14ac:dyDescent="0.2">
      <c r="O153" t="s">
        <v>104</v>
      </c>
      <c r="P153" s="75">
        <v>45928</v>
      </c>
      <c r="Q153" t="s">
        <v>304</v>
      </c>
      <c r="R153" s="81"/>
    </row>
    <row r="154" spans="15:18" ht="12.75" x14ac:dyDescent="0.2">
      <c r="O154" t="s">
        <v>104</v>
      </c>
      <c r="P154" s="75">
        <v>45928</v>
      </c>
      <c r="Q154" t="s">
        <v>305</v>
      </c>
      <c r="R154" s="81"/>
    </row>
    <row r="155" spans="15:18" ht="12.75" x14ac:dyDescent="0.2">
      <c r="O155" t="s">
        <v>149</v>
      </c>
      <c r="P155" s="75">
        <v>45929</v>
      </c>
      <c r="Q155" t="s">
        <v>306</v>
      </c>
      <c r="R155" s="81">
        <v>6.25E-2</v>
      </c>
    </row>
    <row r="156" spans="15:18" ht="12.75" x14ac:dyDescent="0.2">
      <c r="O156" t="s">
        <v>148</v>
      </c>
      <c r="P156" s="75">
        <v>45929</v>
      </c>
      <c r="Q156" t="s">
        <v>307</v>
      </c>
      <c r="R156" s="81"/>
    </row>
    <row r="157" spans="15:18" ht="12.75" x14ac:dyDescent="0.2">
      <c r="O157" t="s">
        <v>104</v>
      </c>
      <c r="P157" s="75">
        <v>45929</v>
      </c>
      <c r="Q157" t="s">
        <v>308</v>
      </c>
      <c r="R157" s="81"/>
    </row>
    <row r="158" spans="15:18" ht="12.75" x14ac:dyDescent="0.2">
      <c r="O158" t="s">
        <v>104</v>
      </c>
      <c r="P158" s="75">
        <v>45929</v>
      </c>
      <c r="Q158" t="s">
        <v>309</v>
      </c>
      <c r="R158" s="81"/>
    </row>
    <row r="159" spans="15:18" ht="12.75" x14ac:dyDescent="0.2">
      <c r="O159" t="s">
        <v>151</v>
      </c>
      <c r="P159" s="75">
        <v>45930</v>
      </c>
      <c r="Q159" t="s">
        <v>310</v>
      </c>
      <c r="R159" s="81"/>
    </row>
    <row r="160" spans="15:18" ht="12.75" x14ac:dyDescent="0.2">
      <c r="O160" t="s">
        <v>151</v>
      </c>
      <c r="P160" s="75">
        <v>45930</v>
      </c>
      <c r="Q160" t="s">
        <v>311</v>
      </c>
      <c r="R160" s="81"/>
    </row>
    <row r="161" spans="15:18" ht="12.75" x14ac:dyDescent="0.2">
      <c r="O161" t="s">
        <v>151</v>
      </c>
      <c r="P161" s="75">
        <v>45930</v>
      </c>
      <c r="Q161" t="s">
        <v>312</v>
      </c>
      <c r="R161" s="81"/>
    </row>
    <row r="162" spans="15:18" ht="12.75" x14ac:dyDescent="0.2">
      <c r="O162" t="s">
        <v>151</v>
      </c>
      <c r="P162" s="75">
        <v>45930</v>
      </c>
      <c r="Q162" t="s">
        <v>313</v>
      </c>
      <c r="R162" s="81"/>
    </row>
    <row r="163" spans="15:18" ht="12.75" x14ac:dyDescent="0.2">
      <c r="O163" t="s">
        <v>147</v>
      </c>
      <c r="P163" s="75">
        <v>45930</v>
      </c>
      <c r="Q163" t="s">
        <v>314</v>
      </c>
      <c r="R163" s="81"/>
    </row>
    <row r="164" spans="15:18" ht="12.75" x14ac:dyDescent="0.2">
      <c r="O164" t="s">
        <v>148</v>
      </c>
      <c r="P164" s="75">
        <v>45930</v>
      </c>
      <c r="Q164" t="s">
        <v>315</v>
      </c>
      <c r="R164" s="81"/>
    </row>
    <row r="165" spans="15:18" ht="12.75" x14ac:dyDescent="0.2">
      <c r="O165" t="s">
        <v>148</v>
      </c>
      <c r="P165" s="75">
        <v>45930</v>
      </c>
      <c r="Q165" t="s">
        <v>316</v>
      </c>
      <c r="R165" s="81"/>
    </row>
    <row r="166" spans="15:18" ht="12.75" x14ac:dyDescent="0.2">
      <c r="O166" t="s">
        <v>150</v>
      </c>
      <c r="P166" s="75">
        <v>45930</v>
      </c>
      <c r="Q166" t="s">
        <v>317</v>
      </c>
      <c r="R166" s="81"/>
    </row>
    <row r="167" spans="15:18" ht="12.75" x14ac:dyDescent="0.2">
      <c r="O167" t="s">
        <v>104</v>
      </c>
      <c r="P167" s="75">
        <v>45930</v>
      </c>
      <c r="Q167" t="s">
        <v>318</v>
      </c>
      <c r="R167" s="81"/>
    </row>
    <row r="168" spans="15:18" ht="12.75" x14ac:dyDescent="0.2">
      <c r="O168" t="s">
        <v>104</v>
      </c>
      <c r="P168" s="75">
        <v>45930</v>
      </c>
      <c r="Q168" t="s">
        <v>319</v>
      </c>
      <c r="R168" s="81"/>
    </row>
    <row r="169" spans="15:18" ht="12.75" x14ac:dyDescent="0.2">
      <c r="O169" t="s">
        <v>104</v>
      </c>
      <c r="P169" s="75">
        <v>45930</v>
      </c>
      <c r="Q169" t="s">
        <v>320</v>
      </c>
      <c r="R169" s="81">
        <v>0.125</v>
      </c>
    </row>
    <row r="170" spans="15:18" ht="12.75" x14ac:dyDescent="0.2">
      <c r="O170" t="s">
        <v>149</v>
      </c>
      <c r="P170" s="75">
        <v>45931</v>
      </c>
      <c r="Q170" t="s">
        <v>321</v>
      </c>
      <c r="R170" s="81">
        <v>8.3333333333333329E-2</v>
      </c>
    </row>
    <row r="171" spans="15:18" ht="12.75" x14ac:dyDescent="0.2">
      <c r="O171" t="s">
        <v>147</v>
      </c>
      <c r="P171" s="75">
        <v>45931</v>
      </c>
      <c r="Q171" t="s">
        <v>322</v>
      </c>
      <c r="R171" s="81"/>
    </row>
    <row r="172" spans="15:18" ht="12.75" x14ac:dyDescent="0.2">
      <c r="O172" t="s">
        <v>147</v>
      </c>
      <c r="P172" s="75">
        <v>45931</v>
      </c>
      <c r="Q172" t="s">
        <v>323</v>
      </c>
      <c r="R172" s="81"/>
    </row>
    <row r="173" spans="15:18" ht="12.75" x14ac:dyDescent="0.2">
      <c r="O173" t="s">
        <v>104</v>
      </c>
      <c r="P173" s="75">
        <v>45931</v>
      </c>
      <c r="Q173" t="s">
        <v>324</v>
      </c>
      <c r="R173" s="81"/>
    </row>
    <row r="174" spans="15:18" ht="12.75" x14ac:dyDescent="0.2">
      <c r="O174" t="s">
        <v>104</v>
      </c>
      <c r="P174" s="75">
        <v>45931</v>
      </c>
      <c r="Q174" t="s">
        <v>325</v>
      </c>
      <c r="R174" s="81"/>
    </row>
    <row r="175" spans="15:18" ht="12.75" x14ac:dyDescent="0.2">
      <c r="O175" t="s">
        <v>148</v>
      </c>
      <c r="P175" s="75">
        <v>45932</v>
      </c>
      <c r="Q175" t="s">
        <v>326</v>
      </c>
      <c r="R175" s="81"/>
    </row>
    <row r="176" spans="15:18" ht="12.75" x14ac:dyDescent="0.2">
      <c r="O176" t="s">
        <v>150</v>
      </c>
      <c r="P176" s="75">
        <v>45932</v>
      </c>
      <c r="Q176" t="s">
        <v>327</v>
      </c>
      <c r="R176" s="81"/>
    </row>
    <row r="177" spans="15:18" ht="12.75" x14ac:dyDescent="0.2">
      <c r="O177" t="s">
        <v>150</v>
      </c>
      <c r="P177" s="75">
        <v>45932</v>
      </c>
      <c r="Q177" t="s">
        <v>328</v>
      </c>
      <c r="R177" s="81"/>
    </row>
    <row r="178" spans="15:18" ht="12.75" x14ac:dyDescent="0.2">
      <c r="O178" t="s">
        <v>150</v>
      </c>
      <c r="P178" s="75">
        <v>45932</v>
      </c>
      <c r="Q178" t="s">
        <v>329</v>
      </c>
      <c r="R178" s="81"/>
    </row>
    <row r="179" spans="15:18" ht="12.75" x14ac:dyDescent="0.2">
      <c r="O179" t="s">
        <v>104</v>
      </c>
      <c r="P179" s="75">
        <v>45932</v>
      </c>
      <c r="Q179" t="s">
        <v>330</v>
      </c>
      <c r="R179" s="81"/>
    </row>
    <row r="180" spans="15:18" ht="12.75" x14ac:dyDescent="0.2">
      <c r="O180" t="s">
        <v>104</v>
      </c>
      <c r="P180" s="75">
        <v>45932</v>
      </c>
      <c r="Q180" t="s">
        <v>331</v>
      </c>
      <c r="R180" s="81"/>
    </row>
    <row r="181" spans="15:18" ht="12.75" x14ac:dyDescent="0.2">
      <c r="O181" t="s">
        <v>104</v>
      </c>
      <c r="P181" s="75">
        <v>45932</v>
      </c>
      <c r="Q181" t="s">
        <v>332</v>
      </c>
      <c r="R181" s="81"/>
    </row>
    <row r="182" spans="15:18" ht="12.75" x14ac:dyDescent="0.2">
      <c r="O182" t="s">
        <v>149</v>
      </c>
      <c r="P182" s="75">
        <v>45933</v>
      </c>
      <c r="Q182" t="s">
        <v>333</v>
      </c>
      <c r="R182" s="81"/>
    </row>
    <row r="183" spans="15:18" ht="12.75" x14ac:dyDescent="0.2">
      <c r="O183" t="s">
        <v>148</v>
      </c>
      <c r="P183" s="75">
        <v>45933</v>
      </c>
      <c r="Q183" t="s">
        <v>334</v>
      </c>
      <c r="R183" s="81"/>
    </row>
    <row r="184" spans="15:18" ht="12.75" x14ac:dyDescent="0.2">
      <c r="O184" t="s">
        <v>104</v>
      </c>
      <c r="P184" s="75">
        <v>45933</v>
      </c>
      <c r="Q184" t="s">
        <v>335</v>
      </c>
      <c r="R184" s="81"/>
    </row>
    <row r="185" spans="15:18" ht="12.75" x14ac:dyDescent="0.2">
      <c r="O185" t="s">
        <v>104</v>
      </c>
      <c r="P185" s="75">
        <v>45933</v>
      </c>
      <c r="Q185" t="s">
        <v>336</v>
      </c>
      <c r="R185" s="81"/>
    </row>
    <row r="186" spans="15:18" ht="12.75" x14ac:dyDescent="0.2">
      <c r="O186" t="s">
        <v>151</v>
      </c>
      <c r="P186" s="75">
        <v>45934</v>
      </c>
      <c r="Q186" t="s">
        <v>337</v>
      </c>
      <c r="R186" s="81"/>
    </row>
    <row r="187" spans="15:18" ht="12.75" x14ac:dyDescent="0.2">
      <c r="O187" t="s">
        <v>151</v>
      </c>
      <c r="P187" s="75">
        <v>45934</v>
      </c>
      <c r="Q187" t="s">
        <v>338</v>
      </c>
      <c r="R187" s="81"/>
    </row>
    <row r="188" spans="15:18" ht="12.75" x14ac:dyDescent="0.2">
      <c r="O188" t="s">
        <v>151</v>
      </c>
      <c r="P188" s="75">
        <v>45934</v>
      </c>
      <c r="Q188" t="s">
        <v>339</v>
      </c>
      <c r="R188" s="81"/>
    </row>
    <row r="189" spans="15:18" ht="12.75" x14ac:dyDescent="0.2">
      <c r="O189" t="s">
        <v>151</v>
      </c>
      <c r="P189" s="75">
        <v>45934</v>
      </c>
      <c r="Q189" t="s">
        <v>340</v>
      </c>
      <c r="R189" s="81"/>
    </row>
    <row r="190" spans="15:18" ht="12.75" x14ac:dyDescent="0.2">
      <c r="O190" t="s">
        <v>148</v>
      </c>
      <c r="P190" s="75">
        <v>45934</v>
      </c>
      <c r="Q190" t="s">
        <v>341</v>
      </c>
      <c r="R190" s="81"/>
    </row>
    <row r="191" spans="15:18" ht="12.75" x14ac:dyDescent="0.2">
      <c r="O191" t="s">
        <v>150</v>
      </c>
      <c r="P191" s="75">
        <v>45934</v>
      </c>
      <c r="Q191" t="s">
        <v>342</v>
      </c>
      <c r="R191" s="81"/>
    </row>
    <row r="192" spans="15:18" ht="12.75" x14ac:dyDescent="0.2">
      <c r="O192" t="s">
        <v>104</v>
      </c>
      <c r="P192" s="75">
        <v>45934</v>
      </c>
      <c r="Q192" t="s">
        <v>343</v>
      </c>
      <c r="R192" s="81">
        <v>0.125</v>
      </c>
    </row>
    <row r="193" spans="15:18" ht="12.75" x14ac:dyDescent="0.2">
      <c r="O193" t="s">
        <v>104</v>
      </c>
      <c r="P193" s="75">
        <v>45934</v>
      </c>
      <c r="Q193" t="s">
        <v>344</v>
      </c>
      <c r="R193" s="81"/>
    </row>
    <row r="194" spans="15:18" ht="12.75" x14ac:dyDescent="0.2">
      <c r="O194" t="s">
        <v>148</v>
      </c>
      <c r="P194" s="75">
        <v>45935</v>
      </c>
      <c r="Q194" t="s">
        <v>345</v>
      </c>
      <c r="R194" s="81"/>
    </row>
    <row r="195" spans="15:18" ht="12.75" x14ac:dyDescent="0.2">
      <c r="O195" t="s">
        <v>104</v>
      </c>
      <c r="P195" s="75">
        <v>45935</v>
      </c>
      <c r="Q195" t="s">
        <v>346</v>
      </c>
      <c r="R195" s="81"/>
    </row>
    <row r="196" spans="15:18" ht="12.75" x14ac:dyDescent="0.2">
      <c r="O196" t="s">
        <v>104</v>
      </c>
      <c r="P196" s="75">
        <v>45935</v>
      </c>
      <c r="Q196" t="s">
        <v>347</v>
      </c>
      <c r="R196" s="81"/>
    </row>
    <row r="197" spans="15:18" ht="12.75" x14ac:dyDescent="0.2">
      <c r="O197" t="s">
        <v>104</v>
      </c>
      <c r="P197" s="75">
        <v>45935</v>
      </c>
      <c r="Q197" t="s">
        <v>348</v>
      </c>
      <c r="R197" s="81"/>
    </row>
    <row r="198" spans="15:18" ht="12.75" x14ac:dyDescent="0.2">
      <c r="O198" t="s">
        <v>104</v>
      </c>
      <c r="P198" s="75">
        <v>45935</v>
      </c>
      <c r="Q198" t="s">
        <v>349</v>
      </c>
      <c r="R198" s="81"/>
    </row>
    <row r="199" spans="15:18" ht="12.75" x14ac:dyDescent="0.2">
      <c r="O199" t="s">
        <v>104</v>
      </c>
      <c r="P199" s="75">
        <v>45935</v>
      </c>
      <c r="Q199" t="s">
        <v>350</v>
      </c>
      <c r="R199" s="81"/>
    </row>
    <row r="200" spans="15:18" ht="12.75" x14ac:dyDescent="0.2">
      <c r="O200" t="s">
        <v>104</v>
      </c>
      <c r="P200" s="75">
        <v>45936</v>
      </c>
      <c r="Q200" t="s">
        <v>351</v>
      </c>
      <c r="R200" s="81"/>
    </row>
    <row r="201" spans="15:18" ht="12.75" x14ac:dyDescent="0.2">
      <c r="O201" t="s">
        <v>104</v>
      </c>
      <c r="P201" s="75">
        <v>45937</v>
      </c>
      <c r="Q201" t="s">
        <v>352</v>
      </c>
      <c r="R201" s="81"/>
    </row>
    <row r="202" spans="15:18" ht="12.75" x14ac:dyDescent="0.2">
      <c r="O202" t="s">
        <v>147</v>
      </c>
      <c r="P202" s="75">
        <v>45938</v>
      </c>
      <c r="Q202" t="s">
        <v>353</v>
      </c>
      <c r="R202" s="81"/>
    </row>
    <row r="203" spans="15:18" ht="12.75" x14ac:dyDescent="0.2">
      <c r="O203" t="s">
        <v>104</v>
      </c>
      <c r="P203" s="75">
        <v>45938</v>
      </c>
      <c r="Q203" t="s">
        <v>354</v>
      </c>
      <c r="R203" s="81"/>
    </row>
    <row r="204" spans="15:18" ht="12.75" x14ac:dyDescent="0.2">
      <c r="O204" t="s">
        <v>104</v>
      </c>
      <c r="P204" s="75">
        <v>45938</v>
      </c>
      <c r="Q204" t="s">
        <v>355</v>
      </c>
      <c r="R204" s="81"/>
    </row>
    <row r="205" spans="15:18" ht="12.75" x14ac:dyDescent="0.2">
      <c r="O205" t="s">
        <v>151</v>
      </c>
      <c r="P205" s="75">
        <v>45939</v>
      </c>
      <c r="Q205" t="s">
        <v>356</v>
      </c>
      <c r="R205" s="81"/>
    </row>
    <row r="206" spans="15:18" ht="12.75" x14ac:dyDescent="0.2">
      <c r="O206" t="s">
        <v>151</v>
      </c>
      <c r="P206" s="75">
        <v>45939</v>
      </c>
      <c r="Q206" t="s">
        <v>357</v>
      </c>
      <c r="R206" s="81"/>
    </row>
    <row r="207" spans="15:18" ht="12.75" x14ac:dyDescent="0.2">
      <c r="O207" t="s">
        <v>151</v>
      </c>
      <c r="P207" s="75">
        <v>45939</v>
      </c>
      <c r="Q207" t="s">
        <v>358</v>
      </c>
      <c r="R207" s="81"/>
    </row>
    <row r="208" spans="15:18" ht="12.75" x14ac:dyDescent="0.2">
      <c r="O208" t="s">
        <v>151</v>
      </c>
      <c r="P208" s="75">
        <v>45939</v>
      </c>
      <c r="Q208" t="s">
        <v>359</v>
      </c>
      <c r="R208" s="81"/>
    </row>
    <row r="209" spans="15:18" ht="12.75" x14ac:dyDescent="0.2">
      <c r="O209" t="s">
        <v>150</v>
      </c>
      <c r="P209" s="75">
        <v>45939</v>
      </c>
      <c r="Q209" t="s">
        <v>360</v>
      </c>
      <c r="R209" s="81"/>
    </row>
    <row r="210" spans="15:18" ht="12.75" x14ac:dyDescent="0.2">
      <c r="O210" t="s">
        <v>104</v>
      </c>
      <c r="P210" s="75">
        <v>45939</v>
      </c>
      <c r="Q210" t="s">
        <v>361</v>
      </c>
      <c r="R210" s="81">
        <v>0.125</v>
      </c>
    </row>
    <row r="211" spans="15:18" ht="12.75" x14ac:dyDescent="0.2">
      <c r="O211" t="s">
        <v>104</v>
      </c>
      <c r="P211" s="75">
        <v>45939</v>
      </c>
      <c r="Q211" t="s">
        <v>362</v>
      </c>
      <c r="R211" s="81"/>
    </row>
    <row r="212" spans="15:18" ht="12.75" x14ac:dyDescent="0.2">
      <c r="O212" t="s">
        <v>104</v>
      </c>
      <c r="P212" s="75">
        <v>45940</v>
      </c>
      <c r="Q212" t="s">
        <v>363</v>
      </c>
      <c r="R212" s="81"/>
    </row>
    <row r="213" spans="15:18" ht="12.75" x14ac:dyDescent="0.2">
      <c r="O213" t="s">
        <v>104</v>
      </c>
      <c r="P213" s="75">
        <v>45940</v>
      </c>
      <c r="Q213" t="s">
        <v>364</v>
      </c>
      <c r="R213" s="81"/>
    </row>
    <row r="214" spans="15:18" ht="12.75" x14ac:dyDescent="0.2">
      <c r="O214" t="s">
        <v>104</v>
      </c>
      <c r="P214" s="75">
        <v>45941</v>
      </c>
      <c r="Q214" t="s">
        <v>365</v>
      </c>
      <c r="R214" s="81"/>
    </row>
    <row r="215" spans="15:18" ht="12.75" x14ac:dyDescent="0.2">
      <c r="O215" t="s">
        <v>104</v>
      </c>
      <c r="P215" s="75">
        <v>45941</v>
      </c>
      <c r="Q215" t="s">
        <v>366</v>
      </c>
      <c r="R215" s="81"/>
    </row>
    <row r="216" spans="15:18" ht="12.75" x14ac:dyDescent="0.2">
      <c r="O216" t="s">
        <v>148</v>
      </c>
      <c r="P216" s="75">
        <v>45942</v>
      </c>
      <c r="Q216" t="s">
        <v>367</v>
      </c>
      <c r="R216" s="81"/>
    </row>
    <row r="217" spans="15:18" ht="12.75" x14ac:dyDescent="0.2">
      <c r="O217" t="s">
        <v>104</v>
      </c>
      <c r="P217" s="75">
        <v>45942</v>
      </c>
      <c r="Q217" t="s">
        <v>368</v>
      </c>
      <c r="R217" s="81"/>
    </row>
    <row r="218" spans="15:18" ht="12.75" x14ac:dyDescent="0.2">
      <c r="O218" t="s">
        <v>104</v>
      </c>
      <c r="P218" s="75">
        <v>45943</v>
      </c>
      <c r="Q218" t="s">
        <v>369</v>
      </c>
      <c r="R218" s="81"/>
    </row>
    <row r="219" spans="15:18" ht="12.75" x14ac:dyDescent="0.2">
      <c r="O219" t="s">
        <v>149</v>
      </c>
      <c r="P219" s="75">
        <v>45944</v>
      </c>
      <c r="Q219" t="s">
        <v>370</v>
      </c>
      <c r="R219" s="81">
        <v>6.25E-2</v>
      </c>
    </row>
    <row r="220" spans="15:18" ht="12.75" x14ac:dyDescent="0.2">
      <c r="O220" t="s">
        <v>147</v>
      </c>
      <c r="P220" s="75">
        <v>45945</v>
      </c>
      <c r="Q220" t="s">
        <v>371</v>
      </c>
      <c r="R220" s="81"/>
    </row>
    <row r="221" spans="15:18" ht="12.75" x14ac:dyDescent="0.2">
      <c r="O221" t="s">
        <v>148</v>
      </c>
      <c r="P221" s="75">
        <v>45945</v>
      </c>
      <c r="Q221" t="s">
        <v>372</v>
      </c>
      <c r="R221" s="81"/>
    </row>
    <row r="222" spans="15:18" ht="12.75" x14ac:dyDescent="0.2">
      <c r="O222" t="s">
        <v>104</v>
      </c>
      <c r="P222" s="75">
        <v>45945</v>
      </c>
      <c r="Q222" t="s">
        <v>373</v>
      </c>
      <c r="R222" s="81"/>
    </row>
    <row r="223" spans="15:18" ht="12.75" x14ac:dyDescent="0.2">
      <c r="O223" t="s">
        <v>149</v>
      </c>
      <c r="P223" s="75">
        <v>45946</v>
      </c>
      <c r="Q223" t="s">
        <v>374</v>
      </c>
      <c r="R223" s="81">
        <v>8.3333333333333329E-2</v>
      </c>
    </row>
    <row r="224" spans="15:18" ht="12.75" x14ac:dyDescent="0.2">
      <c r="O224" t="s">
        <v>147</v>
      </c>
      <c r="P224" s="75">
        <v>45946</v>
      </c>
      <c r="Q224" t="s">
        <v>375</v>
      </c>
      <c r="R224" s="81"/>
    </row>
    <row r="225" spans="15:18" ht="12.75" x14ac:dyDescent="0.2">
      <c r="O225" t="s">
        <v>104</v>
      </c>
      <c r="P225" s="75">
        <v>45946</v>
      </c>
      <c r="Q225" t="s">
        <v>376</v>
      </c>
      <c r="R225" s="81"/>
    </row>
    <row r="226" spans="15:18" ht="12.75" x14ac:dyDescent="0.2">
      <c r="O226" t="s">
        <v>148</v>
      </c>
      <c r="P226" s="75">
        <v>45947</v>
      </c>
      <c r="Q226" t="s">
        <v>377</v>
      </c>
      <c r="R226" s="81"/>
    </row>
    <row r="227" spans="15:18" ht="12.75" x14ac:dyDescent="0.2">
      <c r="O227" t="s">
        <v>150</v>
      </c>
      <c r="P227" s="75">
        <v>45947</v>
      </c>
      <c r="Q227" t="s">
        <v>378</v>
      </c>
      <c r="R227" s="81"/>
    </row>
    <row r="228" spans="15:18" ht="12.75" x14ac:dyDescent="0.2">
      <c r="O228" t="s">
        <v>150</v>
      </c>
      <c r="P228" s="75">
        <v>45947</v>
      </c>
      <c r="Q228" t="s">
        <v>379</v>
      </c>
      <c r="R228" s="81"/>
    </row>
    <row r="229" spans="15:18" ht="12.75" x14ac:dyDescent="0.2">
      <c r="O229" t="s">
        <v>150</v>
      </c>
      <c r="P229" s="75">
        <v>45947</v>
      </c>
      <c r="Q229" t="s">
        <v>380</v>
      </c>
      <c r="R229" s="81"/>
    </row>
    <row r="230" spans="15:18" ht="12.75" x14ac:dyDescent="0.2">
      <c r="O230" t="s">
        <v>104</v>
      </c>
      <c r="P230" s="75">
        <v>45947</v>
      </c>
      <c r="Q230" t="s">
        <v>381</v>
      </c>
      <c r="R230" s="81"/>
    </row>
    <row r="231" spans="15:18" ht="12.75" x14ac:dyDescent="0.2">
      <c r="O231" t="s">
        <v>149</v>
      </c>
      <c r="P231" s="75">
        <v>45948</v>
      </c>
      <c r="Q231" t="s">
        <v>382</v>
      </c>
      <c r="R231" s="81"/>
    </row>
    <row r="232" spans="15:18" ht="12.75" x14ac:dyDescent="0.2">
      <c r="O232" t="s">
        <v>148</v>
      </c>
      <c r="P232" s="75">
        <v>45948</v>
      </c>
      <c r="Q232" t="s">
        <v>383</v>
      </c>
      <c r="R232" s="81"/>
    </row>
    <row r="233" spans="15:18" ht="12.75" x14ac:dyDescent="0.2">
      <c r="O233" t="s">
        <v>104</v>
      </c>
      <c r="P233" s="75">
        <v>45948</v>
      </c>
      <c r="Q233" t="s">
        <v>384</v>
      </c>
      <c r="R233" s="81"/>
    </row>
    <row r="234" spans="15:18" ht="12.75" x14ac:dyDescent="0.2">
      <c r="O234" t="s">
        <v>148</v>
      </c>
      <c r="P234" s="75">
        <v>45949</v>
      </c>
      <c r="Q234" t="s">
        <v>385</v>
      </c>
      <c r="R234" s="81"/>
    </row>
    <row r="235" spans="15:18" ht="12.75" x14ac:dyDescent="0.2">
      <c r="O235" t="s">
        <v>104</v>
      </c>
      <c r="P235" s="75">
        <v>45949</v>
      </c>
      <c r="Q235" t="s">
        <v>386</v>
      </c>
      <c r="R235" s="81"/>
    </row>
    <row r="236" spans="15:18" ht="12.75" x14ac:dyDescent="0.2">
      <c r="O236" t="s">
        <v>148</v>
      </c>
      <c r="P236" s="75">
        <v>45950</v>
      </c>
      <c r="Q236" t="s">
        <v>387</v>
      </c>
      <c r="R236" s="81"/>
    </row>
    <row r="237" spans="15:18" ht="12.75" x14ac:dyDescent="0.2">
      <c r="O237" t="s">
        <v>104</v>
      </c>
      <c r="P237" s="75">
        <v>45950</v>
      </c>
      <c r="Q237" t="s">
        <v>388</v>
      </c>
      <c r="R237" s="81"/>
    </row>
    <row r="238" spans="15:18" ht="12.75" x14ac:dyDescent="0.2">
      <c r="O238" t="s">
        <v>104</v>
      </c>
      <c r="P238" s="75">
        <v>45952</v>
      </c>
      <c r="Q238" t="s">
        <v>389</v>
      </c>
      <c r="R238" s="81"/>
    </row>
    <row r="239" spans="15:18" ht="12.75" x14ac:dyDescent="0.2">
      <c r="O239" t="s">
        <v>104</v>
      </c>
      <c r="P239" s="75">
        <v>45953</v>
      </c>
      <c r="Q239" t="s">
        <v>390</v>
      </c>
      <c r="R239" s="81"/>
    </row>
    <row r="240" spans="15:18" ht="12.75" x14ac:dyDescent="0.2">
      <c r="O240" t="s">
        <v>151</v>
      </c>
      <c r="P240" s="75">
        <v>45954</v>
      </c>
      <c r="Q240" t="s">
        <v>391</v>
      </c>
      <c r="R240" s="81"/>
    </row>
    <row r="241" spans="15:18" ht="12.75" x14ac:dyDescent="0.2">
      <c r="O241" t="s">
        <v>151</v>
      </c>
      <c r="P241" s="75">
        <v>45954</v>
      </c>
      <c r="Q241" t="s">
        <v>392</v>
      </c>
      <c r="R241" s="81"/>
    </row>
    <row r="242" spans="15:18" ht="12.75" x14ac:dyDescent="0.2">
      <c r="O242" t="s">
        <v>151</v>
      </c>
      <c r="P242" s="75">
        <v>45954</v>
      </c>
      <c r="Q242" t="s">
        <v>393</v>
      </c>
      <c r="R242" s="81"/>
    </row>
    <row r="243" spans="15:18" ht="12.75" x14ac:dyDescent="0.2">
      <c r="O243" t="s">
        <v>151</v>
      </c>
      <c r="P243" s="75">
        <v>45954</v>
      </c>
      <c r="Q243" t="s">
        <v>394</v>
      </c>
      <c r="R243" s="81"/>
    </row>
    <row r="244" spans="15:18" ht="12.75" x14ac:dyDescent="0.2">
      <c r="O244" t="s">
        <v>150</v>
      </c>
      <c r="P244" s="75">
        <v>45954</v>
      </c>
      <c r="Q244" t="s">
        <v>395</v>
      </c>
      <c r="R244" s="81"/>
    </row>
    <row r="245" spans="15:18" ht="12.75" x14ac:dyDescent="0.2">
      <c r="O245" t="s">
        <v>104</v>
      </c>
      <c r="P245" s="75">
        <v>45954</v>
      </c>
      <c r="Q245" t="s">
        <v>396</v>
      </c>
      <c r="R245" s="81">
        <v>0.125</v>
      </c>
    </row>
    <row r="246" spans="15:18" ht="12.75" x14ac:dyDescent="0.2">
      <c r="O246" t="s">
        <v>104</v>
      </c>
      <c r="P246" s="75">
        <v>45955</v>
      </c>
      <c r="Q246" t="s">
        <v>397</v>
      </c>
      <c r="R246" s="81"/>
    </row>
    <row r="247" spans="15:18" ht="12.75" x14ac:dyDescent="0.2">
      <c r="O247" t="s">
        <v>104</v>
      </c>
      <c r="P247" s="75">
        <v>45956</v>
      </c>
      <c r="Q247" t="s">
        <v>398</v>
      </c>
      <c r="R247" s="81"/>
    </row>
    <row r="248" spans="15:18" ht="12.75" x14ac:dyDescent="0.2">
      <c r="O248" t="s">
        <v>147</v>
      </c>
      <c r="P248" s="75">
        <v>45961</v>
      </c>
      <c r="Q248" t="s">
        <v>399</v>
      </c>
      <c r="R248" s="81"/>
    </row>
    <row r="249" spans="15:18" ht="12.75" x14ac:dyDescent="0.2">
      <c r="O249" t="s">
        <v>104</v>
      </c>
      <c r="P249" s="75">
        <v>45965</v>
      </c>
      <c r="Q249" t="s">
        <v>400</v>
      </c>
      <c r="R249" s="81"/>
    </row>
    <row r="250" spans="15:18" ht="12.75" x14ac:dyDescent="0.2">
      <c r="O250" t="s">
        <v>104</v>
      </c>
      <c r="P250" s="75">
        <v>45965</v>
      </c>
      <c r="Q250" t="s">
        <v>401</v>
      </c>
      <c r="R250" s="81"/>
    </row>
    <row r="251" spans="15:18" ht="12.75" x14ac:dyDescent="0.2">
      <c r="O251" t="s">
        <v>104</v>
      </c>
      <c r="P251" s="75">
        <v>45965</v>
      </c>
      <c r="Q251" t="s">
        <v>402</v>
      </c>
      <c r="R251" s="81"/>
    </row>
    <row r="252" spans="15:18" ht="12.75" x14ac:dyDescent="0.2">
      <c r="O252" t="s">
        <v>147</v>
      </c>
      <c r="P252" s="75">
        <v>45968</v>
      </c>
      <c r="Q252" t="s">
        <v>403</v>
      </c>
      <c r="R252" s="81"/>
    </row>
    <row r="253" spans="15:18" ht="12.75" x14ac:dyDescent="0.2">
      <c r="O253" t="s">
        <v>104</v>
      </c>
      <c r="P253" s="75">
        <v>45968</v>
      </c>
      <c r="Q253" t="s">
        <v>404</v>
      </c>
      <c r="R253" s="81"/>
    </row>
    <row r="254" spans="15:18" ht="12.75" x14ac:dyDescent="0.2">
      <c r="O254" t="s">
        <v>104</v>
      </c>
      <c r="P254" s="75">
        <v>45969</v>
      </c>
      <c r="Q254" t="s">
        <v>405</v>
      </c>
      <c r="R254" s="81"/>
    </row>
    <row r="255" spans="15:18" ht="12.75" x14ac:dyDescent="0.2">
      <c r="O255" t="s">
        <v>104</v>
      </c>
      <c r="P255" s="75">
        <v>45970</v>
      </c>
      <c r="Q255" t="s">
        <v>406</v>
      </c>
      <c r="R255" s="81"/>
    </row>
    <row r="256" spans="15:18" ht="12.75" x14ac:dyDescent="0.2">
      <c r="O256" t="s">
        <v>104</v>
      </c>
      <c r="P256" s="75">
        <v>45971</v>
      </c>
      <c r="Q256" t="s">
        <v>407</v>
      </c>
      <c r="R256" s="81"/>
    </row>
    <row r="257" spans="15:18" ht="12.75" x14ac:dyDescent="0.2">
      <c r="O257" t="s">
        <v>148</v>
      </c>
      <c r="P257" s="75">
        <v>45972</v>
      </c>
      <c r="Q257" t="s">
        <v>408</v>
      </c>
      <c r="R257" s="81"/>
    </row>
    <row r="258" spans="15:18" ht="12.75" x14ac:dyDescent="0.2">
      <c r="O258" t="s">
        <v>104</v>
      </c>
      <c r="P258" s="75">
        <v>45972</v>
      </c>
      <c r="Q258" t="s">
        <v>409</v>
      </c>
      <c r="R258" s="81"/>
    </row>
    <row r="259" spans="15:18" ht="12.75" x14ac:dyDescent="0.2">
      <c r="O259" t="s">
        <v>104</v>
      </c>
      <c r="P259" s="75">
        <v>45973</v>
      </c>
      <c r="Q259" t="s">
        <v>410</v>
      </c>
      <c r="R259" s="81"/>
    </row>
    <row r="260" spans="15:18" ht="12.75" x14ac:dyDescent="0.2">
      <c r="O260" t="s">
        <v>149</v>
      </c>
      <c r="P260" s="75">
        <v>45974</v>
      </c>
      <c r="Q260" t="s">
        <v>411</v>
      </c>
      <c r="R260" s="81">
        <v>6.25E-2</v>
      </c>
    </row>
    <row r="261" spans="15:18" ht="12.75" x14ac:dyDescent="0.2">
      <c r="O261" t="s">
        <v>147</v>
      </c>
      <c r="P261" s="75">
        <v>45975</v>
      </c>
      <c r="Q261" t="s">
        <v>412</v>
      </c>
      <c r="R261" s="81"/>
    </row>
    <row r="262" spans="15:18" ht="12.75" x14ac:dyDescent="0.2">
      <c r="O262" t="s">
        <v>148</v>
      </c>
      <c r="P262" s="75">
        <v>45975</v>
      </c>
      <c r="Q262" t="s">
        <v>413</v>
      </c>
      <c r="R262" s="81"/>
    </row>
    <row r="263" spans="15:18" ht="12.75" x14ac:dyDescent="0.2">
      <c r="O263" t="s">
        <v>104</v>
      </c>
      <c r="P263" s="75">
        <v>45975</v>
      </c>
      <c r="Q263" t="s">
        <v>414</v>
      </c>
      <c r="R263" s="81"/>
    </row>
    <row r="264" spans="15:18" ht="12.75" x14ac:dyDescent="0.2">
      <c r="O264" t="s">
        <v>149</v>
      </c>
      <c r="P264" s="75">
        <v>45976</v>
      </c>
      <c r="Q264" t="s">
        <v>415</v>
      </c>
      <c r="R264" s="81">
        <v>8.3333333333333329E-2</v>
      </c>
    </row>
    <row r="265" spans="15:18" ht="12.75" x14ac:dyDescent="0.2">
      <c r="O265" t="s">
        <v>147</v>
      </c>
      <c r="P265" s="75">
        <v>45976</v>
      </c>
      <c r="Q265" t="s">
        <v>416</v>
      </c>
      <c r="R265" s="81"/>
    </row>
    <row r="266" spans="15:18" ht="12.75" x14ac:dyDescent="0.2">
      <c r="O266" t="s">
        <v>104</v>
      </c>
      <c r="P266" s="75">
        <v>45976</v>
      </c>
      <c r="Q266" t="s">
        <v>417</v>
      </c>
      <c r="R266" s="81"/>
    </row>
    <row r="267" spans="15:18" ht="12.75" x14ac:dyDescent="0.2">
      <c r="O267" t="s">
        <v>148</v>
      </c>
      <c r="P267" s="75">
        <v>45977</v>
      </c>
      <c r="Q267" t="s">
        <v>418</v>
      </c>
      <c r="R267" s="81"/>
    </row>
    <row r="268" spans="15:18" ht="12.75" x14ac:dyDescent="0.2">
      <c r="O268" t="s">
        <v>150</v>
      </c>
      <c r="P268" s="75">
        <v>45977</v>
      </c>
      <c r="Q268" t="s">
        <v>419</v>
      </c>
      <c r="R268" s="81"/>
    </row>
    <row r="269" spans="15:18" ht="12.75" x14ac:dyDescent="0.2">
      <c r="O269" t="s">
        <v>150</v>
      </c>
      <c r="P269" s="75">
        <v>45977</v>
      </c>
      <c r="Q269" t="s">
        <v>420</v>
      </c>
      <c r="R269" s="81"/>
    </row>
    <row r="270" spans="15:18" ht="12.75" x14ac:dyDescent="0.2">
      <c r="O270" t="s">
        <v>150</v>
      </c>
      <c r="P270" s="75">
        <v>45977</v>
      </c>
      <c r="Q270" t="s">
        <v>421</v>
      </c>
      <c r="R270" s="81"/>
    </row>
    <row r="271" spans="15:18" ht="12.75" x14ac:dyDescent="0.2">
      <c r="O271" t="s">
        <v>104</v>
      </c>
      <c r="P271" s="75">
        <v>45977</v>
      </c>
      <c r="Q271" t="s">
        <v>422</v>
      </c>
      <c r="R271" s="81"/>
    </row>
    <row r="272" spans="15:18" ht="12.75" x14ac:dyDescent="0.2">
      <c r="O272" t="s">
        <v>149</v>
      </c>
      <c r="P272" s="75">
        <v>45978</v>
      </c>
      <c r="Q272" t="s">
        <v>423</v>
      </c>
      <c r="R272" s="81"/>
    </row>
    <row r="273" spans="15:18" ht="12.75" x14ac:dyDescent="0.2">
      <c r="O273" t="s">
        <v>148</v>
      </c>
      <c r="P273" s="75">
        <v>45978</v>
      </c>
      <c r="Q273" t="s">
        <v>424</v>
      </c>
      <c r="R273" s="81"/>
    </row>
    <row r="274" spans="15:18" ht="12.75" x14ac:dyDescent="0.2">
      <c r="O274" t="s">
        <v>104</v>
      </c>
      <c r="P274" s="75">
        <v>45978</v>
      </c>
      <c r="Q274" t="s">
        <v>425</v>
      </c>
      <c r="R274" s="81"/>
    </row>
    <row r="275" spans="15:18" ht="12.75" x14ac:dyDescent="0.2">
      <c r="O275" t="s">
        <v>148</v>
      </c>
      <c r="P275" s="75">
        <v>45979</v>
      </c>
      <c r="Q275" t="s">
        <v>426</v>
      </c>
      <c r="R275" s="81"/>
    </row>
    <row r="276" spans="15:18" ht="12.75" x14ac:dyDescent="0.2">
      <c r="O276" t="s">
        <v>104</v>
      </c>
      <c r="P276" s="75">
        <v>45979</v>
      </c>
      <c r="Q276" t="s">
        <v>427</v>
      </c>
      <c r="R276" s="81"/>
    </row>
    <row r="277" spans="15:18" ht="12.75" x14ac:dyDescent="0.2">
      <c r="O277" t="s">
        <v>148</v>
      </c>
      <c r="P277" s="75">
        <v>45980</v>
      </c>
      <c r="Q277" t="s">
        <v>428</v>
      </c>
      <c r="R277" s="81"/>
    </row>
    <row r="278" spans="15:18" ht="12.75" x14ac:dyDescent="0.2">
      <c r="O278" t="s">
        <v>104</v>
      </c>
      <c r="P278" s="75">
        <v>45980</v>
      </c>
      <c r="Q278" t="s">
        <v>429</v>
      </c>
      <c r="R278" s="81"/>
    </row>
    <row r="279" spans="15:18" ht="12.75" x14ac:dyDescent="0.2">
      <c r="O279" t="s">
        <v>104</v>
      </c>
      <c r="P279" s="75">
        <v>45982</v>
      </c>
      <c r="Q279" t="s">
        <v>430</v>
      </c>
      <c r="R279" s="81"/>
    </row>
    <row r="280" spans="15:18" ht="12.75" x14ac:dyDescent="0.2">
      <c r="O280" t="s">
        <v>104</v>
      </c>
      <c r="P280" s="75">
        <v>45983</v>
      </c>
      <c r="Q280" t="s">
        <v>431</v>
      </c>
      <c r="R280" s="81"/>
    </row>
    <row r="281" spans="15:18" ht="12.75" x14ac:dyDescent="0.2">
      <c r="O281" t="s">
        <v>151</v>
      </c>
      <c r="P281" s="75">
        <v>45984</v>
      </c>
      <c r="Q281" t="s">
        <v>432</v>
      </c>
      <c r="R281" s="81"/>
    </row>
    <row r="282" spans="15:18" ht="12.75" x14ac:dyDescent="0.2">
      <c r="O282" t="s">
        <v>151</v>
      </c>
      <c r="P282" s="75">
        <v>45984</v>
      </c>
      <c r="Q282" t="s">
        <v>433</v>
      </c>
      <c r="R282" s="81"/>
    </row>
    <row r="283" spans="15:18" ht="12.75" x14ac:dyDescent="0.2">
      <c r="O283" t="s">
        <v>151</v>
      </c>
      <c r="P283" s="75">
        <v>45984</v>
      </c>
      <c r="Q283" t="s">
        <v>434</v>
      </c>
      <c r="R283" s="81"/>
    </row>
    <row r="284" spans="15:18" ht="12.75" x14ac:dyDescent="0.2">
      <c r="O284" t="s">
        <v>151</v>
      </c>
      <c r="P284" s="75">
        <v>45984</v>
      </c>
      <c r="Q284" t="s">
        <v>435</v>
      </c>
      <c r="R284" s="81"/>
    </row>
    <row r="285" spans="15:18" ht="12.75" x14ac:dyDescent="0.2">
      <c r="O285" t="s">
        <v>150</v>
      </c>
      <c r="P285" s="75">
        <v>45984</v>
      </c>
      <c r="Q285" t="s">
        <v>436</v>
      </c>
      <c r="R285" s="81"/>
    </row>
    <row r="286" spans="15:18" ht="12.75" x14ac:dyDescent="0.2">
      <c r="O286" t="s">
        <v>104</v>
      </c>
      <c r="P286" s="75">
        <v>45984</v>
      </c>
      <c r="Q286" t="s">
        <v>437</v>
      </c>
      <c r="R286" s="81">
        <v>0.125</v>
      </c>
    </row>
    <row r="287" spans="15:18" ht="12.75" x14ac:dyDescent="0.2">
      <c r="O287" t="s">
        <v>104</v>
      </c>
      <c r="P287" s="75">
        <v>45985</v>
      </c>
      <c r="Q287" t="s">
        <v>438</v>
      </c>
      <c r="R287" s="81"/>
    </row>
    <row r="288" spans="15:18" ht="12.75" x14ac:dyDescent="0.2">
      <c r="O288" t="s">
        <v>104</v>
      </c>
      <c r="P288" s="75">
        <v>45986</v>
      </c>
      <c r="Q288" t="s">
        <v>439</v>
      </c>
      <c r="R288" s="81"/>
    </row>
  </sheetData>
  <phoneticPr fontId="34" type="noConversion"/>
  <printOptions horizontalCentered="1"/>
  <pageMargins left="0.7" right="0.7" top="0.75" bottom="0.75" header="0.3" footer="0.3"/>
  <pageSetup orientation="portrait" r:id="rId1"/>
  <headerFooter differentFirst="1">
    <oddFooter>Page &amp;P of &amp;N</oddFooter>
  </headerFooter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92D050"/>
  </sheetPr>
  <dimension ref="A1:L21"/>
  <sheetViews>
    <sheetView tabSelected="1" workbookViewId="0">
      <selection activeCell="B8" sqref="B8"/>
    </sheetView>
  </sheetViews>
  <sheetFormatPr baseColWidth="10" defaultColWidth="9.140625" defaultRowHeight="12.75" x14ac:dyDescent="0.2"/>
  <cols>
    <col min="1" max="1" width="3" style="61" bestFit="1" customWidth="1"/>
    <col min="2" max="8" width="43.7109375" customWidth="1"/>
    <col min="9" max="9" width="11.42578125" customWidth="1"/>
    <col min="12" max="12" width="17.28515625" bestFit="1" customWidth="1"/>
  </cols>
  <sheetData>
    <row r="1" spans="1:12" ht="13.5" thickBot="1" x14ac:dyDescent="0.25">
      <c r="A1" s="61" t="s">
        <v>10</v>
      </c>
    </row>
    <row r="2" spans="1:12" s="7" customFormat="1" ht="24" thickTop="1" thickBot="1" x14ac:dyDescent="0.25">
      <c r="A2" s="62" t="s">
        <v>10</v>
      </c>
      <c r="B2" s="5">
        <v>2025</v>
      </c>
      <c r="C2" s="6">
        <v>38</v>
      </c>
      <c r="D2"/>
      <c r="E2" s="80" t="s">
        <v>152</v>
      </c>
      <c r="F2" s="83">
        <f ca="1">SUM(OFFSET(Devoirs2[[#Headers],[Durée]],MATCH(B7,Devoirs2[Date],0),,COUNTIFS(Devoirs2[Date],"&gt;="&amp;B7,Devoirs2[Date],"&lt;="&amp;H7)))</f>
        <v>0.29166666666666663</v>
      </c>
    </row>
    <row r="3" spans="1:12" ht="13.5" thickTop="1" x14ac:dyDescent="0.2">
      <c r="A3" s="61" t="s">
        <v>10</v>
      </c>
    </row>
    <row r="4" spans="1:12" ht="38.25" thickBot="1" x14ac:dyDescent="0.25">
      <c r="A4" s="61" t="s">
        <v>10</v>
      </c>
      <c r="B4" s="77" t="s">
        <v>9</v>
      </c>
      <c r="C4" s="77"/>
      <c r="D4" s="77"/>
      <c r="E4" s="77"/>
      <c r="F4" s="77"/>
      <c r="G4" s="77"/>
      <c r="H4" s="77"/>
    </row>
    <row r="5" spans="1:12" ht="15" thickTop="1" x14ac:dyDescent="0.2">
      <c r="A5" s="61" t="s">
        <v>10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3" t="s">
        <v>8</v>
      </c>
      <c r="H5" s="1" t="s">
        <v>2</v>
      </c>
      <c r="L5" s="75"/>
    </row>
    <row r="6" spans="1:12" s="36" customFormat="1" ht="15.75" x14ac:dyDescent="0.2">
      <c r="A6" s="63" t="s">
        <v>10</v>
      </c>
      <c r="B6" s="34">
        <f>B7</f>
        <v>45915</v>
      </c>
      <c r="C6" s="35"/>
      <c r="D6" s="35"/>
      <c r="E6" s="35"/>
      <c r="F6" s="35"/>
      <c r="G6" s="35"/>
      <c r="H6" s="34">
        <f>H7</f>
        <v>45921</v>
      </c>
    </row>
    <row r="7" spans="1:12" ht="27" x14ac:dyDescent="0.2">
      <c r="A7" s="61" t="s">
        <v>10</v>
      </c>
      <c r="B7" s="8">
        <f>(C2-1)*7+IF(WEEKDAY(DATE(B2,1,1),2)&gt;4,7,0)+DATE(B2,1,1)-WEEKDAY(DATE(B2,1,1),2)+1</f>
        <v>45915</v>
      </c>
      <c r="C7" s="8">
        <f>B7+1</f>
        <v>45916</v>
      </c>
      <c r="D7" s="8">
        <f t="shared" ref="D7:H7" si="0">C7+1</f>
        <v>45917</v>
      </c>
      <c r="E7" s="8">
        <f t="shared" si="0"/>
        <v>45918</v>
      </c>
      <c r="F7" s="8">
        <f t="shared" si="0"/>
        <v>45919</v>
      </c>
      <c r="G7" s="8">
        <f t="shared" si="0"/>
        <v>45920</v>
      </c>
      <c r="H7" s="8">
        <f t="shared" si="0"/>
        <v>45921</v>
      </c>
    </row>
    <row r="8" spans="1:12" x14ac:dyDescent="0.2">
      <c r="A8">
        <v>1</v>
      </c>
      <c r="B8" s="76" t="str" cm="1">
        <f t="array" ref="B8:B15">_xlfn._xlws.FILTER(Devoirs2[[Cours]:[Cours]],Devoirs2[[Date]:[Date]]=B7,"")</f>
        <v xml:space="preserve">J0 - Transport intracellulaire et trafic vésiculaire  - </v>
      </c>
      <c r="C8" s="76" t="str" cm="1">
        <f t="array" ref="C8:C13">_xlfn._xlws.FILTER(Devoirs2[[Cours]:[Cours]],Devoirs2[[Date]:[Date]]=C7,"")</f>
        <v>J0 - Sociologie de la profession médicale - 02:00:00</v>
      </c>
      <c r="D8" s="76" t="str" cm="1">
        <f t="array" ref="D8:D16">_xlfn._xlws.FILTER(Devoirs2[[Cours]:[Cours]],Devoirs2[[Date]:[Date]]=D7,"")</f>
        <v xml:space="preserve">J2 - Transport intracellulaire et trafic vésiculaire  - </v>
      </c>
      <c r="E8" s="76" t="str" cm="1">
        <f t="array" ref="E8:E17">_xlfn._xlws.FILTER(Devoirs2[[Cours]:[Cours]],Devoirs2[[Date]:[Date]]=E7,"")</f>
        <v xml:space="preserve">J0 - psychologie générale  - </v>
      </c>
      <c r="F8" s="76" t="str" cm="1">
        <f t="array" ref="F8:F16">_xlfn._xlws.FILTER(Devoirs2[[Cours]:[Cours]],Devoirs2[[Date]:[Date]]=F7,"")</f>
        <v xml:space="preserve">J0 - Réparation de l'ADN - </v>
      </c>
      <c r="G8" s="76" t="str" cm="1">
        <f t="array" ref="G8:G17">_xlfn._xlws.FILTER(Devoirs2[[Cours]:[Cours]],Devoirs2[[Date]:[Date]]=G7,"")</f>
        <v xml:space="preserve">J2 - psychologie générale  - </v>
      </c>
      <c r="H8" s="76" t="str" cm="1">
        <f t="array" ref="H8:H13">_xlfn._xlws.FILTER(Devoirs2[[Cours]:[Cours]],Devoirs2[[Date]:[Date]]=H7,"")</f>
        <v xml:space="preserve">J6 - Transport intracellulaire et trafic vésiculaire  - </v>
      </c>
    </row>
    <row r="9" spans="1:12" x14ac:dyDescent="0.2">
      <c r="A9">
        <v>2</v>
      </c>
      <c r="B9" t="str">
        <v xml:space="preserve">J0 - Structure et role des nucléotides - </v>
      </c>
      <c r="C9" t="str">
        <v>J2 - La discipline anthropologique  - 01:30:00</v>
      </c>
      <c r="D9" t="str">
        <v xml:space="preserve">J0 - Réplication de l'ADN - </v>
      </c>
      <c r="E9" t="str">
        <v>J2 - Sociologie de la profession médicale - 02:00:00</v>
      </c>
      <c r="F9" t="str">
        <v xml:space="preserve">J2 - Réplication de l'ADN - </v>
      </c>
      <c r="G9" t="str">
        <v>J6 - La discipline anthropologique  - 01:30:00</v>
      </c>
      <c r="H9" t="str">
        <v xml:space="preserve">J2 - Réparation de l'ADN - </v>
      </c>
    </row>
    <row r="10" spans="1:12" x14ac:dyDescent="0.2">
      <c r="A10">
        <v>3</v>
      </c>
      <c r="B10" t="str">
        <v xml:space="preserve">J0 - Abdomen et pelvis 1 - </v>
      </c>
      <c r="C10" t="str">
        <v xml:space="preserve">J0 - Cytosquellette - </v>
      </c>
      <c r="D10" t="str">
        <v xml:space="preserve">J2 - Structure et role des nucléotides - </v>
      </c>
      <c r="E10" t="str">
        <v xml:space="preserve">J10 - La composition des membranes cellulaire - </v>
      </c>
      <c r="F10" t="str">
        <v xml:space="preserve">J2 - Métrologie  - </v>
      </c>
      <c r="G10" t="str">
        <v xml:space="preserve">J0 - Transcription et régulation  - </v>
      </c>
      <c r="H10" t="str">
        <v xml:space="preserve">J6 - Structure et role des nucléotides - </v>
      </c>
    </row>
    <row r="11" spans="1:12" x14ac:dyDescent="0.2">
      <c r="A11">
        <v>4</v>
      </c>
      <c r="B11" t="str">
        <v xml:space="preserve">J10 - intro : généralités - </v>
      </c>
      <c r="C11" t="str">
        <v xml:space="preserve">J15 - Molécules du vivant - </v>
      </c>
      <c r="D11" t="str">
        <v xml:space="preserve">J0 - Métrologie  - </v>
      </c>
      <c r="E11" t="str">
        <v xml:space="preserve">J2 - Cytosquellette - </v>
      </c>
      <c r="F11" t="str">
        <v xml:space="preserve">J2 - Outils mathématique  - </v>
      </c>
      <c r="G11" t="str">
        <v xml:space="preserve">J2 - Mutations  - </v>
      </c>
      <c r="H11" t="str">
        <v xml:space="preserve">J10 - Cou - </v>
      </c>
    </row>
    <row r="12" spans="1:12" x14ac:dyDescent="0.2">
      <c r="A12">
        <v>5</v>
      </c>
      <c r="B12" t="str">
        <v xml:space="preserve">J10 - intro: mouvements - </v>
      </c>
      <c r="C12" t="str">
        <v xml:space="preserve">J0 - Abdomen et pelvis 2  - </v>
      </c>
      <c r="D12" t="str">
        <v xml:space="preserve">J0 - Outils mathématique  - </v>
      </c>
      <c r="E12" t="str">
        <v xml:space="preserve">J0 - Mutations  - </v>
      </c>
      <c r="F12" t="str">
        <v xml:space="preserve">J2 - États  de la matière et leur caractérisation  - </v>
      </c>
      <c r="G12" t="str">
        <v xml:space="preserve">J0 - Membre supérieur 1 - </v>
      </c>
      <c r="H12" t="str">
        <v xml:space="preserve">J2 - Membre inférieur 3 - </v>
      </c>
    </row>
    <row r="13" spans="1:12" x14ac:dyDescent="0.2">
      <c r="A13">
        <v>6</v>
      </c>
      <c r="B13" t="str">
        <v xml:space="preserve">J10 - intro: référence et particularité - </v>
      </c>
      <c r="C13" t="str">
        <v xml:space="preserve">J6 - Tête - </v>
      </c>
      <c r="D13" t="str">
        <v xml:space="preserve">J0 - États  de la matière et leur caractérisation  - </v>
      </c>
      <c r="E13" t="str">
        <v xml:space="preserve">J6 - Du chromosome à l'ADN - </v>
      </c>
      <c r="F13" t="str">
        <v xml:space="preserve">J0 - Membre inférieur 3 - </v>
      </c>
      <c r="G13" t="str">
        <v xml:space="preserve">J10 - Tête - </v>
      </c>
      <c r="H13" t="str">
        <v xml:space="preserve">J6 - Abdomen et pelvis 1 - </v>
      </c>
    </row>
    <row r="14" spans="1:12" x14ac:dyDescent="0.2">
      <c r="A14">
        <v>7</v>
      </c>
      <c r="B14" t="str">
        <v xml:space="preserve">J2 - Thorax - </v>
      </c>
      <c r="D14" t="str">
        <v xml:space="preserve">J0 - Membre inférieur 1 - </v>
      </c>
      <c r="E14" t="str">
        <v xml:space="preserve">J0 - Membre inférieur 2  - </v>
      </c>
      <c r="F14" t="str">
        <v xml:space="preserve">J10 - intro: région, fascias et appareil  - </v>
      </c>
      <c r="G14" t="str">
        <v xml:space="preserve">J15 - intro : généralités - </v>
      </c>
    </row>
    <row r="15" spans="1:12" x14ac:dyDescent="0.2">
      <c r="A15">
        <v>8</v>
      </c>
      <c r="B15" t="str">
        <v xml:space="preserve">J6 - intro: région, fascias et appareil  - </v>
      </c>
      <c r="D15" t="str">
        <v xml:space="preserve">J2 - Abdomen et pelvis 1 - </v>
      </c>
      <c r="E15" t="str">
        <v xml:space="preserve">J10 - intro: tissus - </v>
      </c>
      <c r="F15" t="str">
        <v xml:space="preserve">J2 - Membre inférieur 1 - </v>
      </c>
      <c r="G15" t="str">
        <v xml:space="preserve">J15 - intro: mouvements - </v>
      </c>
    </row>
    <row r="16" spans="1:12" x14ac:dyDescent="0.2">
      <c r="A16">
        <v>9</v>
      </c>
      <c r="D16" t="str">
        <v xml:space="preserve">J6 - Cou - </v>
      </c>
      <c r="E16" t="str">
        <v xml:space="preserve">J2 - Abdomen et pelvis 2  - </v>
      </c>
      <c r="F16" t="str">
        <v xml:space="preserve">J6 - Thorax - </v>
      </c>
      <c r="G16" t="str">
        <v xml:space="preserve">J15 - intro: référence et particularité - </v>
      </c>
    </row>
    <row r="17" spans="1:7" x14ac:dyDescent="0.2">
      <c r="A17">
        <v>10</v>
      </c>
      <c r="E17" t="str">
        <v xml:space="preserve">J6 - Dos - </v>
      </c>
      <c r="G17" t="str">
        <v xml:space="preserve">J2 - Membre inférieur 2  - </v>
      </c>
    </row>
    <row r="18" spans="1:7" x14ac:dyDescent="0.2">
      <c r="A18"/>
    </row>
    <row r="19" spans="1:7" x14ac:dyDescent="0.2">
      <c r="A19"/>
    </row>
    <row r="20" spans="1:7" x14ac:dyDescent="0.2">
      <c r="A20"/>
    </row>
    <row r="21" spans="1:7" x14ac:dyDescent="0.2">
      <c r="A21"/>
    </row>
  </sheetData>
  <mergeCells count="1">
    <mergeCell ref="B4:H4"/>
  </mergeCells>
  <conditionalFormatting sqref="B6:H7">
    <cfRule type="expression" dxfId="22" priority="10">
      <formula>YEAR(B6)&lt;&gt;$B$2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ompteur Semaine">
              <controlPr defaultSize="0" autoPict="0" altText="Bouton Compteur. Modifie le nombre de semaines civiles dans la cellule C4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9525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2" id="{D9C478DF-B75F-481E-B3F7-39704BFAEDE7}">
            <xm:f>INDEX(Cours!$O$2:$O$288,MATCH(B8,Cours!$Q$2:$Q$288,0))="UE22"</xm:f>
            <x14:dxf>
              <fill>
                <patternFill>
                  <bgColor rgb="FF1BADAA"/>
                </patternFill>
              </fill>
            </x14:dxf>
          </x14:cfRule>
          <x14:cfRule type="expression" priority="33" id="{13243106-6FA3-41B9-BC01-75A4EA665AB3}">
            <xm:f>INDEX(Cours!$O$2:$O$288,MATCH(B8,Cours!$Q$2:$Q$288,0))="UE14"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34" id="{83C2C081-C5F5-4EE3-B15E-8C493865FCA3}">
            <xm:f>INDEX(Cours!$O$2:$O$288,MATCH(B8,Cours!$Q$2:$Q$288,0))="UE10"</xm:f>
            <x14:dxf>
              <fill>
                <patternFill>
                  <bgColor theme="4" tint="0.79998168889431442"/>
                </patternFill>
              </fill>
            </x14:dxf>
          </x14:cfRule>
          <x14:cfRule type="expression" priority="35" id="{263ECD54-0829-42CD-AD11-BDF4952998FE}">
            <xm:f>INDEX(Cours!$O$2:$O$288,MATCH(B8,Cours!$Q$2:$Q$288,0))="UE09"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36" id="{F328CAD3-1E96-4797-BAF8-F331A2A65908}">
            <xm:f>INDEX(Cours!$O$2:$O$288,MATCH(B8,Cours!$Q$2:$Q$288,0))="UE08"</xm:f>
            <x14:dxf>
              <fill>
                <patternFill>
                  <bgColor rgb="FFCCCCFF"/>
                </patternFill>
              </fill>
            </x14:dxf>
          </x14:cfRule>
          <x14:cfRule type="expression" priority="37" id="{48E1563C-026C-45E0-AC5A-4289DC38EC4A}">
            <xm:f>INDEX(Cours!$O$2:$O$288,MATCH(B8,Cours!$Q$2:$Q$288,0))="UE07"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38" id="{92A7018A-9B9E-4E1B-A1E2-5424E4A02906}">
            <xm:f>INDEX(Cours!$O$2:$O$288,MATCH(B8,Cours!$Q$2:$Q$288,0))="UE06"</xm:f>
            <x14:dxf>
              <fill>
                <patternFill>
                  <bgColor rgb="FF00B0F0"/>
                </patternFill>
              </fill>
            </x14:dxf>
          </x14:cfRule>
          <x14:cfRule type="expression" priority="39" id="{62625F86-490C-4C33-AA8B-9AEDAFD9CC5F}">
            <xm:f>INDEX(Cours!$O$2:$O$288,MATCH(B8,Cours!$Q$2:$Q$288,0))="UE05"</xm:f>
            <x14:dxf>
              <fill>
                <patternFill>
                  <bgColor rgb="FF92D050"/>
                </patternFill>
              </fill>
            </x14:dxf>
          </x14:cfRule>
          <x14:cfRule type="expression" priority="40" id="{575214BB-2034-4B3D-9FC1-3380B7B64784}">
            <xm:f>INDEX(Cours!$O$2:$O$288,MATCH(B8,Cours!$Q$2:$Q$288,0))="UE04"</xm:f>
            <x14:dxf>
              <fill>
                <patternFill>
                  <bgColor rgb="FFFFFF00"/>
                </patternFill>
              </fill>
            </x14:dxf>
          </x14:cfRule>
          <xm:sqref>B8:H17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theme="4" tint="0.39997558519241921"/>
  </sheetPr>
  <dimension ref="A1:I100"/>
  <sheetViews>
    <sheetView zoomScale="90" zoomScaleNormal="90" workbookViewId="0">
      <selection activeCell="G21" sqref="G21"/>
    </sheetView>
  </sheetViews>
  <sheetFormatPr baseColWidth="10" defaultColWidth="9.140625" defaultRowHeight="12.75" x14ac:dyDescent="0.2"/>
  <cols>
    <col min="1" max="1" width="2.28515625" style="26" customWidth="1"/>
    <col min="2" max="2" width="4.140625" style="31" bestFit="1" customWidth="1"/>
    <col min="3" max="9" width="58.140625" customWidth="1"/>
    <col min="10" max="10" width="1.7109375" customWidth="1"/>
  </cols>
  <sheetData>
    <row r="1" spans="1:9" ht="13.5" thickBot="1" x14ac:dyDescent="0.25"/>
    <row r="2" spans="1:9" s="7" customFormat="1" ht="24" thickTop="1" thickBot="1" x14ac:dyDescent="0.25">
      <c r="A2" s="27"/>
      <c r="B2" s="32"/>
      <c r="C2" s="9">
        <v>2025</v>
      </c>
      <c r="D2" s="10" t="str">
        <f>UPPER(CHOOSE(E2,"Janvier","Février","Mars","Avril","Mai","Juin","Juillet","Août","Septembre","Octobre","Novembre","Décembre"))</f>
        <v>OCTOBRE</v>
      </c>
      <c r="E2" s="11">
        <v>10</v>
      </c>
    </row>
    <row r="3" spans="1:9" ht="13.5" thickTop="1" x14ac:dyDescent="0.2"/>
    <row r="4" spans="1:9" ht="38.25" thickBot="1" x14ac:dyDescent="0.25">
      <c r="C4" s="78" t="s">
        <v>11</v>
      </c>
      <c r="D4" s="79"/>
      <c r="E4" s="79"/>
      <c r="F4" s="79"/>
      <c r="G4" s="79"/>
      <c r="H4" s="79"/>
      <c r="I4" s="79"/>
    </row>
    <row r="5" spans="1:9" ht="15.75" thickTop="1" thickBot="1" x14ac:dyDescent="0.25">
      <c r="B5" s="26"/>
      <c r="C5" s="12" t="s">
        <v>3</v>
      </c>
      <c r="D5" s="13" t="s">
        <v>4</v>
      </c>
      <c r="E5" s="13" t="s">
        <v>5</v>
      </c>
      <c r="F5" s="13" t="s">
        <v>6</v>
      </c>
      <c r="G5" s="13" t="s">
        <v>7</v>
      </c>
      <c r="H5" s="14" t="s">
        <v>8</v>
      </c>
      <c r="I5" s="12" t="s">
        <v>2</v>
      </c>
    </row>
    <row r="6" spans="1:9" ht="30" thickTop="1" x14ac:dyDescent="0.2">
      <c r="B6" s="33">
        <f>1+INT(MIN(MOD(C6-DATE(YEAR(C6)+{-1;0;1},1,5)+WEEKDAY(DATE(YEAR(C6)+{-1;0;1},1,3)),734))/7)</f>
        <v>40</v>
      </c>
      <c r="C6" s="17">
        <f>DATE(C2,E2,1)-WEEKDAY(DATE(C2,E2,1),2)+1</f>
        <v>45929</v>
      </c>
      <c r="D6" s="18">
        <f t="shared" ref="D6:I6" si="0">C6+1</f>
        <v>45930</v>
      </c>
      <c r="E6" s="18">
        <f t="shared" si="0"/>
        <v>45931</v>
      </c>
      <c r="F6" s="18">
        <f t="shared" si="0"/>
        <v>45932</v>
      </c>
      <c r="G6" s="18">
        <f t="shared" si="0"/>
        <v>45933</v>
      </c>
      <c r="H6" s="18">
        <f t="shared" si="0"/>
        <v>45934</v>
      </c>
      <c r="I6" s="18">
        <f t="shared" si="0"/>
        <v>45935</v>
      </c>
    </row>
    <row r="7" spans="1:9" ht="12.6" customHeight="1" x14ac:dyDescent="0.2">
      <c r="B7" s="26"/>
      <c r="C7" s="19" t="str">
        <f>IFERROR(VLOOKUP(C6,JF_P[],2,0),"")</f>
        <v/>
      </c>
      <c r="D7" s="20" t="str">
        <f>IFERROR(VLOOKUP(D6,JF_P[],2,0),"")</f>
        <v/>
      </c>
      <c r="E7" s="20" t="str">
        <f>IFERROR(VLOOKUP(E6,JF_P[],2,0),"")</f>
        <v/>
      </c>
      <c r="F7" s="20" t="str">
        <f>IFERROR(VLOOKUP(F6,JF_P[],2,0),"")</f>
        <v/>
      </c>
      <c r="G7" s="20" t="str">
        <f>IFERROR(VLOOKUP(G6,JF_P[],2,0),"")</f>
        <v/>
      </c>
      <c r="H7" s="20" t="str">
        <f>IFERROR(VLOOKUP(H6,JF_P[],2,0),"")</f>
        <v/>
      </c>
      <c r="I7" s="20" t="str">
        <f>IFERROR(VLOOKUP(I6,JF_P[],2,0),"")</f>
        <v/>
      </c>
    </row>
    <row r="8" spans="1:9" x14ac:dyDescent="0.2">
      <c r="B8" s="26"/>
      <c r="C8" s="15" t="str" cm="1">
        <f t="array" ref="C8:C11">_xlfn._xlws.FILTER(Devoirs2[[Cours]:[Cours]],Devoirs2[[Date]:[Date]]=C6,"")</f>
        <v>J15 - La discipline anthropologique  - 01:30:00</v>
      </c>
      <c r="D8" s="15" t="str" cm="1">
        <f t="array" ref="D8:D18">_xlfn._xlws.FILTER(Devoirs2[[Cours]:[Cours]],Devoirs2[[Date]:[Date]]=D6,"")</f>
        <v xml:space="preserve">J6 - Introduction épidémiologie et stats - </v>
      </c>
      <c r="E8" s="15" t="str" cm="1">
        <f t="array" ref="E8:E12">_xlfn._xlws.FILTER(Devoirs2[[Cours]:[Cours]],Devoirs2[[Date]:[Date]]=E6,"")</f>
        <v>J15 - Sociologie de la profession médicale - 02:00:00</v>
      </c>
      <c r="F8" s="15" t="str" cm="1">
        <f t="array" ref="F8:F14">_xlfn._xlws.FILTER(Devoirs2[[Cours]:[Cours]],Devoirs2[[Date]:[Date]]=F6,"")</f>
        <v xml:space="preserve">J15 - Réplication de l'ADN - </v>
      </c>
      <c r="G8" s="15" t="str" cm="1">
        <f t="array" ref="G8:G11">_xlfn._xlws.FILTER(Devoirs2[[Cours]:[Cours]],Devoirs2[[Date]:[Date]]=G6,"")</f>
        <v xml:space="preserve">J15 - psychologie générale  - </v>
      </c>
      <c r="H8" s="15" t="str" cm="1">
        <f t="array" ref="H8:H15">_xlfn._xlws.FILTER(Devoirs2[[Cours]:[Cours]],Devoirs2[[Date]:[Date]]=H6,"")</f>
        <v xml:space="preserve">J10 - Introduction épidémiologie et stats - </v>
      </c>
      <c r="I8" s="15" t="str" cm="1">
        <f t="array" ref="I8:I13">_xlfn._xlws.FILTER(Devoirs2[[Cours]:[Cours]],Devoirs2[[Date]:[Date]]=I6,"")</f>
        <v xml:space="preserve">J15 - Transcription et régulation  - </v>
      </c>
    </row>
    <row r="9" spans="1:9" x14ac:dyDescent="0.2">
      <c r="B9" s="26"/>
      <c r="C9" s="15" t="str">
        <v xml:space="preserve">J10 - Réparation de l'ADN - </v>
      </c>
      <c r="D9" s="16" t="str">
        <v xml:space="preserve">J6 - Probabiltés - </v>
      </c>
      <c r="E9" s="16" t="str">
        <v xml:space="preserve">J15 - Cytosquellette - </v>
      </c>
      <c r="F9" s="16" t="str">
        <v xml:space="preserve">J15 - Métrologie  - </v>
      </c>
      <c r="G9" s="16" t="str">
        <v xml:space="preserve">J15 - Mutations  - </v>
      </c>
      <c r="H9" s="16" t="str">
        <v xml:space="preserve">J10 - Probabiltés - </v>
      </c>
      <c r="I9" s="16" t="str">
        <v xml:space="preserve">J10 - Appareil locomoteur 2 - </v>
      </c>
    </row>
    <row r="10" spans="1:9" x14ac:dyDescent="0.2">
      <c r="B10" s="26"/>
      <c r="C10" s="15" t="str">
        <v xml:space="preserve">J10 - Membre inférieur 3 - </v>
      </c>
      <c r="D10" s="16" t="str">
        <v xml:space="preserve">J6 - stats descriptives - </v>
      </c>
      <c r="E10" s="16" t="str">
        <v xml:space="preserve">J30 - Molécules du vivant - </v>
      </c>
      <c r="F10" s="16" t="str">
        <v xml:space="preserve">J15 - Outils mathématique  - </v>
      </c>
      <c r="G10" s="16" t="str">
        <v xml:space="preserve">J10 - Membre supérieur 3 - </v>
      </c>
      <c r="H10" s="16" t="str">
        <v xml:space="preserve">J10 - stats descriptives - </v>
      </c>
      <c r="I10" s="16" t="str">
        <v xml:space="preserve">J15 - Membre supérieur 1 - </v>
      </c>
    </row>
    <row r="11" spans="1:9" x14ac:dyDescent="0.2">
      <c r="B11" s="26"/>
      <c r="C11" s="15" t="str">
        <v xml:space="preserve">J6 - Membre supérieur 3 - </v>
      </c>
      <c r="D11" s="16" t="str">
        <v xml:space="preserve">J6 - épidémiologie descriptive - </v>
      </c>
      <c r="E11" s="16" t="str">
        <v xml:space="preserve">J15 - Abdomen et pelvis 2  - </v>
      </c>
      <c r="F11" s="16" t="str">
        <v xml:space="preserve">J15 - États  de la matière et leur caractérisation  - </v>
      </c>
      <c r="G11" s="16" t="str">
        <v xml:space="preserve">J15 - Membre inférieur 2  - </v>
      </c>
      <c r="H11" s="16" t="str">
        <v xml:space="preserve">J10 - épidémiologie descriptive - </v>
      </c>
      <c r="I11" s="16" t="str">
        <v xml:space="preserve">J30 - intro : généralités - </v>
      </c>
    </row>
    <row r="12" spans="1:9" x14ac:dyDescent="0.2">
      <c r="B12" s="26"/>
      <c r="C12" s="15"/>
      <c r="D12" s="16" t="str">
        <v xml:space="preserve">J15 - Transport intracellulaire et trafic vésiculaire  - </v>
      </c>
      <c r="E12" s="16" t="str">
        <v xml:space="preserve">J6 - Appareil locomoteur 2 - </v>
      </c>
      <c r="F12" s="16" t="str">
        <v xml:space="preserve">J10 - Membre supérieur 2  - </v>
      </c>
      <c r="G12" s="16"/>
      <c r="H12" s="16" t="str">
        <v xml:space="preserve">J15 - Réparation de l'ADN - </v>
      </c>
      <c r="I12" s="16" t="str">
        <v xml:space="preserve">J30 - intro: mouvements - </v>
      </c>
    </row>
    <row r="13" spans="1:9" x14ac:dyDescent="0.2">
      <c r="B13" s="26"/>
      <c r="C13" s="15"/>
      <c r="D13" s="16" t="str">
        <v xml:space="preserve">J10 - Transcription et régulation  - </v>
      </c>
      <c r="E13" s="16"/>
      <c r="F13" s="16" t="str">
        <v xml:space="preserve">J15 - Membre inférieur 1 - </v>
      </c>
      <c r="G13" s="16"/>
      <c r="H13" s="16" t="str">
        <v xml:space="preserve">J10 - Les très basses fréquences du spectre électromagnétique  - </v>
      </c>
      <c r="I13" s="16" t="str">
        <v xml:space="preserve">J30 - intro: référence et particularité - </v>
      </c>
    </row>
    <row r="14" spans="1:9" x14ac:dyDescent="0.2">
      <c r="B14" s="26"/>
      <c r="C14" s="15"/>
      <c r="D14" s="16" t="str">
        <v xml:space="preserve">J15 - Structure et role des nucléotides - </v>
      </c>
      <c r="E14" s="16"/>
      <c r="F14" s="16" t="str">
        <v xml:space="preserve">J6 - Appareil locomoteur 3 - </v>
      </c>
      <c r="G14" s="16"/>
      <c r="H14" s="16" t="str">
        <v>J10 - Appareil locomoteur 1 - 03:00:00</v>
      </c>
      <c r="I14" s="16"/>
    </row>
    <row r="15" spans="1:9" x14ac:dyDescent="0.2">
      <c r="B15" s="26"/>
      <c r="C15" s="15"/>
      <c r="D15" s="16" t="str">
        <v xml:space="preserve">J6 - Les très basses fréquences du spectre électromagnétique  - </v>
      </c>
      <c r="E15" s="16"/>
      <c r="F15" s="16"/>
      <c r="G15" s="16"/>
      <c r="H15" s="16" t="str">
        <v xml:space="preserve">J15 - Membre inférieur 3 - </v>
      </c>
      <c r="I15" s="16"/>
    </row>
    <row r="16" spans="1:9" x14ac:dyDescent="0.2">
      <c r="B16" s="26"/>
      <c r="C16" s="15"/>
      <c r="D16" s="16" t="str">
        <v xml:space="preserve">J10 - Membre supérieur 1 - </v>
      </c>
      <c r="E16" s="16"/>
      <c r="F16" s="16"/>
      <c r="G16" s="16"/>
      <c r="H16" s="16"/>
      <c r="I16" s="16"/>
    </row>
    <row r="17" spans="2:9" x14ac:dyDescent="0.2">
      <c r="B17" s="26"/>
      <c r="C17" s="15"/>
      <c r="D17" s="16" t="str">
        <v xml:space="preserve">J15 - Abdomen et pelvis 1 - </v>
      </c>
      <c r="E17" s="16"/>
      <c r="F17" s="16"/>
      <c r="G17" s="16"/>
      <c r="H17" s="16"/>
      <c r="I17" s="16"/>
    </row>
    <row r="18" spans="2:9" x14ac:dyDescent="0.2">
      <c r="B18" s="26"/>
      <c r="C18" s="15"/>
      <c r="D18" s="16" t="str">
        <v>J6 - Appareil locomoteur 1 - 03:00:00</v>
      </c>
      <c r="E18" s="16"/>
      <c r="F18" s="16"/>
      <c r="G18" s="16"/>
      <c r="H18" s="16"/>
      <c r="I18" s="16"/>
    </row>
    <row r="19" spans="2:9" x14ac:dyDescent="0.2">
      <c r="B19" s="26"/>
      <c r="C19" s="15"/>
      <c r="D19" s="16"/>
      <c r="E19" s="16"/>
      <c r="F19" s="16"/>
      <c r="G19" s="16"/>
      <c r="H19" s="16"/>
      <c r="I19" s="16"/>
    </row>
    <row r="20" spans="2:9" x14ac:dyDescent="0.2">
      <c r="B20" s="26"/>
      <c r="C20" s="15"/>
      <c r="D20" s="16"/>
      <c r="E20" s="16"/>
      <c r="F20" s="16"/>
      <c r="G20" s="16"/>
      <c r="H20" s="16"/>
      <c r="I20" s="16"/>
    </row>
    <row r="21" spans="2:9" x14ac:dyDescent="0.2">
      <c r="B21" s="26"/>
      <c r="C21" s="15"/>
      <c r="D21" s="16"/>
      <c r="E21" s="16"/>
      <c r="F21" s="16"/>
      <c r="G21" s="16"/>
      <c r="H21" s="16"/>
      <c r="I21" s="16"/>
    </row>
    <row r="22" spans="2:9" ht="13.5" thickBot="1" x14ac:dyDescent="0.25">
      <c r="B22" s="26"/>
      <c r="C22" s="15"/>
      <c r="D22" s="16"/>
      <c r="E22" s="16"/>
      <c r="F22" s="16"/>
      <c r="G22" s="16"/>
      <c r="H22" s="16"/>
      <c r="I22" s="16"/>
    </row>
    <row r="23" spans="2:9" ht="30" thickTop="1" x14ac:dyDescent="0.2">
      <c r="B23" s="33">
        <f>1+INT(MIN(MOD(C23-DATE(YEAR(C23)+{-1;0;1},1,5)+WEEKDAY(DATE(YEAR(C23)+{-1;0;1},1,3)),734))/7)</f>
        <v>41</v>
      </c>
      <c r="C23" s="17">
        <f>C6+7</f>
        <v>45936</v>
      </c>
      <c r="D23" s="18">
        <f t="shared" ref="D23:I23" si="1">C23+1</f>
        <v>45937</v>
      </c>
      <c r="E23" s="18">
        <f t="shared" si="1"/>
        <v>45938</v>
      </c>
      <c r="F23" s="18">
        <f t="shared" si="1"/>
        <v>45939</v>
      </c>
      <c r="G23" s="18">
        <f t="shared" si="1"/>
        <v>45940</v>
      </c>
      <c r="H23" s="18">
        <f t="shared" si="1"/>
        <v>45941</v>
      </c>
      <c r="I23" s="18">
        <f t="shared" si="1"/>
        <v>45942</v>
      </c>
    </row>
    <row r="24" spans="2:9" ht="12.6" customHeight="1" x14ac:dyDescent="0.2">
      <c r="B24" s="26"/>
      <c r="C24" s="19" t="str">
        <f>IFERROR(VLOOKUP(C23,JF_P[],2,0),"")</f>
        <v/>
      </c>
      <c r="D24" s="20" t="str">
        <f>IFERROR(VLOOKUP(D23,JF_P[],2,0),"")</f>
        <v/>
      </c>
      <c r="E24" s="20" t="str">
        <f>IFERROR(VLOOKUP(E23,JF_P[],2,0),"")</f>
        <v/>
      </c>
      <c r="F24" s="20" t="str">
        <f>IFERROR(VLOOKUP(F23,JF_P[],2,0),"")</f>
        <v/>
      </c>
      <c r="G24" s="20" t="str">
        <f>IFERROR(VLOOKUP(G23,JF_P[],2,0),"")</f>
        <v/>
      </c>
      <c r="H24" s="20" t="str">
        <f>IFERROR(VLOOKUP(H23,JF_P[],2,0),"")</f>
        <v/>
      </c>
      <c r="I24" s="20" t="str">
        <f>IFERROR(VLOOKUP(I23,JF_P[],2,0),"")</f>
        <v/>
      </c>
    </row>
    <row r="25" spans="2:9" x14ac:dyDescent="0.2">
      <c r="B25" s="26"/>
      <c r="C25" s="15" t="str" cm="1">
        <f t="array" ref="C25">_xlfn._xlws.FILTER(Devoirs2[[Cours]:[Cours]],Devoirs2[[Date]:[Date]]=C23,"")</f>
        <v xml:space="preserve">J10 - Appareil locomoteur 3 - </v>
      </c>
      <c r="D25" s="15" t="str" cm="1">
        <f t="array" ref="D25">_xlfn._xlws.FILTER(Devoirs2[[Cours]:[Cours]],Devoirs2[[Date]:[Date]]=D23,"")</f>
        <v xml:space="preserve">J15 - Membre supérieur 2  - </v>
      </c>
      <c r="E25" s="15" t="str" cm="1">
        <f t="array" ref="E25:E27">_xlfn._xlws.FILTER(Devoirs2[[Cours]:[Cours]],Devoirs2[[Date]:[Date]]=E23,"")</f>
        <v xml:space="preserve">J30 - La composition des membranes cellulaire - </v>
      </c>
      <c r="F25" s="15" t="str" cm="1">
        <f t="array" ref="F25:F31">_xlfn._xlws.FILTER(Devoirs2[[Cours]:[Cours]],Devoirs2[[Date]:[Date]]=F23,"")</f>
        <v xml:space="preserve">J15 - Introduction épidémiologie et stats - </v>
      </c>
      <c r="G25" s="15" t="str" cm="1">
        <f t="array" ref="G25:G26">_xlfn._xlws.FILTER(Devoirs2[[Cours]:[Cours]],Devoirs2[[Date]:[Date]]=G23,"")</f>
        <v xml:space="preserve">J15 - Appareil locomoteur 2 - </v>
      </c>
      <c r="H25" s="15" t="str" cm="1">
        <f t="array" ref="H25:H26">_xlfn._xlws.FILTER(Devoirs2[[Cours]:[Cours]],Devoirs2[[Date]:[Date]]=H23,"")</f>
        <v xml:space="preserve">J15 - Appareil locomoteur 3 - </v>
      </c>
      <c r="I25" s="15" t="str" cm="1">
        <f t="array" ref="I25:I26">_xlfn._xlws.FILTER(Devoirs2[[Cours]:[Cours]],Devoirs2[[Date]:[Date]]=I23,"")</f>
        <v xml:space="preserve">J30 - Du chromosome à l'ADN - </v>
      </c>
    </row>
    <row r="26" spans="2:9" x14ac:dyDescent="0.2">
      <c r="B26" s="26"/>
      <c r="E26" t="str">
        <v xml:space="preserve">J15 - Membre supérieur 3 - </v>
      </c>
      <c r="F26" t="str">
        <v xml:space="preserve">J15 - Probabiltés - </v>
      </c>
      <c r="G26" t="str">
        <v xml:space="preserve">J30 - Tête - </v>
      </c>
      <c r="H26" t="str">
        <v xml:space="preserve">J30 - Cou - </v>
      </c>
      <c r="I26" t="str">
        <v xml:space="preserve">J30 - Dos - </v>
      </c>
    </row>
    <row r="27" spans="2:9" x14ac:dyDescent="0.2">
      <c r="B27" s="26"/>
      <c r="E27" t="str">
        <v xml:space="preserve">J30 - intro: tissus - </v>
      </c>
      <c r="F27" t="str">
        <v xml:space="preserve">J15 - stats descriptives - </v>
      </c>
    </row>
    <row r="28" spans="2:9" x14ac:dyDescent="0.2">
      <c r="B28" s="26"/>
      <c r="F28" t="str">
        <v xml:space="preserve">J15 - épidémiologie descriptive - </v>
      </c>
    </row>
    <row r="29" spans="2:9" x14ac:dyDescent="0.2">
      <c r="B29" s="26"/>
      <c r="F29" t="str">
        <v xml:space="preserve">J15 - Les très basses fréquences du spectre électromagnétique  - </v>
      </c>
    </row>
    <row r="30" spans="2:9" x14ac:dyDescent="0.2">
      <c r="B30" s="26"/>
      <c r="F30" t="str">
        <v>J15 - Appareil locomoteur 1 - 03:00:00</v>
      </c>
    </row>
    <row r="31" spans="2:9" x14ac:dyDescent="0.2">
      <c r="B31" s="26"/>
      <c r="F31" t="str">
        <v xml:space="preserve">J30 - intro: région, fascias et appareil  - </v>
      </c>
    </row>
    <row r="32" spans="2:9" x14ac:dyDescent="0.2">
      <c r="B32" s="26"/>
    </row>
    <row r="33" spans="2:9" x14ac:dyDescent="0.2">
      <c r="B33" s="26"/>
    </row>
    <row r="34" spans="2:9" x14ac:dyDescent="0.2">
      <c r="B34" s="26"/>
    </row>
    <row r="35" spans="2:9" x14ac:dyDescent="0.2">
      <c r="B35" s="26"/>
    </row>
    <row r="36" spans="2:9" x14ac:dyDescent="0.2">
      <c r="B36" s="26"/>
    </row>
    <row r="37" spans="2:9" x14ac:dyDescent="0.2">
      <c r="B37" s="26"/>
    </row>
    <row r="38" spans="2:9" x14ac:dyDescent="0.2">
      <c r="B38" s="26"/>
    </row>
    <row r="39" spans="2:9" ht="13.5" thickBot="1" x14ac:dyDescent="0.25">
      <c r="B39" s="26"/>
    </row>
    <row r="40" spans="2:9" ht="30" thickTop="1" x14ac:dyDescent="0.2">
      <c r="B40" s="33">
        <f>1+INT(MIN(MOD(C40-DATE(YEAR(C40)+{-1;0;1},1,5)+WEEKDAY(DATE(YEAR(C40)+{-1;0;1},1,3)),734))/7)</f>
        <v>42</v>
      </c>
      <c r="C40" s="17">
        <f>C23+7</f>
        <v>45943</v>
      </c>
      <c r="D40" s="18">
        <f t="shared" ref="D40:I40" si="2">C40+1</f>
        <v>45944</v>
      </c>
      <c r="E40" s="18">
        <f t="shared" si="2"/>
        <v>45945</v>
      </c>
      <c r="F40" s="18">
        <f t="shared" si="2"/>
        <v>45946</v>
      </c>
      <c r="G40" s="18">
        <f t="shared" si="2"/>
        <v>45947</v>
      </c>
      <c r="H40" s="18">
        <f t="shared" si="2"/>
        <v>45948</v>
      </c>
      <c r="I40" s="18">
        <f t="shared" si="2"/>
        <v>45949</v>
      </c>
    </row>
    <row r="41" spans="2:9" ht="12.6" customHeight="1" x14ac:dyDescent="0.2">
      <c r="B41" s="26"/>
      <c r="C41" s="19" t="str">
        <f>IFERROR(VLOOKUP(C40,JF_P[],2,0),"")</f>
        <v/>
      </c>
      <c r="D41" s="20" t="str">
        <f>IFERROR(VLOOKUP(D40,JF_P[],2,0),"")</f>
        <v/>
      </c>
      <c r="E41" s="20" t="str">
        <f>IFERROR(VLOOKUP(E40,JF_P[],2,0),"")</f>
        <v/>
      </c>
      <c r="F41" s="20" t="str">
        <f>IFERROR(VLOOKUP(F40,JF_P[],2,0),"")</f>
        <v/>
      </c>
      <c r="G41" s="20" t="str">
        <f>IFERROR(VLOOKUP(G40,JF_P[],2,0),"")</f>
        <v/>
      </c>
      <c r="H41" s="20" t="str">
        <f>IFERROR(VLOOKUP(H40,JF_P[],2,0),"")</f>
        <v/>
      </c>
      <c r="I41" s="20" t="str">
        <f>IFERROR(VLOOKUP(I40,JF_P[],2,0),"")</f>
        <v/>
      </c>
    </row>
    <row r="42" spans="2:9" x14ac:dyDescent="0.2">
      <c r="B42" s="26"/>
      <c r="C42" s="15" t="str" cm="1">
        <f t="array" ref="C42">_xlfn._xlws.FILTER(Devoirs2[[Cours]:[Cours]],Devoirs2[[Date]:[Date]]=C40,"")</f>
        <v xml:space="preserve">J30 - Thorax - </v>
      </c>
      <c r="D42" s="15" t="str" cm="1">
        <f t="array" ref="D42">_xlfn._xlws.FILTER(Devoirs2[[Cours]:[Cours]],Devoirs2[[Date]:[Date]]=D40,"")</f>
        <v>J30 - La discipline anthropologique  - 01:30:00</v>
      </c>
      <c r="E42" s="15" t="str" cm="1">
        <f t="array" ref="E42:E44">_xlfn._xlws.FILTER(Devoirs2[[Cours]:[Cours]],Devoirs2[[Date]:[Date]]=E40,"")</f>
        <v xml:space="preserve">J30 - Transport intracellulaire et trafic vésiculaire  - </v>
      </c>
      <c r="F42" s="15" t="str" cm="1">
        <f t="array" ref="F42:F44">_xlfn._xlws.FILTER(Devoirs2[[Cours]:[Cours]],Devoirs2[[Date]:[Date]]=F40,"")</f>
        <v>J30 - Sociologie de la profession médicale - 02:00:00</v>
      </c>
      <c r="G42" s="15" t="str" cm="1">
        <f t="array" ref="G42:G46">_xlfn._xlws.FILTER(Devoirs2[[Cours]:[Cours]],Devoirs2[[Date]:[Date]]=G40,"")</f>
        <v xml:space="preserve">J30 - Réplication de l'ADN - </v>
      </c>
      <c r="H42" s="15" t="str" cm="1">
        <f t="array" ref="H42:H44">_xlfn._xlws.FILTER(Devoirs2[[Cours]:[Cours]],Devoirs2[[Date]:[Date]]=H40,"")</f>
        <v xml:space="preserve">J30 - psychologie générale  - </v>
      </c>
      <c r="I42" s="15" t="str" cm="1">
        <f t="array" ref="I42:I43">_xlfn._xlws.FILTER(Devoirs2[[Cours]:[Cours]],Devoirs2[[Date]:[Date]]=I40,"")</f>
        <v xml:space="preserve">J30 - Réparation de l'ADN - </v>
      </c>
    </row>
    <row r="43" spans="2:9" x14ac:dyDescent="0.2">
      <c r="B43" s="26"/>
      <c r="C43" s="15"/>
      <c r="D43" s="16"/>
      <c r="E43" s="16" t="str">
        <v xml:space="preserve">J30 - Structure et role des nucléotides - </v>
      </c>
      <c r="F43" s="16" t="str">
        <v xml:space="preserve">J30 - Cytosquellette - </v>
      </c>
      <c r="G43" s="16" t="str">
        <v xml:space="preserve">J30 - Métrologie  - </v>
      </c>
      <c r="H43" s="16" t="str">
        <v xml:space="preserve">J30 - Mutations  - </v>
      </c>
      <c r="I43" s="16" t="str">
        <v xml:space="preserve">J30 - Membre inférieur 3 - </v>
      </c>
    </row>
    <row r="44" spans="2:9" x14ac:dyDescent="0.2">
      <c r="B44" s="26"/>
      <c r="C44" s="15"/>
      <c r="D44" s="16"/>
      <c r="E44" s="16" t="str">
        <v xml:space="preserve">J30 - Abdomen et pelvis 1 - </v>
      </c>
      <c r="F44" s="16" t="str">
        <v xml:space="preserve">J30 - Abdomen et pelvis 2  - </v>
      </c>
      <c r="G44" s="16" t="str">
        <v xml:space="preserve">J30 - Outils mathématique  - </v>
      </c>
      <c r="H44" s="16" t="str">
        <v xml:space="preserve">J30 - Membre inférieur 2  - </v>
      </c>
      <c r="I44" s="16"/>
    </row>
    <row r="45" spans="2:9" x14ac:dyDescent="0.2">
      <c r="B45" s="26"/>
      <c r="C45" s="15"/>
      <c r="D45" s="16"/>
      <c r="E45" s="16"/>
      <c r="F45" s="16"/>
      <c r="G45" s="16" t="str">
        <v xml:space="preserve">J30 - États  de la matière et leur caractérisation  - </v>
      </c>
      <c r="H45" s="16"/>
      <c r="I45" s="16"/>
    </row>
    <row r="46" spans="2:9" x14ac:dyDescent="0.2">
      <c r="B46" s="26"/>
      <c r="C46" s="15"/>
      <c r="D46" s="16"/>
      <c r="E46" s="16"/>
      <c r="F46" s="16"/>
      <c r="G46" s="16" t="str">
        <v xml:space="preserve">J30 - Membre inférieur 1 - </v>
      </c>
      <c r="H46" s="16"/>
      <c r="I46" s="16"/>
    </row>
    <row r="47" spans="2:9" x14ac:dyDescent="0.2">
      <c r="B47" s="26"/>
      <c r="C47" s="15"/>
      <c r="D47" s="16"/>
      <c r="E47" s="16"/>
      <c r="F47" s="16"/>
      <c r="G47" s="16"/>
      <c r="H47" s="16"/>
      <c r="I47" s="16"/>
    </row>
    <row r="48" spans="2:9" x14ac:dyDescent="0.2">
      <c r="B48" s="26"/>
      <c r="C48" s="15"/>
      <c r="D48" s="16"/>
      <c r="E48" s="16"/>
      <c r="F48" s="16"/>
      <c r="G48" s="16"/>
      <c r="H48" s="16"/>
      <c r="I48" s="16"/>
    </row>
    <row r="49" spans="2:9" x14ac:dyDescent="0.2">
      <c r="B49" s="26"/>
      <c r="C49" s="15"/>
      <c r="D49" s="16"/>
      <c r="E49" s="16"/>
      <c r="F49" s="16"/>
      <c r="G49" s="16"/>
      <c r="H49" s="16"/>
      <c r="I49" s="16"/>
    </row>
    <row r="50" spans="2:9" x14ac:dyDescent="0.2">
      <c r="B50" s="26"/>
      <c r="C50" s="15"/>
      <c r="D50" s="16"/>
      <c r="E50" s="16"/>
      <c r="F50" s="16"/>
      <c r="G50" s="16"/>
      <c r="H50" s="16"/>
      <c r="I50" s="16"/>
    </row>
    <row r="51" spans="2:9" x14ac:dyDescent="0.2">
      <c r="B51" s="26"/>
      <c r="C51" s="15"/>
      <c r="D51" s="16"/>
      <c r="E51" s="16"/>
      <c r="F51" s="16"/>
      <c r="G51" s="16"/>
      <c r="H51" s="16"/>
      <c r="I51" s="16"/>
    </row>
    <row r="52" spans="2:9" x14ac:dyDescent="0.2">
      <c r="B52" s="26"/>
      <c r="C52" s="15"/>
      <c r="D52" s="16"/>
      <c r="E52" s="16"/>
      <c r="F52" s="16"/>
      <c r="G52" s="16"/>
      <c r="H52" s="16"/>
      <c r="I52" s="16"/>
    </row>
    <row r="53" spans="2:9" x14ac:dyDescent="0.2">
      <c r="B53" s="26"/>
      <c r="C53" s="15"/>
      <c r="D53" s="16"/>
      <c r="E53" s="16"/>
      <c r="F53" s="16"/>
      <c r="G53" s="16"/>
      <c r="H53" s="16"/>
      <c r="I53" s="16"/>
    </row>
    <row r="54" spans="2:9" x14ac:dyDescent="0.2">
      <c r="B54" s="26"/>
      <c r="C54" s="15"/>
      <c r="D54" s="16"/>
      <c r="E54" s="16"/>
      <c r="F54" s="16"/>
      <c r="G54" s="16"/>
      <c r="H54" s="16"/>
      <c r="I54" s="16"/>
    </row>
    <row r="55" spans="2:9" x14ac:dyDescent="0.2">
      <c r="B55" s="26"/>
      <c r="C55" s="15"/>
      <c r="D55" s="16"/>
      <c r="E55" s="16"/>
      <c r="F55" s="16"/>
      <c r="G55" s="16"/>
      <c r="H55" s="16"/>
      <c r="I55" s="16"/>
    </row>
    <row r="56" spans="2:9" ht="13.5" thickBot="1" x14ac:dyDescent="0.25">
      <c r="B56" s="26"/>
      <c r="C56" s="15"/>
      <c r="D56" s="16"/>
      <c r="E56" s="16"/>
      <c r="F56" s="16"/>
      <c r="G56" s="16"/>
      <c r="H56" s="16"/>
      <c r="I56" s="16"/>
    </row>
    <row r="57" spans="2:9" ht="30" thickTop="1" x14ac:dyDescent="0.2">
      <c r="B57" s="33">
        <f>1+INT(MIN(MOD(C57-DATE(YEAR(C57)+{-1;0;1},1,5)+WEEKDAY(DATE(YEAR(C57)+{-1;0;1},1,3)),734))/7)</f>
        <v>43</v>
      </c>
      <c r="C57" s="17">
        <f>C40+7</f>
        <v>45950</v>
      </c>
      <c r="D57" s="18">
        <f t="shared" ref="D57:I57" si="3">C57+1</f>
        <v>45951</v>
      </c>
      <c r="E57" s="18">
        <f t="shared" si="3"/>
        <v>45952</v>
      </c>
      <c r="F57" s="18">
        <f t="shared" si="3"/>
        <v>45953</v>
      </c>
      <c r="G57" s="18">
        <f t="shared" si="3"/>
        <v>45954</v>
      </c>
      <c r="H57" s="18">
        <f t="shared" si="3"/>
        <v>45955</v>
      </c>
      <c r="I57" s="18">
        <f t="shared" si="3"/>
        <v>45956</v>
      </c>
    </row>
    <row r="58" spans="2:9" ht="12.6" customHeight="1" x14ac:dyDescent="0.2">
      <c r="B58" s="26"/>
      <c r="C58" s="19" t="str">
        <f>IFERROR(VLOOKUP(C57,JF_P[],2,0),"")</f>
        <v/>
      </c>
      <c r="D58" s="20" t="str">
        <f>IFERROR(VLOOKUP(D57,JF_P[],2,0),"")</f>
        <v/>
      </c>
      <c r="E58" s="20" t="str">
        <f>IFERROR(VLOOKUP(E57,JF_P[],2,0),"")</f>
        <v/>
      </c>
      <c r="F58" s="20" t="str">
        <f>IFERROR(VLOOKUP(F57,JF_P[],2,0),"")</f>
        <v/>
      </c>
      <c r="G58" s="20" t="str">
        <f>IFERROR(VLOOKUP(G57,JF_P[],2,0),"")</f>
        <v/>
      </c>
      <c r="H58" s="20" t="str">
        <f>IFERROR(VLOOKUP(H57,JF_P[],2,0),"")</f>
        <v/>
      </c>
      <c r="I58" s="20" t="str">
        <f>IFERROR(VLOOKUP(I57,JF_P[],2,0),"")</f>
        <v/>
      </c>
    </row>
    <row r="59" spans="2:9" x14ac:dyDescent="0.2">
      <c r="B59" s="26"/>
      <c r="C59" s="15" t="str" cm="1">
        <f t="array" ref="C59:C60">_xlfn._xlws.FILTER(Devoirs2[[Cours]:[Cours]],Devoirs2[[Date]:[Date]]=C57,"")</f>
        <v xml:space="preserve">J30 - Transcription et régulation  - </v>
      </c>
      <c r="D59" s="15" t="str" cm="1">
        <f t="array" ref="D59">_xlfn._xlws.FILTER(Devoirs2[[Cours]:[Cours]],Devoirs2[[Date]:[Date]]=D57,"")</f>
        <v/>
      </c>
      <c r="E59" s="15" t="str" cm="1">
        <f t="array" ref="E59">_xlfn._xlws.FILTER(Devoirs2[[Cours]:[Cours]],Devoirs2[[Date]:[Date]]=E57,"")</f>
        <v xml:space="preserve">J30 - Membre supérieur 2  - </v>
      </c>
      <c r="F59" s="15" t="str" cm="1">
        <f t="array" ref="F59">_xlfn._xlws.FILTER(Devoirs2[[Cours]:[Cours]],Devoirs2[[Date]:[Date]]=F57,"")</f>
        <v xml:space="preserve">J30 - Membre supérieur 3 - </v>
      </c>
      <c r="G59" s="15" t="str" cm="1">
        <f t="array" ref="G59:G64">_xlfn._xlws.FILTER(Devoirs2[[Cours]:[Cours]],Devoirs2[[Date]:[Date]]=G57,"")</f>
        <v xml:space="preserve">J30 - Introduction épidémiologie et stats - </v>
      </c>
      <c r="H59" s="15" t="str" cm="1">
        <f t="array" ref="H59">_xlfn._xlws.FILTER(Devoirs2[[Cours]:[Cours]],Devoirs2[[Date]:[Date]]=H57,"")</f>
        <v xml:space="preserve">J30 - Appareil locomoteur 2 - </v>
      </c>
      <c r="I59" s="15" t="str" cm="1">
        <f t="array" ref="I59">_xlfn._xlws.FILTER(Devoirs2[[Cours]:[Cours]],Devoirs2[[Date]:[Date]]=I57,"")</f>
        <v xml:space="preserve">J30 - Appareil locomoteur 3 - </v>
      </c>
    </row>
    <row r="60" spans="2:9" x14ac:dyDescent="0.2">
      <c r="B60" s="26"/>
      <c r="C60" t="str">
        <v xml:space="preserve">J30 - Membre supérieur 1 - </v>
      </c>
      <c r="G60" t="str">
        <v xml:space="preserve">J30 - Probabiltés - </v>
      </c>
    </row>
    <row r="61" spans="2:9" x14ac:dyDescent="0.2">
      <c r="B61" s="26"/>
      <c r="G61" t="str">
        <v xml:space="preserve">J30 - stats descriptives - </v>
      </c>
    </row>
    <row r="62" spans="2:9" x14ac:dyDescent="0.2">
      <c r="B62" s="26"/>
      <c r="G62" t="str">
        <v xml:space="preserve">J30 - épidémiologie descriptive - </v>
      </c>
    </row>
    <row r="63" spans="2:9" x14ac:dyDescent="0.2">
      <c r="B63" s="26"/>
      <c r="G63" t="str">
        <v xml:space="preserve">J30 - Les très basses fréquences du spectre électromagnétique  - </v>
      </c>
    </row>
    <row r="64" spans="2:9" x14ac:dyDescent="0.2">
      <c r="B64" s="26"/>
      <c r="G64" t="str">
        <v>J30 - Appareil locomoteur 1 - 03:00:00</v>
      </c>
    </row>
    <row r="65" spans="2:9" x14ac:dyDescent="0.2">
      <c r="B65" s="26"/>
    </row>
    <row r="66" spans="2:9" x14ac:dyDescent="0.2">
      <c r="B66" s="26"/>
    </row>
    <row r="67" spans="2:9" x14ac:dyDescent="0.2">
      <c r="B67" s="26"/>
    </row>
    <row r="68" spans="2:9" x14ac:dyDescent="0.2">
      <c r="B68" s="26"/>
    </row>
    <row r="69" spans="2:9" x14ac:dyDescent="0.2">
      <c r="B69" s="26"/>
    </row>
    <row r="70" spans="2:9" x14ac:dyDescent="0.2">
      <c r="B70" s="26"/>
    </row>
    <row r="71" spans="2:9" x14ac:dyDescent="0.2">
      <c r="B71" s="26"/>
    </row>
    <row r="72" spans="2:9" x14ac:dyDescent="0.2">
      <c r="B72" s="26"/>
    </row>
    <row r="73" spans="2:9" ht="13.5" thickBot="1" x14ac:dyDescent="0.25">
      <c r="B73" s="26"/>
    </row>
    <row r="74" spans="2:9" ht="30" thickTop="1" x14ac:dyDescent="0.2">
      <c r="B74" s="33">
        <f>1+INT(MIN(MOD(C74-DATE(YEAR(C74)+{-1;0;1},1,5)+WEEKDAY(DATE(YEAR(C74)+{-1;0;1},1,3)),734))/7)</f>
        <v>44</v>
      </c>
      <c r="C74" s="17">
        <f>C57+7</f>
        <v>45957</v>
      </c>
      <c r="D74" s="18">
        <f t="shared" ref="D74:I74" si="4">C74+1</f>
        <v>45958</v>
      </c>
      <c r="E74" s="18">
        <f t="shared" si="4"/>
        <v>45959</v>
      </c>
      <c r="F74" s="18">
        <f t="shared" si="4"/>
        <v>45960</v>
      </c>
      <c r="G74" s="18">
        <f t="shared" si="4"/>
        <v>45961</v>
      </c>
      <c r="H74" s="18">
        <f t="shared" si="4"/>
        <v>45962</v>
      </c>
      <c r="I74" s="18">
        <f t="shared" si="4"/>
        <v>45963</v>
      </c>
    </row>
    <row r="75" spans="2:9" ht="12.6" customHeight="1" x14ac:dyDescent="0.2">
      <c r="B75" s="26"/>
      <c r="C75" s="19" t="str">
        <f>IFERROR(VLOOKUP(C74,JF_P[],2,0),"")</f>
        <v/>
      </c>
      <c r="D75" s="20" t="str">
        <f>IFERROR(VLOOKUP(D74,JF_P[],2,0),"")</f>
        <v/>
      </c>
      <c r="E75" s="20" t="str">
        <f>IFERROR(VLOOKUP(E74,JF_P[],2,0),"")</f>
        <v/>
      </c>
      <c r="F75" s="20" t="str">
        <f>IFERROR(VLOOKUP(F74,JF_P[],2,0),"")</f>
        <v/>
      </c>
      <c r="G75" s="20" t="str">
        <f>IFERROR(VLOOKUP(G74,JF_P[],2,0),"")</f>
        <v/>
      </c>
      <c r="H75" s="20" t="str">
        <f>IFERROR(VLOOKUP(H74,JF_P[],2,0),"")</f>
        <v>Toussaint</v>
      </c>
      <c r="I75" s="20" t="str">
        <f>IFERROR(VLOOKUP(I74,JF_P[],2,0),"")</f>
        <v/>
      </c>
    </row>
    <row r="76" spans="2:9" x14ac:dyDescent="0.2">
      <c r="B76" s="26"/>
      <c r="C76" s="15" t="str" cm="1">
        <f t="array" ref="C76">_xlfn._xlws.FILTER(Devoirs2[[Cours]:[Cours]],Devoirs2[[Date]:[Date]]=C74,"")</f>
        <v/>
      </c>
      <c r="D76" s="15" t="str" cm="1">
        <f t="array" ref="D76">_xlfn._xlws.FILTER(Devoirs2[[Cours]:[Cours]],Devoirs2[[Date]:[Date]]=D74,"")</f>
        <v/>
      </c>
      <c r="E76" s="15" t="str" cm="1">
        <f t="array" ref="E76">_xlfn._xlws.FILTER(Devoirs2[[Cours]:[Cours]],Devoirs2[[Date]:[Date]]=E74,"")</f>
        <v/>
      </c>
      <c r="F76" s="15" t="str" cm="1">
        <f t="array" ref="F76">_xlfn._xlws.FILTER(Devoirs2[[Cours]:[Cours]],Devoirs2[[Date]:[Date]]=F74,"")</f>
        <v/>
      </c>
      <c r="G76" s="15" t="str" cm="1">
        <f t="array" ref="G76">_xlfn._xlws.FILTER(Devoirs2[[Cours]:[Cours]],Devoirs2[[Date]:[Date]]=G74,"")</f>
        <v xml:space="preserve">J60 - Molécules du vivant - </v>
      </c>
      <c r="H76" s="15" t="str" cm="1">
        <f t="array" ref="H76">_xlfn._xlws.FILTER(Devoirs2[[Cours]:[Cours]],Devoirs2[[Date]:[Date]]=H74,"")</f>
        <v/>
      </c>
      <c r="I76" s="15" t="str" cm="1">
        <f t="array" ref="I76">_xlfn._xlws.FILTER(Devoirs2[[Cours]:[Cours]],Devoirs2[[Date]:[Date]]=I74,"")</f>
        <v/>
      </c>
    </row>
    <row r="77" spans="2:9" x14ac:dyDescent="0.2">
      <c r="B77" s="26"/>
      <c r="C77" s="15"/>
      <c r="D77" s="16"/>
      <c r="E77" s="16"/>
      <c r="F77" s="16"/>
      <c r="G77" s="16"/>
      <c r="H77" s="16"/>
      <c r="I77" s="16"/>
    </row>
    <row r="78" spans="2:9" x14ac:dyDescent="0.2">
      <c r="B78" s="26"/>
      <c r="C78" s="15"/>
      <c r="D78" s="16"/>
      <c r="E78" s="16"/>
      <c r="F78" s="16"/>
      <c r="G78" s="16"/>
      <c r="H78" s="16"/>
      <c r="I78" s="16"/>
    </row>
    <row r="79" spans="2:9" x14ac:dyDescent="0.2">
      <c r="B79" s="26"/>
      <c r="C79" s="15"/>
      <c r="D79" s="16"/>
      <c r="E79" s="16"/>
      <c r="F79" s="16"/>
      <c r="G79" s="16"/>
      <c r="H79" s="16"/>
      <c r="I79" s="16"/>
    </row>
    <row r="80" spans="2:9" x14ac:dyDescent="0.2">
      <c r="B80" s="26"/>
      <c r="C80" s="15"/>
      <c r="D80" s="16"/>
      <c r="E80" s="16"/>
      <c r="F80" s="16"/>
      <c r="G80" s="16"/>
      <c r="H80" s="16"/>
      <c r="I80" s="16"/>
    </row>
    <row r="81" spans="2:9" x14ac:dyDescent="0.2">
      <c r="B81" s="26"/>
      <c r="C81" s="15"/>
      <c r="D81" s="16"/>
      <c r="E81" s="16"/>
      <c r="F81" s="16"/>
      <c r="G81" s="16"/>
      <c r="H81" s="16"/>
      <c r="I81" s="16"/>
    </row>
    <row r="82" spans="2:9" x14ac:dyDescent="0.2">
      <c r="B82" s="26"/>
      <c r="C82" s="15"/>
      <c r="D82" s="16"/>
      <c r="E82" s="16"/>
      <c r="F82" s="16"/>
      <c r="G82" s="16"/>
      <c r="H82" s="16"/>
      <c r="I82" s="16"/>
    </row>
    <row r="83" spans="2:9" x14ac:dyDescent="0.2">
      <c r="B83" s="26"/>
      <c r="C83" s="15"/>
      <c r="D83" s="16"/>
      <c r="E83" s="16"/>
      <c r="F83" s="16"/>
      <c r="G83" s="16"/>
      <c r="H83" s="16"/>
      <c r="I83" s="16"/>
    </row>
    <row r="84" spans="2:9" x14ac:dyDescent="0.2">
      <c r="B84" s="26"/>
      <c r="C84" s="15"/>
      <c r="D84" s="16"/>
      <c r="E84" s="16"/>
      <c r="F84" s="16"/>
      <c r="G84" s="16"/>
      <c r="H84" s="16"/>
      <c r="I84" s="16"/>
    </row>
    <row r="85" spans="2:9" x14ac:dyDescent="0.2">
      <c r="B85" s="26"/>
      <c r="C85" s="15"/>
      <c r="D85" s="16"/>
      <c r="E85" s="16"/>
      <c r="F85" s="16"/>
      <c r="G85" s="16"/>
      <c r="H85" s="16"/>
      <c r="I85" s="16"/>
    </row>
    <row r="86" spans="2:9" x14ac:dyDescent="0.2">
      <c r="B86" s="26"/>
      <c r="C86" s="15"/>
      <c r="D86" s="16"/>
      <c r="E86" s="16"/>
      <c r="F86" s="16"/>
      <c r="G86" s="16"/>
      <c r="H86" s="16"/>
      <c r="I86" s="16"/>
    </row>
    <row r="87" spans="2:9" x14ac:dyDescent="0.2">
      <c r="B87" s="26"/>
      <c r="C87" s="15"/>
      <c r="D87" s="16"/>
      <c r="E87" s="16"/>
      <c r="F87" s="16"/>
      <c r="G87" s="16"/>
      <c r="H87" s="16"/>
      <c r="I87" s="16"/>
    </row>
    <row r="88" spans="2:9" x14ac:dyDescent="0.2">
      <c r="B88" s="26"/>
      <c r="C88" s="15"/>
      <c r="D88" s="16"/>
      <c r="E88" s="16"/>
      <c r="F88" s="16"/>
      <c r="G88" s="16"/>
      <c r="H88" s="16"/>
      <c r="I88" s="16"/>
    </row>
    <row r="89" spans="2:9" x14ac:dyDescent="0.2">
      <c r="B89" s="26"/>
      <c r="C89" s="15"/>
      <c r="D89" s="16"/>
      <c r="E89" s="16"/>
      <c r="F89" s="16"/>
      <c r="G89" s="16"/>
      <c r="H89" s="16"/>
      <c r="I89" s="16"/>
    </row>
    <row r="90" spans="2:9" ht="13.5" thickBot="1" x14ac:dyDescent="0.25">
      <c r="B90" s="26"/>
      <c r="C90" s="15"/>
      <c r="D90" s="16"/>
      <c r="E90" s="16"/>
      <c r="F90" s="16"/>
      <c r="G90" s="16"/>
      <c r="H90" s="16"/>
      <c r="I90" s="16"/>
    </row>
    <row r="91" spans="2:9" ht="30" thickTop="1" x14ac:dyDescent="0.2">
      <c r="B91" s="33">
        <f>1+INT(MIN(MOD(C91-DATE(YEAR(C91)+{-1;0;1},1,5)+WEEKDAY(DATE(YEAR(C91)+{-1;0;1},1,3)),734))/7)</f>
        <v>45</v>
      </c>
      <c r="C91" s="17">
        <f>C74+7</f>
        <v>45964</v>
      </c>
      <c r="D91" s="18">
        <f t="shared" ref="D91:I91" si="5">C91+1</f>
        <v>45965</v>
      </c>
      <c r="E91" s="18">
        <f t="shared" si="5"/>
        <v>45966</v>
      </c>
      <c r="F91" s="18">
        <f t="shared" si="5"/>
        <v>45967</v>
      </c>
      <c r="G91" s="18">
        <f t="shared" si="5"/>
        <v>45968</v>
      </c>
      <c r="H91" s="18">
        <f t="shared" si="5"/>
        <v>45969</v>
      </c>
      <c r="I91" s="18">
        <f t="shared" si="5"/>
        <v>45970</v>
      </c>
    </row>
    <row r="92" spans="2:9" ht="12.6" customHeight="1" x14ac:dyDescent="0.2">
      <c r="B92" s="26"/>
      <c r="C92" s="19" t="str">
        <f>IFERROR(VLOOKUP(C91,JF_P[],2,0),"")</f>
        <v/>
      </c>
      <c r="D92" s="20" t="str">
        <f>IFERROR(VLOOKUP(D91,JF_P[],2,0),"")</f>
        <v/>
      </c>
      <c r="E92" s="20" t="str">
        <f>IFERROR(VLOOKUP(E91,JF_P[],2,0),"")</f>
        <v/>
      </c>
      <c r="F92" s="20" t="str">
        <f>IFERROR(VLOOKUP(F91,JF_P[],2,0),"")</f>
        <v/>
      </c>
      <c r="G92" s="20" t="str">
        <f>IFERROR(VLOOKUP(G91,JF_P[],2,0),"")</f>
        <v/>
      </c>
      <c r="H92" s="20" t="str">
        <f>IFERROR(VLOOKUP(H91,JF_P[],2,0),"")</f>
        <v/>
      </c>
      <c r="I92" s="20" t="str">
        <f>IFERROR(VLOOKUP(I91,JF_P[],2,0),"")</f>
        <v/>
      </c>
    </row>
    <row r="93" spans="2:9" x14ac:dyDescent="0.2">
      <c r="B93" s="26"/>
      <c r="C93" s="15" t="str" cm="1">
        <f t="array" ref="C93">_xlfn._xlws.FILTER(Devoirs2[[Cours]:[Cours]],Devoirs2[[Date]:[Date]]=C91,"")</f>
        <v/>
      </c>
      <c r="D93" s="15" t="str" cm="1">
        <f t="array" ref="D93:D95">_xlfn._xlws.FILTER(Devoirs2[[Cours]:[Cours]],Devoirs2[[Date]:[Date]]=D91,"")</f>
        <v xml:space="preserve">J60 - intro : généralités - </v>
      </c>
      <c r="E93" s="15" t="str" cm="1">
        <f t="array" ref="E93">_xlfn._xlws.FILTER(Devoirs2[[Cours]:[Cours]],Devoirs2[[Date]:[Date]]=E91,"")</f>
        <v/>
      </c>
      <c r="F93" s="15" t="str" cm="1">
        <f t="array" ref="F93">_xlfn._xlws.FILTER(Devoirs2[[Cours]:[Cours]],Devoirs2[[Date]:[Date]]=F91,"")</f>
        <v/>
      </c>
      <c r="G93" s="15" t="str" cm="1">
        <f t="array" ref="G93:G94">_xlfn._xlws.FILTER(Devoirs2[[Cours]:[Cours]],Devoirs2[[Date]:[Date]]=G91,"")</f>
        <v xml:space="preserve">J60 - La composition des membranes cellulaire - </v>
      </c>
      <c r="H93" s="15" t="str" cm="1">
        <f t="array" ref="H93">_xlfn._xlws.FILTER(Devoirs2[[Cours]:[Cours]],Devoirs2[[Date]:[Date]]=H91,"")</f>
        <v xml:space="preserve">J60 - intro: région, fascias et appareil  - </v>
      </c>
      <c r="I93" s="15" t="str" cm="1">
        <f t="array" ref="I93">_xlfn._xlws.FILTER(Devoirs2[[Cours]:[Cours]],Devoirs2[[Date]:[Date]]=I91,"")</f>
        <v xml:space="preserve">J60 - Tête - </v>
      </c>
    </row>
    <row r="94" spans="2:9" x14ac:dyDescent="0.2">
      <c r="B94" s="26"/>
      <c r="D94" t="str">
        <v xml:space="preserve">J60 - intro: mouvements - </v>
      </c>
      <c r="G94" t="str">
        <v xml:space="preserve">J60 - intro: tissus - </v>
      </c>
    </row>
    <row r="95" spans="2:9" x14ac:dyDescent="0.2">
      <c r="B95" s="26"/>
      <c r="D95" t="str">
        <v xml:space="preserve">J60 - intro: référence et particularité - </v>
      </c>
    </row>
    <row r="96" spans="2:9" x14ac:dyDescent="0.2">
      <c r="B96" s="26"/>
    </row>
    <row r="97" spans="2:2" x14ac:dyDescent="0.2">
      <c r="B97" s="26"/>
    </row>
    <row r="98" spans="2:2" x14ac:dyDescent="0.2">
      <c r="B98" s="26"/>
    </row>
    <row r="99" spans="2:2" x14ac:dyDescent="0.2">
      <c r="B99" s="26"/>
    </row>
    <row r="100" spans="2:2" x14ac:dyDescent="0.2">
      <c r="B100" s="26"/>
    </row>
  </sheetData>
  <mergeCells count="1">
    <mergeCell ref="C4:I4"/>
  </mergeCells>
  <conditionalFormatting sqref="C6:I6">
    <cfRule type="expression" dxfId="12" priority="12">
      <formula>MONTH(C6)&lt;&gt;$E$2</formula>
    </cfRule>
  </conditionalFormatting>
  <conditionalFormatting sqref="C23:I23 C57:I57 C91:I91">
    <cfRule type="expression" dxfId="11" priority="13">
      <formula>MONTH(C23)&lt;&gt;$E$2</formula>
    </cfRule>
  </conditionalFormatting>
  <conditionalFormatting sqref="C40:I40">
    <cfRule type="expression" dxfId="10" priority="11">
      <formula>MONTH(C40)&lt;&gt;$E$2</formula>
    </cfRule>
  </conditionalFormatting>
  <conditionalFormatting sqref="C74:I74">
    <cfRule type="expression" dxfId="9" priority="10">
      <formula>MONTH(C74)&lt;&gt;$E$2</formula>
    </cfRule>
  </conditionalFormatting>
  <pageMargins left="0.7" right="0.7" top="0.75" bottom="0.75" header="0.3" footer="0.3"/>
  <pageSetup paperSize="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ompteur Année">
              <controlPr defaultSize="0" autoPict="0" altText="Bouton Compteur. Modifie l’année civile dans la cellule C2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9525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ompteur Mois">
              <controlPr defaultSize="0" autoPict="0" altText="Bouton Compteur. Modifie le mois civil dans la cellule E2">
                <anchor moveWithCells="1" sizeWithCells="1">
                  <from>
                    <xdr:col>3</xdr:col>
                    <xdr:colOff>1790700</xdr:colOff>
                    <xdr:row>1</xdr:row>
                    <xdr:rowOff>19050</xdr:rowOff>
                  </from>
                  <to>
                    <xdr:col>4</xdr:col>
                    <xdr:colOff>19050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1" id="{BC7F5685-2EE1-40F0-A05E-FE421C6640CF}">
            <xm:f>INDEX(Cours!$O$2:$O$288,MATCH(C8,Cours!$Q$2:$Q$288,0))="UE05"</xm:f>
            <x14:dxf>
              <fill>
                <patternFill>
                  <bgColor theme="8"/>
                </patternFill>
              </fill>
            </x14:dxf>
          </x14:cfRule>
          <x14:cfRule type="expression" priority="42" id="{A37C717E-3490-4CA0-A738-FDAB7083178A}">
            <xm:f>INDEX(Cours!$O$2:$O$288,MATCH(C8,Cours!$Q$2:$Q$288,0))="UE06"</xm:f>
            <x14:dxf>
              <fill>
                <patternFill>
                  <bgColor rgb="FF00B0F0"/>
                </patternFill>
              </fill>
            </x14:dxf>
          </x14:cfRule>
          <x14:cfRule type="expression" priority="43" id="{E2437F1C-E2CD-4CBC-ABC7-FC646F00FC52}">
            <xm:f>INDEX(Cours!$O$2:$O$288,MATCH(C8,Cours!$Q$2:$Q$288,0))="UE07"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44" id="{31A44C46-F935-4815-B18D-F87B0AA2A6ED}">
            <xm:f>INDEX(Cours!$O$2:$O$288,MATCH(C8,Cours!$Q$2:$Q$288,0))="UE08"</xm:f>
            <x14:dxf>
              <fill>
                <patternFill>
                  <bgColor rgb="FFCCCCFF"/>
                </patternFill>
              </fill>
            </x14:dxf>
          </x14:cfRule>
          <x14:cfRule type="expression" priority="45" id="{51943DEB-A336-476F-8C78-0A495C8C5B64}">
            <xm:f>INDEX(Cours!$O$2:$O$288,MATCH(C8,Cours!$Q$2:$Q$288,0))="UE09"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46" id="{08B61299-4F2B-4C2F-B613-CF10BBB01C5A}">
            <xm:f>INDEX(Cours!$O$2:$O$288,MATCH(C8,Cours!$Q$2:$Q$288,0))="UE10"</xm:f>
            <x14:dxf>
              <fill>
                <patternFill>
                  <bgColor theme="4" tint="0.79998168889431442"/>
                </patternFill>
              </fill>
            </x14:dxf>
          </x14:cfRule>
          <x14:cfRule type="expression" priority="47" id="{63304482-EDF2-4D32-A75F-169DFC4FB797}">
            <xm:f>INDEX(Cours!$O$2:$O$288,MATCH(Hebdomadaire!C8,Cours!$Q$2:$Q$288,0))="UE14"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48" id="{8DBDD94A-E58F-4034-8F8D-9BFFB68333F4}">
            <xm:f>INDEX(Cours!$O$2:$O$288,MATCH(C8,Cours!$Q$2:$Q$288,0))="UE22"</xm:f>
            <x14:dxf>
              <fill>
                <patternFill>
                  <bgColor rgb="FF1DB5B1"/>
                </patternFill>
              </fill>
            </x14:dxf>
          </x14:cfRule>
          <x14:cfRule type="expression" priority="49" id="{FB0CCD51-3580-42E9-AF93-04CE446725B7}">
            <xm:f>INDEX(Cours!$O$2:$O$288,MATCH(C8,Cours!$Q$2:$Q$288,0))="UE04"</xm:f>
            <x14:dxf>
              <fill>
                <patternFill>
                  <bgColor rgb="FFFFFF00"/>
                </patternFill>
              </fill>
            </x14:dxf>
          </x14:cfRule>
          <xm:sqref>C8:I22 C25:I39 C42:I56 C59:I73 C76:I90 C93:I107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G5"/>
  <sheetViews>
    <sheetView workbookViewId="0">
      <selection activeCell="B4" sqref="B4"/>
    </sheetView>
  </sheetViews>
  <sheetFormatPr baseColWidth="10" defaultColWidth="10.85546875" defaultRowHeight="14.25" x14ac:dyDescent="0.2"/>
  <cols>
    <col min="1" max="1" width="14.85546875" style="28" customWidth="1"/>
    <col min="2" max="7" width="8" style="29" customWidth="1"/>
    <col min="8" max="16384" width="10.85546875" style="28"/>
  </cols>
  <sheetData>
    <row r="1" spans="1:7" x14ac:dyDescent="0.2">
      <c r="B1" s="29" t="s">
        <v>27</v>
      </c>
      <c r="C1" s="29" t="s">
        <v>28</v>
      </c>
      <c r="D1" s="29" t="s">
        <v>29</v>
      </c>
      <c r="E1" s="29" t="s">
        <v>30</v>
      </c>
      <c r="F1" s="29" t="s">
        <v>31</v>
      </c>
      <c r="G1" s="29" t="s">
        <v>32</v>
      </c>
    </row>
    <row r="2" spans="1:7" x14ac:dyDescent="0.2">
      <c r="A2" s="28" t="s">
        <v>33</v>
      </c>
      <c r="B2" s="30">
        <v>6</v>
      </c>
      <c r="C2" s="29">
        <f>B2+B3+3</f>
        <v>13</v>
      </c>
      <c r="D2" s="29">
        <f t="shared" ref="D2:G2" si="0">C2+C3+3</f>
        <v>22</v>
      </c>
      <c r="E2" s="29">
        <f t="shared" si="0"/>
        <v>35</v>
      </c>
      <c r="F2" s="29">
        <f t="shared" si="0"/>
        <v>51</v>
      </c>
      <c r="G2" s="29">
        <f t="shared" si="0"/>
        <v>65</v>
      </c>
    </row>
    <row r="3" spans="1:7" x14ac:dyDescent="0.2">
      <c r="A3" s="28" t="s">
        <v>34</v>
      </c>
      <c r="B3" s="30">
        <v>4</v>
      </c>
      <c r="C3" s="30">
        <v>6</v>
      </c>
      <c r="D3" s="30">
        <v>10</v>
      </c>
      <c r="E3" s="30">
        <v>13</v>
      </c>
      <c r="F3" s="30">
        <v>11</v>
      </c>
      <c r="G3" s="30">
        <v>7</v>
      </c>
    </row>
    <row r="4" spans="1:7" x14ac:dyDescent="0.2">
      <c r="A4" s="28" t="s">
        <v>35</v>
      </c>
      <c r="B4" s="29">
        <f>B2+2</f>
        <v>8</v>
      </c>
      <c r="C4" s="29">
        <f t="shared" ref="C4:G4" si="1">C2+2</f>
        <v>15</v>
      </c>
      <c r="D4" s="29">
        <f t="shared" si="1"/>
        <v>24</v>
      </c>
      <c r="E4" s="29">
        <f t="shared" si="1"/>
        <v>37</v>
      </c>
      <c r="F4" s="29">
        <f t="shared" si="1"/>
        <v>53</v>
      </c>
      <c r="G4" s="29">
        <f t="shared" si="1"/>
        <v>67</v>
      </c>
    </row>
    <row r="5" spans="1:7" x14ac:dyDescent="0.2">
      <c r="A5" s="28" t="s">
        <v>36</v>
      </c>
      <c r="B5" s="29">
        <f>B2+1+B3</f>
        <v>11</v>
      </c>
      <c r="C5" s="29">
        <f t="shared" ref="C5:G5" si="2">C2+1+C3</f>
        <v>20</v>
      </c>
      <c r="D5" s="29">
        <f t="shared" si="2"/>
        <v>33</v>
      </c>
      <c r="E5" s="29">
        <f t="shared" si="2"/>
        <v>49</v>
      </c>
      <c r="F5" s="29">
        <f t="shared" si="2"/>
        <v>63</v>
      </c>
      <c r="G5" s="29">
        <f t="shared" si="2"/>
        <v>73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>
    <tabColor rgb="FFFFC000"/>
  </sheetPr>
  <dimension ref="A1:C33"/>
  <sheetViews>
    <sheetView topLeftCell="A2" workbookViewId="0">
      <selection activeCell="B2" sqref="B2:C33"/>
    </sheetView>
  </sheetViews>
  <sheetFormatPr baseColWidth="10" defaultColWidth="18.5703125" defaultRowHeight="12.75" x14ac:dyDescent="0.2"/>
  <sheetData>
    <row r="1" spans="1:3" x14ac:dyDescent="0.2">
      <c r="A1" s="21">
        <f>Mensuel!C2</f>
        <v>2025</v>
      </c>
      <c r="B1" s="23" t="s">
        <v>12</v>
      </c>
      <c r="C1" s="23" t="s">
        <v>13</v>
      </c>
    </row>
    <row r="2" spans="1:3" x14ac:dyDescent="0.2">
      <c r="A2" s="22"/>
      <c r="B2" s="24">
        <f>IF(WEEKDAY(B3,2)=2,B3-1,0)</f>
        <v>0</v>
      </c>
      <c r="C2" s="22" t="s">
        <v>14</v>
      </c>
    </row>
    <row r="3" spans="1:3" x14ac:dyDescent="0.2">
      <c r="A3" s="22"/>
      <c r="B3" s="25">
        <f>DATE(A1,1,1)</f>
        <v>45658</v>
      </c>
      <c r="C3" s="22" t="s">
        <v>15</v>
      </c>
    </row>
    <row r="4" spans="1:3" x14ac:dyDescent="0.2">
      <c r="A4" s="22"/>
      <c r="B4" s="24">
        <f>IF(WEEKDAY(B3,2)=4,B3+1,0)</f>
        <v>0</v>
      </c>
      <c r="C4" s="22" t="s">
        <v>14</v>
      </c>
    </row>
    <row r="5" spans="1:3" x14ac:dyDescent="0.2">
      <c r="A5" s="22"/>
      <c r="B5" s="25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45767</v>
      </c>
      <c r="C5" s="22" t="s">
        <v>16</v>
      </c>
    </row>
    <row r="6" spans="1:3" x14ac:dyDescent="0.2">
      <c r="A6" s="22"/>
      <c r="B6" s="25">
        <f>B5+1</f>
        <v>45768</v>
      </c>
      <c r="C6" s="22" t="s">
        <v>17</v>
      </c>
    </row>
    <row r="7" spans="1:3" x14ac:dyDescent="0.2">
      <c r="A7" s="22"/>
      <c r="B7" s="24">
        <f>IF(WEEKDAY(B8,2)=2,B8-1,0)</f>
        <v>0</v>
      </c>
      <c r="C7" s="22" t="s">
        <v>14</v>
      </c>
    </row>
    <row r="8" spans="1:3" x14ac:dyDescent="0.2">
      <c r="A8" s="22"/>
      <c r="B8" s="25">
        <f>DATE(A1,5,1)</f>
        <v>45778</v>
      </c>
      <c r="C8" s="22" t="s">
        <v>18</v>
      </c>
    </row>
    <row r="9" spans="1:3" x14ac:dyDescent="0.2">
      <c r="A9" s="22"/>
      <c r="B9" s="24">
        <f>IF(WEEKDAY(B8,2)=4,B8+1,0)</f>
        <v>45779</v>
      </c>
      <c r="C9" s="22" t="s">
        <v>14</v>
      </c>
    </row>
    <row r="10" spans="1:3" x14ac:dyDescent="0.2">
      <c r="A10" s="22"/>
      <c r="B10" s="24">
        <f>IF(WEEKDAY(B11,2)=2,B11-1,0)</f>
        <v>0</v>
      </c>
      <c r="C10" s="22" t="s">
        <v>14</v>
      </c>
    </row>
    <row r="11" spans="1:3" x14ac:dyDescent="0.2">
      <c r="A11" s="22"/>
      <c r="B11" s="25">
        <f>DATE(A1,5,8)</f>
        <v>45785</v>
      </c>
      <c r="C11" s="22" t="s">
        <v>19</v>
      </c>
    </row>
    <row r="12" spans="1:3" x14ac:dyDescent="0.2">
      <c r="A12" s="22"/>
      <c r="B12" s="24">
        <f>IF(WEEKDAY(B11,2)=4,B11+1,0)</f>
        <v>45786</v>
      </c>
      <c r="C12" s="22" t="s">
        <v>14</v>
      </c>
    </row>
    <row r="13" spans="1:3" x14ac:dyDescent="0.2">
      <c r="A13" s="22"/>
      <c r="B13" s="25">
        <f>B5+39</f>
        <v>45806</v>
      </c>
      <c r="C13" s="22" t="s">
        <v>20</v>
      </c>
    </row>
    <row r="14" spans="1:3" x14ac:dyDescent="0.2">
      <c r="A14" s="22"/>
      <c r="B14" s="24">
        <f>IF(WEEKDAY(B13,2)=4,B13+1,0)</f>
        <v>45807</v>
      </c>
      <c r="C14" s="22" t="s">
        <v>14</v>
      </c>
    </row>
    <row r="15" spans="1:3" x14ac:dyDescent="0.2">
      <c r="A15" s="22"/>
      <c r="B15" s="25">
        <f>B5+50</f>
        <v>45817</v>
      </c>
      <c r="C15" s="22" t="s">
        <v>21</v>
      </c>
    </row>
    <row r="16" spans="1:3" x14ac:dyDescent="0.2">
      <c r="A16" s="22"/>
      <c r="B16" s="24">
        <f>IF(WEEKDAY(B17,2)=2,B17-1,0)</f>
        <v>0</v>
      </c>
      <c r="C16" s="22" t="s">
        <v>14</v>
      </c>
    </row>
    <row r="17" spans="1:3" x14ac:dyDescent="0.2">
      <c r="A17" s="22"/>
      <c r="B17" s="25">
        <f>DATE(A1,7,14)</f>
        <v>45852</v>
      </c>
      <c r="C17" s="22" t="s">
        <v>22</v>
      </c>
    </row>
    <row r="18" spans="1:3" x14ac:dyDescent="0.2">
      <c r="A18" s="22"/>
      <c r="B18" s="24">
        <f>IF(WEEKDAY(B17,2)=4,B17+1,0)</f>
        <v>0</v>
      </c>
      <c r="C18" s="22" t="s">
        <v>14</v>
      </c>
    </row>
    <row r="19" spans="1:3" x14ac:dyDescent="0.2">
      <c r="A19" s="22"/>
      <c r="B19" s="24">
        <f>IF(WEEKDAY(B20,2)=2,B20-1,0)</f>
        <v>0</v>
      </c>
      <c r="C19" s="22" t="s">
        <v>14</v>
      </c>
    </row>
    <row r="20" spans="1:3" x14ac:dyDescent="0.2">
      <c r="A20" s="22"/>
      <c r="B20" s="25">
        <f>DATE(A1,8,15)</f>
        <v>45884</v>
      </c>
      <c r="C20" s="22" t="s">
        <v>23</v>
      </c>
    </row>
    <row r="21" spans="1:3" x14ac:dyDescent="0.2">
      <c r="A21" s="22"/>
      <c r="B21" s="24">
        <f>IF(WEEKDAY(B20,2)=4,B20+1,0)</f>
        <v>0</v>
      </c>
      <c r="C21" s="22" t="s">
        <v>14</v>
      </c>
    </row>
    <row r="22" spans="1:3" x14ac:dyDescent="0.2">
      <c r="A22" s="22"/>
      <c r="B22" s="24">
        <f>IF(WEEKDAY(B23,2)=2,B23-1,0)</f>
        <v>0</v>
      </c>
      <c r="C22" s="22" t="s">
        <v>14</v>
      </c>
    </row>
    <row r="23" spans="1:3" x14ac:dyDescent="0.2">
      <c r="A23" s="22"/>
      <c r="B23" s="25">
        <f>DATE(A1,11,1)</f>
        <v>45962</v>
      </c>
      <c r="C23" s="22" t="s">
        <v>24</v>
      </c>
    </row>
    <row r="24" spans="1:3" x14ac:dyDescent="0.2">
      <c r="A24" s="22"/>
      <c r="B24" s="24">
        <f>IF(WEEKDAY(B23,2)=4,B23+1,0)</f>
        <v>0</v>
      </c>
      <c r="C24" s="22" t="s">
        <v>14</v>
      </c>
    </row>
    <row r="25" spans="1:3" x14ac:dyDescent="0.2">
      <c r="A25" s="22"/>
      <c r="B25" s="24">
        <f>IF(WEEKDAY(B26,2)=2,B26-1,0)</f>
        <v>45971</v>
      </c>
      <c r="C25" s="22" t="s">
        <v>14</v>
      </c>
    </row>
    <row r="26" spans="1:3" x14ac:dyDescent="0.2">
      <c r="A26" s="22"/>
      <c r="B26" s="25">
        <f>DATE(A1,11,11)</f>
        <v>45972</v>
      </c>
      <c r="C26" s="22" t="s">
        <v>25</v>
      </c>
    </row>
    <row r="27" spans="1:3" x14ac:dyDescent="0.2">
      <c r="A27" s="22"/>
      <c r="B27" s="24">
        <f>IF(WEEKDAY(B26,2)=4,B26+1,0)</f>
        <v>0</v>
      </c>
      <c r="C27" s="22" t="s">
        <v>14</v>
      </c>
    </row>
    <row r="28" spans="1:3" x14ac:dyDescent="0.2">
      <c r="A28" s="22"/>
      <c r="B28" s="24">
        <f>IF(WEEKDAY(B29,2)=2,B29-1,0)</f>
        <v>0</v>
      </c>
      <c r="C28" s="22" t="s">
        <v>14</v>
      </c>
    </row>
    <row r="29" spans="1:3" x14ac:dyDescent="0.2">
      <c r="A29" s="22"/>
      <c r="B29" s="25">
        <f>DATE(A1,12,25)</f>
        <v>46016</v>
      </c>
      <c r="C29" s="22" t="s">
        <v>26</v>
      </c>
    </row>
    <row r="30" spans="1:3" x14ac:dyDescent="0.2">
      <c r="A30" s="22"/>
      <c r="B30" s="24">
        <f>IF(WEEKDAY(B29,2)=4,B29+1,0)</f>
        <v>46017</v>
      </c>
      <c r="C30" s="22" t="s">
        <v>14</v>
      </c>
    </row>
    <row r="31" spans="1:3" x14ac:dyDescent="0.2">
      <c r="A31" s="22"/>
      <c r="B31" s="24">
        <f>IF(WEEKDAY(B32,2)=2,B32-1,0)</f>
        <v>0</v>
      </c>
      <c r="C31" s="22" t="s">
        <v>14</v>
      </c>
    </row>
    <row r="32" spans="1:3" x14ac:dyDescent="0.2">
      <c r="A32" s="22"/>
      <c r="B32" s="25">
        <f>DATE(A1+1,1,1)</f>
        <v>46023</v>
      </c>
      <c r="C32" s="22" t="s">
        <v>15</v>
      </c>
    </row>
    <row r="33" spans="2:3" x14ac:dyDescent="0.2">
      <c r="B33" s="24">
        <f>IF(WEEKDAY(B32,2)=4,B32+1,0)</f>
        <v>46024</v>
      </c>
      <c r="C33" s="22" t="s">
        <v>14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2.xml>�� 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B2FBC5-4ADF-4007-B08C-A23BCE24F0D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Cours</vt:lpstr>
      <vt:lpstr>Hebdomadaire</vt:lpstr>
      <vt:lpstr>Mensuel</vt:lpstr>
      <vt:lpstr>Parametres</vt:lpstr>
      <vt:lpstr>JFP</vt:lpstr>
      <vt:lpstr>masemaine</vt:lpstr>
      <vt:lpstr>rangsemaine</vt:lpstr>
      <vt:lpstr>semaine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Chris_W10</cp:lastModifiedBy>
  <cp:revision/>
  <cp:lastPrinted>2025-09-18T11:18:15Z</cp:lastPrinted>
  <dcterms:created xsi:type="dcterms:W3CDTF">2015-02-17T18:38:59Z</dcterms:created>
  <dcterms:modified xsi:type="dcterms:W3CDTF">2025-09-20T12:36:59Z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