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09"/>
  <workbookPr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22BD567F-6860-44A2-9DBF-1344413B0F35}" xr6:coauthVersionLast="47" xr6:coauthVersionMax="47" xr10:uidLastSave="{00000000-0000-0000-0000-000000000000}"/>
  <bookViews>
    <workbookView xWindow="-120" yWindow="-120" windowWidth="38640" windowHeight="15990" activeTab="1" xr2:uid="{ABE0D704-A475-49EC-AAAF-34EEAADBA5D7}"/>
  </bookViews>
  <sheets>
    <sheet name="Dashboard" sheetId="2" r:id="rId1"/>
    <sheet name="Chantiers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11" i="1" l="1"/>
  <c r="R12" i="1"/>
  <c r="R13" i="1"/>
  <c r="R14" i="1"/>
  <c r="R15" i="1"/>
  <c r="R16" i="1"/>
  <c r="R17" i="1"/>
  <c r="R18" i="1"/>
  <c r="R19" i="1"/>
  <c r="R20" i="1"/>
  <c r="R21" i="1"/>
  <c r="R22" i="1"/>
  <c r="Q12" i="1"/>
  <c r="Q13" i="1"/>
  <c r="Q14" i="1"/>
  <c r="Q15" i="1"/>
  <c r="Q16" i="1"/>
  <c r="Q17" i="1"/>
  <c r="Q18" i="1"/>
  <c r="Q19" i="1"/>
  <c r="Q20" i="1"/>
  <c r="Q21" i="1"/>
  <c r="Q22" i="1"/>
  <c r="Q11" i="1"/>
  <c r="Z8" i="1"/>
  <c r="Z5" i="1"/>
  <c r="S5" i="1" s="1"/>
  <c r="T5" i="1" s="1"/>
  <c r="Z6" i="1"/>
  <c r="S6" i="1" s="1"/>
  <c r="T6" i="1" s="1"/>
  <c r="Z7" i="1"/>
  <c r="S7" i="1" s="1"/>
  <c r="T7" i="1" s="1"/>
  <c r="J6" i="1"/>
  <c r="J7" i="1"/>
  <c r="G6" i="1"/>
  <c r="M6" i="1" s="1"/>
  <c r="G7" i="1"/>
  <c r="M7" i="1" s="1"/>
  <c r="J5" i="1"/>
  <c r="G5" i="1"/>
  <c r="M5" i="1" l="1"/>
</calcChain>
</file>

<file path=xl/sharedStrings.xml><?xml version="1.0" encoding="utf-8"?>
<sst xmlns="http://schemas.openxmlformats.org/spreadsheetml/2006/main" count="68" uniqueCount="30">
  <si>
    <t>Client</t>
  </si>
  <si>
    <t>Prix de vente</t>
  </si>
  <si>
    <t>Acompte 1</t>
  </si>
  <si>
    <t xml:space="preserve">Acompte 2 </t>
  </si>
  <si>
    <t>Delta</t>
  </si>
  <si>
    <t>Solde</t>
  </si>
  <si>
    <t>Janvier</t>
  </si>
  <si>
    <t>Février</t>
  </si>
  <si>
    <t>Mars</t>
  </si>
  <si>
    <t>Client 1</t>
  </si>
  <si>
    <t>Client 2</t>
  </si>
  <si>
    <t xml:space="preserve">Client 6 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</si>
  <si>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</si>
  <si>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</si>
  <si>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</si>
  <si>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</si>
  <si>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</si>
  <si>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</si>
  <si>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</si>
  <si>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</si>
  <si>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</si>
  <si>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 de facture</t>
  </si>
  <si>
    <t>Montant</t>
  </si>
  <si>
    <t>Pourcentage</t>
  </si>
  <si>
    <t>Mois</t>
  </si>
  <si>
    <t>Payé</t>
  </si>
  <si>
    <t>Solde dû</t>
  </si>
  <si>
    <t>Prévision solde</t>
  </si>
  <si>
    <t>Montant payé</t>
  </si>
  <si>
    <t>Prévision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</si>
</sst>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89999084444715716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6">
    <xf numFmtId="0" fontId="0" fillId="0" borderId="0" xfId="0"/>
    <xf numFmtId="8" fontId="0" fillId="0" borderId="0" xfId="0" applyNumberFormat="1"/>
    <xf numFmtId="0" fontId="0" fillId="2" borderId="0" xfId="0" applyFill="1" applyAlignment="1">
      <alignment horizontal="center"/>
    </xf>
    <xf numFmtId="44" fontId="0" fillId="0" borderId="0" xfId="1" applyFont="1"/>
    <xf numFmtId="8" fontId="0" fillId="0" borderId="0" xfId="1" applyNumberFormat="1" applyFon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44" fontId="0" fillId="0" borderId="0" xfId="1" applyFont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Border="1"/>
    <xf numFmtId="9" fontId="0" fillId="0" borderId="0" xfId="0" applyNumberFormat="1"/>
    <xf numFmtId="9" fontId="0" fillId="0" borderId="0" xfId="0" applyNumberFormat="1" applyBorder="1"/>
    <xf numFmtId="0" fontId="0" fillId="0" borderId="0" xfId="0" applyAlignment="1"/>
    <xf numFmtId="44" fontId="0" fillId="0" borderId="0" xfId="1" applyFont="1" applyBorder="1"/>
    <xf numFmtId="44" fontId="0" fillId="0" borderId="0" xfId="1" applyFont="1" applyAlignment="1"/>
  </cellXfs>
  <cellStyles count="2">
    <cellStyle name="Monétaire" xfId="1" builtinId="4"/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4" formatCode="_-* #,##0.00\ &quot;€&quot;_-;\-* #,##0.00\ &quot;€&quot;_-;_-* &quot;-&quot;??\ &quot;€&quot;_-;_-@_-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4" formatCode="_-* #,##0.00\ &quot;€&quot;_-;\-* #,##0.00\ &quot;€&quot;_-;_-* &quot;-&quot;??\ &quot;€&quot;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18FD5D9-6EA2-4769-9257-81BDA27C6B40}" name="Ventes" displayName="Ventes" ref="P4:U7" totalsRowShown="0">
  <tableColumns count="6">
    <tableColumn id="1" xr3:uid="{0B2DD280-8497-4574-B21E-5AF90CC9DF88}" name="No de facture"/>
    <tableColumn id="2" xr3:uid="{FB78496A-74CA-46BC-8DEE-1A8A6EBBF34A}" name="Client" dataDxfId="2"/>
    <tableColumn id="3" xr3:uid="{CA32D3D0-61A8-4626-9EAD-CF2E0044B8CF}" name="Prix de vente" dataDxfId="3" dataCellStyle="Monétaire"/>
    <tableColumn id="5" xr3:uid="{B339070C-3CC2-48DE-8B73-A24EB85BB94D}" name="Payé" dataDxfId="4" dataCellStyle="Monétaire">
      <calculatedColumnFormula>SUMIFS(Z5:Z8,W5:W8,P5)</calculatedColumnFormula>
    </tableColumn>
    <tableColumn id="6" xr3:uid="{4B23C238-41A8-4396-8BC9-9831F883C7A4}" name="Solde dû" dataDxfId="1" dataCellStyle="Monétaire">
      <calculatedColumnFormula>Ventes[[#This Row],[Prix de vente]]-Ventes[[#This Row],[Payé]]</calculatedColumnFormula>
    </tableColumn>
    <tableColumn id="7" xr3:uid="{41D60162-C0ED-4C93-832C-32AFE2C10EF3}" name="Prévision solde" dataDxfId="0" dataCellStyle="Monétair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00C2177-F2A5-4A5F-9534-FE55FE28C8B7}" name="Paiements" displayName="Paiements" ref="W4:Z8" totalsRowShown="0">
  <autoFilter ref="W4:Z8" xr:uid="{F00C2177-F2A5-4A5F-9534-FE55FE28C8B7}"/>
  <tableColumns count="4">
    <tableColumn id="1" xr3:uid="{9183728B-6007-4E66-BA9A-2BBCD1217F99}" name="No de facture"/>
    <tableColumn id="2" xr3:uid="{35BFF6CB-77AE-42A4-9C44-B7E935838FDC}" name="Pourcentage"/>
    <tableColumn id="3" xr3:uid="{2A31ADAF-2651-40FC-B9A6-19882CF50356}" name="Mois"/>
    <tableColumn id="4" xr3:uid="{E79C9105-DE0F-4C46-A30E-4425F6C32FCA}" name="Montant" dataCellStyle="Monétaire">
      <calculatedColumnFormula>_xlfn.XLOOKUP(Paiements[[#This Row],[No de facture]],Ventes[No de facture],Ventes[Prix de vente],0,0)*Paiements[[#This Row],[Pourcentage]]</calculatedColumnFormula>
    </tableColumn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8A62265-C014-4AE3-BF6D-7AC282AC7D0B}" name="Trésorerie" displayName="Trésorerie" ref="P10:R22" totalsRowShown="0">
  <autoFilter ref="P10:R22" xr:uid="{98A62265-C014-4AE3-BF6D-7AC282AC7D0B}"/>
  <tableColumns count="3">
    <tableColumn id="1" xr3:uid="{B47958B0-C788-477D-B5C8-C5D2E5E69436}" name="Mois"/>
    <tableColumn id="2" xr3:uid="{7EA981A2-16B8-4863-97B8-8097310578A3}" name="Montant payé" dataCellStyle="Monétaire">
      <calculatedColumnFormula>SUMIFS(Paiements[Montant],Paiements[Mois],P11)</calculatedColumnFormula>
    </tableColumn>
    <tableColumn id="3" xr3:uid="{1F215EC7-E187-4304-B648-653FC0958A06}" name="Prévision" dataCellStyle="Monétaire">
      <calculatedColumnFormula>SUMIFS(Ventes[Solde dû],Ventes[Prévision solde],Trésorerie[[#This Row],[Mois]])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466728-651B-443A-A1B2-BCA9C75DBC0B}">
  <dimension ref="A2:A13"/>
  <sheetViews>
    <sheetView workbookViewId="0">
      <selection activeCell="C13" sqref="C13"/>
    </sheetView>
  </sheetViews>
  <sheetFormatPr baseColWidth="10" defaultRowHeight="15" x14ac:dyDescent="0.25"/>
  <sheetData>
    <row r="2" spans="1:1" x14ac:dyDescent="0.25">
      <c r="A2" t="s">
        <v>6</v>
      </c>
    </row>
    <row r="3" spans="1:1" x14ac:dyDescent="0.25">
      <c r="A3" t="s">
        <v>7</v>
      </c>
    </row>
    <row r="4" spans="1:1" x14ac:dyDescent="0.25">
      <c r="A4" t="s">
        <v>8</v>
      </c>
    </row>
    <row r="5" spans="1:1" x14ac:dyDescent="0.25">
      <c r="A5" t="s">
        <v>12</v>
      </c>
    </row>
    <row r="6" spans="1:1" x14ac:dyDescent="0.25">
      <c r="A6" t="s">
        <v>13</v>
      </c>
    </row>
    <row r="7" spans="1:1" x14ac:dyDescent="0.25">
      <c r="A7" t="s">
        <v>14</v>
      </c>
    </row>
    <row r="8" spans="1:1" x14ac:dyDescent="0.25">
      <c r="A8" t="s">
        <v>15</v>
      </c>
    </row>
    <row r="9" spans="1:1" x14ac:dyDescent="0.25">
      <c r="A9" t="s">
        <v>16</v>
      </c>
    </row>
    <row r="10" spans="1:1" x14ac:dyDescent="0.25">
      <c r="A10" t="s">
        <v>17</v>
      </c>
    </row>
    <row r="11" spans="1:1" x14ac:dyDescent="0.25">
      <c r="A11" t="s">
        <v>18</v>
      </c>
    </row>
    <row r="12" spans="1:1" x14ac:dyDescent="0.25">
      <c r="A12" t="s">
        <v>19</v>
      </c>
    </row>
    <row r="13" spans="1:1" x14ac:dyDescent="0.25">
      <c r="A13" t="s">
        <v>20</v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BEDD1A-44DC-45DB-A169-7191B2FFB2E4}">
  <dimension ref="A1:AA22"/>
  <sheetViews>
    <sheetView tabSelected="1" workbookViewId="0">
      <selection activeCell="W17" sqref="W17"/>
    </sheetView>
  </sheetViews>
  <sheetFormatPr baseColWidth="10" defaultRowHeight="15" x14ac:dyDescent="0.25"/>
  <cols>
    <col min="4" max="4" width="12.5703125" bestFit="1" customWidth="1"/>
    <col min="6" max="6" width="3" bestFit="1" customWidth="1"/>
    <col min="9" max="9" width="3" bestFit="1" customWidth="1"/>
    <col min="16" max="16" width="14.85546875" customWidth="1"/>
    <col min="17" max="17" width="15.42578125" bestFit="1" customWidth="1"/>
    <col min="18" max="20" width="14" customWidth="1"/>
    <col min="21" max="21" width="14.85546875" bestFit="1" customWidth="1"/>
    <col min="23" max="23" width="15.42578125" style="10" bestFit="1" customWidth="1"/>
    <col min="24" max="24" width="14.140625" style="10" customWidth="1"/>
    <col min="25" max="25" width="11.42578125" style="10"/>
    <col min="26" max="26" width="11.85546875" style="10" bestFit="1" customWidth="1"/>
    <col min="27" max="27" width="11.42578125" style="10"/>
  </cols>
  <sheetData>
    <row r="1" spans="1:26" x14ac:dyDescent="0.25">
      <c r="A1" t="s">
        <v>6</v>
      </c>
      <c r="C1" t="s">
        <v>7</v>
      </c>
      <c r="E1" t="s">
        <v>8</v>
      </c>
    </row>
    <row r="3" spans="1:26" x14ac:dyDescent="0.25">
      <c r="B3" t="s">
        <v>0</v>
      </c>
      <c r="D3" t="s">
        <v>1</v>
      </c>
      <c r="F3" s="8" t="s">
        <v>2</v>
      </c>
      <c r="G3" s="8"/>
      <c r="H3" s="8"/>
      <c r="I3" s="9" t="s">
        <v>3</v>
      </c>
      <c r="J3" s="9"/>
      <c r="K3" s="9"/>
      <c r="L3" s="2" t="s">
        <v>4</v>
      </c>
      <c r="M3" s="9" t="s">
        <v>5</v>
      </c>
      <c r="N3" s="9"/>
    </row>
    <row r="4" spans="1:26" x14ac:dyDescent="0.25">
      <c r="P4" t="s">
        <v>21</v>
      </c>
      <c r="Q4" t="s">
        <v>0</v>
      </c>
      <c r="R4" t="s">
        <v>1</v>
      </c>
      <c r="S4" t="s">
        <v>25</v>
      </c>
      <c r="T4" t="s">
        <v>26</v>
      </c>
      <c r="U4" t="s">
        <v>27</v>
      </c>
      <c r="W4" t="s">
        <v>21</v>
      </c>
      <c r="X4" t="s">
        <v>23</v>
      </c>
      <c r="Y4" t="s">
        <v>24</v>
      </c>
      <c r="Z4" s="10" t="s">
        <v>22</v>
      </c>
    </row>
    <row r="5" spans="1:26" x14ac:dyDescent="0.25">
      <c r="B5" s="6" t="s">
        <v>9</v>
      </c>
      <c r="D5" s="3">
        <v>227808.86</v>
      </c>
      <c r="F5">
        <v>30</v>
      </c>
      <c r="G5" s="1">
        <f>D5*F5%</f>
        <v>68342.657999999996</v>
      </c>
      <c r="H5" s="5" t="s">
        <v>6</v>
      </c>
      <c r="I5">
        <v>0</v>
      </c>
      <c r="J5" s="1">
        <f>D5*I5%</f>
        <v>0</v>
      </c>
      <c r="K5" s="5" t="s">
        <v>7</v>
      </c>
      <c r="L5" s="3">
        <v>-1153.94</v>
      </c>
      <c r="M5" s="4">
        <f>D5-G5-J5+L5</f>
        <v>158312.26199999999</v>
      </c>
      <c r="N5" s="7" t="s">
        <v>8</v>
      </c>
      <c r="P5">
        <v>1001</v>
      </c>
      <c r="Q5" s="13" t="s">
        <v>9</v>
      </c>
      <c r="R5" s="3">
        <v>227808.86</v>
      </c>
      <c r="S5" s="3">
        <f t="shared" ref="S5:S7" si="0">SUMIFS(Z5:Z8,W5:W8,P5)</f>
        <v>68342.657999999996</v>
      </c>
      <c r="T5" s="3">
        <f>Ventes[[#This Row],[Prix de vente]]-Ventes[[#This Row],[Payé]]</f>
        <v>159466.20199999999</v>
      </c>
      <c r="U5" s="15" t="s">
        <v>8</v>
      </c>
      <c r="W5">
        <v>1001</v>
      </c>
      <c r="X5" s="11">
        <v>0.3</v>
      </c>
      <c r="Y5" t="s">
        <v>6</v>
      </c>
      <c r="Z5" s="14">
        <f>_xlfn.XLOOKUP(Paiements[[#This Row],[No de facture]],Ventes[No de facture],Ventes[Prix de vente],0,0)*Paiements[[#This Row],[Pourcentage]]</f>
        <v>68342.657999999996</v>
      </c>
    </row>
    <row r="6" spans="1:26" x14ac:dyDescent="0.25">
      <c r="B6" s="6" t="s">
        <v>10</v>
      </c>
      <c r="D6" s="3">
        <v>15985</v>
      </c>
      <c r="F6">
        <v>30</v>
      </c>
      <c r="G6" s="1">
        <f t="shared" ref="G6:G7" si="1">D6*F6%</f>
        <v>4795.5</v>
      </c>
      <c r="H6" s="5" t="s">
        <v>7</v>
      </c>
      <c r="I6">
        <v>0</v>
      </c>
      <c r="J6" s="1">
        <f t="shared" ref="J6:J7" si="2">D6*I6%</f>
        <v>0</v>
      </c>
      <c r="K6" s="5" t="s">
        <v>16</v>
      </c>
      <c r="L6" s="3">
        <v>110</v>
      </c>
      <c r="M6" s="4">
        <f t="shared" ref="M6:M7" si="3">D6-G6-J6+L6</f>
        <v>11299.5</v>
      </c>
      <c r="N6" s="7" t="s">
        <v>12</v>
      </c>
      <c r="P6">
        <v>1002</v>
      </c>
      <c r="Q6" s="13" t="s">
        <v>10</v>
      </c>
      <c r="R6" s="3">
        <v>15985</v>
      </c>
      <c r="S6" s="3">
        <f t="shared" si="0"/>
        <v>4795.5</v>
      </c>
      <c r="T6" s="3">
        <f>Ventes[[#This Row],[Prix de vente]]-Ventes[[#This Row],[Payé]]</f>
        <v>11189.5</v>
      </c>
      <c r="U6" s="15" t="s">
        <v>12</v>
      </c>
      <c r="W6">
        <v>1002</v>
      </c>
      <c r="X6" s="11">
        <v>0.3</v>
      </c>
      <c r="Y6" t="s">
        <v>7</v>
      </c>
      <c r="Z6" s="14">
        <f>_xlfn.XLOOKUP(Paiements[[#This Row],[No de facture]],Ventes[No de facture],Ventes[Prix de vente],0,0)*Paiements[[#This Row],[Pourcentage]]</f>
        <v>4795.5</v>
      </c>
    </row>
    <row r="7" spans="1:26" x14ac:dyDescent="0.25">
      <c r="B7" s="6" t="s">
        <v>11</v>
      </c>
      <c r="D7" s="3">
        <v>89965</v>
      </c>
      <c r="F7">
        <v>30</v>
      </c>
      <c r="G7" s="1">
        <f t="shared" si="1"/>
        <v>26989.5</v>
      </c>
      <c r="H7" s="5" t="s">
        <v>15</v>
      </c>
      <c r="I7">
        <v>40</v>
      </c>
      <c r="J7" s="1">
        <f t="shared" si="2"/>
        <v>35986</v>
      </c>
      <c r="K7" s="5" t="s">
        <v>16</v>
      </c>
      <c r="L7" s="3">
        <v>0</v>
      </c>
      <c r="M7" s="4">
        <f t="shared" si="3"/>
        <v>26989.5</v>
      </c>
      <c r="N7" s="7" t="s">
        <v>13</v>
      </c>
      <c r="P7">
        <v>1003</v>
      </c>
      <c r="Q7" s="13" t="s">
        <v>11</v>
      </c>
      <c r="R7" s="3">
        <v>89965</v>
      </c>
      <c r="S7" s="3">
        <f t="shared" si="0"/>
        <v>62975.5</v>
      </c>
      <c r="T7" s="3">
        <f>Ventes[[#This Row],[Prix de vente]]-Ventes[[#This Row],[Payé]]</f>
        <v>26989.5</v>
      </c>
      <c r="U7" s="15" t="s">
        <v>13</v>
      </c>
      <c r="W7">
        <v>1003</v>
      </c>
      <c r="X7" s="11">
        <v>0.3</v>
      </c>
      <c r="Y7" t="s">
        <v>15</v>
      </c>
      <c r="Z7" s="14">
        <f>_xlfn.XLOOKUP(Paiements[[#This Row],[No de facture]],Ventes[No de facture],Ventes[Prix de vente],0,0)*Paiements[[#This Row],[Pourcentage]]</f>
        <v>26989.5</v>
      </c>
    </row>
    <row r="8" spans="1:26" x14ac:dyDescent="0.25">
      <c r="N8" s="5"/>
      <c r="W8" s="10">
        <v>1003</v>
      </c>
      <c r="X8" s="12">
        <v>0.4</v>
      </c>
      <c r="Y8" s="13" t="s">
        <v>16</v>
      </c>
      <c r="Z8" s="14">
        <f>_xlfn.XLOOKUP(Paiements[[#This Row],[No de facture]],Ventes[No de facture],Ventes[Prix de vente],0,0)*Paiements[[#This Row],[Pourcentage]]</f>
        <v>35986</v>
      </c>
    </row>
    <row r="10" spans="1:26" x14ac:dyDescent="0.25">
      <c r="P10" t="s">
        <v>24</v>
      </c>
      <c r="Q10" t="s">
        <v>28</v>
      </c>
      <c r="R10" t="s">
        <v>29</v>
      </c>
    </row>
    <row r="11" spans="1:26" x14ac:dyDescent="0.25">
      <c r="P11" t="s">
        <v>6</v>
      </c>
      <c r="Q11" s="3">
        <f>SUMIFS(Paiements[Montant],Paiements[Mois],P11)</f>
        <v>68342.657999999996</v>
      </c>
      <c r="R11" s="3">
        <f>SUMIFS(Ventes[Solde dû],Ventes[Prévision solde],Trésorerie[[#This Row],[Mois]])</f>
        <v>0</v>
      </c>
    </row>
    <row r="12" spans="1:26" x14ac:dyDescent="0.25">
      <c r="P12" t="s">
        <v>7</v>
      </c>
      <c r="Q12" s="3">
        <f>SUMIFS(Paiements[Montant],Paiements[Mois],P12)</f>
        <v>4795.5</v>
      </c>
      <c r="R12" s="3">
        <f>SUMIFS(Ventes[Solde dû],Ventes[Prévision solde],Trésorerie[[#This Row],[Mois]])</f>
        <v>0</v>
      </c>
    </row>
    <row r="13" spans="1:26" x14ac:dyDescent="0.25">
      <c r="P13" t="s">
        <v>8</v>
      </c>
      <c r="Q13" s="3">
        <f>SUMIFS(Paiements[Montant],Paiements[Mois],P13)</f>
        <v>0</v>
      </c>
      <c r="R13" s="3">
        <f>SUMIFS(Ventes[Solde dû],Ventes[Prévision solde],Trésorerie[[#This Row],[Mois]])</f>
        <v>159466.20199999999</v>
      </c>
    </row>
    <row r="14" spans="1:26" x14ac:dyDescent="0.25">
      <c r="P14" t="s">
        <v>12</v>
      </c>
      <c r="Q14" s="3">
        <f>SUMIFS(Paiements[Montant],Paiements[Mois],P14)</f>
        <v>0</v>
      </c>
      <c r="R14" s="3">
        <f>SUMIFS(Ventes[Solde dû],Ventes[Prévision solde],Trésorerie[[#This Row],[Mois]])</f>
        <v>11189.5</v>
      </c>
    </row>
    <row r="15" spans="1:26" x14ac:dyDescent="0.25">
      <c r="P15" t="s">
        <v>13</v>
      </c>
      <c r="Q15" s="3">
        <f>SUMIFS(Paiements[Montant],Paiements[Mois],P15)</f>
        <v>0</v>
      </c>
      <c r="R15" s="3">
        <f>SUMIFS(Ventes[Solde dû],Ventes[Prévision solde],Trésorerie[[#This Row],[Mois]])</f>
        <v>26989.5</v>
      </c>
    </row>
    <row r="16" spans="1:26" x14ac:dyDescent="0.25">
      <c r="P16" t="s">
        <v>14</v>
      </c>
      <c r="Q16" s="3">
        <f>SUMIFS(Paiements[Montant],Paiements[Mois],P16)</f>
        <v>0</v>
      </c>
      <c r="R16" s="3">
        <f>SUMIFS(Ventes[Solde dû],Ventes[Prévision solde],Trésorerie[[#This Row],[Mois]])</f>
        <v>0</v>
      </c>
    </row>
    <row r="17" spans="16:18" x14ac:dyDescent="0.25">
      <c r="P17" t="s">
        <v>15</v>
      </c>
      <c r="Q17" s="3">
        <f>SUMIFS(Paiements[Montant],Paiements[Mois],P17)</f>
        <v>26989.5</v>
      </c>
      <c r="R17" s="3">
        <f>SUMIFS(Ventes[Solde dû],Ventes[Prévision solde],Trésorerie[[#This Row],[Mois]])</f>
        <v>0</v>
      </c>
    </row>
    <row r="18" spans="16:18" x14ac:dyDescent="0.25">
      <c r="P18" t="s">
        <v>16</v>
      </c>
      <c r="Q18" s="3">
        <f>SUMIFS(Paiements[Montant],Paiements[Mois],P18)</f>
        <v>35986</v>
      </c>
      <c r="R18" s="3">
        <f>SUMIFS(Ventes[Solde dû],Ventes[Prévision solde],Trésorerie[[#This Row],[Mois]])</f>
        <v>0</v>
      </c>
    </row>
    <row r="19" spans="16:18" x14ac:dyDescent="0.25">
      <c r="P19" t="s">
        <v>17</v>
      </c>
      <c r="Q19" s="3">
        <f>SUMIFS(Paiements[Montant],Paiements[Mois],P19)</f>
        <v>0</v>
      </c>
      <c r="R19" s="3">
        <f>SUMIFS(Ventes[Solde dû],Ventes[Prévision solde],Trésorerie[[#This Row],[Mois]])</f>
        <v>0</v>
      </c>
    </row>
    <row r="20" spans="16:18" x14ac:dyDescent="0.25">
      <c r="P20" t="s">
        <v>18</v>
      </c>
      <c r="Q20" s="3">
        <f>SUMIFS(Paiements[Montant],Paiements[Mois],P20)</f>
        <v>0</v>
      </c>
      <c r="R20" s="3">
        <f>SUMIFS(Ventes[Solde dû],Ventes[Prévision solde],Trésorerie[[#This Row],[Mois]])</f>
        <v>0</v>
      </c>
    </row>
    <row r="21" spans="16:18" x14ac:dyDescent="0.25">
      <c r="P21" t="s">
        <v>19</v>
      </c>
      <c r="Q21" s="3">
        <f>SUMIFS(Paiements[Montant],Paiements[Mois],P21)</f>
        <v>0</v>
      </c>
      <c r="R21" s="3">
        <f>SUMIFS(Ventes[Solde dû],Ventes[Prévision solde],Trésorerie[[#This Row],[Mois]])</f>
        <v>0</v>
      </c>
    </row>
    <row r="22" spans="16:18" x14ac:dyDescent="0.25">
      <c r="P22" t="s">
        <v>20</v>
      </c>
      <c r="Q22" s="3">
        <f>SUMIFS(Paiements[Montant],Paiements[Mois],P22)</f>
        <v>0</v>
      </c>
      <c r="R22" s="3">
        <f>SUMIFS(Ventes[Solde dû],Ventes[Prévision solde],Trésorerie[[#This Row],[Mois]])</f>
        <v>0</v>
      </c>
    </row>
  </sheetData>
  <mergeCells count="3">
    <mergeCell ref="F3:H3"/>
    <mergeCell ref="I3:K3"/>
    <mergeCell ref="M3:N3"/>
  </mergeCells>
  <phoneticPr fontId="2" type="noConversion"/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Dashboard</vt:lpstr>
      <vt:lpstr>Chantiers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Gentges | Earth France</dc:creator>
  <cp:lastModifiedBy>Chris_W10</cp:lastModifiedBy>
  <dcterms:created xsi:type="dcterms:W3CDTF">2025-06-25T15:30:03Z</dcterms:created>
  <dcterms:modified xsi:type="dcterms:W3CDTF">2025-06-25T16:35:36Z</dcterms:modified>
</cp:coreProperties>
</file>