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5CDF2B2C-37E6-47B5-9189-5CCFC7C6CAE0}" xr6:coauthVersionLast="47" xr6:coauthVersionMax="47" xr10:uidLastSave="{00000000-0000-0000-0000-000000000000}"/>
  <bookViews>
    <workbookView xWindow="-120" yWindow="-120" windowWidth="38640" windowHeight="15990" activeTab="2" xr2:uid="{1A7A84DE-8906-4BCD-B7B7-71328D2CFBB9}"/>
  </bookViews>
  <sheets>
    <sheet name="CLIENT 1" sheetId="1" r:id="rId1"/>
    <sheet name="CLIENT 2" sheetId="3" r:id="rId2"/>
    <sheet name="REPORTING" sheetId="2" r:id="rId3"/>
  </sheets>
  <definedNames>
    <definedName name="DonnéesExternes_1" localSheetId="2" hidden="1">REPORTING!$K$4:$S$16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2" l="1" a="1"/>
  <c r="E7" i="2" s="1"/>
  <c r="E8" i="2" a="1"/>
  <c r="E8" i="2" s="1"/>
  <c r="E9" i="2" a="1"/>
  <c r="E9" i="2" s="1"/>
  <c r="E10" i="2" a="1"/>
  <c r="E10" i="2" s="1"/>
  <c r="E6" i="2" a="1"/>
  <c r="E6" i="2" s="1"/>
  <c r="D9" i="2"/>
  <c r="D10" i="2"/>
  <c r="D21" i="2" a="1"/>
  <c r="D21" i="2" s="1"/>
  <c r="D8" i="2" s="1"/>
  <c r="D19" i="2" a="1"/>
  <c r="D19" i="2" s="1"/>
  <c r="D6" i="2" s="1"/>
  <c r="D20" i="2" a="1"/>
  <c r="D20" i="2" s="1"/>
  <c r="D7" i="2" s="1"/>
  <c r="D18" i="2" a="1"/>
  <c r="D18" i="2" s="1"/>
  <c r="P8" i="1"/>
  <c r="L4" i="1"/>
  <c r="M4" i="1"/>
  <c r="N4" i="1"/>
  <c r="K4" i="1"/>
  <c r="N3" i="1"/>
  <c r="N5" i="1" s="1"/>
  <c r="M3" i="1"/>
  <c r="M5" i="1" s="1"/>
  <c r="L3" i="1"/>
  <c r="L5" i="1" s="1"/>
  <c r="K3" i="1"/>
  <c r="K5" i="1" s="1"/>
  <c r="L19" i="1"/>
  <c r="M19" i="1"/>
  <c r="N19" i="1"/>
  <c r="O19" i="1"/>
  <c r="P19" i="1"/>
  <c r="K19" i="1"/>
  <c r="K6" i="1" l="1"/>
  <c r="K7" i="1"/>
  <c r="P4" i="1"/>
  <c r="P5" i="1"/>
  <c r="P3" i="1"/>
  <c r="L7" i="1" l="1"/>
  <c r="M7" i="1"/>
  <c r="N7" i="1"/>
  <c r="L6" i="1"/>
  <c r="M6" i="1"/>
  <c r="N6" i="1"/>
  <c r="P7" i="1" l="1"/>
  <c r="P6" i="1"/>
  <c r="D1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101CC0D-50AB-4C80-97F9-C7BA7AB8D370}" keepAlive="1" name="Requête - Critère1" description="Connexion à la requête « Critère1 » dans le classeur." type="5" refreshedVersion="0" background="1">
    <dbPr connection="Provider=Microsoft.Mashup.OleDb.1;Data Source=$Workbook$;Location=Critère1;Extended Properties=&quot;&quot;" command="SELECT * FROM [Critère1]"/>
  </connection>
  <connection id="2" xr16:uid="{B5E5DAE4-17D5-4B0D-947D-F1CDE584A904}" keepAlive="1" name="Requête - Critère2" description="Connexion à la requête « Critère2 » dans le classeur." type="5" refreshedVersion="0" background="1">
    <dbPr connection="Provider=Microsoft.Mashup.OleDb.1;Data Source=$Workbook$;Location=Critère2;Extended Properties=&quot;&quot;" command="SELECT * FROM [Critère2]"/>
  </connection>
  <connection id="3" xr16:uid="{3B6B9038-A2E8-4A22-8D3F-202DEB371175}" keepAlive="1" name="Requête - Critère3" description="Connexion à la requête « Critère3 » dans le classeur." type="5" refreshedVersion="0" background="1">
    <dbPr connection="Provider=Microsoft.Mashup.OleDb.1;Data Source=$Workbook$;Location=Critère3;Extended Properties=&quot;&quot;" command="SELECT * FROM [Critère3]"/>
  </connection>
  <connection id="4" xr16:uid="{2614283D-CB23-4A8D-8887-AD61A4DB4936}" keepAlive="1" name="Requête - Critère6" description="Connexion à la requête « Critère6 » dans le classeur." type="5" refreshedVersion="0" background="1">
    <dbPr connection="Provider=Microsoft.Mashup.OleDb.1;Data Source=$Workbook$;Location=Critère6;Extended Properties=&quot;&quot;" command="SELECT * FROM [Critère6]"/>
  </connection>
  <connection id="5" xr16:uid="{C732DCFB-927D-4976-A205-69F0673478F8}" keepAlive="1" name="Requête - Tout" description="Connexion à la requête « Tout » dans le classeur." type="5" refreshedVersion="8" background="1" saveData="1">
    <dbPr connection="Provider=Microsoft.Mashup.OleDb.1;Data Source=$Workbook$;Location=Tout;Extended Properties=&quot;&quot;" command="SELECT * FROM [Tout]"/>
  </connection>
  <connection id="6" xr16:uid="{7BF0A6B5-7289-4914-B634-F4DC7F12C97F}" keepAlive="1" name="Requête - Tout0" description="Connexion à la requête « Tout0 » dans le classeur." type="5" refreshedVersion="0" background="1">
    <dbPr connection="Provider=Microsoft.Mashup.OleDb.1;Data Source=$Workbook$;Location=Tout0;Extended Properties=&quot;&quot;" command="SELECT * FROM [Tout0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<sst xmlns="http://schemas.openxmlformats.org/spreadsheetml/2006/main" count="177" uniqueCount="70">
  <si>
    <t>Critères</t>
  </si>
  <si>
    <t>Données</t>
  </si>
  <si>
    <t>CLIENT 1</t>
  </si>
  <si>
    <t>Critère 1</t>
  </si>
  <si>
    <t>Critère 2</t>
  </si>
  <si>
    <t>Critère 3</t>
  </si>
  <si>
    <t>Critère 4</t>
  </si>
  <si>
    <t>Critère 5</t>
  </si>
  <si>
    <t>Appréciation des critères</t>
  </si>
  <si>
    <t>Moyenne des critères</t>
  </si>
  <si>
    <t>XXX</t>
  </si>
  <si>
    <t>TOTAL</t>
  </si>
  <si>
    <t/>
  </si>
  <si>
    <t>-</t>
  </si>
  <si>
    <t>SECTEUR 1</t>
  </si>
  <si>
    <t>SECTEUR 2</t>
  </si>
  <si>
    <t>SECTEUR 3</t>
  </si>
  <si>
    <t>SECTEUR 4</t>
  </si>
  <si>
    <t>X1</t>
  </si>
  <si>
    <t>X2</t>
  </si>
  <si>
    <t>X3</t>
  </si>
  <si>
    <t>X4</t>
  </si>
  <si>
    <t>X5</t>
  </si>
  <si>
    <t>X6</t>
  </si>
  <si>
    <t>X1 - Projet A1</t>
  </si>
  <si>
    <t>X1 - Projet A2</t>
  </si>
  <si>
    <t>X1 - Projet A3</t>
  </si>
  <si>
    <t>X1 - Projet A4</t>
  </si>
  <si>
    <t>X1 - Projet A5</t>
  </si>
  <si>
    <t>X1 - Projet A6</t>
  </si>
  <si>
    <t>Automatique</t>
  </si>
  <si>
    <t>Manuel</t>
  </si>
  <si>
    <t>À renseigner 1</t>
  </si>
  <si>
    <t>À renseigner 2</t>
  </si>
  <si>
    <t>À renseigner 3</t>
  </si>
  <si>
    <t>Critère 6</t>
  </si>
  <si>
    <t>Référence du dossier</t>
  </si>
  <si>
    <t>Intitulé du dossier</t>
  </si>
  <si>
    <t>Secteur d'activité concerné</t>
  </si>
  <si>
    <t>Type de référence concerné</t>
  </si>
  <si>
    <t>Temps en jour ouvré pour avoir une réponse</t>
  </si>
  <si>
    <t>Client a participé au dossier</t>
  </si>
  <si>
    <t>Client a remporté le dossier</t>
  </si>
  <si>
    <t xml:space="preserve">J'ai besoin de savoir si le client concerné a participé aux dossiers hiérarchisés par secteur. </t>
  </si>
  <si>
    <t>SECTEUR 5</t>
  </si>
  <si>
    <t>SECTEUR 6</t>
  </si>
  <si>
    <t>Pour toutes les fois où son nom ressort, j'ai besoin d'avoir la donnée hiérachisée par secteur d'activité sur le critère 1.</t>
  </si>
  <si>
    <t>Le tableau de données brutes entre la colonne B et H peut contenir peu ou beaucoup de lignes.</t>
  </si>
  <si>
    <t>Dans ce contexte, s'il a vraiment participé à nos dossiers, son nom ressort en colonne F pour chaque dossier.</t>
  </si>
  <si>
    <t>Ainsi, s'il a participé à 3 dossiers sur le secteur 1, 4 sur le secteur 2 (et ainsi de suite), c'est cela qui doit s'afficher :</t>
  </si>
  <si>
    <t>J'ai besoin de savoir si le client concerné a remporté le dossier, encore une fois hiérarchisé par secteur.</t>
  </si>
  <si>
    <t>Ainsi, s'il a remporté 2 dossiers sur le secteur 1, 4 sur le secteur 2 (et ainsi de suite), c'est cela qui doit s'afficher :</t>
  </si>
  <si>
    <t>Il s'agit d'une extraction semestrielle des dossiers reçus par nos clients.</t>
  </si>
  <si>
    <t>J'ai besoin de connaître le nombre de dossiers que le client a reçu par secteur d'activité.</t>
  </si>
  <si>
    <t>Pour ça, je vais avoir besoin de la colonne D et du nombre de références en colonne C.</t>
  </si>
  <si>
    <t>Par exemple, dans mon tableau actuel (B to H), il y a un dossier par secteur d'activité.</t>
  </si>
  <si>
    <t>Ainsi, le critère doit fait ressortir les éléments suivants :</t>
  </si>
  <si>
    <t>C'est le même fonctionnement que le critère 2 sauf que la colonne que l'on va prendre en compte n'est plus la F mais bien la G.</t>
  </si>
  <si>
    <t>CLIENT2</t>
  </si>
  <si>
    <t>CLIENT1</t>
  </si>
  <si>
    <t>Client</t>
  </si>
  <si>
    <t>Critère</t>
  </si>
  <si>
    <t>Critère1</t>
  </si>
  <si>
    <t>Critère2</t>
  </si>
  <si>
    <t>Critère3</t>
  </si>
  <si>
    <t>Critère4</t>
  </si>
  <si>
    <t>Critère5</t>
  </si>
  <si>
    <t>Critère6</t>
  </si>
  <si>
    <t>Total</t>
  </si>
  <si>
    <t>N'a pas de serns mathématiquement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</si>
</sst>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%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1"/>
      <color theme="1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9" fontId="3" fillId="0" borderId="1" xfId="1" applyFont="1" applyBorder="1" applyAlignment="1">
      <alignment horizontal="center"/>
    </xf>
    <xf numFmtId="164" fontId="3" fillId="0" borderId="1" xfId="1" applyNumberFormat="1" applyFont="1" applyBorder="1" applyAlignment="1">
      <alignment horizontal="center"/>
    </xf>
    <xf numFmtId="9" fontId="0" fillId="0" borderId="0" xfId="1" applyFont="1"/>
    <xf numFmtId="0" fontId="3" fillId="0" borderId="1" xfId="0" quotePrefix="1" applyFont="1" applyBorder="1" applyAlignment="1">
      <alignment horizontal="center" wrapText="1"/>
    </xf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2" borderId="1" xfId="0" applyFill="1" applyBorder="1"/>
    <xf numFmtId="0" fontId="0" fillId="2" borderId="0" xfId="0" applyFill="1"/>
    <xf numFmtId="0" fontId="6" fillId="2" borderId="0" xfId="0" applyFont="1" applyFill="1"/>
    <xf numFmtId="0" fontId="0" fillId="2" borderId="1" xfId="0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2" xfId="0" quotePrefix="1" applyFont="1" applyBorder="1" applyAlignment="1">
      <alignment horizontal="center" wrapText="1"/>
    </xf>
    <xf numFmtId="0" fontId="3" fillId="0" borderId="3" xfId="0" quotePrefix="1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3" fillId="0" borderId="7" xfId="0" quotePrefix="1" applyFont="1" applyBorder="1" applyAlignment="1">
      <alignment horizontal="center" wrapText="1"/>
    </xf>
    <xf numFmtId="0" fontId="3" fillId="0" borderId="8" xfId="0" quotePrefix="1" applyFont="1" applyBorder="1" applyAlignment="1">
      <alignment horizontal="center" wrapText="1"/>
    </xf>
    <xf numFmtId="0" fontId="3" fillId="0" borderId="9" xfId="0" quotePrefix="1" applyFont="1" applyBorder="1" applyAlignment="1">
      <alignment horizontal="center" wrapText="1"/>
    </xf>
    <xf numFmtId="0" fontId="3" fillId="3" borderId="1" xfId="0" quotePrefix="1" applyFont="1" applyFill="1" applyBorder="1" applyAlignment="1">
      <alignment horizontal="center" wrapText="1"/>
    </xf>
    <xf numFmtId="9" fontId="0" fillId="3" borderId="0" xfId="1" applyFont="1" applyFill="1"/>
    <xf numFmtId="0" fontId="3" fillId="3" borderId="1" xfId="1" applyNumberFormat="1" applyFont="1" applyFill="1" applyBorder="1" applyAlignment="1">
      <alignment horizontal="center"/>
    </xf>
    <xf numFmtId="10" fontId="0" fillId="0" borderId="0" xfId="1" applyNumberFormat="1" applyFont="1"/>
    <xf numFmtId="43" fontId="0" fillId="0" borderId="0" xfId="3" applyFont="1"/>
    <xf numFmtId="0" fontId="0" fillId="2" borderId="1" xfId="0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9" fontId="0" fillId="2" borderId="3" xfId="1" applyFont="1" applyFill="1" applyBorder="1" applyAlignment="1">
      <alignment horizontal="center" vertical="center"/>
    </xf>
    <xf numFmtId="2" fontId="0" fillId="2" borderId="3" xfId="0" applyNumberForma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10" fontId="7" fillId="0" borderId="0" xfId="1" applyNumberFormat="1" applyFont="1" applyBorder="1" applyAlignment="1">
      <alignment vertical="center"/>
    </xf>
  </cellXfs>
  <cellStyles count="4">
    <cellStyle name="Milliers" xfId="3" builtinId="3"/>
    <cellStyle name="Normal" xfId="0" builtinId="0"/>
    <cellStyle name="Normal 2" xfId="2" xr:uid="{3175868B-D40F-4BFA-9A22-1665F0A3194F}"/>
    <cellStyle name="Pourcentage" xfId="1" builtinId="5"/>
  </cellStyles>
  <dxfs count="3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1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4AF19182-0DE6-46AA-9784-9452372080CE}" autoFormatId="16" applyNumberFormats="0" applyBorderFormats="0" applyFontFormats="0" applyPatternFormats="0" applyAlignmentFormats="0" applyWidthHeightFormats="0">
  <queryTableRefresh nextId="11">
    <queryTableFields count="9">
      <queryTableField id="1" name="Client" tableColumnId="1"/>
      <queryTableField id="2" name="Critère" tableColumnId="2"/>
      <queryTableField id="3" name="SECTEUR 1" tableColumnId="3"/>
      <queryTableField id="4" name="SECTEUR 2" tableColumnId="4"/>
      <queryTableField id="5" name="SECTEUR 3" tableColumnId="5"/>
      <queryTableField id="6" name="SECTEUR 4" tableColumnId="6"/>
      <queryTableField id="7" name="SECTEUR 5" tableColumnId="7"/>
      <queryTableField id="8" name="SECTEUR 6" tableColumnId="8"/>
      <queryTableField id="10" name="Total" tableColumnId="10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FCDDAD-D12C-41F4-B2BD-E52F4BB4D7F7}" name="t_CLIENT1" displayName="t_CLIENT1" ref="B2:H8" totalsRowShown="0" headerRowDxfId="31" dataDxfId="29" headerRowBorderDxfId="30" tableBorderDxfId="28" totalsRowBorderDxfId="27">
  <autoFilter ref="B2:H8" xr:uid="{58FCDDAD-D12C-41F4-B2BD-E52F4BB4D7F7}"/>
  <tableColumns count="7">
    <tableColumn id="1" xr3:uid="{6BD42629-FFE8-41F6-AEC2-842923F1CB31}" name="Référence du dossier" dataDxfId="26"/>
    <tableColumn id="2" xr3:uid="{803226EF-2C9E-49EA-B5DE-78832F893CF7}" name="Intitulé du dossier" dataDxfId="25"/>
    <tableColumn id="3" xr3:uid="{5DBF503E-EDCF-43D6-B3BD-514AA23A76C2}" name="Secteur d'activité concerné" dataDxfId="24"/>
    <tableColumn id="4" xr3:uid="{DCA92208-4EFB-44EE-9C09-D5221FE4B5DB}" name="Type de référence concerné" dataDxfId="23"/>
    <tableColumn id="5" xr3:uid="{3E6D32BF-4932-46E1-839A-045200FFE623}" name="Client a participé au dossier" dataDxfId="22"/>
    <tableColumn id="6" xr3:uid="{2CEEC3DC-FBD4-4FAD-AF01-662EC0E54FCD}" name="Client a remporté le dossier" dataDxfId="21"/>
    <tableColumn id="7" xr3:uid="{07EE8906-18C5-435B-A19B-7CA87C7409BC}" name="Temps en jour ouvré pour avoir une réponse" dataDxfId="2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F76AF5-FEF7-4AB2-A166-1F9826810B69}" name="t_CLIENT2" displayName="t_CLIENT2" ref="B2:H8" totalsRowShown="0" headerRowDxfId="19" dataDxfId="17" headerRowBorderDxfId="18" tableBorderDxfId="16" totalsRowBorderDxfId="15">
  <autoFilter ref="B2:H8" xr:uid="{58FCDDAD-D12C-41F4-B2BD-E52F4BB4D7F7}"/>
  <tableColumns count="7">
    <tableColumn id="1" xr3:uid="{AD7BE2BF-3592-41FA-801D-1B7991DDD020}" name="Référence du dossier" dataDxfId="14"/>
    <tableColumn id="2" xr3:uid="{D80EFC6B-5CB7-455F-9C79-EAE16255FE98}" name="Intitulé du dossier" dataDxfId="13"/>
    <tableColumn id="3" xr3:uid="{3471AC57-5E95-470C-93EA-7F406A6C4AB1}" name="Secteur d'activité concerné" dataDxfId="12"/>
    <tableColumn id="4" xr3:uid="{F4174FCA-D601-443F-84F8-4758267AD6CA}" name="Type de référence concerné" dataDxfId="11"/>
    <tableColumn id="5" xr3:uid="{49276B2D-ACAD-4508-97EF-030A578C5409}" name="Client a participé au dossier" dataDxfId="10"/>
    <tableColumn id="6" xr3:uid="{A0194B83-B37B-44B8-841D-7DB5BCE38B0C}" name="Client a remporté le dossier" dataDxfId="9"/>
    <tableColumn id="7" xr3:uid="{AD0E67AB-5827-4967-A244-C86FC20B9A4D}" name="Temps en jour ouvré pour avoir une réponse" dataDxfId="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B2D9006-6AF9-4D8C-830E-A75301DD516B}" name="Tout" displayName="Tout" ref="K4:S16" tableType="queryTable" totalsRowShown="0">
  <tableColumns count="9">
    <tableColumn id="1" xr3:uid="{4A4B30EF-0C0B-4F0D-8BD4-753F78453E0F}" uniqueName="1" name="Client" queryTableFieldId="1" dataDxfId="7"/>
    <tableColumn id="2" xr3:uid="{93A6DAD7-30B4-467D-B84D-650E98D2E484}" uniqueName="2" name="Critère" queryTableFieldId="2" dataDxfId="6"/>
    <tableColumn id="3" xr3:uid="{E0D70FE0-9FCB-45D6-AE52-245D53FC0546}" uniqueName="3" name="SECTEUR 1" queryTableFieldId="3" dataDxfId="5"/>
    <tableColumn id="4" xr3:uid="{B73D62A9-AED5-450F-92A1-3A623DECF55B}" uniqueName="4" name="SECTEUR 2" queryTableFieldId="4" dataDxfId="4"/>
    <tableColumn id="5" xr3:uid="{078E55B1-27C8-4F68-88C0-7A3214E152F8}" uniqueName="5" name="SECTEUR 3" queryTableFieldId="5" dataDxfId="3"/>
    <tableColumn id="6" xr3:uid="{66A01CF6-9B44-4C97-946E-77B32AA64A08}" uniqueName="6" name="SECTEUR 4" queryTableFieldId="6" dataDxfId="2"/>
    <tableColumn id="7" xr3:uid="{0655AD82-6E83-423C-BB03-2ABD3D48FA81}" uniqueName="7" name="SECTEUR 5" queryTableFieldId="7" dataDxfId="1"/>
    <tableColumn id="8" xr3:uid="{01B4B466-ABCF-4549-9575-BF2B5B04716F}" uniqueName="8" name="SECTEUR 6" queryTableFieldId="8" dataDxfId="0"/>
    <tableColumn id="10" xr3:uid="{D4100E37-3A42-4418-80CB-39BCE313499A}" uniqueName="10" name="Total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14827-F786-46B7-A0DA-D87CD2113D74}">
  <dimension ref="B2:S39"/>
  <sheetViews>
    <sheetView topLeftCell="D1" workbookViewId="0">
      <selection activeCell="K3" sqref="K3"/>
    </sheetView>
  </sheetViews>
  <sheetFormatPr baseColWidth="10" defaultRowHeight="15" x14ac:dyDescent="0.25"/>
  <cols>
    <col min="1" max="1" width="1.28515625" customWidth="1"/>
    <col min="2" max="2" width="21.85546875" customWidth="1"/>
    <col min="3" max="3" width="41.140625" customWidth="1"/>
    <col min="4" max="4" width="27.140625" customWidth="1"/>
    <col min="5" max="5" width="27.85546875" customWidth="1"/>
    <col min="6" max="6" width="27.5703125" customWidth="1"/>
    <col min="7" max="7" width="33.140625" customWidth="1"/>
    <col min="8" max="8" width="42.28515625" customWidth="1"/>
    <col min="9" max="9" width="2.28515625" customWidth="1"/>
    <col min="10" max="10" width="8.85546875" bestFit="1" customWidth="1"/>
    <col min="11" max="11" width="12" style="1" bestFit="1" customWidth="1"/>
    <col min="12" max="14" width="15.42578125" style="1" bestFit="1" customWidth="1"/>
    <col min="15" max="17" width="13.140625" bestFit="1" customWidth="1"/>
    <col min="18" max="18" width="12.140625" bestFit="1" customWidth="1"/>
    <col min="19" max="19" width="7.140625" bestFit="1" customWidth="1"/>
  </cols>
  <sheetData>
    <row r="2" spans="2:19" x14ac:dyDescent="0.25">
      <c r="B2" s="22" t="s">
        <v>36</v>
      </c>
      <c r="C2" s="23" t="s">
        <v>37</v>
      </c>
      <c r="D2" s="23" t="s">
        <v>38</v>
      </c>
      <c r="E2" s="23" t="s">
        <v>39</v>
      </c>
      <c r="F2" s="23" t="s">
        <v>41</v>
      </c>
      <c r="G2" s="23" t="s">
        <v>42</v>
      </c>
      <c r="H2" s="24" t="s">
        <v>40</v>
      </c>
      <c r="K2" s="8" t="s">
        <v>14</v>
      </c>
      <c r="L2" s="8" t="s">
        <v>15</v>
      </c>
      <c r="M2" s="8" t="s">
        <v>16</v>
      </c>
      <c r="N2" s="8" t="s">
        <v>17</v>
      </c>
      <c r="O2" s="7"/>
      <c r="P2" s="8" t="s">
        <v>11</v>
      </c>
    </row>
    <row r="3" spans="2:19" x14ac:dyDescent="0.25">
      <c r="B3" s="20" t="s">
        <v>18</v>
      </c>
      <c r="C3" s="6" t="s">
        <v>24</v>
      </c>
      <c r="D3" s="6" t="s">
        <v>14</v>
      </c>
      <c r="E3" s="6" t="s">
        <v>18</v>
      </c>
      <c r="F3" s="6"/>
      <c r="G3" s="6"/>
      <c r="H3" s="21">
        <v>4</v>
      </c>
      <c r="J3" s="2" t="s">
        <v>3</v>
      </c>
      <c r="K3" s="9">
        <f>COUNTIFS(t_CLIENT1[[Secteur d''activité concerné]:[Secteur d''activité concerné]],K2)</f>
        <v>1</v>
      </c>
      <c r="L3" s="9">
        <f>COUNTIFS(t_CLIENT1[[Secteur d''activité concerné]:[Secteur d''activité concerné]],L2)</f>
        <v>1</v>
      </c>
      <c r="M3" s="9">
        <f>COUNTIFS(t_CLIENT1[[Secteur d''activité concerné]:[Secteur d''activité concerné]],M2)</f>
        <v>1</v>
      </c>
      <c r="N3" s="9">
        <f>COUNTIFS(t_CLIENT1[[Secteur d''activité concerné]:[Secteur d''activité concerné]],N2)</f>
        <v>1</v>
      </c>
      <c r="P3" s="11">
        <f>SUM(K3:N3)</f>
        <v>4</v>
      </c>
    </row>
    <row r="4" spans="2:19" x14ac:dyDescent="0.25">
      <c r="B4" s="20" t="s">
        <v>19</v>
      </c>
      <c r="C4" s="6" t="s">
        <v>25</v>
      </c>
      <c r="D4" s="6" t="s">
        <v>15</v>
      </c>
      <c r="E4" s="6" t="s">
        <v>19</v>
      </c>
      <c r="F4" s="6"/>
      <c r="G4" s="6"/>
      <c r="H4" s="21">
        <v>2</v>
      </c>
      <c r="J4" s="2" t="s">
        <v>4</v>
      </c>
      <c r="K4" s="9">
        <f>COUNTIFS(t_CLIENT1[[Secteur d''activité concerné]:[Secteur d''activité concerné]],K2,t_CLIENT1[[Client a participé au dossier]:[Client a participé au dossier]],"&lt;&gt;")</f>
        <v>0</v>
      </c>
      <c r="L4" s="9">
        <f>COUNTIFS(t_CLIENT1[[Secteur d''activité concerné]:[Secteur d''activité concerné]],L2,t_CLIENT1[[Client a participé au dossier]:[Client a participé au dossier]],"&lt;&gt;")</f>
        <v>0</v>
      </c>
      <c r="M4" s="9">
        <f>COUNTIFS(t_CLIENT1[[Secteur d''activité concerné]:[Secteur d''activité concerné]],M2,t_CLIENT1[[Client a participé au dossier]:[Client a participé au dossier]],"&lt;&gt;")</f>
        <v>0</v>
      </c>
      <c r="N4" s="9">
        <f>COUNTIFS(t_CLIENT1[[Secteur d''activité concerné]:[Secteur d''activité concerné]],N2,t_CLIENT1[[Client a participé au dossier]:[Client a participé au dossier]],"&lt;&gt;")</f>
        <v>0</v>
      </c>
      <c r="P4" s="11">
        <f t="shared" ref="P4:P5" si="0">SUM(K4:N4)</f>
        <v>0</v>
      </c>
    </row>
    <row r="5" spans="2:19" x14ac:dyDescent="0.25">
      <c r="B5" s="20" t="s">
        <v>20</v>
      </c>
      <c r="C5" s="6" t="s">
        <v>26</v>
      </c>
      <c r="D5" s="6" t="s">
        <v>16</v>
      </c>
      <c r="E5" s="6" t="s">
        <v>20</v>
      </c>
      <c r="F5" s="6"/>
      <c r="G5" s="6"/>
      <c r="H5" s="21">
        <v>1</v>
      </c>
      <c r="J5" s="2" t="s">
        <v>5</v>
      </c>
      <c r="K5" s="9">
        <f>COUNTIFS(t_CLIENT1[[Secteur d''activité concerné]:[Secteur d''activité concerné]],K3,t_CLIENT1[[Client a remporté le dossier]:[Client a remporté le dossier]],"&lt;&gt;")</f>
        <v>0</v>
      </c>
      <c r="L5" s="9">
        <f>COUNTIFS(t_CLIENT1[[Secteur d''activité concerné]:[Secteur d''activité concerné]],L3,t_CLIENT1[[Client a remporté le dossier]:[Client a remporté le dossier]],"&lt;&gt;")</f>
        <v>0</v>
      </c>
      <c r="M5" s="9">
        <f>COUNTIFS(t_CLIENT1[[Secteur d''activité concerné]:[Secteur d''activité concerné]],M3,t_CLIENT1[[Client a remporté le dossier]:[Client a remporté le dossier]],"&lt;&gt;")</f>
        <v>0</v>
      </c>
      <c r="N5" s="9">
        <f>COUNTIFS(t_CLIENT1[[Secteur d''activité concerné]:[Secteur d''activité concerné]],N3,t_CLIENT1[[Client a remporté le dossier]:[Client a remporté le dossier]],"&lt;&gt;")</f>
        <v>0</v>
      </c>
      <c r="P5" s="11">
        <f t="shared" si="0"/>
        <v>0</v>
      </c>
    </row>
    <row r="6" spans="2:19" x14ac:dyDescent="0.25">
      <c r="B6" s="20" t="s">
        <v>21</v>
      </c>
      <c r="C6" s="6" t="s">
        <v>27</v>
      </c>
      <c r="D6" s="6" t="s">
        <v>17</v>
      </c>
      <c r="E6" s="6" t="s">
        <v>21</v>
      </c>
      <c r="F6" s="6"/>
      <c r="G6" s="6"/>
      <c r="H6" s="21">
        <v>5</v>
      </c>
      <c r="J6" s="2" t="s">
        <v>6</v>
      </c>
      <c r="K6" s="3">
        <f>K4/K3</f>
        <v>0</v>
      </c>
      <c r="L6" s="3">
        <f t="shared" ref="L6:N6" si="1">L4/L3</f>
        <v>0</v>
      </c>
      <c r="M6" s="3">
        <f t="shared" si="1"/>
        <v>0</v>
      </c>
      <c r="N6" s="3">
        <f t="shared" si="1"/>
        <v>0</v>
      </c>
      <c r="P6" s="4">
        <f>P4/P3</f>
        <v>0</v>
      </c>
      <c r="Q6" s="14" t="s">
        <v>30</v>
      </c>
      <c r="R6" s="14"/>
      <c r="S6" s="14"/>
    </row>
    <row r="7" spans="2:19" x14ac:dyDescent="0.25">
      <c r="B7" s="20" t="s">
        <v>22</v>
      </c>
      <c r="C7" s="6" t="s">
        <v>28</v>
      </c>
      <c r="D7" s="6" t="s">
        <v>44</v>
      </c>
      <c r="E7" s="6" t="s">
        <v>22</v>
      </c>
      <c r="F7" s="6" t="s">
        <v>59</v>
      </c>
      <c r="G7" s="6" t="s">
        <v>58</v>
      </c>
      <c r="H7" s="21">
        <v>3</v>
      </c>
      <c r="J7" s="2" t="s">
        <v>7</v>
      </c>
      <c r="K7" s="3">
        <f>K5/K3</f>
        <v>0</v>
      </c>
      <c r="L7" s="3">
        <f t="shared" ref="L7:N7" si="2">L5/L3</f>
        <v>0</v>
      </c>
      <c r="M7" s="3">
        <f t="shared" si="2"/>
        <v>0</v>
      </c>
      <c r="N7" s="3">
        <f t="shared" si="2"/>
        <v>0</v>
      </c>
      <c r="O7" s="5"/>
      <c r="P7" s="4">
        <f>P5/P3</f>
        <v>0</v>
      </c>
      <c r="Q7" s="14" t="s">
        <v>30</v>
      </c>
      <c r="R7" s="14"/>
      <c r="S7" s="14"/>
    </row>
    <row r="8" spans="2:19" x14ac:dyDescent="0.25">
      <c r="B8" s="25" t="s">
        <v>23</v>
      </c>
      <c r="C8" s="26" t="s">
        <v>29</v>
      </c>
      <c r="D8" s="26" t="s">
        <v>45</v>
      </c>
      <c r="E8" s="26" t="s">
        <v>23</v>
      </c>
      <c r="F8" s="26"/>
      <c r="G8" s="26"/>
      <c r="H8" s="27">
        <v>7</v>
      </c>
      <c r="J8" s="10" t="s">
        <v>35</v>
      </c>
      <c r="K8" s="28" t="s">
        <v>13</v>
      </c>
      <c r="L8" s="28" t="s">
        <v>13</v>
      </c>
      <c r="M8" s="28" t="s">
        <v>13</v>
      </c>
      <c r="N8" s="28" t="s">
        <v>13</v>
      </c>
      <c r="O8" s="29"/>
      <c r="P8" s="30" t="e">
        <f>AVERAGE(K8:N8)</f>
        <v>#DIV/0!</v>
      </c>
    </row>
    <row r="10" spans="2:19" x14ac:dyDescent="0.25">
      <c r="J10" t="s">
        <v>47</v>
      </c>
    </row>
    <row r="11" spans="2:19" x14ac:dyDescent="0.25">
      <c r="J11" t="s">
        <v>52</v>
      </c>
    </row>
    <row r="13" spans="2:19" x14ac:dyDescent="0.25">
      <c r="J13" s="18" t="s">
        <v>3</v>
      </c>
      <c r="K13" s="19" t="s">
        <v>53</v>
      </c>
    </row>
    <row r="14" spans="2:19" x14ac:dyDescent="0.25">
      <c r="K14" s="19" t="s">
        <v>54</v>
      </c>
    </row>
    <row r="15" spans="2:19" x14ac:dyDescent="0.25">
      <c r="K15" s="19" t="s">
        <v>55</v>
      </c>
    </row>
    <row r="16" spans="2:19" x14ac:dyDescent="0.25">
      <c r="K16" s="19" t="s">
        <v>56</v>
      </c>
    </row>
    <row r="18" spans="10:16" x14ac:dyDescent="0.25">
      <c r="K18" s="8" t="s">
        <v>14</v>
      </c>
      <c r="L18" s="8" t="s">
        <v>15</v>
      </c>
      <c r="M18" s="8" t="s">
        <v>16</v>
      </c>
      <c r="N18" s="8" t="s">
        <v>17</v>
      </c>
      <c r="O18" s="8" t="s">
        <v>44</v>
      </c>
      <c r="P18" s="8" t="s">
        <v>45</v>
      </c>
    </row>
    <row r="19" spans="10:16" x14ac:dyDescent="0.25">
      <c r="J19" s="2" t="s">
        <v>3</v>
      </c>
      <c r="K19" s="9">
        <f>COUNTIFS(t_CLIENT1[[Secteur d''activité concerné]:[Secteur d''activité concerné]],K18)</f>
        <v>1</v>
      </c>
      <c r="L19" s="9">
        <f>COUNTIFS(t_CLIENT1[[Secteur d''activité concerné]:[Secteur d''activité concerné]],L18)</f>
        <v>1</v>
      </c>
      <c r="M19" s="9">
        <f>COUNTIFS(t_CLIENT1[[Secteur d''activité concerné]:[Secteur d''activité concerné]],M18)</f>
        <v>1</v>
      </c>
      <c r="N19" s="9">
        <f>COUNTIFS(t_CLIENT1[[Secteur d''activité concerné]:[Secteur d''activité concerné]],N18)</f>
        <v>1</v>
      </c>
      <c r="O19" s="9">
        <f>COUNTIFS(t_CLIENT1[[Secteur d''activité concerné]:[Secteur d''activité concerné]],O18)</f>
        <v>1</v>
      </c>
      <c r="P19" s="9">
        <f>COUNTIFS(t_CLIENT1[[Secteur d''activité concerné]:[Secteur d''activité concerné]],P18)</f>
        <v>1</v>
      </c>
    </row>
    <row r="20" spans="10:16" x14ac:dyDescent="0.25">
      <c r="K20"/>
    </row>
    <row r="24" spans="10:16" x14ac:dyDescent="0.25">
      <c r="J24" s="18" t="s">
        <v>4</v>
      </c>
      <c r="K24" t="s">
        <v>43</v>
      </c>
    </row>
    <row r="25" spans="10:16" x14ac:dyDescent="0.25">
      <c r="K25" t="s">
        <v>48</v>
      </c>
    </row>
    <row r="26" spans="10:16" x14ac:dyDescent="0.25">
      <c r="K26" t="s">
        <v>46</v>
      </c>
    </row>
    <row r="27" spans="10:16" x14ac:dyDescent="0.25">
      <c r="K27" t="s">
        <v>49</v>
      </c>
    </row>
    <row r="28" spans="10:16" x14ac:dyDescent="0.25">
      <c r="K28"/>
    </row>
    <row r="29" spans="10:16" x14ac:dyDescent="0.25">
      <c r="K29" s="8" t="s">
        <v>14</v>
      </c>
      <c r="L29" s="8" t="s">
        <v>15</v>
      </c>
    </row>
    <row r="30" spans="10:16" x14ac:dyDescent="0.25">
      <c r="J30" s="2" t="s">
        <v>4</v>
      </c>
      <c r="K30" s="9">
        <v>2</v>
      </c>
      <c r="L30" s="9">
        <v>4</v>
      </c>
    </row>
    <row r="31" spans="10:16" x14ac:dyDescent="0.25">
      <c r="K31"/>
    </row>
    <row r="32" spans="10:16" x14ac:dyDescent="0.25">
      <c r="J32" s="7" t="s">
        <v>5</v>
      </c>
      <c r="K32" t="s">
        <v>50</v>
      </c>
    </row>
    <row r="33" spans="10:12" x14ac:dyDescent="0.25">
      <c r="K33" t="s">
        <v>57</v>
      </c>
    </row>
    <row r="34" spans="10:12" x14ac:dyDescent="0.25">
      <c r="K34" t="s">
        <v>51</v>
      </c>
    </row>
    <row r="35" spans="10:12" x14ac:dyDescent="0.25">
      <c r="K35"/>
    </row>
    <row r="36" spans="10:12" x14ac:dyDescent="0.25">
      <c r="K36" s="8" t="s">
        <v>14</v>
      </c>
      <c r="L36" s="8" t="s">
        <v>15</v>
      </c>
    </row>
    <row r="37" spans="10:12" x14ac:dyDescent="0.25">
      <c r="J37" s="2" t="s">
        <v>5</v>
      </c>
      <c r="K37" s="9">
        <v>2</v>
      </c>
      <c r="L37" s="9">
        <v>4</v>
      </c>
    </row>
    <row r="38" spans="10:12" x14ac:dyDescent="0.25">
      <c r="K38"/>
    </row>
    <row r="39" spans="10:12" x14ac:dyDescent="0.25">
      <c r="K39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8AE18-6C00-4684-9FFB-C4288CA642C9}">
  <dimension ref="B2:H8"/>
  <sheetViews>
    <sheetView topLeftCell="D1" workbookViewId="0">
      <selection activeCell="F12" sqref="F12"/>
    </sheetView>
  </sheetViews>
  <sheetFormatPr baseColWidth="10" defaultRowHeight="15" x14ac:dyDescent="0.25"/>
  <cols>
    <col min="1" max="1" width="1.28515625" customWidth="1"/>
    <col min="2" max="2" width="21.85546875" customWidth="1"/>
    <col min="3" max="3" width="41.140625" customWidth="1"/>
    <col min="4" max="4" width="27.140625" customWidth="1"/>
    <col min="5" max="5" width="27.85546875" customWidth="1"/>
    <col min="6" max="6" width="39.42578125" bestFit="1" customWidth="1"/>
    <col min="7" max="7" width="33.140625" customWidth="1"/>
    <col min="8" max="8" width="42.28515625" customWidth="1"/>
    <col min="9" max="9" width="2.28515625" customWidth="1"/>
  </cols>
  <sheetData>
    <row r="2" spans="2:8" x14ac:dyDescent="0.25">
      <c r="B2" s="22" t="s">
        <v>36</v>
      </c>
      <c r="C2" s="23" t="s">
        <v>37</v>
      </c>
      <c r="D2" s="23" t="s">
        <v>38</v>
      </c>
      <c r="E2" s="23" t="s">
        <v>39</v>
      </c>
      <c r="F2" s="23" t="s">
        <v>41</v>
      </c>
      <c r="G2" s="23" t="s">
        <v>42</v>
      </c>
      <c r="H2" s="24" t="s">
        <v>40</v>
      </c>
    </row>
    <row r="3" spans="2:8" x14ac:dyDescent="0.25">
      <c r="B3" s="20" t="s">
        <v>18</v>
      </c>
      <c r="C3" s="6" t="s">
        <v>24</v>
      </c>
      <c r="D3" s="6" t="s">
        <v>14</v>
      </c>
      <c r="E3" s="6" t="s">
        <v>18</v>
      </c>
      <c r="F3" s="6" t="s">
        <v>12</v>
      </c>
      <c r="G3" s="6"/>
      <c r="H3" s="21">
        <v>4</v>
      </c>
    </row>
    <row r="4" spans="2:8" x14ac:dyDescent="0.25">
      <c r="B4" s="20" t="s">
        <v>19</v>
      </c>
      <c r="C4" s="6" t="s">
        <v>25</v>
      </c>
      <c r="D4" s="6" t="s">
        <v>15</v>
      </c>
      <c r="E4" s="6" t="s">
        <v>19</v>
      </c>
      <c r="F4" s="6" t="s">
        <v>58</v>
      </c>
      <c r="G4" s="6" t="s">
        <v>58</v>
      </c>
      <c r="H4" s="21">
        <v>2</v>
      </c>
    </row>
    <row r="5" spans="2:8" x14ac:dyDescent="0.25">
      <c r="B5" s="20" t="s">
        <v>20</v>
      </c>
      <c r="C5" s="6" t="s">
        <v>26</v>
      </c>
      <c r="D5" s="6" t="s">
        <v>16</v>
      </c>
      <c r="E5" s="6" t="s">
        <v>20</v>
      </c>
      <c r="G5" s="6"/>
      <c r="H5" s="21">
        <v>1</v>
      </c>
    </row>
    <row r="6" spans="2:8" x14ac:dyDescent="0.25">
      <c r="B6" s="20" t="s">
        <v>21</v>
      </c>
      <c r="C6" s="6" t="s">
        <v>27</v>
      </c>
      <c r="D6" s="6" t="s">
        <v>17</v>
      </c>
      <c r="E6" s="6" t="s">
        <v>21</v>
      </c>
      <c r="F6" s="6" t="s">
        <v>12</v>
      </c>
      <c r="G6" s="6"/>
      <c r="H6" s="21">
        <v>5</v>
      </c>
    </row>
    <row r="7" spans="2:8" x14ac:dyDescent="0.25">
      <c r="B7" s="20" t="s">
        <v>22</v>
      </c>
      <c r="C7" s="6" t="s">
        <v>28</v>
      </c>
      <c r="D7" s="6" t="s">
        <v>44</v>
      </c>
      <c r="E7" s="6" t="s">
        <v>22</v>
      </c>
      <c r="F7" s="6" t="s">
        <v>58</v>
      </c>
      <c r="G7" s="6"/>
      <c r="H7" s="21">
        <v>3</v>
      </c>
    </row>
    <row r="8" spans="2:8" x14ac:dyDescent="0.25">
      <c r="B8" s="25" t="s">
        <v>23</v>
      </c>
      <c r="C8" s="26" t="s">
        <v>29</v>
      </c>
      <c r="D8" s="26" t="s">
        <v>45</v>
      </c>
      <c r="E8" s="26" t="s">
        <v>23</v>
      </c>
      <c r="F8" s="26" t="s">
        <v>12</v>
      </c>
      <c r="G8" s="26"/>
      <c r="H8" s="27">
        <v>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F5B78-68C8-4336-B708-46097164AE5C}">
  <dimension ref="B4:S24"/>
  <sheetViews>
    <sheetView tabSelected="1" workbookViewId="0">
      <selection activeCell="F27" sqref="F27"/>
    </sheetView>
  </sheetViews>
  <sheetFormatPr baseColWidth="10" defaultRowHeight="15" x14ac:dyDescent="0.25"/>
  <cols>
    <col min="1" max="1" width="11.42578125" style="13"/>
    <col min="2" max="2" width="23.140625" style="13" bestFit="1" customWidth="1"/>
    <col min="3" max="3" width="11.42578125" style="13"/>
    <col min="4" max="4" width="49.85546875" style="13" bestFit="1" customWidth="1"/>
    <col min="5" max="5" width="9.28515625" style="13" bestFit="1" customWidth="1"/>
    <col min="6" max="16384" width="11.42578125" style="13"/>
  </cols>
  <sheetData>
    <row r="4" spans="2:19" x14ac:dyDescent="0.25">
      <c r="B4" s="34" t="s">
        <v>0</v>
      </c>
      <c r="D4" s="16" t="s">
        <v>59</v>
      </c>
      <c r="K4" t="s">
        <v>60</v>
      </c>
      <c r="L4" s="1" t="s">
        <v>61</v>
      </c>
      <c r="M4" s="1" t="s">
        <v>14</v>
      </c>
      <c r="N4" s="1" t="s">
        <v>15</v>
      </c>
      <c r="O4" s="1" t="s">
        <v>16</v>
      </c>
      <c r="P4" t="s">
        <v>17</v>
      </c>
      <c r="Q4" t="s">
        <v>44</v>
      </c>
      <c r="R4" t="s">
        <v>45</v>
      </c>
      <c r="S4" t="s">
        <v>68</v>
      </c>
    </row>
    <row r="5" spans="2:19" x14ac:dyDescent="0.25">
      <c r="B5" s="34"/>
      <c r="D5" s="16" t="s">
        <v>1</v>
      </c>
      <c r="K5" t="s">
        <v>59</v>
      </c>
      <c r="L5" s="1" t="s">
        <v>62</v>
      </c>
      <c r="M5">
        <v>1</v>
      </c>
      <c r="N5">
        <v>1</v>
      </c>
      <c r="O5">
        <v>1</v>
      </c>
      <c r="P5">
        <v>1</v>
      </c>
      <c r="Q5">
        <v>1</v>
      </c>
      <c r="R5">
        <v>1</v>
      </c>
      <c r="S5">
        <v>6</v>
      </c>
    </row>
    <row r="6" spans="2:19" x14ac:dyDescent="0.25">
      <c r="B6" s="12" t="s">
        <v>62</v>
      </c>
      <c r="D6" s="35">
        <f>D19/D18</f>
        <v>0.16666666666666666</v>
      </c>
      <c r="E6" s="37" cm="1">
        <f t="array" ref="E6">INDEX(Tout[],MATCH(REPORTING!$D$4&amp;B6,Tout[Client]&amp;Tout[Critère],0),COUNTA(Tout[#Headers]))</f>
        <v>6</v>
      </c>
      <c r="K6" t="s">
        <v>59</v>
      </c>
      <c r="L6" s="1" t="s">
        <v>63</v>
      </c>
      <c r="M6">
        <v>0</v>
      </c>
      <c r="N6">
        <v>0</v>
      </c>
      <c r="O6">
        <v>0</v>
      </c>
      <c r="P6">
        <v>0</v>
      </c>
      <c r="Q6">
        <v>1</v>
      </c>
      <c r="R6">
        <v>0</v>
      </c>
      <c r="S6">
        <v>1</v>
      </c>
    </row>
    <row r="7" spans="2:19" x14ac:dyDescent="0.25">
      <c r="B7" s="12" t="s">
        <v>63</v>
      </c>
      <c r="D7" s="35">
        <f>D20/D18</f>
        <v>0.16666666666666666</v>
      </c>
      <c r="E7" s="37" cm="1">
        <f t="array" ref="E7">INDEX(Tout[],MATCH(REPORTING!$D$4&amp;B7,Tout[Client]&amp;Tout[Critère],0),COUNTA(Tout[#Headers]))</f>
        <v>1</v>
      </c>
      <c r="K7" t="s">
        <v>59</v>
      </c>
      <c r="L7" s="1" t="s">
        <v>64</v>
      </c>
      <c r="M7">
        <v>0</v>
      </c>
      <c r="N7">
        <v>0</v>
      </c>
      <c r="O7">
        <v>0</v>
      </c>
      <c r="P7">
        <v>0</v>
      </c>
      <c r="Q7">
        <v>1</v>
      </c>
      <c r="R7">
        <v>0</v>
      </c>
      <c r="S7">
        <v>1</v>
      </c>
    </row>
    <row r="8" spans="2:19" x14ac:dyDescent="0.25">
      <c r="B8" s="12" t="s">
        <v>64</v>
      </c>
      <c r="D8" s="36">
        <f>D21</f>
        <v>3.6666666666666665</v>
      </c>
      <c r="E8" s="37" cm="1">
        <f t="array" ref="E8">INDEX(Tout[],MATCH(REPORTING!$D$4&amp;B8,Tout[Client]&amp;Tout[Critère],0),COUNTA(Tout[#Headers]))</f>
        <v>1</v>
      </c>
      <c r="K8" t="s">
        <v>59</v>
      </c>
      <c r="L8" s="1" t="s">
        <v>65</v>
      </c>
      <c r="M8">
        <v>0</v>
      </c>
      <c r="N8">
        <v>0</v>
      </c>
      <c r="O8">
        <v>0</v>
      </c>
      <c r="P8">
        <v>0</v>
      </c>
      <c r="Q8">
        <v>1</v>
      </c>
      <c r="R8">
        <v>0</v>
      </c>
      <c r="S8" s="31">
        <v>0.16666666666666666</v>
      </c>
    </row>
    <row r="9" spans="2:19" x14ac:dyDescent="0.25">
      <c r="B9" s="12" t="s">
        <v>65</v>
      </c>
      <c r="D9" s="36">
        <f t="shared" ref="D9:D10" si="0">D22</f>
        <v>0</v>
      </c>
      <c r="E9" s="38" cm="1">
        <f t="array" ref="E9">INDEX(Tout[],MATCH(REPORTING!$D$4&amp;B9,Tout[Client]&amp;Tout[Critère],0),COUNTA(Tout[#Headers]))</f>
        <v>0.16666666666666666</v>
      </c>
      <c r="K9" t="s">
        <v>59</v>
      </c>
      <c r="L9" s="1" t="s">
        <v>66</v>
      </c>
      <c r="M9">
        <v>0</v>
      </c>
      <c r="N9">
        <v>0</v>
      </c>
      <c r="O9">
        <v>0</v>
      </c>
      <c r="P9">
        <v>0</v>
      </c>
      <c r="Q9">
        <v>1</v>
      </c>
      <c r="R9">
        <v>0</v>
      </c>
      <c r="S9" s="31">
        <v>0.16666666666666666</v>
      </c>
    </row>
    <row r="10" spans="2:19" x14ac:dyDescent="0.25">
      <c r="B10" s="12" t="s">
        <v>66</v>
      </c>
      <c r="D10" s="36">
        <f t="shared" si="0"/>
        <v>0</v>
      </c>
      <c r="E10" s="38" cm="1">
        <f t="array" ref="E10">INDEX(Tout[],MATCH(REPORTING!$D$4&amp;B10,Tout[Client]&amp;Tout[Critère],0),COUNTA(Tout[#Headers]))</f>
        <v>0.16666666666666666</v>
      </c>
      <c r="K10" t="s">
        <v>59</v>
      </c>
      <c r="L10" s="1" t="s">
        <v>67</v>
      </c>
      <c r="M10">
        <v>4</v>
      </c>
      <c r="N10">
        <v>2</v>
      </c>
      <c r="O10">
        <v>1</v>
      </c>
      <c r="P10">
        <v>5</v>
      </c>
      <c r="Q10">
        <v>3</v>
      </c>
      <c r="R10">
        <v>7</v>
      </c>
      <c r="S10" s="32">
        <v>3.6666666666666665</v>
      </c>
    </row>
    <row r="11" spans="2:19" x14ac:dyDescent="0.25">
      <c r="K11" t="s">
        <v>58</v>
      </c>
      <c r="L11" s="1" t="s">
        <v>62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S11">
        <v>6</v>
      </c>
    </row>
    <row r="12" spans="2:19" x14ac:dyDescent="0.25">
      <c r="B12" s="12" t="s">
        <v>9</v>
      </c>
      <c r="D12" s="12">
        <f>AVERAGE(E6:E10)</f>
        <v>1.6666666666666665</v>
      </c>
      <c r="E12" s="13" t="s">
        <v>69</v>
      </c>
      <c r="K12" t="s">
        <v>58</v>
      </c>
      <c r="L12" s="1" t="s">
        <v>63</v>
      </c>
      <c r="M12">
        <v>0</v>
      </c>
      <c r="N12">
        <v>1</v>
      </c>
      <c r="O12">
        <v>0</v>
      </c>
      <c r="P12">
        <v>0</v>
      </c>
      <c r="Q12">
        <v>1</v>
      </c>
      <c r="R12">
        <v>0</v>
      </c>
      <c r="S12">
        <v>2</v>
      </c>
    </row>
    <row r="13" spans="2:19" x14ac:dyDescent="0.25">
      <c r="K13" t="s">
        <v>58</v>
      </c>
      <c r="L13" s="1" t="s">
        <v>64</v>
      </c>
      <c r="M13">
        <v>0</v>
      </c>
      <c r="N13">
        <v>1</v>
      </c>
      <c r="O13">
        <v>0</v>
      </c>
      <c r="P13">
        <v>0</v>
      </c>
      <c r="Q13">
        <v>0</v>
      </c>
      <c r="R13">
        <v>0</v>
      </c>
      <c r="S13">
        <v>1</v>
      </c>
    </row>
    <row r="14" spans="2:19" x14ac:dyDescent="0.25">
      <c r="B14" s="12" t="s">
        <v>8</v>
      </c>
      <c r="D14" s="15" t="s">
        <v>10</v>
      </c>
      <c r="K14" t="s">
        <v>58</v>
      </c>
      <c r="L14" s="1" t="s">
        <v>65</v>
      </c>
      <c r="M14">
        <v>0</v>
      </c>
      <c r="N14">
        <v>1</v>
      </c>
      <c r="O14">
        <v>0</v>
      </c>
      <c r="P14">
        <v>0</v>
      </c>
      <c r="Q14">
        <v>1</v>
      </c>
      <c r="R14">
        <v>0</v>
      </c>
      <c r="S14" s="31">
        <v>0.33333333333333331</v>
      </c>
    </row>
    <row r="15" spans="2:19" x14ac:dyDescent="0.25">
      <c r="K15" t="s">
        <v>58</v>
      </c>
      <c r="L15" s="1" t="s">
        <v>66</v>
      </c>
      <c r="M15">
        <v>0</v>
      </c>
      <c r="N15">
        <v>1</v>
      </c>
      <c r="O15">
        <v>0</v>
      </c>
      <c r="P15">
        <v>0</v>
      </c>
      <c r="Q15">
        <v>0</v>
      </c>
      <c r="R15">
        <v>0</v>
      </c>
      <c r="S15" s="31">
        <v>0.16666666666666666</v>
      </c>
    </row>
    <row r="16" spans="2:19" x14ac:dyDescent="0.25">
      <c r="K16" t="s">
        <v>58</v>
      </c>
      <c r="L16" s="1" t="s">
        <v>67</v>
      </c>
      <c r="M16">
        <v>4</v>
      </c>
      <c r="N16">
        <v>2</v>
      </c>
      <c r="O16">
        <v>1</v>
      </c>
      <c r="P16">
        <v>5</v>
      </c>
      <c r="Q16">
        <v>3</v>
      </c>
      <c r="R16">
        <v>7</v>
      </c>
      <c r="S16" s="32">
        <v>3.6666666666666665</v>
      </c>
    </row>
    <row r="17" spans="2:6" x14ac:dyDescent="0.25">
      <c r="B17" s="17" t="s">
        <v>1</v>
      </c>
      <c r="D17" s="16" t="s">
        <v>2</v>
      </c>
    </row>
    <row r="18" spans="2:6" x14ac:dyDescent="0.25">
      <c r="B18" s="2" t="s">
        <v>62</v>
      </c>
      <c r="D18" s="15" cm="1">
        <f t="array" ref="D18">INDEX(Tout[],MATCH(REPORTING!$D$4&amp;B18,Tout[Client]&amp;Tout[Critère],0),COUNTA(Tout[#Headers]))</f>
        <v>6</v>
      </c>
      <c r="E18" s="14" t="s">
        <v>30</v>
      </c>
    </row>
    <row r="19" spans="2:6" x14ac:dyDescent="0.25">
      <c r="B19" s="2" t="s">
        <v>63</v>
      </c>
      <c r="D19" s="15" cm="1">
        <f t="array" ref="D19">INDEX(Tout[],MATCH(REPORTING!$D$4&amp;B19,Tout[Client]&amp;Tout[Critère],0),COUNTA(Tout[#Headers]))</f>
        <v>1</v>
      </c>
      <c r="E19" s="14" t="s">
        <v>30</v>
      </c>
    </row>
    <row r="20" spans="2:6" x14ac:dyDescent="0.25">
      <c r="B20" s="2" t="s">
        <v>64</v>
      </c>
      <c r="D20" s="15" cm="1">
        <f t="array" ref="D20">INDEX(Tout[],MATCH(REPORTING!$D$4&amp;B20,Tout[Client]&amp;Tout[Critère],0),COUNTA(Tout[#Headers]))</f>
        <v>1</v>
      </c>
      <c r="E20" s="14" t="s">
        <v>30</v>
      </c>
    </row>
    <row r="21" spans="2:6" x14ac:dyDescent="0.25">
      <c r="B21" s="10" t="s">
        <v>67</v>
      </c>
      <c r="D21" s="15" cm="1">
        <f t="array" ref="D21">INDEX(Tout[],MATCH(REPORTING!$D$4&amp;B21,Tout[Client]&amp;Tout[Critère],0),COUNTA(Tout[#Headers]))</f>
        <v>3.6666666666666665</v>
      </c>
      <c r="E21" s="14" t="s">
        <v>30</v>
      </c>
    </row>
    <row r="22" spans="2:6" x14ac:dyDescent="0.25">
      <c r="B22" s="12" t="s">
        <v>32</v>
      </c>
      <c r="D22" s="33"/>
      <c r="E22" s="33"/>
      <c r="F22" s="14" t="s">
        <v>31</v>
      </c>
    </row>
    <row r="23" spans="2:6" x14ac:dyDescent="0.25">
      <c r="B23" s="12" t="s">
        <v>33</v>
      </c>
      <c r="D23" s="33"/>
      <c r="E23" s="33"/>
      <c r="F23" s="14" t="s">
        <v>31</v>
      </c>
    </row>
    <row r="24" spans="2:6" x14ac:dyDescent="0.25">
      <c r="B24" s="12" t="s">
        <v>34</v>
      </c>
      <c r="D24" s="33"/>
      <c r="E24" s="33"/>
      <c r="F24" s="14" t="s">
        <v>31</v>
      </c>
    </row>
  </sheetData>
  <mergeCells count="4">
    <mergeCell ref="D24:E24"/>
    <mergeCell ref="D22:E22"/>
    <mergeCell ref="B4:B5"/>
    <mergeCell ref="D23:E23"/>
  </mergeCells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CDA5E2-F50D-402C-AE30-D449239AF67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 1</vt:lpstr>
      <vt:lpstr>CLIENT 2</vt:lpstr>
      <vt:lpstr>REPORTING</vt:lpstr>
    </vt:vector>
  </TitlesOfParts>
  <Company>CA-GIP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GARAN_INNOHA Christopher</dc:creator>
  <cp:lastModifiedBy>Chris_W10</cp:lastModifiedBy>
  <dcterms:created xsi:type="dcterms:W3CDTF">2025-05-19T15:19:52Z</dcterms:created>
  <dcterms:modified xsi:type="dcterms:W3CDTF">2025-06-03T12:43:36Z</dcterms:modified>
</cp:coreProperties>
</file>