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8FAA0EC6-D8B0-48E4-B3C0-9CA4F535181F}" xr6:coauthVersionLast="47" xr6:coauthVersionMax="47" xr10:uidLastSave="{00000000-0000-0000-0000-000000000000}"/>
  <bookViews>
    <workbookView xWindow="-120" yWindow="-120" windowWidth="38640" windowHeight="15990" xr2:uid="{716AD64E-6999-4AF3-A05D-75E49A0EA8D1}"/>
  </bookViews>
  <sheets>
    <sheet name="Matrice d'évaluation (2)" sheetId="2" r:id="rId1"/>
    <sheet name="TCD" sheetId="3" r:id="rId2"/>
  </sheets>
  <externalReferences>
    <externalReference r:id="rId3"/>
  </externalReferences>
  <calcPr calcId="191029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0" i="2" l="1"/>
  <c r="I10" i="2"/>
  <c r="K9" i="2"/>
  <c r="I9" i="2"/>
  <c r="K8" i="2"/>
  <c r="I8" i="2"/>
  <c r="K7" i="2"/>
  <c r="I7" i="2"/>
  <c r="K6" i="2"/>
  <c r="I6" i="2"/>
  <c r="I11" i="2" l="1"/>
  <c r="I20" i="2" s="1"/>
  <c r="K11" i="2"/>
  <c r="K20" i="2" s="1"/>
</calcChain>
</file>

<file path=xl/sharedStrings.xml><?xml version="1.0" encoding="utf-8"?>
<sst xmlns="http://schemas.openxmlformats.org/spreadsheetml/2006/main" count="52" uniqueCount="36">
  <si>
    <t>Effort</t>
  </si>
  <si>
    <t>Probalité de défaillance</t>
  </si>
  <si>
    <t>N°</t>
  </si>
  <si>
    <t>N° Equipement</t>
  </si>
  <si>
    <t>Nom équipement</t>
  </si>
  <si>
    <t>Code article</t>
  </si>
  <si>
    <t>Descriptif projet</t>
  </si>
  <si>
    <t>Coût</t>
  </si>
  <si>
    <t>durée d'immobilisation</t>
  </si>
  <si>
    <t>Ressources</t>
  </si>
  <si>
    <t>Résultat effort</t>
  </si>
  <si>
    <t>Résultat défaillance</t>
  </si>
  <si>
    <t>Tunnel</t>
  </si>
  <si>
    <t>na</t>
  </si>
  <si>
    <t>Régulateur</t>
  </si>
  <si>
    <t>100 K€ &lt; &amp; &lt; 500 K€</t>
  </si>
  <si>
    <t>&gt; 1 mois</t>
  </si>
  <si>
    <t>&lt; 2 Pers</t>
  </si>
  <si>
    <t>Elevé</t>
  </si>
  <si>
    <t>Pupitre</t>
  </si>
  <si>
    <t>&lt; 100 K€</t>
  </si>
  <si>
    <t>10 jours &lt; &amp; &lt; 1 mois</t>
  </si>
  <si>
    <t>Moyen</t>
  </si>
  <si>
    <t>Boite à came</t>
  </si>
  <si>
    <t>2 Pers &lt; &amp; &lt; 6 Pers</t>
  </si>
  <si>
    <t>Moteur montée groupe pompe</t>
  </si>
  <si>
    <t>test</t>
  </si>
  <si>
    <t>&lt; 10 jours</t>
  </si>
  <si>
    <t>Faible</t>
  </si>
  <si>
    <t>%</t>
  </si>
  <si>
    <t>Étiquettes de lignes</t>
  </si>
  <si>
    <t>Somme de Résultat effort</t>
  </si>
  <si>
    <t>Somme de Résultat défaillance</t>
  </si>
  <si>
    <t>(vide)</t>
  </si>
  <si>
    <t>Total général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</si>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</sst>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0" fillId="0" borderId="6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3" xfId="0" applyBorder="1"/>
    <xf numFmtId="0" fontId="1" fillId="0" borderId="14" xfId="0" applyFont="1" applyBorder="1"/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4" xfId="0" applyBorder="1"/>
    <xf numFmtId="0" fontId="0" fillId="2" borderId="18" xfId="0" applyFill="1" applyBorder="1" applyAlignment="1">
      <alignment horizontal="right" vertical="center"/>
    </xf>
    <xf numFmtId="1" fontId="0" fillId="2" borderId="19" xfId="0" applyNumberFormat="1" applyFill="1" applyBorder="1" applyAlignment="1">
      <alignment horizontal="center"/>
    </xf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17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2" borderId="20" xfId="0" applyFill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</cellXfs>
  <cellStyles count="1">
    <cellStyle name="Normal" xfId="0" builtinId="0"/>
  </cellStyles>
  <dxfs count="24"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medium">
          <color auto="1"/>
        </left>
        <right style="thin">
          <color auto="1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medium">
          <color auto="1"/>
        </left>
        <right style="thin">
          <color auto="1"/>
        </right>
        <top/>
        <bottom/>
      </border>
    </dxf>
    <dxf>
      <border diagonalUp="0" diagonalDown="0" outline="0">
        <left style="thin">
          <color indexed="64"/>
        </left>
        <right/>
        <top/>
        <bottom/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thin">
          <color auto="1"/>
        </right>
        <top/>
        <bottom/>
        <vertical/>
        <horizontal/>
      </border>
    </dxf>
    <dxf>
      <border diagonalUp="0" diagonalDown="0">
        <left style="thin">
          <color indexed="64"/>
        </left>
        <right/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left style="thin">
          <color indexed="64"/>
        </left>
        <right style="medium">
          <color indexed="64"/>
        </righ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'Matrice d''évaluation (2)'!$I$40:$J$40</c:f>
              <c:strCache>
                <c:ptCount val="2"/>
                <c:pt idx="0">
                  <c:v>6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'Matrice d''évaluation (2)'!$K$6:$K$39</c:f>
              <c:numCache>
                <c:formatCode>General</c:formatCode>
                <c:ptCount val="34"/>
                <c:pt idx="0">
                  <c:v>5</c:v>
                </c:pt>
                <c:pt idx="1">
                  <c:v>3</c:v>
                </c:pt>
                <c:pt idx="2">
                  <c:v>3</c:v>
                </c:pt>
                <c:pt idx="3">
                  <c:v>3</c:v>
                </c:pt>
                <c:pt idx="4">
                  <c:v>1</c:v>
                </c:pt>
                <c:pt idx="5">
                  <c:v>15</c:v>
                </c:pt>
                <c:pt idx="14" formatCode="0">
                  <c:v>60</c:v>
                </c:pt>
              </c:numCache>
            </c:numRef>
          </c:xVal>
          <c:yVal>
            <c:numRef>
              <c:f>'Matrice d''évaluation (2)'!$K$40</c:f>
              <c:numCache>
                <c:formatCode>General</c:formatCode>
                <c:ptCount val="1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B13-4261-8DC3-EA32AC9605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4171407"/>
        <c:axId val="444171887"/>
      </c:scatterChart>
      <c:valAx>
        <c:axId val="444171407"/>
        <c:scaling>
          <c:orientation val="minMax"/>
          <c:max val="75"/>
          <c:min val="0"/>
        </c:scaling>
        <c:delete val="0"/>
        <c:axPos val="b"/>
        <c:majorGridlines>
          <c:spPr>
            <a:ln w="9525" cap="flat" cmpd="sng" algn="ctr">
              <a:noFill/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2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2000"/>
                  <a:t>Effort</a:t>
                </a:r>
              </a:p>
            </c:rich>
          </c:tx>
          <c:layout>
            <c:manualLayout>
              <c:xMode val="edge"/>
              <c:yMode val="edge"/>
              <c:x val="0.47864845465745354"/>
              <c:y val="0.91191932872639236"/>
            </c:manualLayout>
          </c:layout>
          <c:overlay val="0"/>
          <c:spPr>
            <a:noFill/>
            <a:ln>
              <a:solidFill>
                <a:schemeClr val="accent4"/>
              </a:solidFill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2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4171887"/>
        <c:crosses val="autoZero"/>
        <c:crossBetween val="midCat"/>
      </c:valAx>
      <c:valAx>
        <c:axId val="444171887"/>
        <c:scaling>
          <c:orientation val="minMax"/>
          <c:max val="5"/>
          <c:min val="0"/>
        </c:scaling>
        <c:delete val="0"/>
        <c:axPos val="l"/>
        <c:majorGridlines>
          <c:spPr>
            <a:ln w="9525" cap="flat" cmpd="sng" algn="ctr">
              <a:noFill/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2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2000"/>
                  <a:t>Probabilité</a:t>
                </a:r>
                <a:r>
                  <a:rPr lang="fr-FR" sz="2000" baseline="0"/>
                  <a:t> de défaillance</a:t>
                </a:r>
                <a:endParaRPr lang="fr-FR" sz="2000"/>
              </a:p>
            </c:rich>
          </c:tx>
          <c:layout>
            <c:manualLayout>
              <c:xMode val="edge"/>
              <c:yMode val="edge"/>
              <c:x val="9.0702947845804991E-3"/>
              <c:y val="0.2442267504812142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2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4171407"/>
        <c:crosses val="autoZero"/>
        <c:crossBetween val="midCat"/>
        <c:majorUnit val="1"/>
      </c:valAx>
      <c:spPr>
        <a:noFill/>
        <a:ln>
          <a:noFill/>
        </a:ln>
        <a:effectLst>
          <a:outerShdw blurRad="50800" dist="38100" dir="8100000" algn="tr" rotWithShape="0">
            <a:prstClr val="black">
              <a:alpha val="40000"/>
            </a:prstClr>
          </a:outerShdw>
        </a:effectLst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userShapes r:id="rId3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'Matrice d''évaluation (2)'!$E$7</c:f>
              <c:strCache>
                <c:ptCount val="1"/>
                <c:pt idx="0">
                  <c:v>Pupitre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('Matrice d''évaluation (2)'!$I$6,'Matrice d''évaluation (2)'!$K$6)</c:f>
              <c:numCache>
                <c:formatCode>General</c:formatCode>
                <c:ptCount val="2"/>
                <c:pt idx="0">
                  <c:v>15</c:v>
                </c:pt>
                <c:pt idx="1">
                  <c:v>5</c:v>
                </c:pt>
              </c:numCache>
            </c:numRef>
          </c:xVal>
          <c:yVal>
            <c:numRef>
              <c:f>('Matrice d''évaluation (2)'!$I$7,'Matrice d''évaluation (2)'!$K$7)</c:f>
              <c:numCache>
                <c:formatCode>General</c:formatCode>
                <c:ptCount val="2"/>
                <c:pt idx="0">
                  <c:v>3</c:v>
                </c:pt>
                <c:pt idx="1">
                  <c:v>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C09-430C-A8EE-FED202526289}"/>
            </c:ext>
          </c:extLst>
        </c:ser>
        <c:ser>
          <c:idx val="1"/>
          <c:order val="1"/>
          <c:tx>
            <c:strRef>
              <c:f>'Matrice d''évaluation (2)'!$E$8</c:f>
              <c:strCache>
                <c:ptCount val="1"/>
                <c:pt idx="0">
                  <c:v>Boite à came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('Matrice d''évaluation (2)'!$I$6,'Matrice d''évaluation (2)'!$K$6)</c:f>
              <c:numCache>
                <c:formatCode>General</c:formatCode>
                <c:ptCount val="2"/>
                <c:pt idx="0">
                  <c:v>15</c:v>
                </c:pt>
                <c:pt idx="1">
                  <c:v>5</c:v>
                </c:pt>
              </c:numCache>
            </c:numRef>
          </c:xVal>
          <c:yVal>
            <c:numRef>
              <c:f>('Matrice d''évaluation (2)'!$I$8,'Matrice d''évaluation (2)'!$K$8)</c:f>
              <c:numCache>
                <c:formatCode>General</c:formatCode>
                <c:ptCount val="2"/>
                <c:pt idx="0">
                  <c:v>9</c:v>
                </c:pt>
                <c:pt idx="1">
                  <c:v>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DC09-430C-A8EE-FED202526289}"/>
            </c:ext>
          </c:extLst>
        </c:ser>
        <c:ser>
          <c:idx val="2"/>
          <c:order val="2"/>
          <c:tx>
            <c:strRef>
              <c:f>'Matrice d''évaluation (2)'!$E$9</c:f>
              <c:strCache>
                <c:ptCount val="1"/>
                <c:pt idx="0">
                  <c:v>Moteur montée groupe pompe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('Matrice d''évaluation (2)'!$I$6,'Matrice d''évaluation (2)'!$K$6)</c:f>
              <c:numCache>
                <c:formatCode>General</c:formatCode>
                <c:ptCount val="2"/>
                <c:pt idx="0">
                  <c:v>15</c:v>
                </c:pt>
                <c:pt idx="1">
                  <c:v>5</c:v>
                </c:pt>
              </c:numCache>
            </c:numRef>
          </c:xVal>
          <c:yVal>
            <c:numRef>
              <c:f>('Matrice d''évaluation (2)'!$I$9,'Matrice d''évaluation (2)'!$K$9)</c:f>
              <c:numCache>
                <c:formatCode>General</c:formatCode>
                <c:ptCount val="2"/>
                <c:pt idx="0">
                  <c:v>9</c:v>
                </c:pt>
                <c:pt idx="1">
                  <c:v>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DC09-430C-A8EE-FED202526289}"/>
            </c:ext>
          </c:extLst>
        </c:ser>
        <c:ser>
          <c:idx val="3"/>
          <c:order val="3"/>
          <c:tx>
            <c:strRef>
              <c:f>'Matrice d''évaluation (2)'!$E$10</c:f>
              <c:strCache>
                <c:ptCount val="1"/>
                <c:pt idx="0">
                  <c:v>test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('Matrice d''évaluation (2)'!$I$6,'Matrice d''évaluation (2)'!$K$6)</c:f>
              <c:numCache>
                <c:formatCode>General</c:formatCode>
                <c:ptCount val="2"/>
                <c:pt idx="0">
                  <c:v>15</c:v>
                </c:pt>
                <c:pt idx="1">
                  <c:v>5</c:v>
                </c:pt>
              </c:numCache>
            </c:numRef>
          </c:xVal>
          <c:yVal>
            <c:numRef>
              <c:f>('Matrice d''évaluation (2)'!$I$10,'Matrice d''évaluation (2)'!$K$10)</c:f>
              <c:numCache>
                <c:formatCode>General</c:formatCode>
                <c:ptCount val="2"/>
                <c:pt idx="0">
                  <c:v>1</c:v>
                </c:pt>
                <c:pt idx="1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DC09-430C-A8EE-FED2025262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17909407"/>
        <c:axId val="1517926687"/>
      </c:scatterChart>
      <c:valAx>
        <c:axId val="1517909407"/>
        <c:scaling>
          <c:orientation val="minMax"/>
          <c:max val="7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17926687"/>
        <c:crosses val="autoZero"/>
        <c:crossBetween val="midCat"/>
      </c:valAx>
      <c:valAx>
        <c:axId val="1517926687"/>
        <c:scaling>
          <c:orientation val="minMax"/>
          <c:max val="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17909407"/>
        <c:crosses val="autoZero"/>
        <c:crossBetween val="midCat"/>
        <c:majorUnit val="1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388620</xdr:colOff>
      <xdr:row>39</xdr:row>
      <xdr:rowOff>96202</xdr:rowOff>
    </xdr:from>
    <xdr:to>
      <xdr:col>20</xdr:col>
      <xdr:colOff>274320</xdr:colOff>
      <xdr:row>66</xdr:row>
      <xdr:rowOff>121920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3686204D-F5AA-4893-AFDF-59A126C02E5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163287</xdr:colOff>
      <xdr:row>13</xdr:row>
      <xdr:rowOff>21771</xdr:rowOff>
    </xdr:from>
    <xdr:to>
      <xdr:col>4</xdr:col>
      <xdr:colOff>1926772</xdr:colOff>
      <xdr:row>17</xdr:row>
      <xdr:rowOff>141514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9D2BD31A-1537-2B61-0402-0B6BB3F676D6}"/>
            </a:ext>
          </a:extLst>
        </xdr:cNvPr>
        <xdr:cNvSpPr txBox="1"/>
      </xdr:nvSpPr>
      <xdr:spPr>
        <a:xfrm>
          <a:off x="4430487" y="2275114"/>
          <a:ext cx="1763485" cy="85997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Série = Descriptif</a:t>
          </a:r>
          <a:r>
            <a:rPr lang="fr-FR" sz="1100" baseline="0"/>
            <a:t> projet </a:t>
          </a:r>
          <a:endParaRPr lang="fr-FR" sz="1100"/>
        </a:p>
      </xdr:txBody>
    </xdr:sp>
    <xdr:clientData/>
  </xdr:twoCellAnchor>
  <xdr:twoCellAnchor>
    <xdr:from>
      <xdr:col>8</xdr:col>
      <xdr:colOff>152400</xdr:colOff>
      <xdr:row>12</xdr:row>
      <xdr:rowOff>76200</xdr:rowOff>
    </xdr:from>
    <xdr:to>
      <xdr:col>8</xdr:col>
      <xdr:colOff>1175657</xdr:colOff>
      <xdr:row>17</xdr:row>
      <xdr:rowOff>21772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E5CEE7FB-6C0A-473C-857B-E7D5F2BEA418}"/>
            </a:ext>
          </a:extLst>
        </xdr:cNvPr>
        <xdr:cNvSpPr txBox="1"/>
      </xdr:nvSpPr>
      <xdr:spPr>
        <a:xfrm>
          <a:off x="11114314" y="2144486"/>
          <a:ext cx="1023257" cy="87085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Valeur en abscise, échelle 0</a:t>
          </a:r>
          <a:r>
            <a:rPr lang="fr-FR" sz="1100" baseline="0"/>
            <a:t> à </a:t>
          </a:r>
          <a:r>
            <a:rPr lang="fr-FR" sz="1100"/>
            <a:t>75</a:t>
          </a:r>
        </a:p>
      </xdr:txBody>
    </xdr:sp>
    <xdr:clientData/>
  </xdr:twoCellAnchor>
  <xdr:twoCellAnchor>
    <xdr:from>
      <xdr:col>10</xdr:col>
      <xdr:colOff>206829</xdr:colOff>
      <xdr:row>12</xdr:row>
      <xdr:rowOff>97972</xdr:rowOff>
    </xdr:from>
    <xdr:to>
      <xdr:col>10</xdr:col>
      <xdr:colOff>1230086</xdr:colOff>
      <xdr:row>17</xdr:row>
      <xdr:rowOff>43544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B526332C-5ECF-4B68-B112-1865F08C26A6}"/>
            </a:ext>
          </a:extLst>
        </xdr:cNvPr>
        <xdr:cNvSpPr txBox="1"/>
      </xdr:nvSpPr>
      <xdr:spPr>
        <a:xfrm>
          <a:off x="13944600" y="2166258"/>
          <a:ext cx="1023257" cy="87085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Valeur en ordonnée, échelle 0</a:t>
          </a:r>
          <a:r>
            <a:rPr lang="fr-FR" sz="1100" baseline="0"/>
            <a:t> à 5</a:t>
          </a:r>
          <a:endParaRPr lang="fr-FR" sz="1100"/>
        </a:p>
      </xdr:txBody>
    </xdr:sp>
    <xdr:clientData/>
  </xdr:twoCellAnchor>
  <xdr:twoCellAnchor>
    <xdr:from>
      <xdr:col>12</xdr:col>
      <xdr:colOff>40821</xdr:colOff>
      <xdr:row>2</xdr:row>
      <xdr:rowOff>200025</xdr:rowOff>
    </xdr:from>
    <xdr:to>
      <xdr:col>24</xdr:col>
      <xdr:colOff>54429</xdr:colOff>
      <xdr:row>36</xdr:row>
      <xdr:rowOff>136072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D4505766-78B8-77E9-D634-74B796AB46F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0.46503</cdr:x>
      <cdr:y>0.55285</cdr:y>
    </cdr:from>
    <cdr:to>
      <cdr:x>0.97388</cdr:x>
      <cdr:y>0.89927</cdr:y>
    </cdr:to>
    <cdr:sp macro="" textlink="">
      <cdr:nvSpPr>
        <cdr:cNvPr id="3" name="Rectangle 2">
          <a:extLst xmlns:a="http://schemas.openxmlformats.org/drawingml/2006/main">
            <a:ext uri="{FF2B5EF4-FFF2-40B4-BE49-F238E27FC236}">
              <a16:creationId xmlns:a16="http://schemas.microsoft.com/office/drawing/2014/main" id="{A40F95E6-B6CF-5A00-B081-67344D704FC0}"/>
            </a:ext>
          </a:extLst>
        </cdr:cNvPr>
        <cdr:cNvSpPr/>
      </cdr:nvSpPr>
      <cdr:spPr>
        <a:xfrm xmlns:a="http://schemas.openxmlformats.org/drawingml/2006/main">
          <a:off x="3255644" y="2823044"/>
          <a:ext cx="3562351" cy="1768960"/>
        </a:xfrm>
        <a:prstGeom xmlns:a="http://schemas.openxmlformats.org/drawingml/2006/main" prst="rect">
          <a:avLst/>
        </a:prstGeom>
        <a:solidFill xmlns:a="http://schemas.openxmlformats.org/drawingml/2006/main">
          <a:schemeClr val="accent2">
            <a:lumMod val="75000"/>
            <a:alpha val="32000"/>
          </a:schemeClr>
        </a:solidFill>
      </cdr:spPr>
      <cdr:style>
        <a:lnRef xmlns:a="http://schemas.openxmlformats.org/drawingml/2006/main" idx="1">
          <a:schemeClr val="accent4"/>
        </a:lnRef>
        <a:fillRef xmlns:a="http://schemas.openxmlformats.org/drawingml/2006/main" idx="2">
          <a:schemeClr val="accent4"/>
        </a:fillRef>
        <a:effectRef xmlns:a="http://schemas.openxmlformats.org/drawingml/2006/main" idx="1">
          <a:schemeClr val="accent4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endParaRPr lang="fr-FR"/>
        </a:p>
      </cdr:txBody>
    </cdr:sp>
  </cdr:relSizeAnchor>
  <cdr:relSizeAnchor xmlns:cdr="http://schemas.openxmlformats.org/drawingml/2006/chartDrawing">
    <cdr:from>
      <cdr:x>0.46503</cdr:x>
      <cdr:y>0.11061</cdr:y>
    </cdr:from>
    <cdr:to>
      <cdr:x>0.97524</cdr:x>
      <cdr:y>0.54673</cdr:y>
    </cdr:to>
    <cdr:sp macro="" textlink="">
      <cdr:nvSpPr>
        <cdr:cNvPr id="2" name="Rectangle 1">
          <a:extLst xmlns:a="http://schemas.openxmlformats.org/drawingml/2006/main">
            <a:ext uri="{FF2B5EF4-FFF2-40B4-BE49-F238E27FC236}">
              <a16:creationId xmlns:a16="http://schemas.microsoft.com/office/drawing/2014/main" id="{4374911B-18E0-99FE-4617-F6B46F80454F}"/>
            </a:ext>
          </a:extLst>
        </cdr:cNvPr>
        <cdr:cNvSpPr/>
      </cdr:nvSpPr>
      <cdr:spPr>
        <a:xfrm xmlns:a="http://schemas.openxmlformats.org/drawingml/2006/main">
          <a:off x="3255646" y="564833"/>
          <a:ext cx="3571874" cy="2226945"/>
        </a:xfrm>
        <a:prstGeom xmlns:a="http://schemas.openxmlformats.org/drawingml/2006/main" prst="rect">
          <a:avLst/>
        </a:prstGeom>
        <a:solidFill xmlns:a="http://schemas.openxmlformats.org/drawingml/2006/main">
          <a:srgbClr val="7030A0">
            <a:alpha val="32000"/>
          </a:srgbClr>
        </a:solidFill>
      </cdr:spPr>
      <cdr:style>
        <a:lnRef xmlns:a="http://schemas.openxmlformats.org/drawingml/2006/main" idx="1">
          <a:schemeClr val="accent4"/>
        </a:lnRef>
        <a:fillRef xmlns:a="http://schemas.openxmlformats.org/drawingml/2006/main" idx="2">
          <a:schemeClr val="accent4"/>
        </a:fillRef>
        <a:effectRef xmlns:a="http://schemas.openxmlformats.org/drawingml/2006/main" idx="1">
          <a:schemeClr val="accent4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fr-FR"/>
        </a:p>
      </cdr:txBody>
    </cdr:sp>
  </cdr:relSizeAnchor>
  <cdr:relSizeAnchor xmlns:cdr="http://schemas.openxmlformats.org/drawingml/2006/chartDrawing">
    <cdr:from>
      <cdr:x>0.096</cdr:x>
      <cdr:y>0.11198</cdr:y>
    </cdr:from>
    <cdr:to>
      <cdr:x>0.45986</cdr:x>
      <cdr:y>0.89877</cdr:y>
    </cdr:to>
    <cdr:sp macro="" textlink="">
      <cdr:nvSpPr>
        <cdr:cNvPr id="4" name="Rectangle 3">
          <a:extLst xmlns:a="http://schemas.openxmlformats.org/drawingml/2006/main">
            <a:ext uri="{FF2B5EF4-FFF2-40B4-BE49-F238E27FC236}">
              <a16:creationId xmlns:a16="http://schemas.microsoft.com/office/drawing/2014/main" id="{A40F95E6-B6CF-5A00-B081-67344D704FC0}"/>
            </a:ext>
          </a:extLst>
        </cdr:cNvPr>
        <cdr:cNvSpPr/>
      </cdr:nvSpPr>
      <cdr:spPr>
        <a:xfrm xmlns:a="http://schemas.openxmlformats.org/drawingml/2006/main">
          <a:off x="675620" y="584356"/>
          <a:ext cx="2560704" cy="4105630"/>
        </a:xfrm>
        <a:prstGeom xmlns:a="http://schemas.openxmlformats.org/drawingml/2006/main" prst="rect">
          <a:avLst/>
        </a:prstGeom>
        <a:solidFill xmlns:a="http://schemas.openxmlformats.org/drawingml/2006/main">
          <a:schemeClr val="accent1">
            <a:alpha val="32000"/>
          </a:schemeClr>
        </a:solidFill>
      </cdr:spPr>
      <cdr:style>
        <a:lnRef xmlns:a="http://schemas.openxmlformats.org/drawingml/2006/main" idx="1">
          <a:schemeClr val="accent4"/>
        </a:lnRef>
        <a:fillRef xmlns:a="http://schemas.openxmlformats.org/drawingml/2006/main" idx="2">
          <a:schemeClr val="accent4"/>
        </a:fillRef>
        <a:effectRef xmlns:a="http://schemas.openxmlformats.org/drawingml/2006/main" idx="1">
          <a:schemeClr val="accent4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endParaRPr lang="fr-FR"/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sanofi-my.sharepoint.com/personal/yohann_marchand_sanofi_com/Documents/Documents/Rapports%20et%20documents%20d'interventions/Obsolescence/Carto%20obsolescence%20Process%20Control.xlsx" TargetMode="External"/><Relationship Id="rId1" Type="http://schemas.openxmlformats.org/officeDocument/2006/relationships/externalLinkPath" Target="https://sanofi-my.sharepoint.com/personal/yohann_marchand_sanofi_com/Documents/Documents/Rapports%20et%20documents%20d'interventions/Obsolescence/Carto%20obsolescence%20Process%20Contro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BDD"/>
      <sheetName val="Mapping général"/>
      <sheetName val="Arborescence Critical analysis"/>
      <sheetName val="AMDEC"/>
      <sheetName val="Obsolescence"/>
      <sheetName val="Champs-Listes"/>
      <sheetName val="Obsolescence Evaluation"/>
      <sheetName val="Matrice d'évaluation"/>
      <sheetName val="Matrice d'évaluation (2)"/>
      <sheetName val="TCD"/>
    </sheetNames>
    <sheetDataSet>
      <sheetData sheetId="0"/>
      <sheetData sheetId="1"/>
      <sheetData sheetId="2"/>
      <sheetData sheetId="3"/>
      <sheetData sheetId="4"/>
      <sheetData sheetId="5">
        <row r="19">
          <cell r="C19" t="str">
            <v>&lt; 10 jours</v>
          </cell>
          <cell r="D19">
            <v>1</v>
          </cell>
        </row>
        <row r="20">
          <cell r="C20" t="str">
            <v>10 jours &lt; &amp; &lt; 1 mois</v>
          </cell>
          <cell r="D20">
            <v>3</v>
          </cell>
        </row>
        <row r="21">
          <cell r="C21" t="str">
            <v>&gt; 1 mois</v>
          </cell>
          <cell r="D21">
            <v>5</v>
          </cell>
        </row>
        <row r="25">
          <cell r="C25" t="str">
            <v>&lt; 100 K€</v>
          </cell>
          <cell r="D25">
            <v>1</v>
          </cell>
        </row>
        <row r="26">
          <cell r="C26" t="str">
            <v>100 K€ &lt; &amp; &lt; 500 K€</v>
          </cell>
          <cell r="D26">
            <v>3</v>
          </cell>
        </row>
        <row r="27">
          <cell r="C27" t="str">
            <v>&gt; 500 K€</v>
          </cell>
          <cell r="D27">
            <v>5</v>
          </cell>
        </row>
        <row r="31">
          <cell r="C31" t="str">
            <v>&lt; 2 Pers</v>
          </cell>
          <cell r="D31">
            <v>1</v>
          </cell>
        </row>
        <row r="32">
          <cell r="C32" t="str">
            <v>2 Pers &lt; &amp; &lt; 6 Pers</v>
          </cell>
          <cell r="D32">
            <v>3</v>
          </cell>
        </row>
        <row r="33">
          <cell r="C33" t="str">
            <v>&gt; 6 Pers</v>
          </cell>
          <cell r="D33">
            <v>5</v>
          </cell>
        </row>
        <row r="37">
          <cell r="C37" t="str">
            <v>Faible</v>
          </cell>
          <cell r="D37">
            <v>1</v>
          </cell>
        </row>
        <row r="38">
          <cell r="C38" t="str">
            <v>Moyen</v>
          </cell>
          <cell r="D38">
            <v>3</v>
          </cell>
        </row>
        <row r="39">
          <cell r="C39" t="str">
            <v>Elevé</v>
          </cell>
          <cell r="D39">
            <v>5</v>
          </cell>
        </row>
      </sheetData>
      <sheetData sheetId="6"/>
      <sheetData sheetId="7"/>
      <sheetData sheetId="8">
        <row r="6">
          <cell r="E6" t="str">
            <v>Régulateur</v>
          </cell>
        </row>
      </sheetData>
      <sheetData sheetId="9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sanofi-my.sharepoint.com/personal/yohann_marchand_sanofi_com/Documents/Documents/Rapports%20et%20documents%20d'interventions/Obsolescence/Carto%20obsolescence%20Process%20Control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archand, Yohann /FR" refreshedDate="45638.937849189817" createdVersion="8" refreshedVersion="8" minRefreshableVersion="3" recordCount="34" xr:uid="{AE315C0B-272F-48BC-AFFB-A1E39BB89FB7}">
  <cacheSource type="worksheet">
    <worksheetSource ref="A5:K39" sheet="Matrice d'évaluation (2)" r:id="rId2"/>
  </cacheSource>
  <cacheFields count="11">
    <cacheField name="N°" numFmtId="0">
      <sharedItems containsSemiMixedTypes="0" containsString="0" containsNumber="1" containsInteger="1" minValue="1" maxValue="34"/>
    </cacheField>
    <cacheField name="N° Equipement" numFmtId="0">
      <sharedItems containsNonDate="0" containsString="0" containsBlank="1"/>
    </cacheField>
    <cacheField name="Nom équipement" numFmtId="0">
      <sharedItems containsBlank="1"/>
    </cacheField>
    <cacheField name="Code article" numFmtId="0">
      <sharedItems containsBlank="1"/>
    </cacheField>
    <cacheField name="Descriptif projet" numFmtId="0">
      <sharedItems containsBlank="1" count="6">
        <s v="Régulateur"/>
        <s v="Pupitre"/>
        <s v="Boite à came"/>
        <s v="Moteur montée groupe pompe"/>
        <s v="test"/>
        <m/>
      </sharedItems>
    </cacheField>
    <cacheField name="Coût" numFmtId="0">
      <sharedItems containsBlank="1"/>
    </cacheField>
    <cacheField name="durée d'immobilisation" numFmtId="0">
      <sharedItems containsBlank="1"/>
    </cacheField>
    <cacheField name="Ressources" numFmtId="0">
      <sharedItems containsBlank="1"/>
    </cacheField>
    <cacheField name="Résultat effort" numFmtId="0">
      <sharedItems containsMixedTypes="1" containsNumber="1" containsInteger="1" minValue="1" maxValue="15" count="5">
        <n v="15"/>
        <n v="3"/>
        <n v="9"/>
        <n v="1"/>
        <s v=""/>
      </sharedItems>
    </cacheField>
    <cacheField name="Probalité de défaillance" numFmtId="0">
      <sharedItems containsBlank="1"/>
    </cacheField>
    <cacheField name="Résultat défaillance" numFmtId="0">
      <sharedItems containsMixedTypes="1" containsNumber="1" containsInteger="1" minValue="1" maxValue="5" count="4">
        <n v="5"/>
        <n v="3"/>
        <n v="1"/>
        <s v="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4">
  <r>
    <n v="1"/>
    <m/>
    <s v="Tunnel"/>
    <s v="na"/>
    <x v="0"/>
    <s v="100 K€ &lt; &amp; &lt; 500 K€"/>
    <s v="&gt; 1 mois"/>
    <s v="&lt; 2 Pers"/>
    <x v="0"/>
    <s v="Elevé"/>
    <x v="0"/>
  </r>
  <r>
    <n v="2"/>
    <m/>
    <m/>
    <m/>
    <x v="1"/>
    <s v="&lt; 100 K€"/>
    <s v="10 jours &lt; &amp; &lt; 1 mois"/>
    <s v="&lt; 2 Pers"/>
    <x v="1"/>
    <s v="Moyen"/>
    <x v="1"/>
  </r>
  <r>
    <n v="3"/>
    <m/>
    <m/>
    <m/>
    <x v="2"/>
    <s v="&lt; 100 K€"/>
    <s v="10 jours &lt; &amp; &lt; 1 mois"/>
    <s v="2 Pers &lt; &amp; &lt; 6 Pers"/>
    <x v="2"/>
    <s v="Moyen"/>
    <x v="1"/>
  </r>
  <r>
    <n v="4"/>
    <m/>
    <m/>
    <m/>
    <x v="3"/>
    <s v="&lt; 100 K€"/>
    <s v="10 jours &lt; &amp; &lt; 1 mois"/>
    <s v="2 Pers &lt; &amp; &lt; 6 Pers"/>
    <x v="2"/>
    <s v="Moyen"/>
    <x v="1"/>
  </r>
  <r>
    <n v="5"/>
    <m/>
    <m/>
    <m/>
    <x v="4"/>
    <s v="&lt; 100 K€"/>
    <s v="&lt; 10 jours"/>
    <s v="&lt; 2 Pers"/>
    <x v="3"/>
    <s v="Faible"/>
    <x v="2"/>
  </r>
  <r>
    <n v="6"/>
    <m/>
    <m/>
    <m/>
    <x v="5"/>
    <m/>
    <m/>
    <m/>
    <x v="4"/>
    <m/>
    <x v="3"/>
  </r>
  <r>
    <n v="7"/>
    <m/>
    <m/>
    <m/>
    <x v="5"/>
    <m/>
    <m/>
    <m/>
    <x v="4"/>
    <m/>
    <x v="3"/>
  </r>
  <r>
    <n v="8"/>
    <m/>
    <m/>
    <m/>
    <x v="5"/>
    <m/>
    <m/>
    <m/>
    <x v="4"/>
    <m/>
    <x v="3"/>
  </r>
  <r>
    <n v="9"/>
    <m/>
    <m/>
    <m/>
    <x v="5"/>
    <m/>
    <m/>
    <m/>
    <x v="4"/>
    <m/>
    <x v="3"/>
  </r>
  <r>
    <n v="10"/>
    <m/>
    <m/>
    <m/>
    <x v="5"/>
    <m/>
    <m/>
    <m/>
    <x v="4"/>
    <m/>
    <x v="3"/>
  </r>
  <r>
    <n v="11"/>
    <m/>
    <m/>
    <m/>
    <x v="5"/>
    <m/>
    <m/>
    <m/>
    <x v="4"/>
    <m/>
    <x v="3"/>
  </r>
  <r>
    <n v="12"/>
    <m/>
    <m/>
    <m/>
    <x v="5"/>
    <m/>
    <m/>
    <m/>
    <x v="4"/>
    <m/>
    <x v="3"/>
  </r>
  <r>
    <n v="13"/>
    <m/>
    <m/>
    <m/>
    <x v="5"/>
    <m/>
    <m/>
    <m/>
    <x v="4"/>
    <m/>
    <x v="3"/>
  </r>
  <r>
    <n v="14"/>
    <m/>
    <m/>
    <m/>
    <x v="5"/>
    <m/>
    <m/>
    <m/>
    <x v="4"/>
    <m/>
    <x v="3"/>
  </r>
  <r>
    <n v="15"/>
    <m/>
    <m/>
    <m/>
    <x v="5"/>
    <m/>
    <m/>
    <m/>
    <x v="4"/>
    <m/>
    <x v="3"/>
  </r>
  <r>
    <n v="16"/>
    <m/>
    <m/>
    <m/>
    <x v="5"/>
    <m/>
    <m/>
    <m/>
    <x v="4"/>
    <m/>
    <x v="3"/>
  </r>
  <r>
    <n v="17"/>
    <m/>
    <m/>
    <m/>
    <x v="5"/>
    <m/>
    <m/>
    <m/>
    <x v="4"/>
    <m/>
    <x v="3"/>
  </r>
  <r>
    <n v="18"/>
    <m/>
    <m/>
    <m/>
    <x v="5"/>
    <m/>
    <m/>
    <m/>
    <x v="4"/>
    <m/>
    <x v="3"/>
  </r>
  <r>
    <n v="19"/>
    <m/>
    <m/>
    <m/>
    <x v="5"/>
    <m/>
    <m/>
    <m/>
    <x v="4"/>
    <m/>
    <x v="3"/>
  </r>
  <r>
    <n v="20"/>
    <m/>
    <m/>
    <m/>
    <x v="5"/>
    <m/>
    <m/>
    <m/>
    <x v="4"/>
    <m/>
    <x v="3"/>
  </r>
  <r>
    <n v="21"/>
    <m/>
    <m/>
    <m/>
    <x v="5"/>
    <m/>
    <m/>
    <m/>
    <x v="4"/>
    <m/>
    <x v="3"/>
  </r>
  <r>
    <n v="22"/>
    <m/>
    <m/>
    <m/>
    <x v="5"/>
    <m/>
    <m/>
    <m/>
    <x v="4"/>
    <m/>
    <x v="3"/>
  </r>
  <r>
    <n v="23"/>
    <m/>
    <m/>
    <m/>
    <x v="5"/>
    <m/>
    <m/>
    <m/>
    <x v="4"/>
    <m/>
    <x v="3"/>
  </r>
  <r>
    <n v="24"/>
    <m/>
    <m/>
    <m/>
    <x v="5"/>
    <m/>
    <m/>
    <m/>
    <x v="4"/>
    <m/>
    <x v="3"/>
  </r>
  <r>
    <n v="25"/>
    <m/>
    <m/>
    <m/>
    <x v="5"/>
    <m/>
    <m/>
    <m/>
    <x v="4"/>
    <m/>
    <x v="3"/>
  </r>
  <r>
    <n v="26"/>
    <m/>
    <m/>
    <m/>
    <x v="5"/>
    <m/>
    <m/>
    <m/>
    <x v="4"/>
    <m/>
    <x v="3"/>
  </r>
  <r>
    <n v="27"/>
    <m/>
    <m/>
    <m/>
    <x v="5"/>
    <m/>
    <m/>
    <m/>
    <x v="4"/>
    <m/>
    <x v="3"/>
  </r>
  <r>
    <n v="28"/>
    <m/>
    <m/>
    <m/>
    <x v="5"/>
    <m/>
    <m/>
    <m/>
    <x v="4"/>
    <m/>
    <x v="3"/>
  </r>
  <r>
    <n v="29"/>
    <m/>
    <m/>
    <m/>
    <x v="5"/>
    <m/>
    <m/>
    <m/>
    <x v="4"/>
    <m/>
    <x v="3"/>
  </r>
  <r>
    <n v="30"/>
    <m/>
    <m/>
    <m/>
    <x v="5"/>
    <m/>
    <m/>
    <m/>
    <x v="4"/>
    <m/>
    <x v="3"/>
  </r>
  <r>
    <n v="31"/>
    <m/>
    <m/>
    <m/>
    <x v="5"/>
    <m/>
    <m/>
    <m/>
    <x v="4"/>
    <m/>
    <x v="3"/>
  </r>
  <r>
    <n v="32"/>
    <m/>
    <m/>
    <m/>
    <x v="5"/>
    <m/>
    <m/>
    <m/>
    <x v="4"/>
    <m/>
    <x v="3"/>
  </r>
  <r>
    <n v="33"/>
    <m/>
    <m/>
    <m/>
    <x v="5"/>
    <m/>
    <m/>
    <m/>
    <x v="4"/>
    <m/>
    <x v="3"/>
  </r>
  <r>
    <n v="34"/>
    <m/>
    <m/>
    <m/>
    <x v="5"/>
    <m/>
    <m/>
    <m/>
    <x v="4"/>
    <m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C16E921-ACFE-4940-AAED-B5F34C96A2F3}" name="Tableau croisé dynamique1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3:C10" firstHeaderRow="0" firstDataRow="1" firstDataCol="1"/>
  <pivotFields count="11">
    <pivotField showAll="0"/>
    <pivotField showAll="0"/>
    <pivotField showAll="0"/>
    <pivotField showAll="0"/>
    <pivotField axis="axisRow" showAll="0">
      <items count="7">
        <item x="2"/>
        <item x="1"/>
        <item x="0"/>
        <item x="5"/>
        <item x="3"/>
        <item x="4"/>
        <item t="default"/>
      </items>
    </pivotField>
    <pivotField showAll="0"/>
    <pivotField showAll="0"/>
    <pivotField showAll="0"/>
    <pivotField dataField="1" showAll="0"/>
    <pivotField showAll="0"/>
    <pivotField dataField="1" showAll="0"/>
  </pivotFields>
  <rowFields count="1">
    <field x="4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Résultat effort" fld="8" baseField="4" baseItem="0"/>
    <dataField name="Somme de Résultat défaillance" fld="10" baseField="4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BE5B2A1-63F4-4A62-B230-5B19FC9B5E5D}" name="Tableau4" displayName="Tableau4" ref="A5:K11" totalsRowCount="1" headerRowDxfId="11" tableBorderDxfId="23">
  <autoFilter ref="A5:K10" xr:uid="{0BE5B2A1-63F4-4A62-B230-5B19FC9B5E5D}"/>
  <tableColumns count="11">
    <tableColumn id="1" xr3:uid="{18CCBEFA-60E5-4FB4-85F4-C1D0BF7DC551}" name="N°" totalsRowLabel="Total" dataDxfId="22" totalsRowDxfId="10"/>
    <tableColumn id="2" xr3:uid="{C41F7F90-B02C-4112-A63A-E912D543062A}" name="N° Equipement" dataDxfId="21" totalsRowDxfId="9"/>
    <tableColumn id="3" xr3:uid="{673F10D4-917D-4A06-A267-7B553CEBE8B5}" name="Nom équipement" dataDxfId="20" totalsRowDxfId="8"/>
    <tableColumn id="4" xr3:uid="{A7692ED4-6A6A-47C0-A9D7-5FBA12CB3497}" name="Code article" dataDxfId="19" totalsRowDxfId="7"/>
    <tableColumn id="5" xr3:uid="{6E76883B-AA89-41CA-9D40-A8FB81FC5DC6}" name="Descriptif projet" dataDxfId="18" totalsRowDxfId="6"/>
    <tableColumn id="6" xr3:uid="{B52ADEA9-0BC2-4F4B-8975-D94B6F54AF0E}" name="Coût" dataDxfId="17" totalsRowDxfId="5"/>
    <tableColumn id="7" xr3:uid="{4C8991B1-3AEA-458E-A4AC-977EDB3E8C82}" name="durée d'immobilisation" dataDxfId="16" totalsRowDxfId="4"/>
    <tableColumn id="8" xr3:uid="{13C9B5E4-FE9F-49D5-A8DF-6B981BD36D44}" name="Ressources" dataDxfId="15" totalsRowDxfId="3"/>
    <tableColumn id="9" xr3:uid="{C9EED3B8-8B4B-4214-9F30-A70A354BE173}" name="Résultat effort" totalsRowFunction="sum" dataDxfId="14" totalsRowDxfId="0">
      <calculatedColumnFormula>IFERROR(VLOOKUP(F6,'[1]Champs-Listes'!$C$25:$D$27,2,FALSE)*VLOOKUP(G6,'[1]Champs-Listes'!$C$19:$D$21,2,FALSE)*VLOOKUP(H6,'[1]Champs-Listes'!$C$31:$D$33,2,FALSE),"")</calculatedColumnFormula>
    </tableColumn>
    <tableColumn id="10" xr3:uid="{5242B6BC-1AD4-4BAB-B5A0-1146F4034B1C}" name="Probalité de défaillance" dataDxfId="13" totalsRowDxfId="2"/>
    <tableColumn id="11" xr3:uid="{F69208E5-7E45-41B1-993A-7C752D417330}" name="Résultat défaillance" totalsRowFunction="sum" dataDxfId="12" totalsRowDxfId="1">
      <calculatedColumnFormula>IFERROR(VLOOKUP(J6,'[1]Champs-Listes'!$C$37:$D$39,2,FALSE),"")</calculatedColumnFormula>
    </tableColumn>
  </tableColumns>
  <tableStyleInfo name="TableStyleLight7" showFirstColumn="0" showLastColumn="0" showRowStripes="0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BB9FA8-E8F7-4211-A44E-3A42E7C1F118}">
  <dimension ref="A3:K40"/>
  <sheetViews>
    <sheetView tabSelected="1" topLeftCell="A3" zoomScale="70" zoomScaleNormal="70" workbookViewId="0">
      <selection activeCell="I33" sqref="I33"/>
    </sheetView>
  </sheetViews>
  <sheetFormatPr baseColWidth="10" defaultRowHeight="15" x14ac:dyDescent="0.25"/>
  <cols>
    <col min="1" max="1" width="6.5703125" style="1" customWidth="1"/>
    <col min="2" max="2" width="19" style="1" customWidth="1"/>
    <col min="3" max="3" width="19.140625" style="1" customWidth="1"/>
    <col min="4" max="4" width="17.5703125" customWidth="1"/>
    <col min="5" max="5" width="32.5703125" customWidth="1"/>
    <col min="6" max="6" width="24.7109375" customWidth="1"/>
    <col min="7" max="7" width="23.85546875" customWidth="1"/>
    <col min="8" max="8" width="19.28515625" customWidth="1"/>
    <col min="9" max="9" width="18.7109375" customWidth="1"/>
    <col min="10" max="10" width="25.28515625" customWidth="1"/>
    <col min="11" max="11" width="21.85546875" customWidth="1"/>
  </cols>
  <sheetData>
    <row r="3" spans="1:11" ht="15.75" thickBot="1" x14ac:dyDescent="0.3"/>
    <row r="4" spans="1:11" ht="15.75" thickBot="1" x14ac:dyDescent="0.3">
      <c r="F4" s="23" t="s">
        <v>0</v>
      </c>
      <c r="G4" s="24"/>
      <c r="H4" s="24"/>
      <c r="I4" s="25"/>
      <c r="J4" s="23" t="s">
        <v>1</v>
      </c>
      <c r="K4" s="25"/>
    </row>
    <row r="5" spans="1:11" ht="15.75" thickBot="1" x14ac:dyDescent="0.3">
      <c r="A5" s="30" t="s">
        <v>2</v>
      </c>
      <c r="B5" s="2" t="s">
        <v>3</v>
      </c>
      <c r="C5" s="2" t="s">
        <v>4</v>
      </c>
      <c r="D5" s="3" t="s">
        <v>5</v>
      </c>
      <c r="E5" s="4" t="s">
        <v>6</v>
      </c>
      <c r="F5" s="5" t="s">
        <v>7</v>
      </c>
      <c r="G5" s="6" t="s">
        <v>8</v>
      </c>
      <c r="H5" s="6" t="s">
        <v>9</v>
      </c>
      <c r="I5" s="7" t="s">
        <v>10</v>
      </c>
      <c r="J5" s="8" t="s">
        <v>1</v>
      </c>
      <c r="K5" s="27" t="s">
        <v>11</v>
      </c>
    </row>
    <row r="6" spans="1:11" x14ac:dyDescent="0.25">
      <c r="A6" s="31">
        <v>1</v>
      </c>
      <c r="B6" s="9"/>
      <c r="C6" s="9" t="s">
        <v>12</v>
      </c>
      <c r="D6" s="10" t="s">
        <v>13</v>
      </c>
      <c r="E6" s="11" t="s">
        <v>14</v>
      </c>
      <c r="F6" s="12" t="s">
        <v>15</v>
      </c>
      <c r="G6" s="9" t="s">
        <v>16</v>
      </c>
      <c r="H6" s="9" t="s">
        <v>17</v>
      </c>
      <c r="I6" s="13">
        <f>IFERROR(VLOOKUP(F6,'[1]Champs-Listes'!$C$25:$D$27,2,FALSE)*VLOOKUP(G6,'[1]Champs-Listes'!$C$19:$D$21,2,FALSE)*VLOOKUP(H6,'[1]Champs-Listes'!$C$31:$D$33,2,FALSE),"")</f>
        <v>15</v>
      </c>
      <c r="J6" s="12" t="s">
        <v>18</v>
      </c>
      <c r="K6" s="28">
        <f>IFERROR(VLOOKUP(J6,'[1]Champs-Listes'!$C$37:$D$39,2,FALSE),"")</f>
        <v>5</v>
      </c>
    </row>
    <row r="7" spans="1:11" x14ac:dyDescent="0.25">
      <c r="A7" s="32">
        <v>2</v>
      </c>
      <c r="B7" s="14"/>
      <c r="C7" s="14"/>
      <c r="D7" s="15"/>
      <c r="E7" s="16" t="s">
        <v>19</v>
      </c>
      <c r="F7" s="17" t="s">
        <v>20</v>
      </c>
      <c r="G7" s="14" t="s">
        <v>21</v>
      </c>
      <c r="H7" s="14" t="s">
        <v>17</v>
      </c>
      <c r="I7" s="18">
        <f>IFERROR(VLOOKUP(F7,'[1]Champs-Listes'!$C$25:$D$27,2,FALSE)*VLOOKUP(G7,'[1]Champs-Listes'!$C$19:$D$21,2,FALSE)*VLOOKUP(H7,'[1]Champs-Listes'!$C$31:$D$33,2,FALSE),"")</f>
        <v>3</v>
      </c>
      <c r="J7" s="17" t="s">
        <v>22</v>
      </c>
      <c r="K7" s="29">
        <f>IFERROR(VLOOKUP(J7,'[1]Champs-Listes'!$C$37:$D$39,2,FALSE),"")</f>
        <v>3</v>
      </c>
    </row>
    <row r="8" spans="1:11" x14ac:dyDescent="0.25">
      <c r="A8" s="32">
        <v>3</v>
      </c>
      <c r="B8" s="14"/>
      <c r="C8" s="14"/>
      <c r="D8" s="15"/>
      <c r="E8" s="19" t="s">
        <v>23</v>
      </c>
      <c r="F8" s="17" t="s">
        <v>20</v>
      </c>
      <c r="G8" s="14" t="s">
        <v>21</v>
      </c>
      <c r="H8" s="14" t="s">
        <v>24</v>
      </c>
      <c r="I8" s="18">
        <f>IFERROR(VLOOKUP(F8,'[1]Champs-Listes'!$C$25:$D$27,2,FALSE)*VLOOKUP(G8,'[1]Champs-Listes'!$C$19:$D$21,2,FALSE)*VLOOKUP(H8,'[1]Champs-Listes'!$C$31:$D$33,2,FALSE),"")</f>
        <v>9</v>
      </c>
      <c r="J8" s="17" t="s">
        <v>22</v>
      </c>
      <c r="K8" s="29">
        <f>IFERROR(VLOOKUP(J8,'[1]Champs-Listes'!$C$37:$D$39,2,FALSE),"")</f>
        <v>3</v>
      </c>
    </row>
    <row r="9" spans="1:11" x14ac:dyDescent="0.25">
      <c r="A9" s="32">
        <v>4</v>
      </c>
      <c r="B9" s="14"/>
      <c r="C9" s="14"/>
      <c r="D9" s="15"/>
      <c r="E9" s="19" t="s">
        <v>25</v>
      </c>
      <c r="F9" s="17" t="s">
        <v>20</v>
      </c>
      <c r="G9" s="14" t="s">
        <v>21</v>
      </c>
      <c r="H9" s="14" t="s">
        <v>24</v>
      </c>
      <c r="I9" s="18">
        <f>IFERROR(VLOOKUP(F9,'[1]Champs-Listes'!$C$25:$D$27,2,FALSE)*VLOOKUP(G9,'[1]Champs-Listes'!$C$19:$D$21,2,FALSE)*VLOOKUP(H9,'[1]Champs-Listes'!$C$31:$D$33,2,FALSE),"")</f>
        <v>9</v>
      </c>
      <c r="J9" s="17" t="s">
        <v>22</v>
      </c>
      <c r="K9" s="29">
        <f>IFERROR(VLOOKUP(J9,'[1]Champs-Listes'!$C$37:$D$39,2,FALSE),"")</f>
        <v>3</v>
      </c>
    </row>
    <row r="10" spans="1:11" x14ac:dyDescent="0.25">
      <c r="A10" s="32">
        <v>5</v>
      </c>
      <c r="B10" s="14"/>
      <c r="C10" s="14"/>
      <c r="D10" s="15"/>
      <c r="E10" s="19" t="s">
        <v>26</v>
      </c>
      <c r="F10" s="17" t="s">
        <v>20</v>
      </c>
      <c r="G10" s="14" t="s">
        <v>27</v>
      </c>
      <c r="H10" s="14" t="s">
        <v>17</v>
      </c>
      <c r="I10" s="18">
        <f>IFERROR(VLOOKUP(F10,'[1]Champs-Listes'!$C$25:$D$27,2,FALSE)*VLOOKUP(G10,'[1]Champs-Listes'!$C$19:$D$21,2,FALSE)*VLOOKUP(H10,'[1]Champs-Listes'!$C$31:$D$33,2,FALSE),"")</f>
        <v>1</v>
      </c>
      <c r="J10" s="17" t="s">
        <v>28</v>
      </c>
      <c r="K10" s="29">
        <f>IFERROR(VLOOKUP(J10,'[1]Champs-Listes'!$C$37:$D$39,2,FALSE),"")</f>
        <v>1</v>
      </c>
    </row>
    <row r="11" spans="1:11" x14ac:dyDescent="0.25">
      <c r="A11" s="32" t="s">
        <v>35</v>
      </c>
      <c r="B11" s="14"/>
      <c r="C11" s="14"/>
      <c r="D11" s="15"/>
      <c r="E11" s="19"/>
      <c r="F11" s="17"/>
      <c r="G11" s="14"/>
      <c r="H11" s="14"/>
      <c r="I11" s="18">
        <f>SUBTOTAL(109,Tableau4[Résultat effort])</f>
        <v>37</v>
      </c>
      <c r="J11" s="17"/>
      <c r="K11" s="29">
        <f>SUBTOTAL(109,Tableau4[Résultat défaillance])</f>
        <v>15</v>
      </c>
    </row>
    <row r="12" spans="1:11" x14ac:dyDescent="0.25">
      <c r="A12"/>
      <c r="B12"/>
      <c r="C12"/>
    </row>
    <row r="13" spans="1:11" x14ac:dyDescent="0.25">
      <c r="A13"/>
      <c r="B13"/>
      <c r="C13"/>
    </row>
    <row r="14" spans="1:11" x14ac:dyDescent="0.25">
      <c r="A14"/>
      <c r="B14"/>
      <c r="C14"/>
    </row>
    <row r="15" spans="1:11" x14ac:dyDescent="0.25">
      <c r="A15"/>
      <c r="B15"/>
      <c r="C15"/>
    </row>
    <row r="16" spans="1:11" x14ac:dyDescent="0.25">
      <c r="A16"/>
      <c r="B16"/>
      <c r="C16"/>
    </row>
    <row r="17" spans="1:11" x14ac:dyDescent="0.25">
      <c r="A17"/>
      <c r="B17"/>
      <c r="C17"/>
    </row>
    <row r="18" spans="1:11" x14ac:dyDescent="0.25">
      <c r="A18"/>
      <c r="B18"/>
      <c r="C18"/>
    </row>
    <row r="19" spans="1:11" x14ac:dyDescent="0.25">
      <c r="A19"/>
      <c r="B19"/>
      <c r="C19"/>
    </row>
    <row r="20" spans="1:11" ht="15.75" thickBot="1" x14ac:dyDescent="0.3">
      <c r="A20" s="26"/>
      <c r="B20" s="26"/>
      <c r="C20" s="26"/>
      <c r="D20" s="26"/>
      <c r="E20" s="20" t="s">
        <v>29</v>
      </c>
      <c r="I20" s="21">
        <f>IFERROR(Tableau4[[#Totals],[Résultat effort]]*100/(COUNT(Tableau4[Résultat effort])*125),0)</f>
        <v>5.92</v>
      </c>
      <c r="K20" s="21">
        <f>IFERROR(Tableau4[[#Totals],[Résultat défaillance]]*100/(COUNT(Tableau4[Résultat défaillance])*5),0)</f>
        <v>60</v>
      </c>
    </row>
    <row r="21" spans="1:11" x14ac:dyDescent="0.25">
      <c r="A21"/>
      <c r="B21"/>
      <c r="C21"/>
    </row>
    <row r="22" spans="1:11" x14ac:dyDescent="0.25">
      <c r="A22"/>
      <c r="B22"/>
      <c r="C22"/>
    </row>
    <row r="23" spans="1:11" x14ac:dyDescent="0.25">
      <c r="A23"/>
      <c r="B23"/>
      <c r="C23"/>
    </row>
    <row r="24" spans="1:11" x14ac:dyDescent="0.25">
      <c r="A24"/>
      <c r="B24"/>
      <c r="C24"/>
    </row>
    <row r="25" spans="1:11" x14ac:dyDescent="0.25">
      <c r="A25"/>
      <c r="B25"/>
      <c r="C25"/>
    </row>
    <row r="26" spans="1:11" x14ac:dyDescent="0.25">
      <c r="A26"/>
      <c r="B26"/>
      <c r="C26"/>
    </row>
    <row r="27" spans="1:11" x14ac:dyDescent="0.25">
      <c r="A27"/>
      <c r="B27"/>
      <c r="C27"/>
    </row>
    <row r="28" spans="1:11" x14ac:dyDescent="0.25">
      <c r="A28"/>
      <c r="B28"/>
      <c r="C28"/>
    </row>
    <row r="29" spans="1:11" x14ac:dyDescent="0.25">
      <c r="A29"/>
      <c r="B29"/>
      <c r="C29"/>
    </row>
    <row r="30" spans="1:11" x14ac:dyDescent="0.25">
      <c r="A30"/>
      <c r="B30"/>
      <c r="C30"/>
    </row>
    <row r="31" spans="1:11" x14ac:dyDescent="0.25">
      <c r="A31"/>
      <c r="B31"/>
      <c r="C31"/>
    </row>
    <row r="32" spans="1:11" x14ac:dyDescent="0.25">
      <c r="A32"/>
      <c r="B32"/>
      <c r="C32"/>
    </row>
    <row r="33" spans="1:3" x14ac:dyDescent="0.25">
      <c r="A33"/>
      <c r="B33"/>
      <c r="C33"/>
    </row>
    <row r="34" spans="1:3" x14ac:dyDescent="0.25">
      <c r="A34"/>
      <c r="B34"/>
      <c r="C34"/>
    </row>
    <row r="35" spans="1:3" x14ac:dyDescent="0.25">
      <c r="A35"/>
      <c r="B35"/>
      <c r="C35"/>
    </row>
    <row r="36" spans="1:3" x14ac:dyDescent="0.25">
      <c r="A36"/>
      <c r="B36"/>
      <c r="C36"/>
    </row>
    <row r="37" spans="1:3" x14ac:dyDescent="0.25">
      <c r="A37"/>
      <c r="B37"/>
      <c r="C37"/>
    </row>
    <row r="38" spans="1:3" x14ac:dyDescent="0.25">
      <c r="A38"/>
      <c r="B38"/>
      <c r="C38"/>
    </row>
    <row r="39" spans="1:3" x14ac:dyDescent="0.25">
      <c r="A39"/>
      <c r="B39"/>
      <c r="C39"/>
    </row>
    <row r="40" spans="1:3" x14ac:dyDescent="0.25">
      <c r="A40"/>
      <c r="B40"/>
      <c r="C40"/>
    </row>
  </sheetData>
  <mergeCells count="3">
    <mergeCell ref="F4:I4"/>
    <mergeCell ref="J4:K4"/>
    <mergeCell ref="A20:D20"/>
  </mergeCells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024F13-BC15-4FA2-89F7-20D77EB5F04F}">
  <dimension ref="A3:C10"/>
  <sheetViews>
    <sheetView workbookViewId="0">
      <selection activeCell="B10" sqref="B10"/>
    </sheetView>
  </sheetViews>
  <sheetFormatPr baseColWidth="10" defaultRowHeight="15" x14ac:dyDescent="0.25"/>
  <cols>
    <col min="1" max="1" width="19.5703125" bestFit="1" customWidth="1"/>
    <col min="2" max="2" width="22.28515625" bestFit="1" customWidth="1"/>
    <col min="3" max="3" width="27.5703125" bestFit="1" customWidth="1"/>
    <col min="4" max="4" width="7.140625" bestFit="1" customWidth="1"/>
    <col min="5" max="5" width="10.140625" bestFit="1" customWidth="1"/>
    <col min="6" max="6" width="5.85546875" bestFit="1" customWidth="1"/>
    <col min="7" max="7" width="4.140625" bestFit="1" customWidth="1"/>
    <col min="8" max="8" width="11.85546875" bestFit="1" customWidth="1"/>
    <col min="9" max="9" width="10.140625" bestFit="1" customWidth="1"/>
    <col min="10" max="10" width="27.42578125" bestFit="1" customWidth="1"/>
    <col min="11" max="11" width="31.85546875" bestFit="1" customWidth="1"/>
    <col min="12" max="12" width="11.85546875" bestFit="1" customWidth="1"/>
    <col min="13" max="13" width="5.7109375" bestFit="1" customWidth="1"/>
    <col min="14" max="14" width="10.5703125" bestFit="1" customWidth="1"/>
    <col min="15" max="15" width="11.85546875" bestFit="1" customWidth="1"/>
    <col min="16" max="16" width="5.7109375" bestFit="1" customWidth="1"/>
    <col min="17" max="18" width="10.5703125" bestFit="1" customWidth="1"/>
    <col min="19" max="19" width="11.85546875" bestFit="1" customWidth="1"/>
    <col min="20" max="21" width="10.5703125" bestFit="1" customWidth="1"/>
    <col min="22" max="22" width="11.85546875" bestFit="1" customWidth="1"/>
    <col min="23" max="23" width="10.5703125" bestFit="1" customWidth="1"/>
    <col min="24" max="26" width="11.85546875" bestFit="1" customWidth="1"/>
    <col min="27" max="31" width="10.5703125" bestFit="1" customWidth="1"/>
    <col min="32" max="32" width="11.85546875" bestFit="1" customWidth="1"/>
  </cols>
  <sheetData>
    <row r="3" spans="1:3" x14ac:dyDescent="0.25">
      <c r="A3" t="s">
        <v>30</v>
      </c>
      <c r="B3" t="s">
        <v>31</v>
      </c>
      <c r="C3" t="s">
        <v>32</v>
      </c>
    </row>
    <row r="4" spans="1:3" x14ac:dyDescent="0.25">
      <c r="A4" s="22" t="s">
        <v>23</v>
      </c>
      <c r="B4">
        <v>9</v>
      </c>
      <c r="C4">
        <v>3</v>
      </c>
    </row>
    <row r="5" spans="1:3" x14ac:dyDescent="0.25">
      <c r="A5" s="22" t="s">
        <v>19</v>
      </c>
      <c r="B5">
        <v>3</v>
      </c>
      <c r="C5">
        <v>3</v>
      </c>
    </row>
    <row r="6" spans="1:3" x14ac:dyDescent="0.25">
      <c r="A6" s="22" t="s">
        <v>14</v>
      </c>
      <c r="B6">
        <v>15</v>
      </c>
      <c r="C6">
        <v>5</v>
      </c>
    </row>
    <row r="7" spans="1:3" x14ac:dyDescent="0.25">
      <c r="A7" s="22" t="s">
        <v>33</v>
      </c>
      <c r="B7">
        <v>0</v>
      </c>
      <c r="C7">
        <v>0</v>
      </c>
    </row>
    <row r="8" spans="1:3" x14ac:dyDescent="0.25">
      <c r="A8" s="22" t="s">
        <v>25</v>
      </c>
      <c r="B8">
        <v>9</v>
      </c>
      <c r="C8">
        <v>3</v>
      </c>
    </row>
    <row r="9" spans="1:3" x14ac:dyDescent="0.25">
      <c r="A9" s="22" t="s">
        <v>26</v>
      </c>
      <c r="B9">
        <v>1</v>
      </c>
      <c r="C9">
        <v>1</v>
      </c>
    </row>
    <row r="10" spans="1:3" x14ac:dyDescent="0.25">
      <c r="A10" s="22" t="s">
        <v>34</v>
      </c>
      <c r="B10">
        <v>37</v>
      </c>
      <c r="C10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Matrice d'évaluation (2)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Marchand, Yohann /FR</dc:creator>
  <cp:lastModifiedBy>Chris_W10</cp:lastModifiedBy>
  <dcterms:created xsi:type="dcterms:W3CDTF">2024-12-12T21:41:06Z</dcterms:created>
  <dcterms:modified xsi:type="dcterms:W3CDTF">2024-12-12T23:31:35Z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9088468-0951-4aef-9cc3-0a346e475ddc_Enabled">
    <vt:lpwstr>true</vt:lpwstr>
  </property>
  <property fmtid="{D5CDD505-2E9C-101B-9397-08002B2CF9AE}" pid="3" name="MSIP_Label_d9088468-0951-4aef-9cc3-0a346e475ddc_SetDate">
    <vt:lpwstr>2024-12-12T21:46:07Z</vt:lpwstr>
  </property>
  <property fmtid="{D5CDD505-2E9C-101B-9397-08002B2CF9AE}" pid="4" name="MSIP_Label_d9088468-0951-4aef-9cc3-0a346e475ddc_Method">
    <vt:lpwstr>Privileged</vt:lpwstr>
  </property>
  <property fmtid="{D5CDD505-2E9C-101B-9397-08002B2CF9AE}" pid="5" name="MSIP_Label_d9088468-0951-4aef-9cc3-0a346e475ddc_Name">
    <vt:lpwstr>Public</vt:lpwstr>
  </property>
  <property fmtid="{D5CDD505-2E9C-101B-9397-08002B2CF9AE}" pid="6" name="MSIP_Label_d9088468-0951-4aef-9cc3-0a346e475ddc_SiteId">
    <vt:lpwstr>aca3c8d6-aa71-4e1a-a10e-03572fc58c0b</vt:lpwstr>
  </property>
  <property fmtid="{D5CDD505-2E9C-101B-9397-08002B2CF9AE}" pid="7" name="MSIP_Label_d9088468-0951-4aef-9cc3-0a346e475ddc_ActionId">
    <vt:lpwstr>a49c75af-623d-4be6-8cde-f110f6ddb54f</vt:lpwstr>
  </property>
  <property fmtid="{D5CDD505-2E9C-101B-9397-08002B2CF9AE}" pid="8" name="MSIP_Label_d9088468-0951-4aef-9cc3-0a346e475ddc_ContentBits">
    <vt:lpwstr>0</vt:lpwstr>
  </property>
</Properties>
</file>