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python.xml" ContentType="application/vnd.ms-excel.pyth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6B43A17-A42E-4451-AC68-FA116EC26DB3}" xr6:coauthVersionLast="47" xr6:coauthVersionMax="47" xr10:uidLastSave="{00000000-0000-0000-0000-000000000000}"/>
  <bookViews>
    <workbookView xWindow="-120" yWindow="-120" windowWidth="38640" windowHeight="15990" firstSheet="1" activeTab="1" xr2:uid="{8675C8C9-4348-4177-ADD0-2AB75D3D4988}"/>
  </bookViews>
  <sheets>
    <sheet name="Feuil1" sheetId="11" r:id="rId1"/>
    <sheet name="Stock_Vif_Formate" sheetId="3" r:id="rId2"/>
    <sheet name="Config" sheetId="8" r:id="rId3"/>
    <sheet name="Données" sheetId="12" r:id="rId4"/>
  </sheets>
  <definedNames>
    <definedName name="_xlnm._FilterDatabase" localSheetId="2" hidden="1">Config!$B$2:$H$2</definedName>
    <definedName name="_xleta.INDEX" hidden="1" xlm="1">#NAME?</definedName>
    <definedName name="_xleta.LEFT" hidden="1" xlm="1">#NAME?</definedName>
    <definedName name="_xleta.RIGHT" hidden="1" xlm="1">#NAME?</definedName>
    <definedName name="_xleta.VLOOKUP" hidden="1" xlm="1">#NAME?</definedName>
    <definedName name="Associations">#REF!,#REF!</definedName>
    <definedName name="Code_Prov">Données!$F$2:$F$7</definedName>
    <definedName name="List_Famille">Tableau5[Famille Produits]</definedName>
    <definedName name="List_Produits">Config!$C$3:$C$110</definedName>
    <definedName name="List_Provenance">Données!$G$2:$G$7</definedName>
    <definedName name="Tab_Fam_Produits">Tableau5[]</definedName>
    <definedName name="Tab_Prov">Données!$F$2:$G$7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D7" i="8"/>
  <c r="E7" i="8" s="1"/>
  <c r="D8" i="8"/>
  <c r="E8" i="8" s="1"/>
  <c r="D9" i="8"/>
  <c r="E9" i="8" s="1"/>
  <c r="D10" i="8"/>
  <c r="E10" i="8" s="1"/>
  <c r="D11" i="8"/>
  <c r="E11" i="8" s="1"/>
  <c r="D12" i="8"/>
  <c r="E12" i="8" s="1"/>
  <c r="D13" i="8"/>
  <c r="E13" i="8" s="1"/>
  <c r="G3" i="8"/>
  <c r="H3" i="8" s="1"/>
  <c r="G4" i="8"/>
  <c r="H4" i="8" s="1"/>
  <c r="G5" i="8"/>
  <c r="H5" i="8" s="1"/>
  <c r="G6" i="8"/>
  <c r="H6" i="8" s="1"/>
  <c r="G7" i="8"/>
  <c r="H7" i="8" s="1"/>
  <c r="G8" i="8"/>
  <c r="H8" i="8" s="1"/>
  <c r="G9" i="8"/>
  <c r="H9" i="8" s="1"/>
  <c r="G10" i="8"/>
  <c r="H10" i="8" s="1"/>
  <c r="G11" i="8"/>
  <c r="H11" i="8" s="1"/>
  <c r="G12" i="8"/>
  <c r="H12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G21" i="8"/>
  <c r="H21" i="8" s="1"/>
  <c r="G22" i="8"/>
  <c r="H22" i="8" s="1"/>
  <c r="G23" i="8"/>
  <c r="H23" i="8" s="1"/>
  <c r="G24" i="8"/>
  <c r="H24" i="8" s="1"/>
  <c r="G25" i="8"/>
  <c r="H25" i="8" s="1"/>
  <c r="G26" i="8"/>
  <c r="H26" i="8" s="1"/>
  <c r="G27" i="8"/>
  <c r="H27" i="8" s="1"/>
  <c r="G28" i="8"/>
  <c r="H28" i="8" s="1"/>
  <c r="G29" i="8"/>
  <c r="H29" i="8" s="1"/>
  <c r="G30" i="8"/>
  <c r="H30" i="8" s="1"/>
  <c r="G31" i="8"/>
  <c r="H31" i="8" s="1"/>
  <c r="G32" i="8"/>
  <c r="H32" i="8" s="1"/>
  <c r="G33" i="8"/>
  <c r="H33" i="8" s="1"/>
  <c r="G34" i="8"/>
  <c r="H34" i="8" s="1"/>
  <c r="G35" i="8"/>
  <c r="H35" i="8" s="1"/>
  <c r="G36" i="8"/>
  <c r="H36" i="8" s="1"/>
  <c r="G37" i="8"/>
  <c r="H37" i="8" s="1"/>
  <c r="G38" i="8"/>
  <c r="H38" i="8" s="1"/>
  <c r="G39" i="8"/>
  <c r="H39" i="8" s="1"/>
  <c r="G40" i="8"/>
  <c r="H40" i="8" s="1"/>
  <c r="G41" i="8"/>
  <c r="H41" i="8" s="1"/>
  <c r="G42" i="8"/>
  <c r="H42" i="8" s="1"/>
  <c r="G43" i="8"/>
  <c r="H43" i="8" s="1"/>
  <c r="G44" i="8"/>
  <c r="H44" i="8" s="1"/>
  <c r="G45" i="8"/>
  <c r="H45" i="8" s="1"/>
  <c r="G46" i="8"/>
  <c r="H46" i="8" s="1"/>
  <c r="G47" i="8"/>
  <c r="H47" i="8" s="1"/>
  <c r="G48" i="8"/>
  <c r="H48" i="8" s="1"/>
  <c r="G49" i="8"/>
  <c r="H49" i="8" s="1"/>
  <c r="G50" i="8"/>
  <c r="H50" i="8" s="1"/>
  <c r="G51" i="8"/>
  <c r="H51" i="8" s="1"/>
  <c r="G52" i="8"/>
  <c r="H52" i="8" s="1"/>
  <c r="G53" i="8"/>
  <c r="H53" i="8" s="1"/>
  <c r="G54" i="8"/>
  <c r="H54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2" i="8"/>
  <c r="H62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3" i="8"/>
  <c r="H73" i="8" s="1"/>
  <c r="G74" i="8"/>
  <c r="H74" i="8" s="1"/>
  <c r="G75" i="8"/>
  <c r="H75" i="8" s="1"/>
  <c r="G76" i="8"/>
  <c r="H76" i="8" s="1"/>
  <c r="G77" i="8"/>
  <c r="H77" i="8" s="1"/>
  <c r="G78" i="8"/>
  <c r="H78" i="8" s="1"/>
  <c r="G79" i="8"/>
  <c r="H79" i="8" s="1"/>
  <c r="G80" i="8"/>
  <c r="H80" i="8" s="1"/>
  <c r="G81" i="8"/>
  <c r="H81" i="8" s="1"/>
  <c r="G82" i="8"/>
  <c r="H82" i="8" s="1"/>
  <c r="G83" i="8"/>
  <c r="H83" i="8" s="1"/>
  <c r="G84" i="8"/>
  <c r="H84" i="8" s="1"/>
  <c r="G85" i="8"/>
  <c r="H85" i="8" s="1"/>
  <c r="G86" i="8"/>
  <c r="H86" i="8" s="1"/>
  <c r="G87" i="8"/>
  <c r="H87" i="8" s="1"/>
  <c r="G88" i="8"/>
  <c r="H88" i="8" s="1"/>
  <c r="G89" i="8"/>
  <c r="H89" i="8" s="1"/>
  <c r="G90" i="8"/>
  <c r="H90" i="8" s="1"/>
  <c r="G91" i="8"/>
  <c r="H91" i="8" s="1"/>
  <c r="G92" i="8"/>
  <c r="H92" i="8" s="1"/>
  <c r="G93" i="8"/>
  <c r="H93" i="8" s="1"/>
  <c r="G94" i="8"/>
  <c r="H94" i="8" s="1"/>
  <c r="G95" i="8"/>
  <c r="H95" i="8" s="1"/>
  <c r="G96" i="8"/>
  <c r="H96" i="8" s="1"/>
  <c r="G97" i="8"/>
  <c r="H97" i="8" s="1"/>
  <c r="G98" i="8"/>
  <c r="H98" i="8" s="1"/>
  <c r="G99" i="8"/>
  <c r="H99" i="8" s="1"/>
  <c r="G100" i="8"/>
  <c r="H100" i="8" s="1"/>
  <c r="G101" i="8"/>
  <c r="H101" i="8" s="1"/>
  <c r="G102" i="8"/>
  <c r="H102" i="8" s="1"/>
  <c r="G103" i="8"/>
  <c r="H103" i="8" s="1"/>
  <c r="G104" i="8"/>
  <c r="H104" i="8" s="1"/>
  <c r="G105" i="8"/>
  <c r="H105" i="8" s="1"/>
  <c r="G106" i="8"/>
  <c r="H106" i="8" s="1"/>
  <c r="G107" i="8"/>
  <c r="H107" i="8" s="1"/>
  <c r="G108" i="8"/>
  <c r="H108" i="8" s="1"/>
  <c r="G109" i="8"/>
  <c r="H109" i="8" s="1"/>
  <c r="G110" i="8"/>
  <c r="H110" i="8" s="1"/>
  <c r="D4" i="8"/>
  <c r="E4" i="8" s="1"/>
  <c r="D5" i="8"/>
  <c r="E5" i="8" s="1"/>
  <c r="D6" i="8"/>
  <c r="E6" i="8" s="1"/>
  <c r="D14" i="8"/>
  <c r="E14" i="8" s="1"/>
  <c r="D15" i="8"/>
  <c r="E15" i="8" s="1"/>
  <c r="D16" i="8"/>
  <c r="E16" i="8" s="1"/>
  <c r="D17" i="8"/>
  <c r="E17" i="8" s="1"/>
  <c r="D18" i="8"/>
  <c r="E18" i="8" s="1"/>
  <c r="D19" i="8"/>
  <c r="E19" i="8" s="1"/>
  <c r="D20" i="8"/>
  <c r="E20" i="8" s="1"/>
  <c r="D21" i="8"/>
  <c r="E21" i="8" s="1"/>
  <c r="D22" i="8"/>
  <c r="E22" i="8" s="1"/>
  <c r="D23" i="8"/>
  <c r="E23" i="8" s="1"/>
  <c r="D24" i="8"/>
  <c r="E24" i="8" s="1"/>
  <c r="D25" i="8"/>
  <c r="E25" i="8" s="1"/>
  <c r="D26" i="8"/>
  <c r="E26" i="8" s="1"/>
  <c r="D27" i="8"/>
  <c r="E27" i="8" s="1"/>
  <c r="D28" i="8"/>
  <c r="E28" i="8" s="1"/>
  <c r="D29" i="8"/>
  <c r="E29" i="8" s="1"/>
  <c r="D30" i="8"/>
  <c r="E30" i="8" s="1"/>
  <c r="D31" i="8"/>
  <c r="E31" i="8" s="1"/>
  <c r="D32" i="8"/>
  <c r="E32" i="8" s="1"/>
  <c r="D33" i="8"/>
  <c r="E33" i="8" s="1"/>
  <c r="D34" i="8"/>
  <c r="E34" i="8" s="1"/>
  <c r="D35" i="8"/>
  <c r="E35" i="8" s="1"/>
  <c r="D36" i="8"/>
  <c r="E36" i="8" s="1"/>
  <c r="D37" i="8"/>
  <c r="E37" i="8" s="1"/>
  <c r="D38" i="8"/>
  <c r="E38" i="8" s="1"/>
  <c r="D39" i="8"/>
  <c r="E39" i="8" s="1"/>
  <c r="D40" i="8"/>
  <c r="E40" i="8" s="1"/>
  <c r="D41" i="8"/>
  <c r="E41" i="8" s="1"/>
  <c r="D42" i="8"/>
  <c r="E42" i="8" s="1"/>
  <c r="D43" i="8"/>
  <c r="E43" i="8" s="1"/>
  <c r="D44" i="8"/>
  <c r="E44" i="8" s="1"/>
  <c r="D45" i="8"/>
  <c r="E45" i="8" s="1"/>
  <c r="D46" i="8"/>
  <c r="E46" i="8" s="1"/>
  <c r="D47" i="8"/>
  <c r="E47" i="8" s="1"/>
  <c r="D48" i="8"/>
  <c r="E48" i="8" s="1"/>
  <c r="D49" i="8"/>
  <c r="E49" i="8" s="1"/>
  <c r="D50" i="8"/>
  <c r="E50" i="8" s="1"/>
  <c r="D51" i="8"/>
  <c r="E51" i="8" s="1"/>
  <c r="D52" i="8"/>
  <c r="E52" i="8" s="1"/>
  <c r="D53" i="8"/>
  <c r="E53" i="8" s="1"/>
  <c r="D54" i="8"/>
  <c r="E54" i="8" s="1"/>
  <c r="D55" i="8"/>
  <c r="E55" i="8" s="1"/>
  <c r="D56" i="8"/>
  <c r="E56" i="8" s="1"/>
  <c r="D57" i="8"/>
  <c r="E57" i="8" s="1"/>
  <c r="D58" i="8"/>
  <c r="E58" i="8" s="1"/>
  <c r="D59" i="8"/>
  <c r="E59" i="8" s="1"/>
  <c r="D60" i="8"/>
  <c r="E60" i="8" s="1"/>
  <c r="D61" i="8"/>
  <c r="E61" i="8" s="1"/>
  <c r="D62" i="8"/>
  <c r="E62" i="8" s="1"/>
  <c r="D63" i="8"/>
  <c r="E63" i="8" s="1"/>
  <c r="D64" i="8"/>
  <c r="E64" i="8" s="1"/>
  <c r="D65" i="8"/>
  <c r="E65" i="8" s="1"/>
  <c r="D66" i="8"/>
  <c r="E66" i="8" s="1"/>
  <c r="D67" i="8"/>
  <c r="E67" i="8" s="1"/>
  <c r="D68" i="8"/>
  <c r="E68" i="8" s="1"/>
  <c r="D69" i="8"/>
  <c r="E69" i="8" s="1"/>
  <c r="D70" i="8"/>
  <c r="E70" i="8" s="1"/>
  <c r="D71" i="8"/>
  <c r="E71" i="8" s="1"/>
  <c r="D72" i="8"/>
  <c r="E72" i="8" s="1"/>
  <c r="D73" i="8"/>
  <c r="E73" i="8" s="1"/>
  <c r="D74" i="8"/>
  <c r="E74" i="8" s="1"/>
  <c r="D75" i="8"/>
  <c r="E75" i="8" s="1"/>
  <c r="D76" i="8"/>
  <c r="E76" i="8" s="1"/>
  <c r="D77" i="8"/>
  <c r="E77" i="8" s="1"/>
  <c r="D78" i="8"/>
  <c r="E78" i="8" s="1"/>
  <c r="D79" i="8"/>
  <c r="E79" i="8" s="1"/>
  <c r="D80" i="8"/>
  <c r="E80" i="8" s="1"/>
  <c r="D81" i="8"/>
  <c r="E81" i="8" s="1"/>
  <c r="D82" i="8"/>
  <c r="E82" i="8" s="1"/>
  <c r="D83" i="8"/>
  <c r="E83" i="8" s="1"/>
  <c r="D84" i="8"/>
  <c r="E84" i="8" s="1"/>
  <c r="D85" i="8"/>
  <c r="E85" i="8" s="1"/>
  <c r="D86" i="8"/>
  <c r="E86" i="8" s="1"/>
  <c r="D87" i="8"/>
  <c r="E87" i="8" s="1"/>
  <c r="D88" i="8"/>
  <c r="E88" i="8" s="1"/>
  <c r="D89" i="8"/>
  <c r="E89" i="8" s="1"/>
  <c r="D90" i="8"/>
  <c r="E90" i="8" s="1"/>
  <c r="D91" i="8"/>
  <c r="E91" i="8" s="1"/>
  <c r="D92" i="8"/>
  <c r="E92" i="8" s="1"/>
  <c r="D93" i="8"/>
  <c r="E93" i="8" s="1"/>
  <c r="D94" i="8"/>
  <c r="E94" i="8" s="1"/>
  <c r="D95" i="8"/>
  <c r="E95" i="8" s="1"/>
  <c r="D96" i="8"/>
  <c r="E96" i="8" s="1"/>
  <c r="D97" i="8"/>
  <c r="E97" i="8" s="1"/>
  <c r="D98" i="8"/>
  <c r="E98" i="8" s="1"/>
  <c r="D99" i="8"/>
  <c r="E99" i="8" s="1"/>
  <c r="D100" i="8"/>
  <c r="E100" i="8" s="1"/>
  <c r="D101" i="8"/>
  <c r="E101" i="8" s="1"/>
  <c r="D102" i="8"/>
  <c r="E102" i="8" s="1"/>
  <c r="D103" i="8"/>
  <c r="E103" i="8" s="1"/>
  <c r="D104" i="8"/>
  <c r="E104" i="8" s="1"/>
  <c r="D105" i="8"/>
  <c r="E105" i="8" s="1"/>
  <c r="D106" i="8"/>
  <c r="E106" i="8" s="1"/>
  <c r="D107" i="8"/>
  <c r="E107" i="8" s="1"/>
  <c r="D108" i="8"/>
  <c r="E108" i="8" s="1"/>
  <c r="D109" i="8"/>
  <c r="E109" i="8" s="1"/>
  <c r="D110" i="8"/>
  <c r="E110" i="8" s="1"/>
  <c r="D3" i="8"/>
  <c r="E3" i="8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<sst xmlns="http://schemas.openxmlformats.org/spreadsheetml/2006/main" count="1572" uniqueCount="640">
  <si>
    <t>Féculents</t>
  </si>
  <si>
    <t>Fruits et légumes</t>
  </si>
  <si>
    <t>Lait et produits laitiers</t>
  </si>
  <si>
    <t>Article</t>
  </si>
  <si>
    <t>Libellé</t>
  </si>
  <si>
    <t>Complément</t>
  </si>
  <si>
    <t>Lot</t>
  </si>
  <si>
    <t>DLC</t>
  </si>
  <si>
    <t>DDM (ex DLUO)</t>
  </si>
  <si>
    <t>Dép</t>
  </si>
  <si>
    <t>Empl.</t>
  </si>
  <si>
    <t>Kg Net</t>
  </si>
  <si>
    <t>Kg Brut</t>
  </si>
  <si>
    <t>COL</t>
  </si>
  <si>
    <t>PAL</t>
  </si>
  <si>
    <t>S/f am</t>
  </si>
  <si>
    <t>0210031</t>
  </si>
  <si>
    <t>Biscuits sucrés</t>
  </si>
  <si>
    <t>vrac 2024</t>
  </si>
  <si>
    <t>79240020018</t>
  </si>
  <si>
    <t>10</t>
  </si>
  <si>
    <t>01</t>
  </si>
  <si>
    <t>E52</t>
  </si>
  <si>
    <t>H132</t>
  </si>
  <si>
    <t>H172</t>
  </si>
  <si>
    <t>Café grain/moulu</t>
  </si>
  <si>
    <t>café HA inter du07/1</t>
  </si>
  <si>
    <t>79240020003</t>
  </si>
  <si>
    <t>7924ACH0009</t>
  </si>
  <si>
    <t>0310001</t>
  </si>
  <si>
    <t>0310031</t>
  </si>
  <si>
    <t>Thé/Infusion/Chicorée</t>
  </si>
  <si>
    <t>79240020030</t>
  </si>
  <si>
    <t>D72</t>
  </si>
  <si>
    <t>0310139</t>
  </si>
  <si>
    <t>Café moulu 301 JYCO FSE23</t>
  </si>
  <si>
    <t>79242460002</t>
  </si>
  <si>
    <t>H23</t>
  </si>
  <si>
    <t>H43</t>
  </si>
  <si>
    <t>H63</t>
  </si>
  <si>
    <t>0310239</t>
  </si>
  <si>
    <t>Café moulu 301 SATI FSE23</t>
  </si>
  <si>
    <t>79233320013</t>
  </si>
  <si>
    <t>79233320014</t>
  </si>
  <si>
    <t>79233320017</t>
  </si>
  <si>
    <t>H73</t>
  </si>
  <si>
    <t>H93</t>
  </si>
  <si>
    <t>79240020007</t>
  </si>
  <si>
    <t>0410001</t>
  </si>
  <si>
    <t>Poudre petit déjeuner</t>
  </si>
  <si>
    <t>choco poudre HA inte</t>
  </si>
  <si>
    <t>HA inter du 16/09</t>
  </si>
  <si>
    <t>7924ACH0010</t>
  </si>
  <si>
    <t>7924ACH0011</t>
  </si>
  <si>
    <t>7924ACH0103</t>
  </si>
  <si>
    <t>J71</t>
  </si>
  <si>
    <t>0410011</t>
  </si>
  <si>
    <t>Céréales</t>
  </si>
  <si>
    <t>HA intermarche du 16</t>
  </si>
  <si>
    <t>7924ACH0101</t>
  </si>
  <si>
    <t>7924ACH0102</t>
  </si>
  <si>
    <t>0610001</t>
  </si>
  <si>
    <t>Chocolat/Barres chocolatées</t>
  </si>
  <si>
    <t>79240020008</t>
  </si>
  <si>
    <t>G93</t>
  </si>
  <si>
    <t>0610021</t>
  </si>
  <si>
    <t>Bonbons/Assort./Pâtes de fruit</t>
  </si>
  <si>
    <t>79240020006</t>
  </si>
  <si>
    <t>0810001</t>
  </si>
  <si>
    <t>Crêmes desserts ambiant</t>
  </si>
  <si>
    <t>79240020016</t>
  </si>
  <si>
    <t>axa+créddit mutuel23</t>
  </si>
  <si>
    <t>7924ACH0003</t>
  </si>
  <si>
    <t>H32</t>
  </si>
  <si>
    <t>H52</t>
  </si>
  <si>
    <t>H92</t>
  </si>
  <si>
    <t>0910021</t>
  </si>
  <si>
    <t>Lait en poudre (Adulte)</t>
  </si>
  <si>
    <t>79240020021</t>
  </si>
  <si>
    <t>0910033</t>
  </si>
  <si>
    <t>Lait demi-écrémé CNES23</t>
  </si>
  <si>
    <t>79240570002</t>
  </si>
  <si>
    <t>K112</t>
  </si>
  <si>
    <t>K113</t>
  </si>
  <si>
    <t>K132</t>
  </si>
  <si>
    <t>K133</t>
  </si>
  <si>
    <t>K152</t>
  </si>
  <si>
    <t>K153</t>
  </si>
  <si>
    <t>K172</t>
  </si>
  <si>
    <t>K173</t>
  </si>
  <si>
    <t>K92</t>
  </si>
  <si>
    <t>0910229</t>
  </si>
  <si>
    <t>Lait UHT - GJ - 103 - UE22</t>
  </si>
  <si>
    <t>79241270002</t>
  </si>
  <si>
    <t>I142</t>
  </si>
  <si>
    <t>I183</t>
  </si>
  <si>
    <t>I162</t>
  </si>
  <si>
    <t>I82</t>
  </si>
  <si>
    <t>0910338</t>
  </si>
  <si>
    <t>Lait UHT subvlotinf21 bis-2</t>
  </si>
  <si>
    <t>PB242190001</t>
  </si>
  <si>
    <t>J152</t>
  </si>
  <si>
    <t>PB242190002</t>
  </si>
  <si>
    <t>J172</t>
  </si>
  <si>
    <t>J112</t>
  </si>
  <si>
    <t>J132</t>
  </si>
  <si>
    <t>J72</t>
  </si>
  <si>
    <t>Farine/Maizena</t>
  </si>
  <si>
    <t>79240020017</t>
  </si>
  <si>
    <t>Pdt en flocons</t>
  </si>
  <si>
    <t>HA inter du 1609: 2D</t>
  </si>
  <si>
    <t>79240020026</t>
  </si>
  <si>
    <t>Purée de Pdt floc.314 FSE23</t>
  </si>
  <si>
    <t>79242460004</t>
  </si>
  <si>
    <t>7924ACH0105</t>
  </si>
  <si>
    <t>H173</t>
  </si>
  <si>
    <t>Farine type 55 305 SFRC FSE23</t>
  </si>
  <si>
    <t>79233450002</t>
  </si>
  <si>
    <t>H131</t>
  </si>
  <si>
    <t>79242460001</t>
  </si>
  <si>
    <t>I31</t>
  </si>
  <si>
    <t>Pâtes ambiant</t>
  </si>
  <si>
    <t>COLLECTE23</t>
  </si>
  <si>
    <t>7923COL0032</t>
  </si>
  <si>
    <t>79240020024</t>
  </si>
  <si>
    <t>DB01</t>
  </si>
  <si>
    <t>DB02</t>
  </si>
  <si>
    <t>E13</t>
  </si>
  <si>
    <t>E142</t>
  </si>
  <si>
    <t>F53</t>
  </si>
  <si>
    <t>1110025</t>
  </si>
  <si>
    <t>Couscous Bio SUB ETUD 2022</t>
  </si>
  <si>
    <t>87240670068</t>
  </si>
  <si>
    <t>G162</t>
  </si>
  <si>
    <t>Couscous/Semoule/autre fécul</t>
  </si>
  <si>
    <t>79240020028</t>
  </si>
  <si>
    <t>Riz long/rond</t>
  </si>
  <si>
    <t>riz HA inter du 07/1</t>
  </si>
  <si>
    <t>7924ACH0012</t>
  </si>
  <si>
    <t>Macaronis 310 JYCO FSE23</t>
  </si>
  <si>
    <t>79242460005</t>
  </si>
  <si>
    <t>F71</t>
  </si>
  <si>
    <t>Graine Cous JYCO LOT106</t>
  </si>
  <si>
    <t>79231920008</t>
  </si>
  <si>
    <t>I91</t>
  </si>
  <si>
    <t>Graine Cous SFRC LOT306 FSE23</t>
  </si>
  <si>
    <t>79233390015</t>
  </si>
  <si>
    <t>F11</t>
  </si>
  <si>
    <t>79240860011</t>
  </si>
  <si>
    <t>F31</t>
  </si>
  <si>
    <t>F122</t>
  </si>
  <si>
    <t>F142</t>
  </si>
  <si>
    <t>F62</t>
  </si>
  <si>
    <t>Lentilles MMPT23</t>
  </si>
  <si>
    <t>SUBV Cavac</t>
  </si>
  <si>
    <t>79233540001</t>
  </si>
  <si>
    <t>I32</t>
  </si>
  <si>
    <t>79240160001</t>
  </si>
  <si>
    <t>Flageolets DAUCY Lot102 FSE23</t>
  </si>
  <si>
    <t>79233100015</t>
  </si>
  <si>
    <t>F162</t>
  </si>
  <si>
    <t>F182</t>
  </si>
  <si>
    <t>Potages/Soupes ambiants</t>
  </si>
  <si>
    <t>79240020025</t>
  </si>
  <si>
    <t>G151</t>
  </si>
  <si>
    <t>Mayo/Ketchup/Moutarde/Sauces</t>
  </si>
  <si>
    <t>79240020010</t>
  </si>
  <si>
    <t>E112</t>
  </si>
  <si>
    <t>E62</t>
  </si>
  <si>
    <t>F52</t>
  </si>
  <si>
    <t>G23</t>
  </si>
  <si>
    <t>Sauce tomate SUB ETUD 2022</t>
  </si>
  <si>
    <t>87240450055</t>
  </si>
  <si>
    <t>G101</t>
  </si>
  <si>
    <t>G121</t>
  </si>
  <si>
    <t>G81</t>
  </si>
  <si>
    <t>1410031</t>
  </si>
  <si>
    <t>Vinaigres</t>
  </si>
  <si>
    <t>79240020031</t>
  </si>
  <si>
    <t>Huile</t>
  </si>
  <si>
    <t>79240020019</t>
  </si>
  <si>
    <t>79240020020</t>
  </si>
  <si>
    <t>Vinaigrette vrac 202</t>
  </si>
  <si>
    <t>Huile tournesol JYCO 308 FSE23</t>
  </si>
  <si>
    <t>79233100022</t>
  </si>
  <si>
    <t>E41</t>
  </si>
  <si>
    <t>E61</t>
  </si>
  <si>
    <t>Huile tournesol 308 HBS FSE23</t>
  </si>
  <si>
    <t>79242460003</t>
  </si>
  <si>
    <t>I111</t>
  </si>
  <si>
    <t>I131</t>
  </si>
  <si>
    <t>I151</t>
  </si>
  <si>
    <t>I171</t>
  </si>
  <si>
    <t>Sucre en morceaux</t>
  </si>
  <si>
    <t>79240020029</t>
  </si>
  <si>
    <t>G113</t>
  </si>
  <si>
    <t>Confiture/Miel/Pâte à tartiner</t>
  </si>
  <si>
    <t>79240020011</t>
  </si>
  <si>
    <t>G112</t>
  </si>
  <si>
    <t>G182</t>
  </si>
  <si>
    <t>G62</t>
  </si>
  <si>
    <t>Petits pots BB ambiant</t>
  </si>
  <si>
    <t>collecte23</t>
  </si>
  <si>
    <t>7923COL0010</t>
  </si>
  <si>
    <t>D113</t>
  </si>
  <si>
    <t>D133</t>
  </si>
  <si>
    <t>D153</t>
  </si>
  <si>
    <t>D173</t>
  </si>
  <si>
    <t>D33</t>
  </si>
  <si>
    <t>D53</t>
  </si>
  <si>
    <t>D73</t>
  </si>
  <si>
    <t>D93</t>
  </si>
  <si>
    <t>79240020033</t>
  </si>
  <si>
    <t>COL 23 rectif cm sep</t>
  </si>
  <si>
    <t>79COL0099</t>
  </si>
  <si>
    <t>D13</t>
  </si>
  <si>
    <t>Lait en poudre BB</t>
  </si>
  <si>
    <t>7923COL0011</t>
  </si>
  <si>
    <t>01C</t>
  </si>
  <si>
    <t>Lait liquide BB</t>
  </si>
  <si>
    <t>vrac 2023</t>
  </si>
  <si>
    <t>79230020022</t>
  </si>
  <si>
    <t>Eaux</t>
  </si>
  <si>
    <t>79240020002</t>
  </si>
  <si>
    <t>D112</t>
  </si>
  <si>
    <t>D142</t>
  </si>
  <si>
    <t>D161</t>
  </si>
  <si>
    <t>D162</t>
  </si>
  <si>
    <t>D181</t>
  </si>
  <si>
    <t>D61</t>
  </si>
  <si>
    <t>E131</t>
  </si>
  <si>
    <t>EAUX-BA-790</t>
  </si>
  <si>
    <t>D141</t>
  </si>
  <si>
    <t>D182</t>
  </si>
  <si>
    <t>E171</t>
  </si>
  <si>
    <t>H171</t>
  </si>
  <si>
    <t>Glaces/Sorbets</t>
  </si>
  <si>
    <t>glace à congeler N° 0</t>
  </si>
  <si>
    <t>79242050001</t>
  </si>
  <si>
    <t>D102</t>
  </si>
  <si>
    <t>E23</t>
  </si>
  <si>
    <t>E43</t>
  </si>
  <si>
    <t>G32</t>
  </si>
  <si>
    <t>G12</t>
  </si>
  <si>
    <t>Plat cuisiné viande ambiant</t>
  </si>
  <si>
    <t>PAELLA CD22</t>
  </si>
  <si>
    <t>7923ACH0006</t>
  </si>
  <si>
    <t>G22</t>
  </si>
  <si>
    <t>G42</t>
  </si>
  <si>
    <t>TABOULE CD22</t>
  </si>
  <si>
    <t>7923ACH0007</t>
  </si>
  <si>
    <t>I112</t>
  </si>
  <si>
    <t>I113</t>
  </si>
  <si>
    <t>I52</t>
  </si>
  <si>
    <t>I72</t>
  </si>
  <si>
    <t>I92</t>
  </si>
  <si>
    <t>79240020015</t>
  </si>
  <si>
    <t>H12</t>
  </si>
  <si>
    <t>taboulé HA Hyper U d</t>
  </si>
  <si>
    <t>79241630013</t>
  </si>
  <si>
    <t>E103</t>
  </si>
  <si>
    <t>E123</t>
  </si>
  <si>
    <t>E143</t>
  </si>
  <si>
    <t>E163</t>
  </si>
  <si>
    <t>E183</t>
  </si>
  <si>
    <t>E83</t>
  </si>
  <si>
    <t>Plats cuisinés WS SUBETU 2022</t>
  </si>
  <si>
    <t>87240470059</t>
  </si>
  <si>
    <t>G141</t>
  </si>
  <si>
    <t>G161</t>
  </si>
  <si>
    <t>Poulet Basq/riz 313 JYCO FSE23</t>
  </si>
  <si>
    <t>79233450003</t>
  </si>
  <si>
    <t>H83</t>
  </si>
  <si>
    <t>79241270001</t>
  </si>
  <si>
    <t>I133</t>
  </si>
  <si>
    <t>I153</t>
  </si>
  <si>
    <t>I173</t>
  </si>
  <si>
    <t>I53</t>
  </si>
  <si>
    <t>I73</t>
  </si>
  <si>
    <t>I93</t>
  </si>
  <si>
    <t>Cons, fruit/Compote amb.</t>
  </si>
  <si>
    <t>7923COL0042</t>
  </si>
  <si>
    <t>79240020009</t>
  </si>
  <si>
    <t>GU04</t>
  </si>
  <si>
    <t>F72</t>
  </si>
  <si>
    <t>F92</t>
  </si>
  <si>
    <t>G33</t>
  </si>
  <si>
    <t>G73</t>
  </si>
  <si>
    <t>Pêches sirop 309 JYCO FSE23</t>
  </si>
  <si>
    <t>79233100021</t>
  </si>
  <si>
    <t>79240860010</t>
  </si>
  <si>
    <t>F22</t>
  </si>
  <si>
    <t>F41</t>
  </si>
  <si>
    <t>F42</t>
  </si>
  <si>
    <t>G31</t>
  </si>
  <si>
    <t>G51</t>
  </si>
  <si>
    <t>G71</t>
  </si>
  <si>
    <t>Cons. Légumes ambiant</t>
  </si>
  <si>
    <t>ha inter du 05/08</t>
  </si>
  <si>
    <t>79240020012</t>
  </si>
  <si>
    <t>79242470020</t>
  </si>
  <si>
    <t>F132</t>
  </si>
  <si>
    <t>Petits pois Caro SUB ETUD2022</t>
  </si>
  <si>
    <t>87240250015</t>
  </si>
  <si>
    <t>G111</t>
  </si>
  <si>
    <t>G171</t>
  </si>
  <si>
    <t>G91</t>
  </si>
  <si>
    <t>Pulpe de tomates Lotinf 21bis</t>
  </si>
  <si>
    <t>79240370016</t>
  </si>
  <si>
    <t>G132</t>
  </si>
  <si>
    <t>G152</t>
  </si>
  <si>
    <t>G172</t>
  </si>
  <si>
    <t>Mais doux grain SUB ETUD2022</t>
  </si>
  <si>
    <t>87240450056</t>
  </si>
  <si>
    <t>Haricotvert DISCHAMP L100 UE22</t>
  </si>
  <si>
    <t>79223120022</t>
  </si>
  <si>
    <t>F101</t>
  </si>
  <si>
    <t>Champignons LOT 228 UE22</t>
  </si>
  <si>
    <t>79230240014</t>
  </si>
  <si>
    <t>H72</t>
  </si>
  <si>
    <t>Ratatouille 243 UE22</t>
  </si>
  <si>
    <t>79230590011</t>
  </si>
  <si>
    <t>H11</t>
  </si>
  <si>
    <t>Haricotsv DISCHAMP Lot100FSE23</t>
  </si>
  <si>
    <t>79233100016</t>
  </si>
  <si>
    <t>F121</t>
  </si>
  <si>
    <t>79233100017</t>
  </si>
  <si>
    <t>F141</t>
  </si>
  <si>
    <t>F161</t>
  </si>
  <si>
    <t>F181</t>
  </si>
  <si>
    <t>PpoiscarDISCHAMP Lot101 UE22</t>
  </si>
  <si>
    <t>E121</t>
  </si>
  <si>
    <t>PpoiscarDISCHAMP Lot101 FSE23</t>
  </si>
  <si>
    <t>79233100018</t>
  </si>
  <si>
    <t>79222970010</t>
  </si>
  <si>
    <t>F61</t>
  </si>
  <si>
    <t>F81</t>
  </si>
  <si>
    <t>Cons.viande/caharcuterie amb</t>
  </si>
  <si>
    <t>7923COL0044</t>
  </si>
  <si>
    <t>D52</t>
  </si>
  <si>
    <t>79240020014</t>
  </si>
  <si>
    <t>Cons.ppoisson/crustacés</t>
  </si>
  <si>
    <t>79240020013</t>
  </si>
  <si>
    <t>Puériculture</t>
  </si>
  <si>
    <t>Pdts Hygiène Famille</t>
  </si>
  <si>
    <t>D12</t>
  </si>
  <si>
    <t>D123</t>
  </si>
  <si>
    <t>D83</t>
  </si>
  <si>
    <t>E141</t>
  </si>
  <si>
    <t>GV04</t>
  </si>
  <si>
    <t>O22</t>
  </si>
  <si>
    <t>O62</t>
  </si>
  <si>
    <t>O63</t>
  </si>
  <si>
    <t>O73</t>
  </si>
  <si>
    <t>O84</t>
  </si>
  <si>
    <t>P53</t>
  </si>
  <si>
    <t>Pdts Entretien/Lessive</t>
  </si>
  <si>
    <t>01B</t>
  </si>
  <si>
    <t>D111</t>
  </si>
  <si>
    <t>D81</t>
  </si>
  <si>
    <t>E31</t>
  </si>
  <si>
    <t>E73</t>
  </si>
  <si>
    <t>O114</t>
  </si>
  <si>
    <t>O34</t>
  </si>
  <si>
    <t>O54</t>
  </si>
  <si>
    <t>O92</t>
  </si>
  <si>
    <t>O94</t>
  </si>
  <si>
    <t xml:space="preserve"> </t>
  </si>
  <si>
    <t>4910001</t>
  </si>
  <si>
    <t>FSE</t>
  </si>
  <si>
    <t>CNES</t>
  </si>
  <si>
    <t>Condiments</t>
  </si>
  <si>
    <t>Viande surgelée</t>
  </si>
  <si>
    <t>Légumes surgelés</t>
  </si>
  <si>
    <t>1010001</t>
  </si>
  <si>
    <t>1010031</t>
  </si>
  <si>
    <t>1010239</t>
  </si>
  <si>
    <t>1110031</t>
  </si>
  <si>
    <t>1110051</t>
  </si>
  <si>
    <t>1110439</t>
  </si>
  <si>
    <t>1111239</t>
  </si>
  <si>
    <t>1210038</t>
  </si>
  <si>
    <t>1210439</t>
  </si>
  <si>
    <t>1310001</t>
  </si>
  <si>
    <t>1410021</t>
  </si>
  <si>
    <t>1410025</t>
  </si>
  <si>
    <t>1710139</t>
  </si>
  <si>
    <t>1910001</t>
  </si>
  <si>
    <t>2010001</t>
  </si>
  <si>
    <t>2510001</t>
  </si>
  <si>
    <t>2510031</t>
  </si>
  <si>
    <t>2510041</t>
  </si>
  <si>
    <t>2810001</t>
  </si>
  <si>
    <t>3530011</t>
  </si>
  <si>
    <t>4210011</t>
  </si>
  <si>
    <t>4210125</t>
  </si>
  <si>
    <t>4210239</t>
  </si>
  <si>
    <t>4410001</t>
  </si>
  <si>
    <t>4410239</t>
  </si>
  <si>
    <t>4510001</t>
  </si>
  <si>
    <t>4510025</t>
  </si>
  <si>
    <t>4510118</t>
  </si>
  <si>
    <t>4510125</t>
  </si>
  <si>
    <t>4510529</t>
  </si>
  <si>
    <t>4510629</t>
  </si>
  <si>
    <t>4510729</t>
  </si>
  <si>
    <t>4510839</t>
  </si>
  <si>
    <t>4810001</t>
  </si>
  <si>
    <t>6010000</t>
  </si>
  <si>
    <t>6010030</t>
  </si>
  <si>
    <t>1111039</t>
  </si>
  <si>
    <t>1010739</t>
  </si>
  <si>
    <t>1110001</t>
  </si>
  <si>
    <t>1710001</t>
  </si>
  <si>
    <t>1710239</t>
  </si>
  <si>
    <t>4511029</t>
  </si>
  <si>
    <t>4511039</t>
  </si>
  <si>
    <t>6010010</t>
  </si>
  <si>
    <t>0210001</t>
  </si>
  <si>
    <t>0210011</t>
  </si>
  <si>
    <t>0210021</t>
  </si>
  <si>
    <t>0310033</t>
  </si>
  <si>
    <t>0310038</t>
  </si>
  <si>
    <t>0410239</t>
  </si>
  <si>
    <t>0410439</t>
  </si>
  <si>
    <t>0810339</t>
  </si>
  <si>
    <t>0910051</t>
  </si>
  <si>
    <t>1010061</t>
  </si>
  <si>
    <t>1110033</t>
  </si>
  <si>
    <t>1110529</t>
  </si>
  <si>
    <t>1110939</t>
  </si>
  <si>
    <t>1210031</t>
  </si>
  <si>
    <t>1210229</t>
  </si>
  <si>
    <t>1310029</t>
  </si>
  <si>
    <t>1710339</t>
  </si>
  <si>
    <t>1730129</t>
  </si>
  <si>
    <t>1730139</t>
  </si>
  <si>
    <t>1910023</t>
  </si>
  <si>
    <t>1910129</t>
  </si>
  <si>
    <t>2010129</t>
  </si>
  <si>
    <t>3530021</t>
  </si>
  <si>
    <t>4210033</t>
  </si>
  <si>
    <t>4210038</t>
  </si>
  <si>
    <t>4210238</t>
  </si>
  <si>
    <t>4220031</t>
  </si>
  <si>
    <t>4230031</t>
  </si>
  <si>
    <t>4320021</t>
  </si>
  <si>
    <t>4320138</t>
  </si>
  <si>
    <t>4410033</t>
  </si>
  <si>
    <t>4410329</t>
  </si>
  <si>
    <t>4510519</t>
  </si>
  <si>
    <t>4520001</t>
  </si>
  <si>
    <t>4520138</t>
  </si>
  <si>
    <t>4530001</t>
  </si>
  <si>
    <t>4620001</t>
  </si>
  <si>
    <t>4630001</t>
  </si>
  <si>
    <t>4630048</t>
  </si>
  <si>
    <t>4630133</t>
  </si>
  <si>
    <t>4630738</t>
  </si>
  <si>
    <t>4630739</t>
  </si>
  <si>
    <t>4710001</t>
  </si>
  <si>
    <t>4910129</t>
  </si>
  <si>
    <t>4910229</t>
  </si>
  <si>
    <t>4930039</t>
  </si>
  <si>
    <t>6010021</t>
  </si>
  <si>
    <t>Biscottes-Pain grillé</t>
  </si>
  <si>
    <t>Biscuits salés - Croutons</t>
  </si>
  <si>
    <t>Mélange apéro - Graines</t>
  </si>
  <si>
    <t>Thé-infusion-chicorée</t>
  </si>
  <si>
    <t>Café soluble</t>
  </si>
  <si>
    <t>Chocolat poudre 303 GUILLOT</t>
  </si>
  <si>
    <t>Chocolat - Barres chocolatées</t>
  </si>
  <si>
    <t>Bonbons - Assortiment - Pâtes de fruit</t>
  </si>
  <si>
    <t>Crèmes dessert ambiant</t>
  </si>
  <si>
    <t>Lait en poudre (adulte)</t>
  </si>
  <si>
    <t>Lait ambiant</t>
  </si>
  <si>
    <t>Café 100% Arabica CNES23</t>
  </si>
  <si>
    <t>Crème choco 105 JYCO FSE22</t>
  </si>
  <si>
    <t>Lait UHT - GJ - 103 -UE22</t>
  </si>
  <si>
    <t>Lait UHT - subvlotinf21bis-2</t>
  </si>
  <si>
    <t>Farine - Maïzena</t>
  </si>
  <si>
    <t>Purée de pomme de terre Floc.314 FSE23</t>
  </si>
  <si>
    <t>Farine type 55 305 SRFC FSE23</t>
  </si>
  <si>
    <t>Couscous bio SUB ETUD 2022</t>
  </si>
  <si>
    <t>Couscous - semoule - autre féculent</t>
  </si>
  <si>
    <t>Riz CNES23</t>
  </si>
  <si>
    <t>Riz long - rond</t>
  </si>
  <si>
    <t>Spaghetti lot 239 UE22</t>
  </si>
  <si>
    <t>Riz long étuv VIVIEN 110 FSE22</t>
  </si>
  <si>
    <t>Graines Couscous JYCO LOT 106 FSE22</t>
  </si>
  <si>
    <t>Graine Couscous SFRC LOT306 FSE23</t>
  </si>
  <si>
    <t>Légumes secs à cuire</t>
  </si>
  <si>
    <t>Flageaolets Lot 102 UE22</t>
  </si>
  <si>
    <t>Flageaolets DAUCY Lot102 FSE23</t>
  </si>
  <si>
    <t>Potages - Soupes ambiants</t>
  </si>
  <si>
    <t>Velouté poireaux  PdT lot249 UE22</t>
  </si>
  <si>
    <t>Mayo - Ketchup - Moutarde - Sauces</t>
  </si>
  <si>
    <t>Huile tournesol 107 HBS FSE22</t>
  </si>
  <si>
    <t>Beurre doux surgelé 225 UE22</t>
  </si>
  <si>
    <t>Beurre doux surgelé 326 RUMI FSE23</t>
  </si>
  <si>
    <t>Sucre en morceaux LOT3 ES22</t>
  </si>
  <si>
    <t>Sucre en poudre 104 UE22</t>
  </si>
  <si>
    <t>Confitures-Miel-Pâtes à tartiner</t>
  </si>
  <si>
    <t>Confiture ext. Fraise 230 UE22</t>
  </si>
  <si>
    <t>Glaces - Sorbets</t>
  </si>
  <si>
    <t>Patisseries et desserts surgelés</t>
  </si>
  <si>
    <t>Plats cuisiné viande ambiant</t>
  </si>
  <si>
    <t>Poulet basquiase AV CNES23</t>
  </si>
  <si>
    <t>Saladerie SubvLotsInff21Bis</t>
  </si>
  <si>
    <t>Chili SubvLotsInfr21Bis</t>
  </si>
  <si>
    <t>Poulet Basquiase - riz 313 JYCO FSE23</t>
  </si>
  <si>
    <t>Plat cuisiné viande réfrigéré</t>
  </si>
  <si>
    <t>Plat cuisiné viande surgelé</t>
  </si>
  <si>
    <t>Fromages</t>
  </si>
  <si>
    <t>Fromages Frais Nat Bio MMPT 23</t>
  </si>
  <si>
    <t>Cons.fruit - Compote ambiant</t>
  </si>
  <si>
    <t>Purée pommes poires CNES23</t>
  </si>
  <si>
    <t>Purée pommes LOT242 UE22</t>
  </si>
  <si>
    <t>Petits poids Caro SUB ETUD2022</t>
  </si>
  <si>
    <t>Pulpe de tomates LotInf21bis</t>
  </si>
  <si>
    <t>Maïs doux grain SUB ETUD2022</t>
  </si>
  <si>
    <t>Tomates entières LOT29 UE21</t>
  </si>
  <si>
    <t>Haricot vert DISCHAMP L100 UE22</t>
  </si>
  <si>
    <t>Ppoiscar DISCHAMP Lot101 UE22</t>
  </si>
  <si>
    <t>Ppoiscar DISCHAMP Lot101 FSE23</t>
  </si>
  <si>
    <t>Légumes frais lotis</t>
  </si>
  <si>
    <t>Viande réfrigérée</t>
  </si>
  <si>
    <t>Poulet fermier Blanc - Jaune</t>
  </si>
  <si>
    <t>Cuisse poulet surg CNES23</t>
  </si>
  <si>
    <t>Poulet Fermier LR MMPT 23</t>
  </si>
  <si>
    <t>Côtes de porc 327 JYCO FSE23</t>
  </si>
  <si>
    <t>Œufs ambiants</t>
  </si>
  <si>
    <t>Cons.viande-charcuterie ambiant</t>
  </si>
  <si>
    <t>Cons.poisson-crustacés</t>
  </si>
  <si>
    <t>Maquereaux tomate 238 UE22</t>
  </si>
  <si>
    <t>Thon Listao naturel 247 UE22</t>
  </si>
  <si>
    <t>Filet poisson surgelé Lot330 FSE23</t>
  </si>
  <si>
    <t>Produits hygiène famille</t>
  </si>
  <si>
    <t>Produits sanitaires</t>
  </si>
  <si>
    <t>Produits entretien - lessive</t>
  </si>
  <si>
    <t>Serviette jour ES23</t>
  </si>
  <si>
    <t>Famille Produits</t>
  </si>
  <si>
    <t>Pourcentage</t>
  </si>
  <si>
    <t>Produits Sucré salé</t>
  </si>
  <si>
    <t>Viandes, poisson, œuf</t>
  </si>
  <si>
    <t>Matières grasse ajoutées</t>
  </si>
  <si>
    <t>Céréales 311 JYCO FSE23</t>
  </si>
  <si>
    <t>Provenance</t>
  </si>
  <si>
    <t>ANDES</t>
  </si>
  <si>
    <t>ORIGINE</t>
  </si>
  <si>
    <t>Code association</t>
  </si>
  <si>
    <t>Nom Association</t>
  </si>
  <si>
    <t>Nb de parts Sec</t>
  </si>
  <si>
    <t>Nb de parts Lait</t>
  </si>
  <si>
    <t>Nb de parts Frais</t>
  </si>
  <si>
    <t>Semaines de non livraison</t>
  </si>
  <si>
    <t>Code produit</t>
  </si>
  <si>
    <t>Nom du produit</t>
  </si>
  <si>
    <t>Origine produit</t>
  </si>
  <si>
    <t>Emplacement</t>
  </si>
  <si>
    <t>Kg net</t>
  </si>
  <si>
    <t>Kg brut</t>
  </si>
  <si>
    <t>Famille produit</t>
  </si>
  <si>
    <t>Sous famille</t>
  </si>
  <si>
    <t>Produits refusés</t>
  </si>
  <si>
    <t>ASSOCIATIONS</t>
  </si>
  <si>
    <t>PRODUITS</t>
  </si>
  <si>
    <t>FAMILLES DE PRODUITS</t>
  </si>
  <si>
    <t>POURCENTAGE</t>
  </si>
  <si>
    <t xml:space="preserve">SOUS FAMILLES </t>
  </si>
  <si>
    <t>Origine produit accepté n°1</t>
  </si>
  <si>
    <t>Origine produit accepté n°2</t>
  </si>
  <si>
    <t>Origine produit accepté n°3</t>
  </si>
  <si>
    <t>NB Parts</t>
  </si>
  <si>
    <t>Code Asso</t>
  </si>
  <si>
    <t>Nom</t>
  </si>
  <si>
    <t>Origine Principale Produit</t>
  </si>
  <si>
    <t>Origine 2</t>
  </si>
  <si>
    <t>Origine 3</t>
  </si>
  <si>
    <t>Semaines de non distribution</t>
  </si>
  <si>
    <t>ARTICLES</t>
  </si>
  <si>
    <t>SOUS FAMILLES</t>
  </si>
  <si>
    <t>ORIGINE PRODUIT</t>
  </si>
  <si>
    <t>VRAC COLLECTE</t>
  </si>
  <si>
    <t>Code_Prov</t>
  </si>
  <si>
    <t>Biscottes/ Biscuits</t>
  </si>
  <si>
    <t>Café/ Thés/ Infusions</t>
  </si>
  <si>
    <t>Perits déjeuners / Céréale</t>
  </si>
  <si>
    <t>Chocolats/ Confisseries</t>
  </si>
  <si>
    <t>Crême/ Entremets</t>
  </si>
  <si>
    <t>Laits</t>
  </si>
  <si>
    <t>Pomme de Terres/ Farines</t>
  </si>
  <si>
    <t>Pâtes/ Semoule/ Riz/ Blé</t>
  </si>
  <si>
    <t>Fruits et Légumes secs</t>
  </si>
  <si>
    <t>Potages/ Bouillons</t>
  </si>
  <si>
    <t>Huiles  Mat. Grasses</t>
  </si>
  <si>
    <t>Sucres</t>
  </si>
  <si>
    <t>Confitures/ Miels</t>
  </si>
  <si>
    <t>Produits  pour Bébés</t>
  </si>
  <si>
    <t>Plats Cuisinés</t>
  </si>
  <si>
    <t>Produits Laitiers</t>
  </si>
  <si>
    <t>Légumes</t>
  </si>
  <si>
    <t>Charcuteries</t>
  </si>
  <si>
    <t>Poisson</t>
  </si>
  <si>
    <t>Produits non alimentaires</t>
  </si>
  <si>
    <t>Fam</t>
  </si>
  <si>
    <t>02</t>
  </si>
  <si>
    <t>03</t>
  </si>
  <si>
    <t>04</t>
  </si>
  <si>
    <t>06</t>
  </si>
  <si>
    <t>08</t>
  </si>
  <si>
    <t>09</t>
  </si>
  <si>
    <t>11</t>
  </si>
  <si>
    <t>12</t>
  </si>
  <si>
    <t>13</t>
  </si>
  <si>
    <t>14</t>
  </si>
  <si>
    <t>17</t>
  </si>
  <si>
    <t>19</t>
  </si>
  <si>
    <t>20</t>
  </si>
  <si>
    <t>25</t>
  </si>
  <si>
    <t>42</t>
  </si>
  <si>
    <t>43</t>
  </si>
  <si>
    <t>44</t>
  </si>
  <si>
    <t>45</t>
  </si>
  <si>
    <t>48</t>
  </si>
  <si>
    <t>49</t>
  </si>
  <si>
    <t>60</t>
  </si>
  <si>
    <t>FAMILLE PRODUITS</t>
  </si>
  <si>
    <t>8</t>
  </si>
  <si>
    <t>0</t>
  </si>
  <si>
    <t>1</t>
  </si>
  <si>
    <t>3</t>
  </si>
  <si>
    <t>9</t>
  </si>
  <si>
    <t>?</t>
  </si>
  <si>
    <t>5</t>
  </si>
  <si>
    <t>Café grain / moulu</t>
  </si>
  <si>
    <t>Pdt et Tubercules</t>
  </si>
  <si>
    <t>F&amp;L Axe 1 MMPT23</t>
  </si>
  <si>
    <t>Code Famille</t>
  </si>
  <si>
    <t>Code_Origine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</si>
</sst>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3" formatCode="_-* #,##0.00_-;\-* #,##0.00_-;_-* &quot;-&quot;??_-;_-@_-"/>
    <numFmt numFmtId="164" formatCode="#,##0.000_ ;\-#,##0.000\ "/>
    <numFmt numFmtId="165" formatCode="0.0"/>
    <numFmt numFmtId="166" formatCode="#,##0.0"/>
    <numFmt numFmtId="167" formatCode="#,##0.000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4" fontId="0" fillId="0" borderId="0" xfId="2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0" borderId="1" xfId="0" applyBorder="1"/>
    <xf numFmtId="0" fontId="3" fillId="4" borderId="3" xfId="0" applyFont="1" applyFill="1" applyBorder="1"/>
    <xf numFmtId="49" fontId="0" fillId="5" borderId="3" xfId="0" applyNumberForma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5" borderId="3" xfId="0" applyNumberFormat="1" applyFill="1" applyBorder="1"/>
    <xf numFmtId="49" fontId="0" fillId="0" borderId="3" xfId="0" applyNumberFormat="1" applyBorder="1"/>
    <xf numFmtId="49" fontId="0" fillId="0" borderId="1" xfId="0" applyNumberFormat="1" applyBorder="1"/>
    <xf numFmtId="49" fontId="0" fillId="3" borderId="6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3" borderId="2" xfId="0" applyNumberFormat="1" applyFill="1" applyBorder="1"/>
    <xf numFmtId="49" fontId="0" fillId="3" borderId="5" xfId="0" applyNumberFormat="1" applyFill="1" applyBorder="1" applyAlignment="1">
      <alignment horizontal="center"/>
    </xf>
    <xf numFmtId="49" fontId="0" fillId="3" borderId="5" xfId="0" applyNumberFormat="1" applyFill="1" applyBorder="1"/>
    <xf numFmtId="49" fontId="0" fillId="5" borderId="4" xfId="0" applyNumberFormat="1" applyFill="1" applyBorder="1"/>
    <xf numFmtId="49" fontId="0" fillId="2" borderId="5" xfId="0" applyNumberFormat="1" applyFill="1" applyBorder="1" applyAlignment="1">
      <alignment horizontal="center"/>
    </xf>
    <xf numFmtId="49" fontId="0" fillId="2" borderId="5" xfId="0" applyNumberFormat="1" applyFill="1" applyBorder="1"/>
    <xf numFmtId="49" fontId="0" fillId="5" borderId="5" xfId="0" applyNumberFormat="1" applyFill="1" applyBorder="1"/>
    <xf numFmtId="49" fontId="0" fillId="5" borderId="5" xfId="0" applyNumberFormat="1" applyFill="1" applyBorder="1" applyAlignment="1">
      <alignment horizontal="center"/>
    </xf>
    <xf numFmtId="49" fontId="0" fillId="3" borderId="4" xfId="0" applyNumberFormat="1" applyFill="1" applyBorder="1"/>
    <xf numFmtId="0" fontId="0" fillId="0" borderId="0" xfId="0" applyAlignment="1">
      <alignment horizontal="left" vertical="center"/>
    </xf>
  </cellXfs>
  <cellStyles count="3">
    <cellStyle name="Milliers" xfId="2" builtinId="3"/>
    <cellStyle name="Normal" xfId="0" builtinId="0"/>
    <cellStyle name="Pourcentage" xfId="1" builtinId="5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7" formatCode="#,##0.00000"/>
      <alignment horizontal="left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0_ ;\-#,##0.000\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00_ ;\-#,##0.000\ "/>
      <alignment horizontal="center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9E7529BD-B0D7-4EF4-BBFE-9C0FC1CB4086}"/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microsoft.com/office/2023/09/relationships/Python" Target="python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41E8B5-27F2-4423-B0B2-CF2BAFA0ABF8}" name="Tableau2" displayName="Tableau2" ref="B2:P230" totalsRowShown="0" headerRowDxfId="28" dataDxfId="27">
  <autoFilter ref="B2:P230" xr:uid="{7041E8B5-27F2-4423-B0B2-CF2BAFA0ABF8}"/>
  <sortState xmlns:xlrd2="http://schemas.microsoft.com/office/spreadsheetml/2017/richdata2" ref="B3:P230">
    <sortCondition ref="B2:B230"/>
  </sortState>
  <tableColumns count="15">
    <tableColumn id="1" xr3:uid="{3C9B6E9C-9A73-4B18-A069-33F9C44ACC71}" name="Article" dataDxfId="26"/>
    <tableColumn id="2" xr3:uid="{BCAAB7EC-BB09-4CE0-89E7-30FB5D00EA9A}" name="Libellé" dataDxfId="25"/>
    <tableColumn id="3" xr3:uid="{8A9B2F78-9575-4CE2-88C1-F9FC251B79FC}" name="Complément" dataDxfId="24"/>
    <tableColumn id="14" xr3:uid="{9A303E3B-83EA-4C30-98C6-11717B88D2DC}" name="FAMILLE PRODUITS" dataDxfId="23">
      <calculatedColumnFormula>VLOOKUP(Tableau2[[#This Row],[Article]],Tableau4[],4,FALSE)</calculatedColumnFormula>
    </tableColumn>
    <tableColumn id="15" xr3:uid="{DEF2A51B-35D2-4B9F-A171-21CFB5C0B1B9}" name="ORIGINE" dataDxfId="22"/>
    <tableColumn id="4" xr3:uid="{F825F421-731B-4120-9F20-33F2DB1786F5}" name="Lot" dataDxfId="21"/>
    <tableColumn id="5" xr3:uid="{8BF67500-AB68-4278-992A-9966D7CBB2D3}" name="DLC" dataDxfId="20"/>
    <tableColumn id="6" xr3:uid="{34958979-79DD-439C-BD68-D5F0DFF50CC1}" name="DDM (ex DLUO)" dataDxfId="19"/>
    <tableColumn id="7" xr3:uid="{B0C7BAD8-71C2-4CCA-BBB9-F65B82B8FF63}" name="Dép" dataDxfId="18"/>
    <tableColumn id="8" xr3:uid="{68366C15-47FD-40D9-A24C-7258B9DD37D3}" name="Empl." dataDxfId="17"/>
    <tableColumn id="9" xr3:uid="{1E16AE3F-3214-4B34-9451-79916371CFBA}" name="Kg Net" dataDxfId="16" dataCellStyle="Milliers"/>
    <tableColumn id="10" xr3:uid="{0D81B20F-B9C2-4ED6-94B8-BBA68A60B9E2}" name="Kg Brut" dataDxfId="15" dataCellStyle="Milliers"/>
    <tableColumn id="11" xr3:uid="{CD5A72EC-390D-4977-A36F-8FAFEBAC26B2}" name="COL" dataDxfId="14"/>
    <tableColumn id="12" xr3:uid="{2CF1C1F2-8222-4223-BD6A-C61AD8AA1844}" name="PAL" dataDxfId="13"/>
    <tableColumn id="13" xr3:uid="{AC3AA2E7-F77D-4DD0-BF58-2D24536B9FF1}" name="S/f am" dataDxfId="1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3AF4A1-4DF0-4941-B46C-65052E307502}" name="Tableau4" displayName="Tableau4" ref="B2:H110" totalsRowShown="0" headerRowDxfId="11" dataDxfId="10" tableBorderDxfId="9">
  <autoFilter ref="B2:H110" xr:uid="{A93AF4A1-4DF0-4941-B46C-65052E307502}"/>
  <tableColumns count="7">
    <tableColumn id="1" xr3:uid="{D84102EC-3589-4375-8605-CE343449B05B}" name="ARTICLES" dataDxfId="8"/>
    <tableColumn id="2" xr3:uid="{D41FE840-07E9-4BA3-AAEB-FCD869AB1EDC}" name="PRODUITS" dataDxfId="7"/>
    <tableColumn id="3" xr3:uid="{8A46A0DC-FDA8-47B7-B859-359FB415389E}" name="Code Famille" dataDxfId="6">
      <calculatedColumnFormula>LEFT(B3,2)</calculatedColumnFormula>
    </tableColumn>
    <tableColumn id="4" xr3:uid="{226DF5DC-2F46-4EDC-8B4F-34872345D730}" name="FAMILLE PRODUITS" dataDxfId="5">
      <calculatedColumnFormula>VLOOKUP(Config!D3,Tableau5[[Fam]:[Famille Produits]],2)</calculatedColumnFormula>
    </tableColumn>
    <tableColumn id="5" xr3:uid="{7CEAA420-CAB2-4805-AC13-B17F980AD5F5}" name="SOUS FAMILLES" dataDxfId="4"/>
    <tableColumn id="8" xr3:uid="{87F04D0C-0A69-4235-8DA7-F6980C7C3E33}" name="Code_Origine" dataDxfId="3">
      <calculatedColumnFormula>RIGHT(B3,1)</calculatedColumnFormula>
    </tableColumn>
    <tableColumn id="7" xr3:uid="{68CF1106-18B9-4100-807E-45C066364744}" name="ORIGINE PRODUIT" dataDxfId="2">
      <calculatedColumnFormula>VLOOKUP(Tableau4[[#This Row],[Code_Origine]],Tab_Prov,2,FALSE)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2176CDF-4C51-4EFC-8BD0-08CCDFD3D3CB}" name="Tableau5" displayName="Tableau5" ref="B1:D23" totalsRowShown="0">
  <sortState xmlns:xlrd2="http://schemas.microsoft.com/office/spreadsheetml/2017/richdata2" ref="C2:D7">
    <sortCondition ref="C1:C7"/>
  </sortState>
  <tableColumns count="3">
    <tableColumn id="7" xr3:uid="{74EFDBB6-3E89-4E00-8627-1D388083A447}" name="Fam" dataDxfId="1"/>
    <tableColumn id="1" xr3:uid="{247BDB9D-7BE6-40F5-BC2E-70F776B6DCDA}" name="Famille Produits"/>
    <tableColumn id="2" xr3:uid="{2A617A8F-DF8A-4C23-B85D-6429B87CAF73}" name="Pourcenta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77454-ACCD-4960-B92C-3060307871D4}">
  <sheetPr codeName="Feuil9"/>
  <dimension ref="B2:N34"/>
  <sheetViews>
    <sheetView workbookViewId="0"/>
  </sheetViews>
  <sheetFormatPr baseColWidth="10" defaultRowHeight="15" x14ac:dyDescent="0.25"/>
  <cols>
    <col min="1" max="3" width="4.42578125" customWidth="1"/>
    <col min="4" max="4" width="25.42578125" customWidth="1"/>
    <col min="5" max="5" width="19.140625" style="9" customWidth="1"/>
    <col min="7" max="7" width="15.85546875" style="9" customWidth="1"/>
    <col min="8" max="10" width="11.42578125" style="9"/>
    <col min="11" max="13" width="13.42578125" customWidth="1"/>
  </cols>
  <sheetData>
    <row r="2" spans="2:14" x14ac:dyDescent="0.25">
      <c r="C2" s="10" t="s">
        <v>565</v>
      </c>
    </row>
    <row r="3" spans="2:14" ht="60" x14ac:dyDescent="0.25">
      <c r="B3">
        <v>1</v>
      </c>
      <c r="D3" t="s">
        <v>550</v>
      </c>
      <c r="G3" s="11" t="s">
        <v>565</v>
      </c>
      <c r="H3" s="11" t="s">
        <v>575</v>
      </c>
      <c r="I3" s="11" t="s">
        <v>574</v>
      </c>
      <c r="J3" s="11" t="s">
        <v>573</v>
      </c>
      <c r="K3" s="13" t="s">
        <v>576</v>
      </c>
      <c r="L3" s="11" t="s">
        <v>577</v>
      </c>
      <c r="M3" s="11" t="s">
        <v>578</v>
      </c>
      <c r="N3" s="13" t="s">
        <v>579</v>
      </c>
    </row>
    <row r="4" spans="2:14" x14ac:dyDescent="0.25">
      <c r="D4" t="s">
        <v>551</v>
      </c>
      <c r="G4" s="9">
        <v>1</v>
      </c>
    </row>
    <row r="5" spans="2:14" x14ac:dyDescent="0.25">
      <c r="D5" t="s">
        <v>552</v>
      </c>
      <c r="G5" s="9">
        <v>2</v>
      </c>
    </row>
    <row r="6" spans="2:14" x14ac:dyDescent="0.25">
      <c r="D6" t="s">
        <v>553</v>
      </c>
      <c r="G6" s="9">
        <v>3</v>
      </c>
    </row>
    <row r="7" spans="2:14" x14ac:dyDescent="0.25">
      <c r="D7" t="s">
        <v>554</v>
      </c>
    </row>
    <row r="8" spans="2:14" x14ac:dyDescent="0.25">
      <c r="D8" t="s">
        <v>555</v>
      </c>
    </row>
    <row r="9" spans="2:14" x14ac:dyDescent="0.25">
      <c r="D9" t="s">
        <v>570</v>
      </c>
    </row>
    <row r="10" spans="2:14" x14ac:dyDescent="0.25">
      <c r="D10" t="s">
        <v>571</v>
      </c>
    </row>
    <row r="11" spans="2:14" x14ac:dyDescent="0.25">
      <c r="D11" t="s">
        <v>572</v>
      </c>
    </row>
    <row r="12" spans="2:14" x14ac:dyDescent="0.25">
      <c r="D12" t="s">
        <v>564</v>
      </c>
    </row>
    <row r="15" spans="2:14" x14ac:dyDescent="0.25">
      <c r="C15" s="10" t="s">
        <v>566</v>
      </c>
    </row>
    <row r="16" spans="2:14" x14ac:dyDescent="0.25">
      <c r="D16" t="s">
        <v>556</v>
      </c>
    </row>
    <row r="17" spans="3:5" x14ac:dyDescent="0.25">
      <c r="D17" t="s">
        <v>557</v>
      </c>
    </row>
    <row r="18" spans="3:5" x14ac:dyDescent="0.25">
      <c r="D18" t="s">
        <v>558</v>
      </c>
    </row>
    <row r="19" spans="3:5" x14ac:dyDescent="0.25">
      <c r="D19" t="s">
        <v>7</v>
      </c>
    </row>
    <row r="20" spans="3:5" x14ac:dyDescent="0.25">
      <c r="D20" t="s">
        <v>559</v>
      </c>
    </row>
    <row r="21" spans="3:5" x14ac:dyDescent="0.25">
      <c r="D21" t="s">
        <v>560</v>
      </c>
    </row>
    <row r="22" spans="3:5" x14ac:dyDescent="0.25">
      <c r="D22" t="s">
        <v>561</v>
      </c>
    </row>
    <row r="23" spans="3:5" x14ac:dyDescent="0.25">
      <c r="D23" t="s">
        <v>562</v>
      </c>
    </row>
    <row r="24" spans="3:5" x14ac:dyDescent="0.25">
      <c r="D24" t="s">
        <v>563</v>
      </c>
    </row>
    <row r="26" spans="3:5" x14ac:dyDescent="0.25">
      <c r="C26" s="10" t="s">
        <v>567</v>
      </c>
      <c r="E26" s="11" t="s">
        <v>568</v>
      </c>
    </row>
    <row r="27" spans="3:5" x14ac:dyDescent="0.25">
      <c r="D27" t="s">
        <v>0</v>
      </c>
      <c r="E27" s="12">
        <v>0.27</v>
      </c>
    </row>
    <row r="28" spans="3:5" x14ac:dyDescent="0.25">
      <c r="D28" t="s">
        <v>1</v>
      </c>
      <c r="E28" s="12">
        <v>0.26</v>
      </c>
    </row>
    <row r="29" spans="3:5" x14ac:dyDescent="0.25">
      <c r="D29" t="s">
        <v>2</v>
      </c>
      <c r="E29" s="12">
        <v>0.21</v>
      </c>
    </row>
    <row r="30" spans="3:5" x14ac:dyDescent="0.25">
      <c r="D30" t="s">
        <v>545</v>
      </c>
      <c r="E30" s="12">
        <v>0.05</v>
      </c>
    </row>
    <row r="31" spans="3:5" x14ac:dyDescent="0.25">
      <c r="D31" t="s">
        <v>543</v>
      </c>
      <c r="E31" s="12">
        <v>0.13</v>
      </c>
    </row>
    <row r="32" spans="3:5" x14ac:dyDescent="0.25">
      <c r="D32" t="s">
        <v>544</v>
      </c>
      <c r="E32" s="12">
        <v>0.08</v>
      </c>
    </row>
    <row r="34" spans="3:3" x14ac:dyDescent="0.25">
      <c r="C34" s="10" t="s">
        <v>569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28433-7EC6-4DC3-82C3-B01B95F92F78}">
  <sheetPr codeName="Feuil3"/>
  <dimension ref="B2:P230"/>
  <sheetViews>
    <sheetView tabSelected="1" workbookViewId="0">
      <selection activeCell="E8" sqref="E8"/>
    </sheetView>
  </sheetViews>
  <sheetFormatPr baseColWidth="10" defaultRowHeight="15" x14ac:dyDescent="0.25"/>
  <cols>
    <col min="1" max="1" width="4.5703125" customWidth="1"/>
    <col min="3" max="3" width="30.28515625" customWidth="1"/>
    <col min="4" max="6" width="22.7109375" customWidth="1"/>
    <col min="7" max="7" width="12.5703125" bestFit="1" customWidth="1"/>
    <col min="9" max="9" width="17.140625" customWidth="1"/>
  </cols>
  <sheetData>
    <row r="2" spans="2:16" ht="29.25" customHeight="1" x14ac:dyDescent="0.25">
      <c r="B2" s="2" t="s">
        <v>3</v>
      </c>
      <c r="C2" s="2" t="s">
        <v>4</v>
      </c>
      <c r="D2" s="2" t="s">
        <v>5</v>
      </c>
      <c r="E2" s="2" t="s">
        <v>627</v>
      </c>
      <c r="F2" s="2" t="s">
        <v>549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</row>
    <row r="3" spans="2:16" x14ac:dyDescent="0.25">
      <c r="B3" s="2" t="s">
        <v>374</v>
      </c>
      <c r="C3" s="2" t="s">
        <v>107</v>
      </c>
      <c r="D3" s="2" t="s">
        <v>18</v>
      </c>
      <c r="E3" s="38" t="str">
        <f>VLOOKUP(Tableau2[[#This Row],[Article]],Tableau4[],4,FALSE)</f>
        <v>Pomme de Terres/ Farines</v>
      </c>
      <c r="F3" s="2"/>
      <c r="G3" s="2" t="s">
        <v>108</v>
      </c>
      <c r="H3" s="2"/>
      <c r="I3" s="3">
        <v>45657</v>
      </c>
      <c r="J3" s="2" t="s">
        <v>20</v>
      </c>
      <c r="K3" s="2" t="s">
        <v>21</v>
      </c>
      <c r="L3" s="4">
        <v>8</v>
      </c>
      <c r="M3" s="4">
        <v>8</v>
      </c>
      <c r="N3" s="5"/>
      <c r="O3" s="8"/>
      <c r="P3" s="6">
        <v>1</v>
      </c>
    </row>
    <row r="4" spans="2:16" x14ac:dyDescent="0.25">
      <c r="B4" s="2" t="s">
        <v>375</v>
      </c>
      <c r="C4" s="2" t="s">
        <v>109</v>
      </c>
      <c r="D4" s="2" t="s">
        <v>18</v>
      </c>
      <c r="E4" s="38" t="str">
        <f>VLOOKUP(Tableau2[[#This Row],[Article]],Tableau4[],4,FALSE)</f>
        <v>Pomme de Terres/ Farines</v>
      </c>
      <c r="F4" s="2"/>
      <c r="G4" s="2" t="s">
        <v>111</v>
      </c>
      <c r="H4" s="2"/>
      <c r="I4" s="3">
        <v>45657</v>
      </c>
      <c r="J4" s="2" t="s">
        <v>20</v>
      </c>
      <c r="K4" s="2" t="s">
        <v>21</v>
      </c>
      <c r="L4" s="4">
        <v>37.409999999999997</v>
      </c>
      <c r="M4" s="4">
        <v>43</v>
      </c>
      <c r="N4" s="5"/>
      <c r="O4" s="8"/>
      <c r="P4" s="6">
        <v>1</v>
      </c>
    </row>
    <row r="5" spans="2:16" x14ac:dyDescent="0.25">
      <c r="B5" s="2" t="s">
        <v>375</v>
      </c>
      <c r="C5" s="2" t="s">
        <v>109</v>
      </c>
      <c r="D5" s="2" t="s">
        <v>110</v>
      </c>
      <c r="E5" s="38" t="str">
        <f>VLOOKUP(Tableau2[[#This Row],[Article]],Tableau4[],4,FALSE)</f>
        <v>Pomme de Terres/ Farines</v>
      </c>
      <c r="F5" s="2"/>
      <c r="G5" s="2" t="s">
        <v>114</v>
      </c>
      <c r="H5" s="2"/>
      <c r="I5" s="3">
        <v>45808</v>
      </c>
      <c r="J5" s="2" t="s">
        <v>20</v>
      </c>
      <c r="K5" s="2" t="s">
        <v>21</v>
      </c>
      <c r="L5" s="4">
        <v>936.99</v>
      </c>
      <c r="M5" s="4">
        <v>1077</v>
      </c>
      <c r="N5" s="5"/>
      <c r="O5" s="8"/>
      <c r="P5" s="6">
        <v>1</v>
      </c>
    </row>
    <row r="6" spans="2:16" x14ac:dyDescent="0.25">
      <c r="B6" s="2" t="s">
        <v>376</v>
      </c>
      <c r="C6" s="2" t="s">
        <v>112</v>
      </c>
      <c r="D6" s="2"/>
      <c r="E6" s="38" t="str">
        <f>VLOOKUP(Tableau2[[#This Row],[Article]],Tableau4[],4,FALSE)</f>
        <v>Pomme de Terres/ Farines</v>
      </c>
      <c r="F6" s="2"/>
      <c r="G6" s="2" t="s">
        <v>113</v>
      </c>
      <c r="H6" s="2"/>
      <c r="I6" s="3">
        <v>45808</v>
      </c>
      <c r="J6" s="2" t="s">
        <v>20</v>
      </c>
      <c r="K6" s="2" t="s">
        <v>115</v>
      </c>
      <c r="L6" s="4">
        <v>168</v>
      </c>
      <c r="M6" s="4">
        <v>193.536</v>
      </c>
      <c r="N6" s="5">
        <v>24</v>
      </c>
      <c r="O6" s="7">
        <v>1</v>
      </c>
      <c r="P6" s="6">
        <v>1</v>
      </c>
    </row>
    <row r="7" spans="2:16" x14ac:dyDescent="0.25">
      <c r="B7" s="2" t="s">
        <v>411</v>
      </c>
      <c r="C7" s="2" t="s">
        <v>116</v>
      </c>
      <c r="D7" s="2"/>
      <c r="E7" s="38" t="str">
        <f>VLOOKUP(Tableau2[[#This Row],[Article]],Tableau4[],4,FALSE)</f>
        <v>Pomme de Terres/ Farines</v>
      </c>
      <c r="F7" s="2"/>
      <c r="G7" s="2" t="s">
        <v>117</v>
      </c>
      <c r="H7" s="2"/>
      <c r="I7" s="3">
        <v>45598</v>
      </c>
      <c r="J7" s="2" t="s">
        <v>20</v>
      </c>
      <c r="K7" s="2" t="s">
        <v>118</v>
      </c>
      <c r="L7" s="4">
        <v>770</v>
      </c>
      <c r="M7" s="4">
        <v>776.16</v>
      </c>
      <c r="N7" s="5">
        <v>77</v>
      </c>
      <c r="O7" s="7">
        <v>1</v>
      </c>
      <c r="P7" s="6">
        <v>1</v>
      </c>
    </row>
    <row r="8" spans="2:16" x14ac:dyDescent="0.25">
      <c r="B8" s="2" t="s">
        <v>411</v>
      </c>
      <c r="C8" s="2" t="s">
        <v>116</v>
      </c>
      <c r="D8" s="2"/>
      <c r="E8" s="38" t="str">
        <f>VLOOKUP(Tableau2[[#This Row],[Article]],Tableau4[],4,FALSE)</f>
        <v>Pomme de Terres/ Farines</v>
      </c>
      <c r="F8" s="2"/>
      <c r="G8" s="2" t="s">
        <v>119</v>
      </c>
      <c r="H8" s="2"/>
      <c r="I8" s="3">
        <v>45823</v>
      </c>
      <c r="J8" s="2" t="s">
        <v>20</v>
      </c>
      <c r="K8" s="2" t="s">
        <v>120</v>
      </c>
      <c r="L8" s="4">
        <v>770</v>
      </c>
      <c r="M8" s="4">
        <v>776.16</v>
      </c>
      <c r="N8" s="5">
        <v>77</v>
      </c>
      <c r="O8" s="7">
        <v>1</v>
      </c>
      <c r="P8" s="6">
        <v>1</v>
      </c>
    </row>
    <row r="9" spans="2:16" x14ac:dyDescent="0.25">
      <c r="B9" s="2" t="s">
        <v>412</v>
      </c>
      <c r="C9" s="2" t="s">
        <v>121</v>
      </c>
      <c r="D9" s="2" t="s">
        <v>122</v>
      </c>
      <c r="E9" s="38" t="str">
        <f>VLOOKUP(Tableau2[[#This Row],[Article]],Tableau4[],4,FALSE)</f>
        <v>Pâtes/ Semoule/ Riz/ Blé</v>
      </c>
      <c r="F9" s="2"/>
      <c r="G9" s="2" t="s">
        <v>123</v>
      </c>
      <c r="H9" s="2"/>
      <c r="I9" s="3">
        <v>45619</v>
      </c>
      <c r="J9" s="2" t="s">
        <v>20</v>
      </c>
      <c r="K9" s="2" t="s">
        <v>125</v>
      </c>
      <c r="L9" s="4">
        <v>1485</v>
      </c>
      <c r="M9" s="4">
        <v>1485</v>
      </c>
      <c r="N9" s="5"/>
      <c r="O9" s="8"/>
      <c r="P9" s="6">
        <v>1</v>
      </c>
    </row>
    <row r="10" spans="2:16" x14ac:dyDescent="0.25">
      <c r="B10" s="2" t="s">
        <v>412</v>
      </c>
      <c r="C10" s="2" t="s">
        <v>121</v>
      </c>
      <c r="D10" s="2" t="s">
        <v>122</v>
      </c>
      <c r="E10" s="38" t="str">
        <f>VLOOKUP(Tableau2[[#This Row],[Article]],Tableau4[],4,FALSE)</f>
        <v>Pâtes/ Semoule/ Riz/ Blé</v>
      </c>
      <c r="F10" s="2"/>
      <c r="G10" s="2" t="s">
        <v>123</v>
      </c>
      <c r="H10" s="2"/>
      <c r="I10" s="3">
        <v>45619</v>
      </c>
      <c r="J10" s="2" t="s">
        <v>20</v>
      </c>
      <c r="K10" s="2" t="s">
        <v>126</v>
      </c>
      <c r="L10" s="4">
        <v>455</v>
      </c>
      <c r="M10" s="4">
        <v>455</v>
      </c>
      <c r="N10" s="5"/>
      <c r="O10" s="8"/>
      <c r="P10" s="6">
        <v>1</v>
      </c>
    </row>
    <row r="11" spans="2:16" x14ac:dyDescent="0.25">
      <c r="B11" s="2" t="s">
        <v>412</v>
      </c>
      <c r="C11" s="2" t="s">
        <v>121</v>
      </c>
      <c r="D11" s="2" t="s">
        <v>18</v>
      </c>
      <c r="E11" s="38" t="str">
        <f>VLOOKUP(Tableau2[[#This Row],[Article]],Tableau4[],4,FALSE)</f>
        <v>Pâtes/ Semoule/ Riz/ Blé</v>
      </c>
      <c r="F11" s="2"/>
      <c r="G11" s="2" t="s">
        <v>124</v>
      </c>
      <c r="H11" s="2"/>
      <c r="I11" s="3">
        <v>45657</v>
      </c>
      <c r="J11" s="2" t="s">
        <v>20</v>
      </c>
      <c r="K11" s="2" t="s">
        <v>21</v>
      </c>
      <c r="L11" s="4">
        <v>966.00099999999998</v>
      </c>
      <c r="M11" s="4">
        <v>966.00099999999998</v>
      </c>
      <c r="N11" s="5"/>
      <c r="O11" s="8"/>
      <c r="P11" s="6">
        <v>1</v>
      </c>
    </row>
    <row r="12" spans="2:16" x14ac:dyDescent="0.25">
      <c r="B12" s="2" t="s">
        <v>412</v>
      </c>
      <c r="C12" s="2" t="s">
        <v>121</v>
      </c>
      <c r="D12" s="2" t="s">
        <v>18</v>
      </c>
      <c r="E12" s="38" t="str">
        <f>VLOOKUP(Tableau2[[#This Row],[Article]],Tableau4[],4,FALSE)</f>
        <v>Pâtes/ Semoule/ Riz/ Blé</v>
      </c>
      <c r="F12" s="2"/>
      <c r="G12" s="2" t="s">
        <v>124</v>
      </c>
      <c r="H12" s="2"/>
      <c r="I12" s="3">
        <v>45657</v>
      </c>
      <c r="J12" s="2" t="s">
        <v>20</v>
      </c>
      <c r="K12" s="2" t="s">
        <v>127</v>
      </c>
      <c r="L12" s="4">
        <v>83</v>
      </c>
      <c r="M12" s="4">
        <v>83</v>
      </c>
      <c r="N12" s="5"/>
      <c r="O12" s="8"/>
      <c r="P12" s="6">
        <v>1</v>
      </c>
    </row>
    <row r="13" spans="2:16" x14ac:dyDescent="0.25">
      <c r="B13" s="2" t="s">
        <v>412</v>
      </c>
      <c r="C13" s="2" t="s">
        <v>121</v>
      </c>
      <c r="D13" s="2" t="s">
        <v>18</v>
      </c>
      <c r="E13" s="38" t="str">
        <f>VLOOKUP(Tableau2[[#This Row],[Article]],Tableau4[],4,FALSE)</f>
        <v>Pâtes/ Semoule/ Riz/ Blé</v>
      </c>
      <c r="F13" s="2"/>
      <c r="G13" s="2" t="s">
        <v>124</v>
      </c>
      <c r="H13" s="2"/>
      <c r="I13" s="3">
        <v>45657</v>
      </c>
      <c r="J13" s="2" t="s">
        <v>20</v>
      </c>
      <c r="K13" s="2" t="s">
        <v>128</v>
      </c>
      <c r="L13" s="4">
        <v>214</v>
      </c>
      <c r="M13" s="4">
        <v>214</v>
      </c>
      <c r="N13" s="5"/>
      <c r="O13" s="8"/>
      <c r="P13" s="6">
        <v>1</v>
      </c>
    </row>
    <row r="14" spans="2:16" x14ac:dyDescent="0.25">
      <c r="B14" s="2" t="s">
        <v>412</v>
      </c>
      <c r="C14" s="2" t="s">
        <v>121</v>
      </c>
      <c r="D14" s="2" t="s">
        <v>18</v>
      </c>
      <c r="E14" s="38" t="str">
        <f>VLOOKUP(Tableau2[[#This Row],[Article]],Tableau4[],4,FALSE)</f>
        <v>Pâtes/ Semoule/ Riz/ Blé</v>
      </c>
      <c r="F14" s="2"/>
      <c r="G14" s="2" t="s">
        <v>124</v>
      </c>
      <c r="H14" s="2"/>
      <c r="I14" s="3">
        <v>45657</v>
      </c>
      <c r="J14" s="2" t="s">
        <v>20</v>
      </c>
      <c r="K14" s="2" t="s">
        <v>129</v>
      </c>
      <c r="L14" s="4">
        <v>224</v>
      </c>
      <c r="M14" s="4">
        <v>224</v>
      </c>
      <c r="N14" s="5"/>
      <c r="O14" s="8"/>
      <c r="P14" s="6">
        <v>1</v>
      </c>
    </row>
    <row r="15" spans="2:16" x14ac:dyDescent="0.25">
      <c r="B15" s="2" t="s">
        <v>377</v>
      </c>
      <c r="C15" s="2" t="s">
        <v>134</v>
      </c>
      <c r="D15" s="2" t="s">
        <v>18</v>
      </c>
      <c r="E15" s="38" t="str">
        <f>VLOOKUP(Tableau2[[#This Row],[Article]],Tableau4[],4,FALSE)</f>
        <v>Pâtes/ Semoule/ Riz/ Blé</v>
      </c>
      <c r="F15" s="2"/>
      <c r="G15" s="2" t="s">
        <v>135</v>
      </c>
      <c r="H15" s="2"/>
      <c r="I15" s="3">
        <v>45657</v>
      </c>
      <c r="J15" s="2" t="s">
        <v>20</v>
      </c>
      <c r="K15" s="2" t="s">
        <v>21</v>
      </c>
      <c r="L15" s="4">
        <v>100</v>
      </c>
      <c r="M15" s="4">
        <v>100</v>
      </c>
      <c r="N15" s="5"/>
      <c r="O15" s="8"/>
      <c r="P15" s="6"/>
    </row>
    <row r="16" spans="2:16" x14ac:dyDescent="0.25">
      <c r="B16" s="2" t="s">
        <v>378</v>
      </c>
      <c r="C16" s="2" t="s">
        <v>136</v>
      </c>
      <c r="D16" s="2" t="s">
        <v>137</v>
      </c>
      <c r="E16" s="38" t="str">
        <f>VLOOKUP(Tableau2[[#This Row],[Article]],Tableau4[],4,FALSE)</f>
        <v>Pâtes/ Semoule/ Riz/ Blé</v>
      </c>
      <c r="F16" s="2"/>
      <c r="G16" s="2" t="s">
        <v>138</v>
      </c>
      <c r="H16" s="2"/>
      <c r="I16" s="3">
        <v>46285</v>
      </c>
      <c r="J16" s="2" t="s">
        <v>20</v>
      </c>
      <c r="K16" s="2" t="s">
        <v>21</v>
      </c>
      <c r="L16" s="4">
        <v>166.08</v>
      </c>
      <c r="M16" s="4">
        <v>173</v>
      </c>
      <c r="N16" s="5"/>
      <c r="O16" s="8"/>
      <c r="P16" s="6"/>
    </row>
    <row r="17" spans="2:16" x14ac:dyDescent="0.25">
      <c r="B17" s="2" t="s">
        <v>379</v>
      </c>
      <c r="C17" s="2" t="s">
        <v>139</v>
      </c>
      <c r="D17" s="2"/>
      <c r="E17" s="38" t="str">
        <f>VLOOKUP(Tableau2[[#This Row],[Article]],Tableau4[],4,FALSE)</f>
        <v>Pâtes/ Semoule/ Riz/ Blé</v>
      </c>
      <c r="F17" s="2"/>
      <c r="G17" s="2" t="s">
        <v>140</v>
      </c>
      <c r="H17" s="2"/>
      <c r="I17" s="3">
        <v>46541</v>
      </c>
      <c r="J17" s="2" t="s">
        <v>20</v>
      </c>
      <c r="K17" s="2" t="s">
        <v>144</v>
      </c>
      <c r="L17" s="4">
        <v>480</v>
      </c>
      <c r="M17" s="4">
        <v>504</v>
      </c>
      <c r="N17" s="5">
        <v>40</v>
      </c>
      <c r="O17" s="7">
        <v>1</v>
      </c>
      <c r="P17" s="6">
        <v>1</v>
      </c>
    </row>
    <row r="18" spans="2:16" x14ac:dyDescent="0.25">
      <c r="B18" s="2" t="s">
        <v>410</v>
      </c>
      <c r="C18" s="2" t="s">
        <v>142</v>
      </c>
      <c r="D18" s="2"/>
      <c r="E18" s="38" t="str">
        <f>VLOOKUP(Tableau2[[#This Row],[Article]],Tableau4[],4,FALSE)</f>
        <v>Pâtes/ Semoule/ Riz/ Blé</v>
      </c>
      <c r="F18" s="2"/>
      <c r="G18" s="2" t="s">
        <v>143</v>
      </c>
      <c r="H18" s="2"/>
      <c r="I18" s="3">
        <v>45826</v>
      </c>
      <c r="J18" s="2" t="s">
        <v>20</v>
      </c>
      <c r="K18" s="2" t="s">
        <v>141</v>
      </c>
      <c r="L18" s="4">
        <v>729</v>
      </c>
      <c r="M18" s="4">
        <v>766.90800000000002</v>
      </c>
      <c r="N18" s="5">
        <v>81</v>
      </c>
      <c r="O18" s="7">
        <v>1</v>
      </c>
      <c r="P18" s="6">
        <v>1</v>
      </c>
    </row>
    <row r="19" spans="2:16" x14ac:dyDescent="0.25">
      <c r="B19" s="2" t="s">
        <v>380</v>
      </c>
      <c r="C19" s="2" t="s">
        <v>145</v>
      </c>
      <c r="D19" s="2"/>
      <c r="E19" s="38" t="str">
        <f>VLOOKUP(Tableau2[[#This Row],[Article]],Tableau4[],4,FALSE)</f>
        <v>Pâtes/ Semoule/ Riz/ Blé</v>
      </c>
      <c r="F19" s="2"/>
      <c r="G19" s="2" t="s">
        <v>146</v>
      </c>
      <c r="H19" s="2"/>
      <c r="I19" s="3">
        <v>45925</v>
      </c>
      <c r="J19" s="2" t="s">
        <v>20</v>
      </c>
      <c r="K19" s="2" t="s">
        <v>147</v>
      </c>
      <c r="L19" s="4">
        <v>672</v>
      </c>
      <c r="M19" s="4">
        <v>706.94399999999996</v>
      </c>
      <c r="N19" s="5">
        <v>112</v>
      </c>
      <c r="O19" s="7">
        <v>1</v>
      </c>
      <c r="P19" s="6">
        <v>1</v>
      </c>
    </row>
    <row r="20" spans="2:16" x14ac:dyDescent="0.25">
      <c r="B20" s="2" t="s">
        <v>380</v>
      </c>
      <c r="C20" s="2" t="s">
        <v>145</v>
      </c>
      <c r="D20" s="2"/>
      <c r="E20" s="38" t="str">
        <f>VLOOKUP(Tableau2[[#This Row],[Article]],Tableau4[],4,FALSE)</f>
        <v>Pâtes/ Semoule/ Riz/ Blé</v>
      </c>
      <c r="F20" s="2"/>
      <c r="G20" s="2" t="s">
        <v>146</v>
      </c>
      <c r="H20" s="2"/>
      <c r="I20" s="3">
        <v>45925</v>
      </c>
      <c r="J20" s="2" t="s">
        <v>20</v>
      </c>
      <c r="K20" s="2" t="s">
        <v>149</v>
      </c>
      <c r="L20" s="4">
        <v>672</v>
      </c>
      <c r="M20" s="4">
        <v>706.94399999999996</v>
      </c>
      <c r="N20" s="5">
        <v>112</v>
      </c>
      <c r="O20" s="7">
        <v>1</v>
      </c>
      <c r="P20" s="6">
        <v>1</v>
      </c>
    </row>
    <row r="21" spans="2:16" x14ac:dyDescent="0.25">
      <c r="B21" s="2" t="s">
        <v>380</v>
      </c>
      <c r="C21" s="2" t="s">
        <v>145</v>
      </c>
      <c r="D21" s="2"/>
      <c r="E21" s="38" t="str">
        <f>VLOOKUP(Tableau2[[#This Row],[Article]],Tableau4[],4,FALSE)</f>
        <v>Pâtes/ Semoule/ Riz/ Blé</v>
      </c>
      <c r="F21" s="2"/>
      <c r="G21" s="2" t="s">
        <v>148</v>
      </c>
      <c r="H21" s="2"/>
      <c r="I21" s="3">
        <v>46037</v>
      </c>
      <c r="J21" s="2" t="s">
        <v>20</v>
      </c>
      <c r="K21" s="2" t="s">
        <v>150</v>
      </c>
      <c r="L21" s="4">
        <v>672</v>
      </c>
      <c r="M21" s="4">
        <v>706.94399999999996</v>
      </c>
      <c r="N21" s="5">
        <v>112</v>
      </c>
      <c r="O21" s="7">
        <v>1</v>
      </c>
      <c r="P21" s="6">
        <v>1</v>
      </c>
    </row>
    <row r="22" spans="2:16" x14ac:dyDescent="0.25">
      <c r="B22" s="2" t="s">
        <v>380</v>
      </c>
      <c r="C22" s="2" t="s">
        <v>145</v>
      </c>
      <c r="D22" s="2"/>
      <c r="E22" s="38" t="str">
        <f>VLOOKUP(Tableau2[[#This Row],[Article]],Tableau4[],4,FALSE)</f>
        <v>Pâtes/ Semoule/ Riz/ Blé</v>
      </c>
      <c r="F22" s="2"/>
      <c r="G22" s="2" t="s">
        <v>148</v>
      </c>
      <c r="H22" s="2"/>
      <c r="I22" s="3">
        <v>46037</v>
      </c>
      <c r="J22" s="2" t="s">
        <v>20</v>
      </c>
      <c r="K22" s="2" t="s">
        <v>151</v>
      </c>
      <c r="L22" s="4">
        <v>672</v>
      </c>
      <c r="M22" s="4">
        <v>706.94399999999996</v>
      </c>
      <c r="N22" s="5">
        <v>112</v>
      </c>
      <c r="O22" s="7">
        <v>1</v>
      </c>
      <c r="P22" s="6">
        <v>1</v>
      </c>
    </row>
    <row r="23" spans="2:16" x14ac:dyDescent="0.25">
      <c r="B23" s="2" t="s">
        <v>380</v>
      </c>
      <c r="C23" s="2" t="s">
        <v>145</v>
      </c>
      <c r="D23" s="2"/>
      <c r="E23" s="38" t="str">
        <f>VLOOKUP(Tableau2[[#This Row],[Article]],Tableau4[],4,FALSE)</f>
        <v>Pâtes/ Semoule/ Riz/ Blé</v>
      </c>
      <c r="F23" s="2"/>
      <c r="G23" s="2" t="s">
        <v>148</v>
      </c>
      <c r="H23" s="2"/>
      <c r="I23" s="3">
        <v>46037</v>
      </c>
      <c r="J23" s="2" t="s">
        <v>20</v>
      </c>
      <c r="K23" s="2" t="s">
        <v>152</v>
      </c>
      <c r="L23" s="4">
        <v>672</v>
      </c>
      <c r="M23" s="4">
        <v>706.94399999999996</v>
      </c>
      <c r="N23" s="5">
        <v>112</v>
      </c>
      <c r="O23" s="7">
        <v>1</v>
      </c>
      <c r="P23" s="6">
        <v>1</v>
      </c>
    </row>
    <row r="24" spans="2:16" x14ac:dyDescent="0.25">
      <c r="B24" s="2" t="s">
        <v>381</v>
      </c>
      <c r="C24" s="2" t="s">
        <v>153</v>
      </c>
      <c r="D24" s="2" t="s">
        <v>154</v>
      </c>
      <c r="E24" s="38" t="str">
        <f>VLOOKUP(Tableau2[[#This Row],[Article]],Tableau4[],4,FALSE)</f>
        <v>Fruits et Légumes secs</v>
      </c>
      <c r="F24" s="2"/>
      <c r="G24" s="2" t="s">
        <v>155</v>
      </c>
      <c r="H24" s="2"/>
      <c r="I24" s="3">
        <v>46356</v>
      </c>
      <c r="J24" s="2" t="s">
        <v>20</v>
      </c>
      <c r="K24" s="2" t="s">
        <v>156</v>
      </c>
      <c r="L24" s="4">
        <v>465.6</v>
      </c>
      <c r="M24" s="4">
        <v>480</v>
      </c>
      <c r="N24" s="5"/>
      <c r="O24" s="8"/>
      <c r="P24" s="6">
        <v>1</v>
      </c>
    </row>
    <row r="25" spans="2:16" x14ac:dyDescent="0.25">
      <c r="B25" s="2" t="s">
        <v>381</v>
      </c>
      <c r="C25" s="2" t="s">
        <v>153</v>
      </c>
      <c r="D25" s="2" t="s">
        <v>154</v>
      </c>
      <c r="E25" s="38" t="str">
        <f>VLOOKUP(Tableau2[[#This Row],[Article]],Tableau4[],4,FALSE)</f>
        <v>Fruits et Légumes secs</v>
      </c>
      <c r="F25" s="2"/>
      <c r="G25" s="2" t="s">
        <v>157</v>
      </c>
      <c r="H25" s="2"/>
      <c r="I25" s="3">
        <v>46356</v>
      </c>
      <c r="J25" s="2" t="s">
        <v>20</v>
      </c>
      <c r="K25" s="2" t="s">
        <v>21</v>
      </c>
      <c r="L25" s="4">
        <v>492.02300000000002</v>
      </c>
      <c r="M25" s="4">
        <v>507.24</v>
      </c>
      <c r="N25" s="5"/>
      <c r="O25" s="8"/>
      <c r="P25" s="6">
        <v>1</v>
      </c>
    </row>
    <row r="26" spans="2:16" x14ac:dyDescent="0.25">
      <c r="B26" s="2" t="s">
        <v>382</v>
      </c>
      <c r="C26" s="2" t="s">
        <v>158</v>
      </c>
      <c r="D26" s="2"/>
      <c r="E26" s="38" t="str">
        <f>VLOOKUP(Tableau2[[#This Row],[Article]],Tableau4[],4,FALSE)</f>
        <v>Fruits et Légumes secs</v>
      </c>
      <c r="F26" s="2"/>
      <c r="G26" s="2" t="s">
        <v>159</v>
      </c>
      <c r="H26" s="2"/>
      <c r="I26" s="3">
        <v>46660</v>
      </c>
      <c r="J26" s="2" t="s">
        <v>20</v>
      </c>
      <c r="K26" s="2" t="s">
        <v>160</v>
      </c>
      <c r="L26" s="4">
        <v>691.2</v>
      </c>
      <c r="M26" s="4">
        <v>838.08</v>
      </c>
      <c r="N26" s="5">
        <v>144</v>
      </c>
      <c r="O26" s="7">
        <v>1</v>
      </c>
      <c r="P26" s="6">
        <v>1</v>
      </c>
    </row>
    <row r="27" spans="2:16" x14ac:dyDescent="0.25">
      <c r="B27" s="2" t="s">
        <v>382</v>
      </c>
      <c r="C27" s="2" t="s">
        <v>158</v>
      </c>
      <c r="D27" s="2"/>
      <c r="E27" s="38" t="str">
        <f>VLOOKUP(Tableau2[[#This Row],[Article]],Tableau4[],4,FALSE)</f>
        <v>Fruits et Légumes secs</v>
      </c>
      <c r="F27" s="2"/>
      <c r="G27" s="2" t="s">
        <v>159</v>
      </c>
      <c r="H27" s="2"/>
      <c r="I27" s="3">
        <v>46660</v>
      </c>
      <c r="J27" s="2" t="s">
        <v>20</v>
      </c>
      <c r="K27" s="2" t="s">
        <v>161</v>
      </c>
      <c r="L27" s="4">
        <v>691.2</v>
      </c>
      <c r="M27" s="4">
        <v>838.08</v>
      </c>
      <c r="N27" s="5">
        <v>144</v>
      </c>
      <c r="O27" s="7">
        <v>1</v>
      </c>
      <c r="P27" s="6">
        <v>1</v>
      </c>
    </row>
    <row r="28" spans="2:16" x14ac:dyDescent="0.25">
      <c r="B28" s="2" t="s">
        <v>383</v>
      </c>
      <c r="C28" s="2" t="s">
        <v>162</v>
      </c>
      <c r="D28" s="2" t="s">
        <v>18</v>
      </c>
      <c r="E28" s="38" t="str">
        <f>VLOOKUP(Tableau2[[#This Row],[Article]],Tableau4[],4,FALSE)</f>
        <v>Potages/ Bouillons</v>
      </c>
      <c r="F28" s="2"/>
      <c r="G28" s="2" t="s">
        <v>163</v>
      </c>
      <c r="H28" s="2"/>
      <c r="I28" s="3">
        <v>45657</v>
      </c>
      <c r="J28" s="2" t="s">
        <v>20</v>
      </c>
      <c r="K28" s="2" t="s">
        <v>21</v>
      </c>
      <c r="L28" s="4">
        <v>106.22</v>
      </c>
      <c r="M28" s="4">
        <v>113</v>
      </c>
      <c r="N28" s="5"/>
      <c r="O28" s="8"/>
      <c r="P28" s="6"/>
    </row>
    <row r="29" spans="2:16" x14ac:dyDescent="0.25">
      <c r="B29" s="2" t="s">
        <v>383</v>
      </c>
      <c r="C29" s="2" t="s">
        <v>162</v>
      </c>
      <c r="D29" s="2" t="s">
        <v>18</v>
      </c>
      <c r="E29" s="38" t="str">
        <f>VLOOKUP(Tableau2[[#This Row],[Article]],Tableau4[],4,FALSE)</f>
        <v>Potages/ Bouillons</v>
      </c>
      <c r="F29" s="2"/>
      <c r="G29" s="2" t="s">
        <v>163</v>
      </c>
      <c r="H29" s="2"/>
      <c r="I29" s="3">
        <v>45657</v>
      </c>
      <c r="J29" s="2" t="s">
        <v>20</v>
      </c>
      <c r="K29" s="2" t="s">
        <v>164</v>
      </c>
      <c r="L29" s="4">
        <v>775.5</v>
      </c>
      <c r="M29" s="4">
        <v>825</v>
      </c>
      <c r="N29" s="5"/>
      <c r="O29" s="8"/>
      <c r="P29" s="6"/>
    </row>
    <row r="30" spans="2:16" x14ac:dyDescent="0.25">
      <c r="B30" s="2" t="s">
        <v>384</v>
      </c>
      <c r="C30" s="2" t="s">
        <v>165</v>
      </c>
      <c r="D30" s="2" t="s">
        <v>18</v>
      </c>
      <c r="E30" s="38" t="str">
        <f>VLOOKUP(Tableau2[[#This Row],[Article]],Tableau4[],4,FALSE)</f>
        <v>Condiments</v>
      </c>
      <c r="F30" s="2"/>
      <c r="G30" s="2" t="s">
        <v>166</v>
      </c>
      <c r="H30" s="2"/>
      <c r="I30" s="3">
        <v>45657</v>
      </c>
      <c r="J30" s="2" t="s">
        <v>20</v>
      </c>
      <c r="K30" s="2" t="s">
        <v>21</v>
      </c>
      <c r="L30" s="4">
        <v>208.56</v>
      </c>
      <c r="M30" s="4">
        <v>264</v>
      </c>
      <c r="N30" s="5"/>
      <c r="O30" s="8"/>
      <c r="P30" s="6"/>
    </row>
    <row r="31" spans="2:16" x14ac:dyDescent="0.25">
      <c r="B31" s="2" t="s">
        <v>384</v>
      </c>
      <c r="C31" s="2" t="s">
        <v>165</v>
      </c>
      <c r="D31" s="2" t="s">
        <v>18</v>
      </c>
      <c r="E31" s="38" t="str">
        <f>VLOOKUP(Tableau2[[#This Row],[Article]],Tableau4[],4,FALSE)</f>
        <v>Condiments</v>
      </c>
      <c r="F31" s="2"/>
      <c r="G31" s="2" t="s">
        <v>166</v>
      </c>
      <c r="H31" s="2"/>
      <c r="I31" s="3">
        <v>45657</v>
      </c>
      <c r="J31" s="2" t="s">
        <v>20</v>
      </c>
      <c r="K31" s="2" t="s">
        <v>167</v>
      </c>
      <c r="L31" s="4">
        <v>327.85</v>
      </c>
      <c r="M31" s="4">
        <v>415</v>
      </c>
      <c r="N31" s="5"/>
      <c r="O31" s="8"/>
      <c r="P31" s="6"/>
    </row>
    <row r="32" spans="2:16" x14ac:dyDescent="0.25">
      <c r="B32" s="2" t="s">
        <v>384</v>
      </c>
      <c r="C32" s="2" t="s">
        <v>165</v>
      </c>
      <c r="D32" s="2" t="s">
        <v>18</v>
      </c>
      <c r="E32" s="38" t="str">
        <f>VLOOKUP(Tableau2[[#This Row],[Article]],Tableau4[],4,FALSE)</f>
        <v>Condiments</v>
      </c>
      <c r="F32" s="2"/>
      <c r="G32" s="2" t="s">
        <v>166</v>
      </c>
      <c r="H32" s="2"/>
      <c r="I32" s="3">
        <v>45657</v>
      </c>
      <c r="J32" s="2" t="s">
        <v>20</v>
      </c>
      <c r="K32" s="2" t="s">
        <v>168</v>
      </c>
      <c r="L32" s="4">
        <v>298.62</v>
      </c>
      <c r="M32" s="4">
        <v>378</v>
      </c>
      <c r="N32" s="5"/>
      <c r="O32" s="8"/>
      <c r="P32" s="6"/>
    </row>
    <row r="33" spans="2:16" x14ac:dyDescent="0.25">
      <c r="B33" s="2" t="s">
        <v>384</v>
      </c>
      <c r="C33" s="2" t="s">
        <v>165</v>
      </c>
      <c r="D33" s="2" t="s">
        <v>18</v>
      </c>
      <c r="E33" s="38" t="str">
        <f>VLOOKUP(Tableau2[[#This Row],[Article]],Tableau4[],4,FALSE)</f>
        <v>Condiments</v>
      </c>
      <c r="F33" s="2"/>
      <c r="G33" s="2" t="s">
        <v>166</v>
      </c>
      <c r="H33" s="2"/>
      <c r="I33" s="3">
        <v>45657</v>
      </c>
      <c r="J33" s="2" t="s">
        <v>20</v>
      </c>
      <c r="K33" s="2" t="s">
        <v>169</v>
      </c>
      <c r="L33" s="4">
        <v>593.29</v>
      </c>
      <c r="M33" s="4">
        <v>751</v>
      </c>
      <c r="N33" s="5"/>
      <c r="O33" s="8"/>
      <c r="P33" s="6"/>
    </row>
    <row r="34" spans="2:16" x14ac:dyDescent="0.25">
      <c r="B34" s="2" t="s">
        <v>384</v>
      </c>
      <c r="C34" s="2" t="s">
        <v>165</v>
      </c>
      <c r="D34" s="2" t="s">
        <v>18</v>
      </c>
      <c r="E34" s="38" t="str">
        <f>VLOOKUP(Tableau2[[#This Row],[Article]],Tableau4[],4,FALSE)</f>
        <v>Condiments</v>
      </c>
      <c r="F34" s="2"/>
      <c r="G34" s="2" t="s">
        <v>166</v>
      </c>
      <c r="H34" s="2"/>
      <c r="I34" s="3">
        <v>45657</v>
      </c>
      <c r="J34" s="2" t="s">
        <v>20</v>
      </c>
      <c r="K34" s="2" t="s">
        <v>170</v>
      </c>
      <c r="L34" s="4">
        <v>353.13</v>
      </c>
      <c r="M34" s="4">
        <v>447</v>
      </c>
      <c r="N34" s="5"/>
      <c r="O34" s="8"/>
      <c r="P34" s="6"/>
    </row>
    <row r="35" spans="2:16" x14ac:dyDescent="0.25">
      <c r="B35" s="2" t="s">
        <v>385</v>
      </c>
      <c r="C35" s="2" t="s">
        <v>171</v>
      </c>
      <c r="D35" s="2"/>
      <c r="E35" s="38" t="str">
        <f>VLOOKUP(Tableau2[[#This Row],[Article]],Tableau4[],4,FALSE)</f>
        <v>Condiments</v>
      </c>
      <c r="F35" s="2"/>
      <c r="G35" s="2" t="s">
        <v>172</v>
      </c>
      <c r="H35" s="2"/>
      <c r="I35" s="3"/>
      <c r="J35" s="2" t="s">
        <v>20</v>
      </c>
      <c r="K35" s="2" t="s">
        <v>173</v>
      </c>
      <c r="L35" s="4">
        <v>524.16</v>
      </c>
      <c r="M35" s="4">
        <v>544.12800000000004</v>
      </c>
      <c r="N35" s="5">
        <v>104</v>
      </c>
      <c r="O35" s="7">
        <v>0.6</v>
      </c>
      <c r="P35" s="6">
        <v>1</v>
      </c>
    </row>
    <row r="36" spans="2:16" x14ac:dyDescent="0.25">
      <c r="B36" s="2" t="s">
        <v>385</v>
      </c>
      <c r="C36" s="2" t="s">
        <v>171</v>
      </c>
      <c r="D36" s="2"/>
      <c r="E36" s="38" t="str">
        <f>VLOOKUP(Tableau2[[#This Row],[Article]],Tableau4[],4,FALSE)</f>
        <v>Condiments</v>
      </c>
      <c r="F36" s="2"/>
      <c r="G36" s="2" t="s">
        <v>172</v>
      </c>
      <c r="H36" s="2"/>
      <c r="I36" s="3"/>
      <c r="J36" s="2" t="s">
        <v>20</v>
      </c>
      <c r="K36" s="2" t="s">
        <v>174</v>
      </c>
      <c r="L36" s="4">
        <v>856.8</v>
      </c>
      <c r="M36" s="4">
        <v>889.44</v>
      </c>
      <c r="N36" s="5">
        <v>170</v>
      </c>
      <c r="O36" s="7">
        <v>1</v>
      </c>
      <c r="P36" s="6">
        <v>1</v>
      </c>
    </row>
    <row r="37" spans="2:16" x14ac:dyDescent="0.25">
      <c r="B37" s="2" t="s">
        <v>385</v>
      </c>
      <c r="C37" s="2" t="s">
        <v>171</v>
      </c>
      <c r="D37" s="2"/>
      <c r="E37" s="38" t="str">
        <f>VLOOKUP(Tableau2[[#This Row],[Article]],Tableau4[],4,FALSE)</f>
        <v>Condiments</v>
      </c>
      <c r="F37" s="2"/>
      <c r="G37" s="2" t="s">
        <v>172</v>
      </c>
      <c r="H37" s="2"/>
      <c r="I37" s="3"/>
      <c r="J37" s="2" t="s">
        <v>20</v>
      </c>
      <c r="K37" s="2" t="s">
        <v>175</v>
      </c>
      <c r="L37" s="4">
        <v>856.8</v>
      </c>
      <c r="M37" s="4">
        <v>889.44</v>
      </c>
      <c r="N37" s="5">
        <v>170</v>
      </c>
      <c r="O37" s="7">
        <v>1</v>
      </c>
      <c r="P37" s="6">
        <v>1</v>
      </c>
    </row>
    <row r="38" spans="2:16" x14ac:dyDescent="0.25">
      <c r="B38" s="2" t="s">
        <v>413</v>
      </c>
      <c r="C38" s="2" t="s">
        <v>179</v>
      </c>
      <c r="D38" s="2" t="s">
        <v>18</v>
      </c>
      <c r="E38" s="38" t="str">
        <f>VLOOKUP(Tableau2[[#This Row],[Article]],Tableau4[],4,FALSE)</f>
        <v>Huiles  Mat. Grasses</v>
      </c>
      <c r="F38" s="2"/>
      <c r="G38" s="2" t="s">
        <v>180</v>
      </c>
      <c r="H38" s="2"/>
      <c r="I38" s="3">
        <v>45657</v>
      </c>
      <c r="J38" s="2" t="s">
        <v>20</v>
      </c>
      <c r="K38" s="2" t="s">
        <v>21</v>
      </c>
      <c r="L38" s="4">
        <v>224.07</v>
      </c>
      <c r="M38" s="4">
        <v>231</v>
      </c>
      <c r="N38" s="5"/>
      <c r="O38" s="8"/>
      <c r="P38" s="6"/>
    </row>
    <row r="39" spans="2:16" x14ac:dyDescent="0.25">
      <c r="B39" s="2" t="s">
        <v>413</v>
      </c>
      <c r="C39" s="2"/>
      <c r="D39" s="2" t="s">
        <v>182</v>
      </c>
      <c r="E39" s="38" t="str">
        <f>VLOOKUP(Tableau2[[#This Row],[Article]],Tableau4[],4,FALSE)</f>
        <v>Huiles  Mat. Grasses</v>
      </c>
      <c r="F39" s="2"/>
      <c r="G39" s="2" t="s">
        <v>181</v>
      </c>
      <c r="H39" s="2"/>
      <c r="I39" s="3">
        <v>45657</v>
      </c>
      <c r="J39" s="2" t="s">
        <v>20</v>
      </c>
      <c r="K39" s="2" t="s">
        <v>21</v>
      </c>
      <c r="L39" s="4">
        <v>2.91</v>
      </c>
      <c r="M39" s="4">
        <v>3</v>
      </c>
      <c r="N39" s="5"/>
      <c r="O39" s="8"/>
      <c r="P39" s="6"/>
    </row>
    <row r="40" spans="2:16" x14ac:dyDescent="0.25">
      <c r="B40" s="2" t="s">
        <v>386</v>
      </c>
      <c r="C40" s="2" t="s">
        <v>183</v>
      </c>
      <c r="D40" s="2"/>
      <c r="E40" s="38" t="str">
        <f>VLOOKUP(Tableau2[[#This Row],[Article]],Tableau4[],4,FALSE)</f>
        <v>Huiles  Mat. Grasses</v>
      </c>
      <c r="F40" s="2"/>
      <c r="G40" s="2" t="s">
        <v>184</v>
      </c>
      <c r="H40" s="2"/>
      <c r="I40" s="3">
        <v>45657</v>
      </c>
      <c r="J40" s="2" t="s">
        <v>20</v>
      </c>
      <c r="K40" s="2" t="s">
        <v>185</v>
      </c>
      <c r="L40" s="4">
        <v>642.95000000000005</v>
      </c>
      <c r="M40" s="4">
        <v>642.95000000000005</v>
      </c>
      <c r="N40" s="5">
        <v>70</v>
      </c>
      <c r="O40" s="7">
        <v>1</v>
      </c>
      <c r="P40" s="6">
        <v>1</v>
      </c>
    </row>
    <row r="41" spans="2:16" x14ac:dyDescent="0.25">
      <c r="B41" s="2" t="s">
        <v>386</v>
      </c>
      <c r="C41" s="2" t="s">
        <v>183</v>
      </c>
      <c r="D41" s="2"/>
      <c r="E41" s="38" t="str">
        <f>VLOOKUP(Tableau2[[#This Row],[Article]],Tableau4[],4,FALSE)</f>
        <v>Huiles  Mat. Grasses</v>
      </c>
      <c r="F41" s="2"/>
      <c r="G41" s="2" t="s">
        <v>184</v>
      </c>
      <c r="H41" s="2"/>
      <c r="I41" s="3">
        <v>45657</v>
      </c>
      <c r="J41" s="2" t="s">
        <v>20</v>
      </c>
      <c r="K41" s="2" t="s">
        <v>186</v>
      </c>
      <c r="L41" s="4">
        <v>642.95000000000005</v>
      </c>
      <c r="M41" s="4">
        <v>642.95000000000005</v>
      </c>
      <c r="N41" s="5">
        <v>70</v>
      </c>
      <c r="O41" s="7">
        <v>1</v>
      </c>
      <c r="P41" s="6">
        <v>1</v>
      </c>
    </row>
    <row r="42" spans="2:16" x14ac:dyDescent="0.25">
      <c r="B42" s="2" t="s">
        <v>414</v>
      </c>
      <c r="C42" s="2" t="s">
        <v>187</v>
      </c>
      <c r="D42" s="2"/>
      <c r="E42" s="38" t="str">
        <f>VLOOKUP(Tableau2[[#This Row],[Article]],Tableau4[],4,FALSE)</f>
        <v>Huiles  Mat. Grasses</v>
      </c>
      <c r="F42" s="2"/>
      <c r="G42" s="2" t="s">
        <v>188</v>
      </c>
      <c r="H42" s="2"/>
      <c r="I42" s="3">
        <v>46008</v>
      </c>
      <c r="J42" s="2" t="s">
        <v>20</v>
      </c>
      <c r="K42" s="2" t="s">
        <v>189</v>
      </c>
      <c r="L42" s="4">
        <v>675</v>
      </c>
      <c r="M42" s="4">
        <v>675</v>
      </c>
      <c r="N42" s="5">
        <v>45</v>
      </c>
      <c r="O42" s="7">
        <v>1</v>
      </c>
      <c r="P42" s="6">
        <v>1</v>
      </c>
    </row>
    <row r="43" spans="2:16" x14ac:dyDescent="0.25">
      <c r="B43" s="2" t="s">
        <v>414</v>
      </c>
      <c r="C43" s="2" t="s">
        <v>187</v>
      </c>
      <c r="D43" s="2"/>
      <c r="E43" s="38" t="str">
        <f>VLOOKUP(Tableau2[[#This Row],[Article]],Tableau4[],4,FALSE)</f>
        <v>Huiles  Mat. Grasses</v>
      </c>
      <c r="F43" s="2"/>
      <c r="G43" s="2" t="s">
        <v>188</v>
      </c>
      <c r="H43" s="2"/>
      <c r="I43" s="3">
        <v>46008</v>
      </c>
      <c r="J43" s="2" t="s">
        <v>20</v>
      </c>
      <c r="K43" s="2" t="s">
        <v>190</v>
      </c>
      <c r="L43" s="4">
        <v>675</v>
      </c>
      <c r="M43" s="4">
        <v>675</v>
      </c>
      <c r="N43" s="5">
        <v>45</v>
      </c>
      <c r="O43" s="7">
        <v>1</v>
      </c>
      <c r="P43" s="6">
        <v>1</v>
      </c>
    </row>
    <row r="44" spans="2:16" x14ac:dyDescent="0.25">
      <c r="B44" s="2" t="s">
        <v>414</v>
      </c>
      <c r="C44" s="2" t="s">
        <v>187</v>
      </c>
      <c r="D44" s="2"/>
      <c r="E44" s="38" t="str">
        <f>VLOOKUP(Tableau2[[#This Row],[Article]],Tableau4[],4,FALSE)</f>
        <v>Huiles  Mat. Grasses</v>
      </c>
      <c r="F44" s="2"/>
      <c r="G44" s="2" t="s">
        <v>188</v>
      </c>
      <c r="H44" s="2"/>
      <c r="I44" s="3">
        <v>46008</v>
      </c>
      <c r="J44" s="2" t="s">
        <v>20</v>
      </c>
      <c r="K44" s="2" t="s">
        <v>191</v>
      </c>
      <c r="L44" s="4">
        <v>675</v>
      </c>
      <c r="M44" s="4">
        <v>675</v>
      </c>
      <c r="N44" s="5">
        <v>45</v>
      </c>
      <c r="O44" s="7">
        <v>1</v>
      </c>
      <c r="P44" s="6">
        <v>1</v>
      </c>
    </row>
    <row r="45" spans="2:16" x14ac:dyDescent="0.25">
      <c r="B45" s="2" t="s">
        <v>414</v>
      </c>
      <c r="C45" s="2" t="s">
        <v>187</v>
      </c>
      <c r="D45" s="2"/>
      <c r="E45" s="38" t="str">
        <f>VLOOKUP(Tableau2[[#This Row],[Article]],Tableau4[],4,FALSE)</f>
        <v>Huiles  Mat. Grasses</v>
      </c>
      <c r="F45" s="2"/>
      <c r="G45" s="2" t="s">
        <v>188</v>
      </c>
      <c r="H45" s="2"/>
      <c r="I45" s="3">
        <v>46008</v>
      </c>
      <c r="J45" s="2" t="s">
        <v>20</v>
      </c>
      <c r="K45" s="2" t="s">
        <v>192</v>
      </c>
      <c r="L45" s="4">
        <v>675</v>
      </c>
      <c r="M45" s="4">
        <v>675</v>
      </c>
      <c r="N45" s="5">
        <v>45</v>
      </c>
      <c r="O45" s="7">
        <v>1</v>
      </c>
      <c r="P45" s="6">
        <v>1</v>
      </c>
    </row>
    <row r="46" spans="2:16" x14ac:dyDescent="0.25">
      <c r="B46" s="2" t="s">
        <v>387</v>
      </c>
      <c r="C46" s="2" t="s">
        <v>193</v>
      </c>
      <c r="D46" s="2" t="s">
        <v>18</v>
      </c>
      <c r="E46" s="38" t="str">
        <f>VLOOKUP(Tableau2[[#This Row],[Article]],Tableau4[],4,FALSE)</f>
        <v>Sucres</v>
      </c>
      <c r="F46" s="2"/>
      <c r="G46" s="2" t="s">
        <v>194</v>
      </c>
      <c r="H46" s="2"/>
      <c r="I46" s="3">
        <v>45657</v>
      </c>
      <c r="J46" s="2" t="s">
        <v>20</v>
      </c>
      <c r="K46" s="2" t="s">
        <v>21</v>
      </c>
      <c r="L46" s="4">
        <v>131</v>
      </c>
      <c r="M46" s="4">
        <v>131</v>
      </c>
      <c r="N46" s="5"/>
      <c r="O46" s="8"/>
      <c r="P46" s="6">
        <v>1</v>
      </c>
    </row>
    <row r="47" spans="2:16" x14ac:dyDescent="0.25">
      <c r="B47" s="2" t="s">
        <v>387</v>
      </c>
      <c r="C47" s="2" t="s">
        <v>193</v>
      </c>
      <c r="D47" s="2" t="s">
        <v>18</v>
      </c>
      <c r="E47" s="38" t="str">
        <f>VLOOKUP(Tableau2[[#This Row],[Article]],Tableau4[],4,FALSE)</f>
        <v>Sucres</v>
      </c>
      <c r="F47" s="2"/>
      <c r="G47" s="2" t="s">
        <v>194</v>
      </c>
      <c r="H47" s="2"/>
      <c r="I47" s="3">
        <v>45657</v>
      </c>
      <c r="J47" s="2" t="s">
        <v>20</v>
      </c>
      <c r="K47" s="2" t="s">
        <v>195</v>
      </c>
      <c r="L47" s="4">
        <v>452</v>
      </c>
      <c r="M47" s="4">
        <v>452</v>
      </c>
      <c r="N47" s="5"/>
      <c r="O47" s="8"/>
      <c r="P47" s="6">
        <v>1</v>
      </c>
    </row>
    <row r="48" spans="2:16" x14ac:dyDescent="0.25">
      <c r="B48" s="2" t="s">
        <v>388</v>
      </c>
      <c r="C48" s="2" t="s">
        <v>196</v>
      </c>
      <c r="D48" s="2" t="s">
        <v>18</v>
      </c>
      <c r="E48" s="38" t="str">
        <f>VLOOKUP(Tableau2[[#This Row],[Article]],Tableau4[],4,FALSE)</f>
        <v>Confitures/ Miels</v>
      </c>
      <c r="F48" s="2"/>
      <c r="G48" s="2" t="s">
        <v>197</v>
      </c>
      <c r="H48" s="2"/>
      <c r="I48" s="3">
        <v>45657</v>
      </c>
      <c r="J48" s="2" t="s">
        <v>20</v>
      </c>
      <c r="K48" s="2" t="s">
        <v>21</v>
      </c>
      <c r="L48" s="4">
        <v>277.44</v>
      </c>
      <c r="M48" s="4">
        <v>408</v>
      </c>
      <c r="N48" s="5"/>
      <c r="O48" s="8"/>
      <c r="P48" s="6">
        <v>1</v>
      </c>
    </row>
    <row r="49" spans="2:16" x14ac:dyDescent="0.25">
      <c r="B49" s="2" t="s">
        <v>388</v>
      </c>
      <c r="C49" s="2" t="s">
        <v>196</v>
      </c>
      <c r="D49" s="2" t="s">
        <v>18</v>
      </c>
      <c r="E49" s="38" t="str">
        <f>VLOOKUP(Tableau2[[#This Row],[Article]],Tableau4[],4,FALSE)</f>
        <v>Confitures/ Miels</v>
      </c>
      <c r="F49" s="2"/>
      <c r="G49" s="2" t="s">
        <v>197</v>
      </c>
      <c r="H49" s="2"/>
      <c r="I49" s="3">
        <v>45657</v>
      </c>
      <c r="J49" s="2" t="s">
        <v>20</v>
      </c>
      <c r="K49" s="2" t="s">
        <v>198</v>
      </c>
      <c r="L49" s="4">
        <v>632.4</v>
      </c>
      <c r="M49" s="4">
        <v>930</v>
      </c>
      <c r="N49" s="5"/>
      <c r="O49" s="8"/>
      <c r="P49" s="6">
        <v>1</v>
      </c>
    </row>
    <row r="50" spans="2:16" x14ac:dyDescent="0.25">
      <c r="B50" s="2" t="s">
        <v>388</v>
      </c>
      <c r="C50" s="2" t="s">
        <v>196</v>
      </c>
      <c r="D50" s="2" t="s">
        <v>18</v>
      </c>
      <c r="E50" s="38" t="str">
        <f>VLOOKUP(Tableau2[[#This Row],[Article]],Tableau4[],4,FALSE)</f>
        <v>Confitures/ Miels</v>
      </c>
      <c r="F50" s="2"/>
      <c r="G50" s="2" t="s">
        <v>197</v>
      </c>
      <c r="H50" s="2"/>
      <c r="I50" s="3">
        <v>45657</v>
      </c>
      <c r="J50" s="2" t="s">
        <v>20</v>
      </c>
      <c r="K50" s="2" t="s">
        <v>199</v>
      </c>
      <c r="L50" s="4">
        <v>558.96</v>
      </c>
      <c r="M50" s="4">
        <v>822</v>
      </c>
      <c r="N50" s="5"/>
      <c r="O50" s="8"/>
      <c r="P50" s="6">
        <v>1</v>
      </c>
    </row>
    <row r="51" spans="2:16" x14ac:dyDescent="0.25">
      <c r="B51" s="2" t="s">
        <v>388</v>
      </c>
      <c r="C51" s="2" t="s">
        <v>196</v>
      </c>
      <c r="D51" s="2" t="s">
        <v>18</v>
      </c>
      <c r="E51" s="38" t="str">
        <f>VLOOKUP(Tableau2[[#This Row],[Article]],Tableau4[],4,FALSE)</f>
        <v>Confitures/ Miels</v>
      </c>
      <c r="F51" s="2"/>
      <c r="G51" s="2" t="s">
        <v>197</v>
      </c>
      <c r="H51" s="2"/>
      <c r="I51" s="3">
        <v>45657</v>
      </c>
      <c r="J51" s="2" t="s">
        <v>20</v>
      </c>
      <c r="K51" s="2" t="s">
        <v>200</v>
      </c>
      <c r="L51" s="4">
        <v>406.64</v>
      </c>
      <c r="M51" s="4">
        <v>598</v>
      </c>
      <c r="N51" s="5"/>
      <c r="O51" s="8"/>
      <c r="P51" s="6">
        <v>1</v>
      </c>
    </row>
    <row r="52" spans="2:16" x14ac:dyDescent="0.25">
      <c r="B52" s="2" t="s">
        <v>389</v>
      </c>
      <c r="C52" s="2" t="s">
        <v>201</v>
      </c>
      <c r="D52" s="2" t="s">
        <v>202</v>
      </c>
      <c r="E52" s="38" t="str">
        <f>VLOOKUP(Tableau2[[#This Row],[Article]],Tableau4[],4,FALSE)</f>
        <v>Produits  pour Bébés</v>
      </c>
      <c r="F52" s="2"/>
      <c r="G52" s="2" t="s">
        <v>203</v>
      </c>
      <c r="H52" s="2"/>
      <c r="I52" s="3">
        <v>45619</v>
      </c>
      <c r="J52" s="2" t="s">
        <v>20</v>
      </c>
      <c r="K52" s="2" t="s">
        <v>204</v>
      </c>
      <c r="L52" s="4">
        <v>100.3</v>
      </c>
      <c r="M52" s="4">
        <v>170</v>
      </c>
      <c r="N52" s="5"/>
      <c r="O52" s="8"/>
      <c r="P52" s="6">
        <v>1</v>
      </c>
    </row>
    <row r="53" spans="2:16" x14ac:dyDescent="0.25">
      <c r="B53" s="2" t="s">
        <v>389</v>
      </c>
      <c r="C53" s="2" t="s">
        <v>201</v>
      </c>
      <c r="D53" s="2" t="s">
        <v>202</v>
      </c>
      <c r="E53" s="38" t="str">
        <f>VLOOKUP(Tableau2[[#This Row],[Article]],Tableau4[],4,FALSE)</f>
        <v>Produits  pour Bébés</v>
      </c>
      <c r="F53" s="2"/>
      <c r="G53" s="2" t="s">
        <v>203</v>
      </c>
      <c r="H53" s="2"/>
      <c r="I53" s="3">
        <v>45619</v>
      </c>
      <c r="J53" s="2" t="s">
        <v>20</v>
      </c>
      <c r="K53" s="2" t="s">
        <v>205</v>
      </c>
      <c r="L53" s="4">
        <v>179.36</v>
      </c>
      <c r="M53" s="4">
        <v>304</v>
      </c>
      <c r="N53" s="5"/>
      <c r="O53" s="8"/>
      <c r="P53" s="6">
        <v>1</v>
      </c>
    </row>
    <row r="54" spans="2:16" x14ac:dyDescent="0.25">
      <c r="B54" s="2" t="s">
        <v>389</v>
      </c>
      <c r="C54" s="2" t="s">
        <v>201</v>
      </c>
      <c r="D54" s="2" t="s">
        <v>202</v>
      </c>
      <c r="E54" s="38" t="str">
        <f>VLOOKUP(Tableau2[[#This Row],[Article]],Tableau4[],4,FALSE)</f>
        <v>Produits  pour Bébés</v>
      </c>
      <c r="F54" s="2"/>
      <c r="G54" s="2" t="s">
        <v>203</v>
      </c>
      <c r="H54" s="2"/>
      <c r="I54" s="3">
        <v>45619</v>
      </c>
      <c r="J54" s="2" t="s">
        <v>20</v>
      </c>
      <c r="K54" s="2" t="s">
        <v>206</v>
      </c>
      <c r="L54" s="4">
        <v>74.930000000000007</v>
      </c>
      <c r="M54" s="4">
        <v>127</v>
      </c>
      <c r="N54" s="5"/>
      <c r="O54" s="8"/>
      <c r="P54" s="6">
        <v>1</v>
      </c>
    </row>
    <row r="55" spans="2:16" x14ac:dyDescent="0.25">
      <c r="B55" s="2" t="s">
        <v>389</v>
      </c>
      <c r="C55" s="2" t="s">
        <v>201</v>
      </c>
      <c r="D55" s="2" t="s">
        <v>202</v>
      </c>
      <c r="E55" s="38" t="str">
        <f>VLOOKUP(Tableau2[[#This Row],[Article]],Tableau4[],4,FALSE)</f>
        <v>Produits  pour Bébés</v>
      </c>
      <c r="F55" s="2"/>
      <c r="G55" s="2" t="s">
        <v>203</v>
      </c>
      <c r="H55" s="2"/>
      <c r="I55" s="3">
        <v>45619</v>
      </c>
      <c r="J55" s="2" t="s">
        <v>20</v>
      </c>
      <c r="K55" s="2" t="s">
        <v>207</v>
      </c>
      <c r="L55" s="4">
        <v>114.46</v>
      </c>
      <c r="M55" s="4">
        <v>194</v>
      </c>
      <c r="N55" s="5"/>
      <c r="O55" s="8"/>
      <c r="P55" s="6">
        <v>1</v>
      </c>
    </row>
    <row r="56" spans="2:16" x14ac:dyDescent="0.25">
      <c r="B56" s="2" t="s">
        <v>389</v>
      </c>
      <c r="C56" s="2" t="s">
        <v>201</v>
      </c>
      <c r="D56" s="2" t="s">
        <v>202</v>
      </c>
      <c r="E56" s="38" t="str">
        <f>VLOOKUP(Tableau2[[#This Row],[Article]],Tableau4[],4,FALSE)</f>
        <v>Produits  pour Bébés</v>
      </c>
      <c r="F56" s="2"/>
      <c r="G56" s="2" t="s">
        <v>203</v>
      </c>
      <c r="H56" s="2"/>
      <c r="I56" s="3">
        <v>45619</v>
      </c>
      <c r="J56" s="2" t="s">
        <v>20</v>
      </c>
      <c r="K56" s="2" t="s">
        <v>208</v>
      </c>
      <c r="L56" s="4">
        <v>63.72</v>
      </c>
      <c r="M56" s="4">
        <v>108</v>
      </c>
      <c r="N56" s="5"/>
      <c r="O56" s="8"/>
      <c r="P56" s="6">
        <v>1</v>
      </c>
    </row>
    <row r="57" spans="2:16" x14ac:dyDescent="0.25">
      <c r="B57" s="2" t="s">
        <v>389</v>
      </c>
      <c r="C57" s="2" t="s">
        <v>201</v>
      </c>
      <c r="D57" s="2" t="s">
        <v>202</v>
      </c>
      <c r="E57" s="38" t="str">
        <f>VLOOKUP(Tableau2[[#This Row],[Article]],Tableau4[],4,FALSE)</f>
        <v>Produits  pour Bébés</v>
      </c>
      <c r="F57" s="2"/>
      <c r="G57" s="2" t="s">
        <v>203</v>
      </c>
      <c r="H57" s="2"/>
      <c r="I57" s="3">
        <v>45619</v>
      </c>
      <c r="J57" s="2" t="s">
        <v>20</v>
      </c>
      <c r="K57" s="2" t="s">
        <v>209</v>
      </c>
      <c r="L57" s="4">
        <v>62.54</v>
      </c>
      <c r="M57" s="4">
        <v>106</v>
      </c>
      <c r="N57" s="5"/>
      <c r="O57" s="8"/>
      <c r="P57" s="6">
        <v>1</v>
      </c>
    </row>
    <row r="58" spans="2:16" x14ac:dyDescent="0.25">
      <c r="B58" s="2" t="s">
        <v>389</v>
      </c>
      <c r="C58" s="2" t="s">
        <v>201</v>
      </c>
      <c r="D58" s="2" t="s">
        <v>202</v>
      </c>
      <c r="E58" s="38" t="str">
        <f>VLOOKUP(Tableau2[[#This Row],[Article]],Tableau4[],4,FALSE)</f>
        <v>Produits  pour Bébés</v>
      </c>
      <c r="F58" s="2"/>
      <c r="G58" s="2" t="s">
        <v>203</v>
      </c>
      <c r="H58" s="2"/>
      <c r="I58" s="3">
        <v>45619</v>
      </c>
      <c r="J58" s="2" t="s">
        <v>20</v>
      </c>
      <c r="K58" s="2" t="s">
        <v>210</v>
      </c>
      <c r="L58" s="4">
        <v>97.35</v>
      </c>
      <c r="M58" s="4">
        <v>165</v>
      </c>
      <c r="N58" s="5"/>
      <c r="O58" s="8"/>
      <c r="P58" s="6">
        <v>1</v>
      </c>
    </row>
    <row r="59" spans="2:16" x14ac:dyDescent="0.25">
      <c r="B59" s="2" t="s">
        <v>389</v>
      </c>
      <c r="C59" s="2" t="s">
        <v>201</v>
      </c>
      <c r="D59" s="2" t="s">
        <v>202</v>
      </c>
      <c r="E59" s="38" t="str">
        <f>VLOOKUP(Tableau2[[#This Row],[Article]],Tableau4[],4,FALSE)</f>
        <v>Produits  pour Bébés</v>
      </c>
      <c r="F59" s="2"/>
      <c r="G59" s="2" t="s">
        <v>203</v>
      </c>
      <c r="H59" s="2"/>
      <c r="I59" s="3">
        <v>45619</v>
      </c>
      <c r="J59" s="2" t="s">
        <v>20</v>
      </c>
      <c r="K59" s="2" t="s">
        <v>211</v>
      </c>
      <c r="L59" s="4">
        <v>129.80000000000001</v>
      </c>
      <c r="M59" s="4">
        <v>220</v>
      </c>
      <c r="N59" s="5"/>
      <c r="O59" s="8"/>
      <c r="P59" s="6">
        <v>1</v>
      </c>
    </row>
    <row r="60" spans="2:16" x14ac:dyDescent="0.25">
      <c r="B60" s="2" t="s">
        <v>389</v>
      </c>
      <c r="C60" s="2" t="s">
        <v>201</v>
      </c>
      <c r="D60" s="2" t="s">
        <v>18</v>
      </c>
      <c r="E60" s="38" t="str">
        <f>VLOOKUP(Tableau2[[#This Row],[Article]],Tableau4[],4,FALSE)</f>
        <v>Produits  pour Bébés</v>
      </c>
      <c r="F60" s="2"/>
      <c r="G60" s="2" t="s">
        <v>212</v>
      </c>
      <c r="H60" s="2"/>
      <c r="I60" s="3">
        <v>45657</v>
      </c>
      <c r="J60" s="2" t="s">
        <v>20</v>
      </c>
      <c r="K60" s="2" t="s">
        <v>21</v>
      </c>
      <c r="L60" s="4">
        <v>7.67</v>
      </c>
      <c r="M60" s="4">
        <v>13</v>
      </c>
      <c r="N60" s="5"/>
      <c r="O60" s="8"/>
      <c r="P60" s="6">
        <v>1</v>
      </c>
    </row>
    <row r="61" spans="2:16" x14ac:dyDescent="0.25">
      <c r="B61" s="2" t="s">
        <v>389</v>
      </c>
      <c r="C61" s="2" t="s">
        <v>201</v>
      </c>
      <c r="D61" s="2" t="s">
        <v>18</v>
      </c>
      <c r="E61" s="38" t="str">
        <f>VLOOKUP(Tableau2[[#This Row],[Article]],Tableau4[],4,FALSE)</f>
        <v>Produits  pour Bébés</v>
      </c>
      <c r="F61" s="2"/>
      <c r="G61" s="2" t="s">
        <v>212</v>
      </c>
      <c r="H61" s="2"/>
      <c r="I61" s="3">
        <v>45657</v>
      </c>
      <c r="J61" s="2" t="s">
        <v>20</v>
      </c>
      <c r="K61" s="2" t="s">
        <v>215</v>
      </c>
      <c r="L61" s="4">
        <v>238.36</v>
      </c>
      <c r="M61" s="4">
        <v>404</v>
      </c>
      <c r="N61" s="5"/>
      <c r="O61" s="8"/>
      <c r="P61" s="6">
        <v>1</v>
      </c>
    </row>
    <row r="62" spans="2:16" x14ac:dyDescent="0.25">
      <c r="B62" s="2" t="s">
        <v>389</v>
      </c>
      <c r="C62" s="2" t="s">
        <v>201</v>
      </c>
      <c r="D62" s="2" t="s">
        <v>213</v>
      </c>
      <c r="E62" s="38" t="str">
        <f>VLOOKUP(Tableau2[[#This Row],[Article]],Tableau4[],4,FALSE)</f>
        <v>Produits  pour Bébés</v>
      </c>
      <c r="F62" s="2"/>
      <c r="G62" s="2" t="s">
        <v>214</v>
      </c>
      <c r="H62" s="2"/>
      <c r="I62" s="3">
        <v>45657</v>
      </c>
      <c r="J62" s="2" t="s">
        <v>20</v>
      </c>
      <c r="K62" s="2" t="s">
        <v>204</v>
      </c>
      <c r="L62" s="4">
        <v>21.83</v>
      </c>
      <c r="M62" s="4">
        <v>37</v>
      </c>
      <c r="N62" s="5"/>
      <c r="O62" s="8"/>
      <c r="P62" s="6">
        <v>1</v>
      </c>
    </row>
    <row r="63" spans="2:16" x14ac:dyDescent="0.25">
      <c r="B63" s="2" t="s">
        <v>389</v>
      </c>
      <c r="C63" s="2" t="s">
        <v>201</v>
      </c>
      <c r="D63" s="2" t="s">
        <v>213</v>
      </c>
      <c r="E63" s="38" t="str">
        <f>VLOOKUP(Tableau2[[#This Row],[Article]],Tableau4[],4,FALSE)</f>
        <v>Produits  pour Bébés</v>
      </c>
      <c r="F63" s="2"/>
      <c r="G63" s="2" t="s">
        <v>214</v>
      </c>
      <c r="H63" s="2"/>
      <c r="I63" s="3">
        <v>45657</v>
      </c>
      <c r="J63" s="2" t="s">
        <v>20</v>
      </c>
      <c r="K63" s="2" t="s">
        <v>205</v>
      </c>
      <c r="L63" s="4">
        <v>41.3</v>
      </c>
      <c r="M63" s="4">
        <v>70</v>
      </c>
      <c r="N63" s="5"/>
      <c r="O63" s="8"/>
      <c r="P63" s="6">
        <v>1</v>
      </c>
    </row>
    <row r="64" spans="2:16" x14ac:dyDescent="0.25">
      <c r="B64" s="2" t="s">
        <v>389</v>
      </c>
      <c r="C64" s="2" t="s">
        <v>201</v>
      </c>
      <c r="D64" s="2" t="s">
        <v>213</v>
      </c>
      <c r="E64" s="38" t="str">
        <f>VLOOKUP(Tableau2[[#This Row],[Article]],Tableau4[],4,FALSE)</f>
        <v>Produits  pour Bébés</v>
      </c>
      <c r="F64" s="2"/>
      <c r="G64" s="2" t="s">
        <v>214</v>
      </c>
      <c r="H64" s="2"/>
      <c r="I64" s="3">
        <v>45657</v>
      </c>
      <c r="J64" s="2" t="s">
        <v>20</v>
      </c>
      <c r="K64" s="2" t="s">
        <v>206</v>
      </c>
      <c r="L64" s="4">
        <v>21.24</v>
      </c>
      <c r="M64" s="4">
        <v>36</v>
      </c>
      <c r="N64" s="5"/>
      <c r="O64" s="8"/>
      <c r="P64" s="6">
        <v>1</v>
      </c>
    </row>
    <row r="65" spans="2:16" x14ac:dyDescent="0.25">
      <c r="B65" s="2" t="s">
        <v>389</v>
      </c>
      <c r="C65" s="2" t="s">
        <v>201</v>
      </c>
      <c r="D65" s="2" t="s">
        <v>213</v>
      </c>
      <c r="E65" s="38" t="str">
        <f>VLOOKUP(Tableau2[[#This Row],[Article]],Tableau4[],4,FALSE)</f>
        <v>Produits  pour Bébés</v>
      </c>
      <c r="F65" s="2"/>
      <c r="G65" s="2" t="s">
        <v>214</v>
      </c>
      <c r="H65" s="2"/>
      <c r="I65" s="3">
        <v>45657</v>
      </c>
      <c r="J65" s="2" t="s">
        <v>20</v>
      </c>
      <c r="K65" s="2" t="s">
        <v>207</v>
      </c>
      <c r="L65" s="4">
        <v>2.95</v>
      </c>
      <c r="M65" s="4">
        <v>5</v>
      </c>
      <c r="N65" s="5"/>
      <c r="O65" s="8"/>
      <c r="P65" s="6">
        <v>1</v>
      </c>
    </row>
    <row r="66" spans="2:16" x14ac:dyDescent="0.25">
      <c r="B66" s="2" t="s">
        <v>389</v>
      </c>
      <c r="C66" s="2" t="s">
        <v>201</v>
      </c>
      <c r="D66" s="2" t="s">
        <v>213</v>
      </c>
      <c r="E66" s="38" t="str">
        <f>VLOOKUP(Tableau2[[#This Row],[Article]],Tableau4[],4,FALSE)</f>
        <v>Produits  pour Bébés</v>
      </c>
      <c r="F66" s="2"/>
      <c r="G66" s="2" t="s">
        <v>214</v>
      </c>
      <c r="H66" s="2"/>
      <c r="I66" s="3">
        <v>45657</v>
      </c>
      <c r="J66" s="2" t="s">
        <v>20</v>
      </c>
      <c r="K66" s="2" t="s">
        <v>208</v>
      </c>
      <c r="L66" s="4">
        <v>6.49</v>
      </c>
      <c r="M66" s="4">
        <v>11</v>
      </c>
      <c r="N66" s="5"/>
      <c r="O66" s="8"/>
      <c r="P66" s="6">
        <v>1</v>
      </c>
    </row>
    <row r="67" spans="2:16" x14ac:dyDescent="0.25">
      <c r="B67" s="2" t="s">
        <v>389</v>
      </c>
      <c r="C67" s="2" t="s">
        <v>201</v>
      </c>
      <c r="D67" s="2" t="s">
        <v>213</v>
      </c>
      <c r="E67" s="38" t="str">
        <f>VLOOKUP(Tableau2[[#This Row],[Article]],Tableau4[],4,FALSE)</f>
        <v>Produits  pour Bébés</v>
      </c>
      <c r="F67" s="2"/>
      <c r="G67" s="2" t="s">
        <v>214</v>
      </c>
      <c r="H67" s="2"/>
      <c r="I67" s="3">
        <v>45657</v>
      </c>
      <c r="J67" s="2" t="s">
        <v>20</v>
      </c>
      <c r="K67" s="2" t="s">
        <v>209</v>
      </c>
      <c r="L67" s="4">
        <v>11.8</v>
      </c>
      <c r="M67" s="4">
        <v>20</v>
      </c>
      <c r="N67" s="5"/>
      <c r="O67" s="8"/>
      <c r="P67" s="6">
        <v>1</v>
      </c>
    </row>
    <row r="68" spans="2:16" x14ac:dyDescent="0.25">
      <c r="B68" s="2" t="s">
        <v>389</v>
      </c>
      <c r="C68" s="2" t="s">
        <v>201</v>
      </c>
      <c r="D68" s="2" t="s">
        <v>213</v>
      </c>
      <c r="E68" s="38" t="str">
        <f>VLOOKUP(Tableau2[[#This Row],[Article]],Tableau4[],4,FALSE)</f>
        <v>Produits  pour Bébés</v>
      </c>
      <c r="F68" s="2"/>
      <c r="G68" s="2" t="s">
        <v>214</v>
      </c>
      <c r="H68" s="2"/>
      <c r="I68" s="3">
        <v>45657</v>
      </c>
      <c r="J68" s="2" t="s">
        <v>20</v>
      </c>
      <c r="K68" s="2" t="s">
        <v>210</v>
      </c>
      <c r="L68" s="4">
        <v>12.98</v>
      </c>
      <c r="M68" s="4">
        <v>22</v>
      </c>
      <c r="N68" s="5"/>
      <c r="O68" s="8"/>
      <c r="P68" s="6">
        <v>1</v>
      </c>
    </row>
    <row r="69" spans="2:16" x14ac:dyDescent="0.25">
      <c r="B69" s="2" t="s">
        <v>389</v>
      </c>
      <c r="C69" s="2" t="s">
        <v>201</v>
      </c>
      <c r="D69" s="2" t="s">
        <v>213</v>
      </c>
      <c r="E69" s="38" t="str">
        <f>VLOOKUP(Tableau2[[#This Row],[Article]],Tableau4[],4,FALSE)</f>
        <v>Produits  pour Bébés</v>
      </c>
      <c r="F69" s="2"/>
      <c r="G69" s="2" t="s">
        <v>214</v>
      </c>
      <c r="H69" s="2"/>
      <c r="I69" s="3">
        <v>45657</v>
      </c>
      <c r="J69" s="2" t="s">
        <v>20</v>
      </c>
      <c r="K69" s="2" t="s">
        <v>211</v>
      </c>
      <c r="L69" s="4">
        <v>20.059999999999999</v>
      </c>
      <c r="M69" s="4">
        <v>34</v>
      </c>
      <c r="N69" s="5"/>
      <c r="O69" s="8"/>
      <c r="P69" s="6">
        <v>1</v>
      </c>
    </row>
    <row r="70" spans="2:16" x14ac:dyDescent="0.25">
      <c r="B70" s="2" t="s">
        <v>390</v>
      </c>
      <c r="C70" s="2" t="s">
        <v>216</v>
      </c>
      <c r="D70" s="2" t="s">
        <v>122</v>
      </c>
      <c r="E70" s="38" t="str">
        <f>VLOOKUP(Tableau2[[#This Row],[Article]],Tableau4[],4,FALSE)</f>
        <v>Produits  pour Bébés</v>
      </c>
      <c r="F70" s="2"/>
      <c r="G70" s="2" t="s">
        <v>217</v>
      </c>
      <c r="H70" s="2"/>
      <c r="I70" s="3">
        <v>45619</v>
      </c>
      <c r="J70" s="2" t="s">
        <v>20</v>
      </c>
      <c r="K70" s="2" t="s">
        <v>218</v>
      </c>
      <c r="L70" s="4">
        <v>7.2</v>
      </c>
      <c r="M70" s="4">
        <v>8</v>
      </c>
      <c r="N70" s="5"/>
      <c r="O70" s="8"/>
      <c r="P70" s="6">
        <v>1</v>
      </c>
    </row>
    <row r="71" spans="2:16" x14ac:dyDescent="0.25">
      <c r="B71" s="2" t="s">
        <v>390</v>
      </c>
      <c r="C71" s="2" t="s">
        <v>216</v>
      </c>
      <c r="D71" s="2" t="s">
        <v>122</v>
      </c>
      <c r="E71" s="38" t="str">
        <f>VLOOKUP(Tableau2[[#This Row],[Article]],Tableau4[],4,FALSE)</f>
        <v>Produits  pour Bébés</v>
      </c>
      <c r="F71" s="2"/>
      <c r="G71" s="2" t="s">
        <v>217</v>
      </c>
      <c r="H71" s="2"/>
      <c r="I71" s="3">
        <v>45619</v>
      </c>
      <c r="J71" s="2" t="s">
        <v>20</v>
      </c>
      <c r="K71" s="2" t="s">
        <v>204</v>
      </c>
      <c r="L71" s="4">
        <v>9</v>
      </c>
      <c r="M71" s="4">
        <v>10</v>
      </c>
      <c r="N71" s="5"/>
      <c r="O71" s="8"/>
      <c r="P71" s="6">
        <v>1</v>
      </c>
    </row>
    <row r="72" spans="2:16" x14ac:dyDescent="0.25">
      <c r="B72" s="2" t="s">
        <v>390</v>
      </c>
      <c r="C72" s="2" t="s">
        <v>216</v>
      </c>
      <c r="D72" s="2" t="s">
        <v>122</v>
      </c>
      <c r="E72" s="38" t="str">
        <f>VLOOKUP(Tableau2[[#This Row],[Article]],Tableau4[],4,FALSE)</f>
        <v>Produits  pour Bébés</v>
      </c>
      <c r="F72" s="2"/>
      <c r="G72" s="2" t="s">
        <v>217</v>
      </c>
      <c r="H72" s="2"/>
      <c r="I72" s="3">
        <v>45619</v>
      </c>
      <c r="J72" s="2" t="s">
        <v>20</v>
      </c>
      <c r="K72" s="2" t="s">
        <v>205</v>
      </c>
      <c r="L72" s="4">
        <v>5.4</v>
      </c>
      <c r="M72" s="4">
        <v>6</v>
      </c>
      <c r="N72" s="5"/>
      <c r="O72" s="8"/>
      <c r="P72" s="6">
        <v>1</v>
      </c>
    </row>
    <row r="73" spans="2:16" x14ac:dyDescent="0.25">
      <c r="B73" s="2" t="s">
        <v>390</v>
      </c>
      <c r="C73" s="2" t="s">
        <v>216</v>
      </c>
      <c r="D73" s="2" t="s">
        <v>122</v>
      </c>
      <c r="E73" s="38" t="str">
        <f>VLOOKUP(Tableau2[[#This Row],[Article]],Tableau4[],4,FALSE)</f>
        <v>Produits  pour Bébés</v>
      </c>
      <c r="F73" s="2"/>
      <c r="G73" s="2" t="s">
        <v>217</v>
      </c>
      <c r="H73" s="2"/>
      <c r="I73" s="3">
        <v>45619</v>
      </c>
      <c r="J73" s="2" t="s">
        <v>20</v>
      </c>
      <c r="K73" s="2" t="s">
        <v>206</v>
      </c>
      <c r="L73" s="4">
        <v>2.7</v>
      </c>
      <c r="M73" s="4">
        <v>3</v>
      </c>
      <c r="N73" s="5"/>
      <c r="O73" s="8"/>
      <c r="P73" s="6">
        <v>1</v>
      </c>
    </row>
    <row r="74" spans="2:16" x14ac:dyDescent="0.25">
      <c r="B74" s="2" t="s">
        <v>390</v>
      </c>
      <c r="C74" s="2" t="s">
        <v>216</v>
      </c>
      <c r="D74" s="2" t="s">
        <v>122</v>
      </c>
      <c r="E74" s="38" t="str">
        <f>VLOOKUP(Tableau2[[#This Row],[Article]],Tableau4[],4,FALSE)</f>
        <v>Produits  pour Bébés</v>
      </c>
      <c r="F74" s="2"/>
      <c r="G74" s="2" t="s">
        <v>217</v>
      </c>
      <c r="H74" s="2"/>
      <c r="I74" s="3">
        <v>45619</v>
      </c>
      <c r="J74" s="2" t="s">
        <v>20</v>
      </c>
      <c r="K74" s="2" t="s">
        <v>207</v>
      </c>
      <c r="L74" s="4">
        <v>102.6</v>
      </c>
      <c r="M74" s="4">
        <v>114</v>
      </c>
      <c r="N74" s="5"/>
      <c r="O74" s="8"/>
      <c r="P74" s="6">
        <v>1</v>
      </c>
    </row>
    <row r="75" spans="2:16" x14ac:dyDescent="0.25">
      <c r="B75" s="2" t="s">
        <v>390</v>
      </c>
      <c r="C75" s="2" t="s">
        <v>216</v>
      </c>
      <c r="D75" s="2" t="s">
        <v>122</v>
      </c>
      <c r="E75" s="38" t="str">
        <f>VLOOKUP(Tableau2[[#This Row],[Article]],Tableau4[],4,FALSE)</f>
        <v>Produits  pour Bébés</v>
      </c>
      <c r="F75" s="2"/>
      <c r="G75" s="2" t="s">
        <v>217</v>
      </c>
      <c r="H75" s="2"/>
      <c r="I75" s="3">
        <v>45619</v>
      </c>
      <c r="J75" s="2" t="s">
        <v>20</v>
      </c>
      <c r="K75" s="2" t="s">
        <v>208</v>
      </c>
      <c r="L75" s="4">
        <v>6.3</v>
      </c>
      <c r="M75" s="4">
        <v>7</v>
      </c>
      <c r="N75" s="5"/>
      <c r="O75" s="8"/>
      <c r="P75" s="6">
        <v>1</v>
      </c>
    </row>
    <row r="76" spans="2:16" x14ac:dyDescent="0.25">
      <c r="B76" s="2" t="s">
        <v>390</v>
      </c>
      <c r="C76" s="2" t="s">
        <v>216</v>
      </c>
      <c r="D76" s="2" t="s">
        <v>122</v>
      </c>
      <c r="E76" s="38" t="str">
        <f>VLOOKUP(Tableau2[[#This Row],[Article]],Tableau4[],4,FALSE)</f>
        <v>Produits  pour Bébés</v>
      </c>
      <c r="F76" s="2"/>
      <c r="G76" s="2" t="s">
        <v>217</v>
      </c>
      <c r="H76" s="2"/>
      <c r="I76" s="3">
        <v>45619</v>
      </c>
      <c r="J76" s="2" t="s">
        <v>20</v>
      </c>
      <c r="K76" s="2" t="s">
        <v>209</v>
      </c>
      <c r="L76" s="4">
        <v>10.8</v>
      </c>
      <c r="M76" s="4">
        <v>12</v>
      </c>
      <c r="N76" s="5"/>
      <c r="O76" s="8"/>
      <c r="P76" s="6">
        <v>1</v>
      </c>
    </row>
    <row r="77" spans="2:16" x14ac:dyDescent="0.25">
      <c r="B77" s="2" t="s">
        <v>390</v>
      </c>
      <c r="C77" s="2" t="s">
        <v>216</v>
      </c>
      <c r="D77" s="2" t="s">
        <v>122</v>
      </c>
      <c r="E77" s="38" t="str">
        <f>VLOOKUP(Tableau2[[#This Row],[Article]],Tableau4[],4,FALSE)</f>
        <v>Produits  pour Bébés</v>
      </c>
      <c r="F77" s="2"/>
      <c r="G77" s="2" t="s">
        <v>217</v>
      </c>
      <c r="H77" s="2"/>
      <c r="I77" s="3">
        <v>45619</v>
      </c>
      <c r="J77" s="2" t="s">
        <v>20</v>
      </c>
      <c r="K77" s="2" t="s">
        <v>210</v>
      </c>
      <c r="L77" s="4">
        <v>15.3</v>
      </c>
      <c r="M77" s="4">
        <v>17</v>
      </c>
      <c r="N77" s="5"/>
      <c r="O77" s="8"/>
      <c r="P77" s="6">
        <v>1</v>
      </c>
    </row>
    <row r="78" spans="2:16" x14ac:dyDescent="0.25">
      <c r="B78" s="2" t="s">
        <v>390</v>
      </c>
      <c r="C78" s="2" t="s">
        <v>216</v>
      </c>
      <c r="D78" s="2" t="s">
        <v>122</v>
      </c>
      <c r="E78" s="38" t="str">
        <f>VLOOKUP(Tableau2[[#This Row],[Article]],Tableau4[],4,FALSE)</f>
        <v>Produits  pour Bébés</v>
      </c>
      <c r="F78" s="2"/>
      <c r="G78" s="2" t="s">
        <v>217</v>
      </c>
      <c r="H78" s="2"/>
      <c r="I78" s="3">
        <v>45619</v>
      </c>
      <c r="J78" s="2" t="s">
        <v>20</v>
      </c>
      <c r="K78" s="2" t="s">
        <v>211</v>
      </c>
      <c r="L78" s="4">
        <v>6.3</v>
      </c>
      <c r="M78" s="4">
        <v>7</v>
      </c>
      <c r="N78" s="5"/>
      <c r="O78" s="8"/>
      <c r="P78" s="6">
        <v>1</v>
      </c>
    </row>
    <row r="79" spans="2:16" x14ac:dyDescent="0.25">
      <c r="B79" s="2" t="s">
        <v>391</v>
      </c>
      <c r="C79" s="2" t="s">
        <v>219</v>
      </c>
      <c r="D79" s="2" t="s">
        <v>220</v>
      </c>
      <c r="E79" s="38" t="str">
        <f>VLOOKUP(Tableau2[[#This Row],[Article]],Tableau4[],4,FALSE)</f>
        <v>Produits  pour Bébés</v>
      </c>
      <c r="F79" s="2"/>
      <c r="G79" s="2" t="s">
        <v>221</v>
      </c>
      <c r="H79" s="2"/>
      <c r="I79" s="3">
        <v>45291</v>
      </c>
      <c r="J79" s="2" t="s">
        <v>20</v>
      </c>
      <c r="K79" s="2" t="s">
        <v>21</v>
      </c>
      <c r="L79" s="4">
        <v>1E-3</v>
      </c>
      <c r="M79" s="4">
        <v>1E-3</v>
      </c>
      <c r="N79" s="5"/>
      <c r="O79" s="8"/>
      <c r="P79" s="6">
        <v>1</v>
      </c>
    </row>
    <row r="80" spans="2:16" x14ac:dyDescent="0.25">
      <c r="B80" s="2" t="s">
        <v>392</v>
      </c>
      <c r="C80" s="2" t="s">
        <v>222</v>
      </c>
      <c r="D80" s="2" t="s">
        <v>18</v>
      </c>
      <c r="E80" s="38" t="str">
        <f>VLOOKUP(Tableau2[[#This Row],[Article]],Tableau4[],4,FALSE)</f>
        <v>Produits  pour Bébés</v>
      </c>
      <c r="F80" s="2"/>
      <c r="G80" s="2" t="s">
        <v>223</v>
      </c>
      <c r="H80" s="2"/>
      <c r="I80" s="3">
        <v>45657</v>
      </c>
      <c r="J80" s="2" t="s">
        <v>20</v>
      </c>
      <c r="K80" s="2" t="s">
        <v>21</v>
      </c>
      <c r="L80" s="4">
        <v>781</v>
      </c>
      <c r="M80" s="4">
        <v>781</v>
      </c>
      <c r="N80" s="5"/>
      <c r="O80" s="8"/>
      <c r="P80" s="6">
        <v>1</v>
      </c>
    </row>
    <row r="81" spans="2:16" x14ac:dyDescent="0.25">
      <c r="B81" s="2" t="s">
        <v>392</v>
      </c>
      <c r="C81" s="2" t="s">
        <v>222</v>
      </c>
      <c r="D81" s="2" t="s">
        <v>18</v>
      </c>
      <c r="E81" s="38" t="str">
        <f>VLOOKUP(Tableau2[[#This Row],[Article]],Tableau4[],4,FALSE)</f>
        <v>Produits  pour Bébés</v>
      </c>
      <c r="F81" s="2"/>
      <c r="G81" s="2" t="s">
        <v>223</v>
      </c>
      <c r="H81" s="2"/>
      <c r="I81" s="3">
        <v>45657</v>
      </c>
      <c r="J81" s="2" t="s">
        <v>20</v>
      </c>
      <c r="K81" s="2" t="s">
        <v>224</v>
      </c>
      <c r="L81" s="4">
        <v>331</v>
      </c>
      <c r="M81" s="4">
        <v>331</v>
      </c>
      <c r="N81" s="5"/>
      <c r="O81" s="8"/>
      <c r="P81" s="6">
        <v>1</v>
      </c>
    </row>
    <row r="82" spans="2:16" x14ac:dyDescent="0.25">
      <c r="B82" s="2" t="s">
        <v>392</v>
      </c>
      <c r="C82" s="2" t="s">
        <v>222</v>
      </c>
      <c r="D82" s="2" t="s">
        <v>18</v>
      </c>
      <c r="E82" s="38" t="str">
        <f>VLOOKUP(Tableau2[[#This Row],[Article]],Tableau4[],4,FALSE)</f>
        <v>Produits  pour Bébés</v>
      </c>
      <c r="F82" s="2"/>
      <c r="G82" s="2" t="s">
        <v>223</v>
      </c>
      <c r="H82" s="2"/>
      <c r="I82" s="3">
        <v>45657</v>
      </c>
      <c r="J82" s="2" t="s">
        <v>20</v>
      </c>
      <c r="K82" s="2" t="s">
        <v>225</v>
      </c>
      <c r="L82" s="4">
        <v>780</v>
      </c>
      <c r="M82" s="4">
        <v>780</v>
      </c>
      <c r="N82" s="5"/>
      <c r="O82" s="8"/>
      <c r="P82" s="6">
        <v>1</v>
      </c>
    </row>
    <row r="83" spans="2:16" x14ac:dyDescent="0.25">
      <c r="B83" s="2" t="s">
        <v>392</v>
      </c>
      <c r="C83" s="2" t="s">
        <v>222</v>
      </c>
      <c r="D83" s="2" t="s">
        <v>18</v>
      </c>
      <c r="E83" s="38" t="str">
        <f>VLOOKUP(Tableau2[[#This Row],[Article]],Tableau4[],4,FALSE)</f>
        <v>Produits  pour Bébés</v>
      </c>
      <c r="F83" s="2"/>
      <c r="G83" s="2" t="s">
        <v>223</v>
      </c>
      <c r="H83" s="2"/>
      <c r="I83" s="3">
        <v>45657</v>
      </c>
      <c r="J83" s="2" t="s">
        <v>20</v>
      </c>
      <c r="K83" s="2" t="s">
        <v>226</v>
      </c>
      <c r="L83" s="4">
        <v>743</v>
      </c>
      <c r="M83" s="4">
        <v>743</v>
      </c>
      <c r="N83" s="5"/>
      <c r="O83" s="8"/>
      <c r="P83" s="6">
        <v>1</v>
      </c>
    </row>
    <row r="84" spans="2:16" x14ac:dyDescent="0.25">
      <c r="B84" s="2" t="s">
        <v>392</v>
      </c>
      <c r="C84" s="2" t="s">
        <v>222</v>
      </c>
      <c r="D84" s="2" t="s">
        <v>18</v>
      </c>
      <c r="E84" s="38" t="str">
        <f>VLOOKUP(Tableau2[[#This Row],[Article]],Tableau4[],4,FALSE)</f>
        <v>Produits  pour Bébés</v>
      </c>
      <c r="F84" s="2"/>
      <c r="G84" s="2" t="s">
        <v>223</v>
      </c>
      <c r="H84" s="2"/>
      <c r="I84" s="3">
        <v>45657</v>
      </c>
      <c r="J84" s="2" t="s">
        <v>20</v>
      </c>
      <c r="K84" s="2" t="s">
        <v>227</v>
      </c>
      <c r="L84" s="4">
        <v>780</v>
      </c>
      <c r="M84" s="4">
        <v>780</v>
      </c>
      <c r="N84" s="5"/>
      <c r="O84" s="8"/>
      <c r="P84" s="6">
        <v>1</v>
      </c>
    </row>
    <row r="85" spans="2:16" x14ac:dyDescent="0.25">
      <c r="B85" s="2" t="s">
        <v>392</v>
      </c>
      <c r="C85" s="2" t="s">
        <v>222</v>
      </c>
      <c r="D85" s="2" t="s">
        <v>18</v>
      </c>
      <c r="E85" s="38" t="str">
        <f>VLOOKUP(Tableau2[[#This Row],[Article]],Tableau4[],4,FALSE)</f>
        <v>Produits  pour Bébés</v>
      </c>
      <c r="F85" s="2"/>
      <c r="G85" s="2" t="s">
        <v>223</v>
      </c>
      <c r="H85" s="2"/>
      <c r="I85" s="3">
        <v>45657</v>
      </c>
      <c r="J85" s="2" t="s">
        <v>20</v>
      </c>
      <c r="K85" s="2" t="s">
        <v>228</v>
      </c>
      <c r="L85" s="4">
        <v>743</v>
      </c>
      <c r="M85" s="4">
        <v>743</v>
      </c>
      <c r="N85" s="5"/>
      <c r="O85" s="8"/>
      <c r="P85" s="6">
        <v>1</v>
      </c>
    </row>
    <row r="86" spans="2:16" x14ac:dyDescent="0.25">
      <c r="B86" s="2" t="s">
        <v>392</v>
      </c>
      <c r="C86" s="2" t="s">
        <v>222</v>
      </c>
      <c r="D86" s="2" t="s">
        <v>18</v>
      </c>
      <c r="E86" s="38" t="str">
        <f>VLOOKUP(Tableau2[[#This Row],[Article]],Tableau4[],4,FALSE)</f>
        <v>Produits  pour Bébés</v>
      </c>
      <c r="F86" s="2"/>
      <c r="G86" s="2" t="s">
        <v>223</v>
      </c>
      <c r="H86" s="2"/>
      <c r="I86" s="3">
        <v>45657</v>
      </c>
      <c r="J86" s="2" t="s">
        <v>20</v>
      </c>
      <c r="K86" s="2" t="s">
        <v>229</v>
      </c>
      <c r="L86" s="4">
        <v>970</v>
      </c>
      <c r="M86" s="4">
        <v>970</v>
      </c>
      <c r="N86" s="5"/>
      <c r="O86" s="8"/>
      <c r="P86" s="6">
        <v>1</v>
      </c>
    </row>
    <row r="87" spans="2:16" x14ac:dyDescent="0.25">
      <c r="B87" s="2" t="s">
        <v>392</v>
      </c>
      <c r="C87" s="2" t="s">
        <v>222</v>
      </c>
      <c r="D87" s="2" t="s">
        <v>18</v>
      </c>
      <c r="E87" s="38" t="str">
        <f>VLOOKUP(Tableau2[[#This Row],[Article]],Tableau4[],4,FALSE)</f>
        <v>Produits  pour Bébés</v>
      </c>
      <c r="F87" s="2"/>
      <c r="G87" s="2" t="s">
        <v>223</v>
      </c>
      <c r="H87" s="2"/>
      <c r="I87" s="3">
        <v>45657</v>
      </c>
      <c r="J87" s="2" t="s">
        <v>20</v>
      </c>
      <c r="K87" s="2" t="s">
        <v>230</v>
      </c>
      <c r="L87" s="4">
        <v>931</v>
      </c>
      <c r="M87" s="4">
        <v>931</v>
      </c>
      <c r="N87" s="5"/>
      <c r="O87" s="8"/>
      <c r="P87" s="6">
        <v>1</v>
      </c>
    </row>
    <row r="88" spans="2:16" x14ac:dyDescent="0.25">
      <c r="B88" s="2" t="s">
        <v>392</v>
      </c>
      <c r="C88" s="2" t="s">
        <v>222</v>
      </c>
      <c r="D88" s="2" t="s">
        <v>18</v>
      </c>
      <c r="E88" s="38" t="str">
        <f>VLOOKUP(Tableau2[[#This Row],[Article]],Tableau4[],4,FALSE)</f>
        <v>Produits  pour Bébés</v>
      </c>
      <c r="F88" s="2"/>
      <c r="G88" s="2" t="s">
        <v>223</v>
      </c>
      <c r="H88" s="2"/>
      <c r="I88" s="3">
        <v>45657</v>
      </c>
      <c r="J88" s="2" t="s">
        <v>20</v>
      </c>
      <c r="K88" s="2" t="s">
        <v>22</v>
      </c>
      <c r="L88" s="4">
        <v>360</v>
      </c>
      <c r="M88" s="4">
        <v>360</v>
      </c>
      <c r="N88" s="5"/>
      <c r="O88" s="8"/>
      <c r="P88" s="6">
        <v>1</v>
      </c>
    </row>
    <row r="89" spans="2:16" x14ac:dyDescent="0.25">
      <c r="B89" s="2" t="s">
        <v>392</v>
      </c>
      <c r="C89" s="2" t="s">
        <v>222</v>
      </c>
      <c r="D89" s="2"/>
      <c r="E89" s="38" t="str">
        <f>VLOOKUP(Tableau2[[#This Row],[Article]],Tableau4[],4,FALSE)</f>
        <v>Produits  pour Bébés</v>
      </c>
      <c r="F89" s="2"/>
      <c r="G89" s="2" t="s">
        <v>231</v>
      </c>
      <c r="H89" s="2"/>
      <c r="I89" s="3"/>
      <c r="J89" s="2" t="s">
        <v>20</v>
      </c>
      <c r="K89" s="2" t="s">
        <v>232</v>
      </c>
      <c r="L89" s="4">
        <v>743</v>
      </c>
      <c r="M89" s="4">
        <v>743</v>
      </c>
      <c r="N89" s="5"/>
      <c r="O89" s="8"/>
      <c r="P89" s="6">
        <v>1</v>
      </c>
    </row>
    <row r="90" spans="2:16" x14ac:dyDescent="0.25">
      <c r="B90" s="2" t="s">
        <v>392</v>
      </c>
      <c r="C90" s="2" t="s">
        <v>222</v>
      </c>
      <c r="D90" s="2"/>
      <c r="E90" s="38" t="str">
        <f>VLOOKUP(Tableau2[[#This Row],[Article]],Tableau4[],4,FALSE)</f>
        <v>Produits  pour Bébés</v>
      </c>
      <c r="F90" s="2"/>
      <c r="G90" s="2" t="s">
        <v>231</v>
      </c>
      <c r="H90" s="2"/>
      <c r="I90" s="3"/>
      <c r="J90" s="2" t="s">
        <v>20</v>
      </c>
      <c r="K90" s="2" t="s">
        <v>233</v>
      </c>
      <c r="L90" s="4">
        <v>780</v>
      </c>
      <c r="M90" s="4">
        <v>780</v>
      </c>
      <c r="N90" s="5"/>
      <c r="O90" s="8"/>
      <c r="P90" s="6">
        <v>1</v>
      </c>
    </row>
    <row r="91" spans="2:16" x14ac:dyDescent="0.25">
      <c r="B91" s="2" t="s">
        <v>392</v>
      </c>
      <c r="C91" s="2" t="s">
        <v>222</v>
      </c>
      <c r="D91" s="2"/>
      <c r="E91" s="38" t="str">
        <f>VLOOKUP(Tableau2[[#This Row],[Article]],Tableau4[],4,FALSE)</f>
        <v>Produits  pour Bébés</v>
      </c>
      <c r="F91" s="2"/>
      <c r="G91" s="2" t="s">
        <v>231</v>
      </c>
      <c r="H91" s="2"/>
      <c r="I91" s="3"/>
      <c r="J91" s="2" t="s">
        <v>20</v>
      </c>
      <c r="K91" s="2" t="s">
        <v>234</v>
      </c>
      <c r="L91" s="4">
        <v>879</v>
      </c>
      <c r="M91" s="4">
        <v>879</v>
      </c>
      <c r="N91" s="5"/>
      <c r="O91" s="8"/>
      <c r="P91" s="6">
        <v>1</v>
      </c>
    </row>
    <row r="92" spans="2:16" x14ac:dyDescent="0.25">
      <c r="B92" s="2" t="s">
        <v>392</v>
      </c>
      <c r="C92" s="2" t="s">
        <v>222</v>
      </c>
      <c r="D92" s="2"/>
      <c r="E92" s="38" t="str">
        <f>VLOOKUP(Tableau2[[#This Row],[Article]],Tableau4[],4,FALSE)</f>
        <v>Produits  pour Bébés</v>
      </c>
      <c r="F92" s="2"/>
      <c r="G92" s="2" t="s">
        <v>231</v>
      </c>
      <c r="H92" s="2"/>
      <c r="I92" s="3"/>
      <c r="J92" s="2" t="s">
        <v>20</v>
      </c>
      <c r="K92" s="2" t="s">
        <v>235</v>
      </c>
      <c r="L92" s="4">
        <v>331</v>
      </c>
      <c r="M92" s="4">
        <v>331</v>
      </c>
      <c r="N92" s="5"/>
      <c r="O92" s="8"/>
      <c r="P92" s="6">
        <v>1</v>
      </c>
    </row>
    <row r="93" spans="2:16" x14ac:dyDescent="0.25">
      <c r="B93" s="2" t="s">
        <v>393</v>
      </c>
      <c r="C93" s="2" t="s">
        <v>236</v>
      </c>
      <c r="D93" s="2" t="s">
        <v>237</v>
      </c>
      <c r="E93" s="38" t="str">
        <f>VLOOKUP(Tableau2[[#This Row],[Article]],Tableau4[],4,FALSE)</f>
        <v>Produits  pour Bébés</v>
      </c>
      <c r="F93" s="2"/>
      <c r="G93" s="2" t="s">
        <v>238</v>
      </c>
      <c r="H93" s="2"/>
      <c r="I93" s="3">
        <v>46174</v>
      </c>
      <c r="J93" s="2" t="s">
        <v>20</v>
      </c>
      <c r="K93" s="2" t="s">
        <v>239</v>
      </c>
      <c r="L93" s="4">
        <v>599.4</v>
      </c>
      <c r="M93" s="4">
        <v>666</v>
      </c>
      <c r="N93" s="5"/>
      <c r="O93" s="8"/>
      <c r="P93" s="6">
        <v>3</v>
      </c>
    </row>
    <row r="94" spans="2:16" x14ac:dyDescent="0.25">
      <c r="B94" s="2" t="s">
        <v>393</v>
      </c>
      <c r="C94" s="2" t="s">
        <v>236</v>
      </c>
      <c r="D94" s="2" t="s">
        <v>237</v>
      </c>
      <c r="E94" s="38" t="str">
        <f>VLOOKUP(Tableau2[[#This Row],[Article]],Tableau4[],4,FALSE)</f>
        <v>Produits  pour Bébés</v>
      </c>
      <c r="F94" s="2"/>
      <c r="G94" s="2" t="s">
        <v>238</v>
      </c>
      <c r="H94" s="2"/>
      <c r="I94" s="3">
        <v>46174</v>
      </c>
      <c r="J94" s="2" t="s">
        <v>20</v>
      </c>
      <c r="K94" s="2" t="s">
        <v>240</v>
      </c>
      <c r="L94" s="4">
        <v>292.5</v>
      </c>
      <c r="M94" s="4">
        <v>325</v>
      </c>
      <c r="N94" s="5"/>
      <c r="O94" s="8"/>
      <c r="P94" s="6">
        <v>3</v>
      </c>
    </row>
    <row r="95" spans="2:16" x14ac:dyDescent="0.25">
      <c r="B95" s="2" t="s">
        <v>393</v>
      </c>
      <c r="C95" s="2" t="s">
        <v>236</v>
      </c>
      <c r="D95" s="2" t="s">
        <v>237</v>
      </c>
      <c r="E95" s="38" t="str">
        <f>VLOOKUP(Tableau2[[#This Row],[Article]],Tableau4[],4,FALSE)</f>
        <v>Produits  pour Bébés</v>
      </c>
      <c r="F95" s="2"/>
      <c r="G95" s="2" t="s">
        <v>238</v>
      </c>
      <c r="H95" s="2"/>
      <c r="I95" s="3">
        <v>46174</v>
      </c>
      <c r="J95" s="2" t="s">
        <v>20</v>
      </c>
      <c r="K95" s="2" t="s">
        <v>241</v>
      </c>
      <c r="L95" s="4">
        <v>288.89999999999998</v>
      </c>
      <c r="M95" s="4">
        <v>321</v>
      </c>
      <c r="N95" s="5"/>
      <c r="O95" s="8"/>
      <c r="P95" s="6">
        <v>3</v>
      </c>
    </row>
    <row r="96" spans="2:16" x14ac:dyDescent="0.25">
      <c r="B96" s="2" t="s">
        <v>393</v>
      </c>
      <c r="C96" s="2" t="s">
        <v>236</v>
      </c>
      <c r="D96" s="2" t="s">
        <v>237</v>
      </c>
      <c r="E96" s="38" t="str">
        <f>VLOOKUP(Tableau2[[#This Row],[Article]],Tableau4[],4,FALSE)</f>
        <v>Produits  pour Bébés</v>
      </c>
      <c r="F96" s="2"/>
      <c r="G96" s="2" t="s">
        <v>238</v>
      </c>
      <c r="H96" s="2"/>
      <c r="I96" s="3">
        <v>46174</v>
      </c>
      <c r="J96" s="2" t="s">
        <v>20</v>
      </c>
      <c r="K96" s="2" t="s">
        <v>243</v>
      </c>
      <c r="L96" s="4">
        <v>500.4</v>
      </c>
      <c r="M96" s="4">
        <v>556</v>
      </c>
      <c r="N96" s="5"/>
      <c r="O96" s="8"/>
      <c r="P96" s="6">
        <v>3</v>
      </c>
    </row>
    <row r="97" spans="2:16" x14ac:dyDescent="0.25">
      <c r="B97" s="2" t="s">
        <v>393</v>
      </c>
      <c r="C97" s="2" t="s">
        <v>236</v>
      </c>
      <c r="D97" s="2" t="s">
        <v>237</v>
      </c>
      <c r="E97" s="38" t="str">
        <f>VLOOKUP(Tableau2[[#This Row],[Article]],Tableau4[],4,FALSE)</f>
        <v>Produits  pour Bébés</v>
      </c>
      <c r="F97" s="2"/>
      <c r="G97" s="2" t="s">
        <v>238</v>
      </c>
      <c r="H97" s="2"/>
      <c r="I97" s="3">
        <v>46174</v>
      </c>
      <c r="J97" s="2" t="s">
        <v>20</v>
      </c>
      <c r="K97" s="2" t="s">
        <v>242</v>
      </c>
      <c r="L97" s="4">
        <v>486</v>
      </c>
      <c r="M97" s="4">
        <v>540</v>
      </c>
      <c r="N97" s="5"/>
      <c r="O97" s="8"/>
      <c r="P97" s="6">
        <v>3</v>
      </c>
    </row>
    <row r="98" spans="2:16" x14ac:dyDescent="0.25">
      <c r="B98" s="2" t="s">
        <v>394</v>
      </c>
      <c r="C98" s="2" t="s">
        <v>244</v>
      </c>
      <c r="D98" s="2" t="s">
        <v>18</v>
      </c>
      <c r="E98" s="38" t="str">
        <f>VLOOKUP(Tableau2[[#This Row],[Article]],Tableau4[],4,FALSE)</f>
        <v>Plats Cuisinés</v>
      </c>
      <c r="F98" s="2"/>
      <c r="G98" s="2" t="s">
        <v>256</v>
      </c>
      <c r="H98" s="2"/>
      <c r="I98" s="3">
        <v>45657</v>
      </c>
      <c r="J98" s="2" t="s">
        <v>20</v>
      </c>
      <c r="K98" s="2" t="s">
        <v>21</v>
      </c>
      <c r="L98" s="4">
        <v>198.47</v>
      </c>
      <c r="M98" s="4">
        <v>223</v>
      </c>
      <c r="N98" s="5"/>
      <c r="O98" s="8"/>
      <c r="P98" s="6">
        <v>1</v>
      </c>
    </row>
    <row r="99" spans="2:16" x14ac:dyDescent="0.25">
      <c r="B99" s="2" t="s">
        <v>394</v>
      </c>
      <c r="C99" s="2" t="s">
        <v>244</v>
      </c>
      <c r="D99" s="2" t="s">
        <v>18</v>
      </c>
      <c r="E99" s="38" t="str">
        <f>VLOOKUP(Tableau2[[#This Row],[Article]],Tableau4[],4,FALSE)</f>
        <v>Plats Cuisinés</v>
      </c>
      <c r="F99" s="2"/>
      <c r="G99" s="2" t="s">
        <v>256</v>
      </c>
      <c r="H99" s="2"/>
      <c r="I99" s="3">
        <v>45657</v>
      </c>
      <c r="J99" s="2" t="s">
        <v>20</v>
      </c>
      <c r="K99" s="2" t="s">
        <v>257</v>
      </c>
      <c r="L99" s="4">
        <v>48.06</v>
      </c>
      <c r="M99" s="4">
        <v>54</v>
      </c>
      <c r="N99" s="5"/>
      <c r="O99" s="8"/>
      <c r="P99" s="6">
        <v>1</v>
      </c>
    </row>
    <row r="100" spans="2:16" x14ac:dyDescent="0.25">
      <c r="B100" s="2" t="s">
        <v>394</v>
      </c>
      <c r="C100" s="2" t="s">
        <v>244</v>
      </c>
      <c r="D100" s="2" t="s">
        <v>249</v>
      </c>
      <c r="E100" s="38" t="str">
        <f>VLOOKUP(Tableau2[[#This Row],[Article]],Tableau4[],4,FALSE)</f>
        <v>Plats Cuisinés</v>
      </c>
      <c r="F100" s="2"/>
      <c r="G100" s="2" t="s">
        <v>250</v>
      </c>
      <c r="H100" s="2"/>
      <c r="I100" s="3">
        <v>46080</v>
      </c>
      <c r="J100" s="2" t="s">
        <v>20</v>
      </c>
      <c r="K100" s="2" t="s">
        <v>251</v>
      </c>
      <c r="L100" s="4">
        <v>716.45</v>
      </c>
      <c r="M100" s="4">
        <v>805</v>
      </c>
      <c r="N100" s="5"/>
      <c r="O100" s="8"/>
      <c r="P100" s="6">
        <v>1</v>
      </c>
    </row>
    <row r="101" spans="2:16" x14ac:dyDescent="0.25">
      <c r="B101" s="2" t="s">
        <v>394</v>
      </c>
      <c r="C101" s="2" t="s">
        <v>244</v>
      </c>
      <c r="D101" s="2" t="s">
        <v>249</v>
      </c>
      <c r="E101" s="38" t="str">
        <f>VLOOKUP(Tableau2[[#This Row],[Article]],Tableau4[],4,FALSE)</f>
        <v>Plats Cuisinés</v>
      </c>
      <c r="F101" s="2"/>
      <c r="G101" s="2" t="s">
        <v>250</v>
      </c>
      <c r="H101" s="2"/>
      <c r="I101" s="3">
        <v>46080</v>
      </c>
      <c r="J101" s="2" t="s">
        <v>20</v>
      </c>
      <c r="K101" s="2" t="s">
        <v>252</v>
      </c>
      <c r="L101" s="4">
        <v>299.93</v>
      </c>
      <c r="M101" s="4">
        <v>337</v>
      </c>
      <c r="N101" s="5"/>
      <c r="O101" s="8"/>
      <c r="P101" s="6">
        <v>1</v>
      </c>
    </row>
    <row r="102" spans="2:16" x14ac:dyDescent="0.25">
      <c r="B102" s="2" t="s">
        <v>394</v>
      </c>
      <c r="C102" s="2" t="s">
        <v>244</v>
      </c>
      <c r="D102" s="2" t="s">
        <v>249</v>
      </c>
      <c r="E102" s="38" t="str">
        <f>VLOOKUP(Tableau2[[#This Row],[Article]],Tableau4[],4,FALSE)</f>
        <v>Plats Cuisinés</v>
      </c>
      <c r="F102" s="2"/>
      <c r="G102" s="2" t="s">
        <v>250</v>
      </c>
      <c r="H102" s="2"/>
      <c r="I102" s="3">
        <v>46080</v>
      </c>
      <c r="J102" s="2" t="s">
        <v>20</v>
      </c>
      <c r="K102" s="2" t="s">
        <v>253</v>
      </c>
      <c r="L102" s="4">
        <v>716.45</v>
      </c>
      <c r="M102" s="4">
        <v>805</v>
      </c>
      <c r="N102" s="5"/>
      <c r="O102" s="8"/>
      <c r="P102" s="6">
        <v>1</v>
      </c>
    </row>
    <row r="103" spans="2:16" x14ac:dyDescent="0.25">
      <c r="B103" s="2" t="s">
        <v>394</v>
      </c>
      <c r="C103" s="2" t="s">
        <v>244</v>
      </c>
      <c r="D103" s="2" t="s">
        <v>249</v>
      </c>
      <c r="E103" s="38" t="str">
        <f>VLOOKUP(Tableau2[[#This Row],[Article]],Tableau4[],4,FALSE)</f>
        <v>Plats Cuisinés</v>
      </c>
      <c r="F103" s="2"/>
      <c r="G103" s="2" t="s">
        <v>250</v>
      </c>
      <c r="H103" s="2"/>
      <c r="I103" s="3">
        <v>46080</v>
      </c>
      <c r="J103" s="2" t="s">
        <v>20</v>
      </c>
      <c r="K103" s="2" t="s">
        <v>254</v>
      </c>
      <c r="L103" s="4">
        <v>716.45</v>
      </c>
      <c r="M103" s="4">
        <v>805</v>
      </c>
      <c r="N103" s="5"/>
      <c r="O103" s="8"/>
      <c r="P103" s="6">
        <v>1</v>
      </c>
    </row>
    <row r="104" spans="2:16" x14ac:dyDescent="0.25">
      <c r="B104" s="2" t="s">
        <v>394</v>
      </c>
      <c r="C104" s="2" t="s">
        <v>244</v>
      </c>
      <c r="D104" s="2" t="s">
        <v>249</v>
      </c>
      <c r="E104" s="38" t="str">
        <f>VLOOKUP(Tableau2[[#This Row],[Article]],Tableau4[],4,FALSE)</f>
        <v>Plats Cuisinés</v>
      </c>
      <c r="F104" s="2"/>
      <c r="G104" s="2" t="s">
        <v>250</v>
      </c>
      <c r="H104" s="2"/>
      <c r="I104" s="3">
        <v>46080</v>
      </c>
      <c r="J104" s="2" t="s">
        <v>20</v>
      </c>
      <c r="K104" s="2" t="s">
        <v>255</v>
      </c>
      <c r="L104" s="4">
        <v>716.45</v>
      </c>
      <c r="M104" s="4">
        <v>805</v>
      </c>
      <c r="N104" s="5"/>
      <c r="O104" s="8"/>
      <c r="P104" s="6">
        <v>1</v>
      </c>
    </row>
    <row r="105" spans="2:16" x14ac:dyDescent="0.25">
      <c r="B105" s="2" t="s">
        <v>394</v>
      </c>
      <c r="C105" s="2" t="s">
        <v>244</v>
      </c>
      <c r="D105" s="2" t="s">
        <v>245</v>
      </c>
      <c r="E105" s="38" t="str">
        <f>VLOOKUP(Tableau2[[#This Row],[Article]],Tableau4[],4,FALSE)</f>
        <v>Plats Cuisinés</v>
      </c>
      <c r="F105" s="2"/>
      <c r="G105" s="2" t="s">
        <v>246</v>
      </c>
      <c r="H105" s="2"/>
      <c r="I105" s="3">
        <v>46098</v>
      </c>
      <c r="J105" s="2" t="s">
        <v>20</v>
      </c>
      <c r="K105" s="2" t="s">
        <v>247</v>
      </c>
      <c r="L105" s="4">
        <v>588.29</v>
      </c>
      <c r="M105" s="4">
        <v>661</v>
      </c>
      <c r="N105" s="5"/>
      <c r="O105" s="8"/>
      <c r="P105" s="6">
        <v>1</v>
      </c>
    </row>
    <row r="106" spans="2:16" x14ac:dyDescent="0.25">
      <c r="B106" s="2" t="s">
        <v>394</v>
      </c>
      <c r="C106" s="2" t="s">
        <v>244</v>
      </c>
      <c r="D106" s="2" t="s">
        <v>245</v>
      </c>
      <c r="E106" s="38" t="str">
        <f>VLOOKUP(Tableau2[[#This Row],[Article]],Tableau4[],4,FALSE)</f>
        <v>Plats Cuisinés</v>
      </c>
      <c r="F106" s="2"/>
      <c r="G106" s="2" t="s">
        <v>246</v>
      </c>
      <c r="H106" s="2"/>
      <c r="I106" s="3">
        <v>46098</v>
      </c>
      <c r="J106" s="2" t="s">
        <v>20</v>
      </c>
      <c r="K106" s="2" t="s">
        <v>248</v>
      </c>
      <c r="L106" s="4">
        <v>588.29</v>
      </c>
      <c r="M106" s="4">
        <v>661</v>
      </c>
      <c r="N106" s="5"/>
      <c r="O106" s="8"/>
      <c r="P106" s="6">
        <v>1</v>
      </c>
    </row>
    <row r="107" spans="2:16" x14ac:dyDescent="0.25">
      <c r="B107" s="2" t="s">
        <v>394</v>
      </c>
      <c r="C107" s="2" t="s">
        <v>244</v>
      </c>
      <c r="D107" s="2" t="s">
        <v>258</v>
      </c>
      <c r="E107" s="38" t="str">
        <f>VLOOKUP(Tableau2[[#This Row],[Article]],Tableau4[],4,FALSE)</f>
        <v>Plats Cuisinés</v>
      </c>
      <c r="F107" s="2"/>
      <c r="G107" s="2" t="s">
        <v>259</v>
      </c>
      <c r="H107" s="2"/>
      <c r="I107" s="3">
        <v>46403</v>
      </c>
      <c r="J107" s="2" t="s">
        <v>20</v>
      </c>
      <c r="K107" s="2" t="s">
        <v>260</v>
      </c>
      <c r="L107" s="4">
        <v>231.4</v>
      </c>
      <c r="M107" s="4">
        <v>260</v>
      </c>
      <c r="N107" s="5"/>
      <c r="O107" s="8"/>
      <c r="P107" s="6">
        <v>1</v>
      </c>
    </row>
    <row r="108" spans="2:16" x14ac:dyDescent="0.25">
      <c r="B108" s="2" t="s">
        <v>394</v>
      </c>
      <c r="C108" s="2" t="s">
        <v>244</v>
      </c>
      <c r="D108" s="2" t="s">
        <v>258</v>
      </c>
      <c r="E108" s="38" t="str">
        <f>VLOOKUP(Tableau2[[#This Row],[Article]],Tableau4[],4,FALSE)</f>
        <v>Plats Cuisinés</v>
      </c>
      <c r="F108" s="2"/>
      <c r="G108" s="2" t="s">
        <v>259</v>
      </c>
      <c r="H108" s="2"/>
      <c r="I108" s="3">
        <v>46403</v>
      </c>
      <c r="J108" s="2" t="s">
        <v>20</v>
      </c>
      <c r="K108" s="2" t="s">
        <v>261</v>
      </c>
      <c r="L108" s="4">
        <v>718.23</v>
      </c>
      <c r="M108" s="4">
        <v>807</v>
      </c>
      <c r="N108" s="5"/>
      <c r="O108" s="8"/>
      <c r="P108" s="6">
        <v>1</v>
      </c>
    </row>
    <row r="109" spans="2:16" x14ac:dyDescent="0.25">
      <c r="B109" s="2" t="s">
        <v>394</v>
      </c>
      <c r="C109" s="2" t="s">
        <v>244</v>
      </c>
      <c r="D109" s="2" t="s">
        <v>258</v>
      </c>
      <c r="E109" s="38" t="str">
        <f>VLOOKUP(Tableau2[[#This Row],[Article]],Tableau4[],4,FALSE)</f>
        <v>Plats Cuisinés</v>
      </c>
      <c r="F109" s="2"/>
      <c r="G109" s="2" t="s">
        <v>259</v>
      </c>
      <c r="H109" s="2"/>
      <c r="I109" s="3">
        <v>46403</v>
      </c>
      <c r="J109" s="2" t="s">
        <v>20</v>
      </c>
      <c r="K109" s="2" t="s">
        <v>262</v>
      </c>
      <c r="L109" s="4">
        <v>718.23</v>
      </c>
      <c r="M109" s="4">
        <v>807</v>
      </c>
      <c r="N109" s="5"/>
      <c r="O109" s="8"/>
      <c r="P109" s="6">
        <v>1</v>
      </c>
    </row>
    <row r="110" spans="2:16" x14ac:dyDescent="0.25">
      <c r="B110" s="2" t="s">
        <v>394</v>
      </c>
      <c r="C110" s="2" t="s">
        <v>244</v>
      </c>
      <c r="D110" s="2" t="s">
        <v>258</v>
      </c>
      <c r="E110" s="38" t="str">
        <f>VLOOKUP(Tableau2[[#This Row],[Article]],Tableau4[],4,FALSE)</f>
        <v>Plats Cuisinés</v>
      </c>
      <c r="F110" s="2"/>
      <c r="G110" s="2" t="s">
        <v>259</v>
      </c>
      <c r="H110" s="2"/>
      <c r="I110" s="3">
        <v>46403</v>
      </c>
      <c r="J110" s="2" t="s">
        <v>20</v>
      </c>
      <c r="K110" s="2" t="s">
        <v>263</v>
      </c>
      <c r="L110" s="4">
        <v>718.23</v>
      </c>
      <c r="M110" s="4">
        <v>807</v>
      </c>
      <c r="N110" s="5"/>
      <c r="O110" s="8"/>
      <c r="P110" s="6">
        <v>1</v>
      </c>
    </row>
    <row r="111" spans="2:16" x14ac:dyDescent="0.25">
      <c r="B111" s="2" t="s">
        <v>394</v>
      </c>
      <c r="C111" s="2" t="s">
        <v>244</v>
      </c>
      <c r="D111" s="2" t="s">
        <v>258</v>
      </c>
      <c r="E111" s="38" t="str">
        <f>VLOOKUP(Tableau2[[#This Row],[Article]],Tableau4[],4,FALSE)</f>
        <v>Plats Cuisinés</v>
      </c>
      <c r="F111" s="2"/>
      <c r="G111" s="2" t="s">
        <v>259</v>
      </c>
      <c r="H111" s="2"/>
      <c r="I111" s="3">
        <v>46403</v>
      </c>
      <c r="J111" s="2" t="s">
        <v>20</v>
      </c>
      <c r="K111" s="2" t="s">
        <v>264</v>
      </c>
      <c r="L111" s="4">
        <v>718.23</v>
      </c>
      <c r="M111" s="4">
        <v>807</v>
      </c>
      <c r="N111" s="5"/>
      <c r="O111" s="8"/>
      <c r="P111" s="6">
        <v>1</v>
      </c>
    </row>
    <row r="112" spans="2:16" x14ac:dyDescent="0.25">
      <c r="B112" s="2" t="s">
        <v>394</v>
      </c>
      <c r="C112" s="2" t="s">
        <v>244</v>
      </c>
      <c r="D112" s="2" t="s">
        <v>258</v>
      </c>
      <c r="E112" s="38" t="str">
        <f>VLOOKUP(Tableau2[[#This Row],[Article]],Tableau4[],4,FALSE)</f>
        <v>Plats Cuisinés</v>
      </c>
      <c r="F112" s="2"/>
      <c r="G112" s="2" t="s">
        <v>259</v>
      </c>
      <c r="H112" s="2"/>
      <c r="I112" s="3">
        <v>46403</v>
      </c>
      <c r="J112" s="2" t="s">
        <v>20</v>
      </c>
      <c r="K112" s="2" t="s">
        <v>265</v>
      </c>
      <c r="L112" s="4">
        <v>718.23</v>
      </c>
      <c r="M112" s="4">
        <v>807</v>
      </c>
      <c r="N112" s="5"/>
      <c r="O112" s="8"/>
      <c r="P112" s="6">
        <v>1</v>
      </c>
    </row>
    <row r="113" spans="2:16" x14ac:dyDescent="0.25">
      <c r="B113" s="2" t="s">
        <v>395</v>
      </c>
      <c r="C113" s="2" t="s">
        <v>266</v>
      </c>
      <c r="D113" s="2"/>
      <c r="E113" s="38" t="str">
        <f>VLOOKUP(Tableau2[[#This Row],[Article]],Tableau4[],4,FALSE)</f>
        <v>Plats Cuisinés</v>
      </c>
      <c r="F113" s="2"/>
      <c r="G113" s="2" t="s">
        <v>267</v>
      </c>
      <c r="H113" s="2"/>
      <c r="I113" s="3"/>
      <c r="J113" s="2" t="s">
        <v>20</v>
      </c>
      <c r="K113" s="2" t="s">
        <v>268</v>
      </c>
      <c r="L113" s="4">
        <v>228.6</v>
      </c>
      <c r="M113" s="4">
        <v>245.364</v>
      </c>
      <c r="N113" s="5">
        <v>127</v>
      </c>
      <c r="O113" s="7">
        <v>0.5</v>
      </c>
      <c r="P113" s="6">
        <v>1</v>
      </c>
    </row>
    <row r="114" spans="2:16" x14ac:dyDescent="0.25">
      <c r="B114" s="2" t="s">
        <v>395</v>
      </c>
      <c r="C114" s="2" t="s">
        <v>266</v>
      </c>
      <c r="D114" s="2"/>
      <c r="E114" s="38" t="str">
        <f>VLOOKUP(Tableau2[[#This Row],[Article]],Tableau4[],4,FALSE)</f>
        <v>Plats Cuisinés</v>
      </c>
      <c r="F114" s="2"/>
      <c r="G114" s="2" t="s">
        <v>267</v>
      </c>
      <c r="H114" s="2"/>
      <c r="I114" s="3"/>
      <c r="J114" s="2" t="s">
        <v>20</v>
      </c>
      <c r="K114" s="2" t="s">
        <v>269</v>
      </c>
      <c r="L114" s="4">
        <v>460.8</v>
      </c>
      <c r="M114" s="4">
        <v>494.59199999999998</v>
      </c>
      <c r="N114" s="5">
        <v>256</v>
      </c>
      <c r="O114" s="7">
        <v>1</v>
      </c>
      <c r="P114" s="6">
        <v>1</v>
      </c>
    </row>
    <row r="115" spans="2:16" x14ac:dyDescent="0.25">
      <c r="B115" s="2" t="s">
        <v>396</v>
      </c>
      <c r="C115" s="2" t="s">
        <v>270</v>
      </c>
      <c r="D115" s="2"/>
      <c r="E115" s="38" t="str">
        <f>VLOOKUP(Tableau2[[#This Row],[Article]],Tableau4[],4,FALSE)</f>
        <v>Plats Cuisinés</v>
      </c>
      <c r="F115" s="2"/>
      <c r="G115" s="2" t="s">
        <v>271</v>
      </c>
      <c r="H115" s="2"/>
      <c r="I115" s="3">
        <v>45932</v>
      </c>
      <c r="J115" s="2" t="s">
        <v>20</v>
      </c>
      <c r="K115" s="2" t="s">
        <v>272</v>
      </c>
      <c r="L115" s="4">
        <v>144</v>
      </c>
      <c r="M115" s="4">
        <v>182.4</v>
      </c>
      <c r="N115" s="5">
        <v>60</v>
      </c>
      <c r="O115" s="7">
        <v>1</v>
      </c>
      <c r="P115" s="6">
        <v>1</v>
      </c>
    </row>
    <row r="116" spans="2:16" x14ac:dyDescent="0.25">
      <c r="B116" s="2" t="s">
        <v>396</v>
      </c>
      <c r="C116" s="2" t="s">
        <v>270</v>
      </c>
      <c r="D116" s="2"/>
      <c r="E116" s="38" t="str">
        <f>VLOOKUP(Tableau2[[#This Row],[Article]],Tableau4[],4,FALSE)</f>
        <v>Plats Cuisinés</v>
      </c>
      <c r="F116" s="2"/>
      <c r="G116" s="2" t="s">
        <v>273</v>
      </c>
      <c r="H116" s="2"/>
      <c r="I116" s="3">
        <v>46087</v>
      </c>
      <c r="J116" s="2" t="s">
        <v>20</v>
      </c>
      <c r="K116" s="2" t="s">
        <v>190</v>
      </c>
      <c r="L116" s="4">
        <v>144</v>
      </c>
      <c r="M116" s="4">
        <v>182.4</v>
      </c>
      <c r="N116" s="5">
        <v>60</v>
      </c>
      <c r="O116" s="7">
        <v>1</v>
      </c>
      <c r="P116" s="6">
        <v>1</v>
      </c>
    </row>
    <row r="117" spans="2:16" x14ac:dyDescent="0.25">
      <c r="B117" s="2" t="s">
        <v>396</v>
      </c>
      <c r="C117" s="2" t="s">
        <v>270</v>
      </c>
      <c r="D117" s="2"/>
      <c r="E117" s="38" t="str">
        <f>VLOOKUP(Tableau2[[#This Row],[Article]],Tableau4[],4,FALSE)</f>
        <v>Plats Cuisinés</v>
      </c>
      <c r="F117" s="2"/>
      <c r="G117" s="2" t="s">
        <v>273</v>
      </c>
      <c r="H117" s="2"/>
      <c r="I117" s="3">
        <v>46087</v>
      </c>
      <c r="J117" s="2" t="s">
        <v>20</v>
      </c>
      <c r="K117" s="2" t="s">
        <v>274</v>
      </c>
      <c r="L117" s="4">
        <v>144</v>
      </c>
      <c r="M117" s="4">
        <v>182.4</v>
      </c>
      <c r="N117" s="5">
        <v>60</v>
      </c>
      <c r="O117" s="7">
        <v>1</v>
      </c>
      <c r="P117" s="6">
        <v>1</v>
      </c>
    </row>
    <row r="118" spans="2:16" x14ac:dyDescent="0.25">
      <c r="B118" s="2" t="s">
        <v>396</v>
      </c>
      <c r="C118" s="2" t="s">
        <v>270</v>
      </c>
      <c r="D118" s="2"/>
      <c r="E118" s="38" t="str">
        <f>VLOOKUP(Tableau2[[#This Row],[Article]],Tableau4[],4,FALSE)</f>
        <v>Plats Cuisinés</v>
      </c>
      <c r="F118" s="2"/>
      <c r="G118" s="2" t="s">
        <v>273</v>
      </c>
      <c r="H118" s="2"/>
      <c r="I118" s="3">
        <v>46087</v>
      </c>
      <c r="J118" s="2" t="s">
        <v>20</v>
      </c>
      <c r="K118" s="2" t="s">
        <v>275</v>
      </c>
      <c r="L118" s="4">
        <v>144</v>
      </c>
      <c r="M118" s="4">
        <v>182.4</v>
      </c>
      <c r="N118" s="5">
        <v>60</v>
      </c>
      <c r="O118" s="7">
        <v>1</v>
      </c>
      <c r="P118" s="6">
        <v>1</v>
      </c>
    </row>
    <row r="119" spans="2:16" x14ac:dyDescent="0.25">
      <c r="B119" s="2" t="s">
        <v>396</v>
      </c>
      <c r="C119" s="2" t="s">
        <v>270</v>
      </c>
      <c r="D119" s="2"/>
      <c r="E119" s="38" t="str">
        <f>VLOOKUP(Tableau2[[#This Row],[Article]],Tableau4[],4,FALSE)</f>
        <v>Plats Cuisinés</v>
      </c>
      <c r="F119" s="2"/>
      <c r="G119" s="2" t="s">
        <v>273</v>
      </c>
      <c r="H119" s="2"/>
      <c r="I119" s="3">
        <v>46087</v>
      </c>
      <c r="J119" s="2" t="s">
        <v>20</v>
      </c>
      <c r="K119" s="2" t="s">
        <v>276</v>
      </c>
      <c r="L119" s="4">
        <v>144</v>
      </c>
      <c r="M119" s="4">
        <v>182.4</v>
      </c>
      <c r="N119" s="5">
        <v>60</v>
      </c>
      <c r="O119" s="7">
        <v>1</v>
      </c>
      <c r="P119" s="6">
        <v>1</v>
      </c>
    </row>
    <row r="120" spans="2:16" x14ac:dyDescent="0.25">
      <c r="B120" s="2" t="s">
        <v>396</v>
      </c>
      <c r="C120" s="2" t="s">
        <v>270</v>
      </c>
      <c r="D120" s="2"/>
      <c r="E120" s="38" t="str">
        <f>VLOOKUP(Tableau2[[#This Row],[Article]],Tableau4[],4,FALSE)</f>
        <v>Plats Cuisinés</v>
      </c>
      <c r="F120" s="2"/>
      <c r="G120" s="2" t="s">
        <v>273</v>
      </c>
      <c r="H120" s="2"/>
      <c r="I120" s="3">
        <v>46087</v>
      </c>
      <c r="J120" s="2" t="s">
        <v>20</v>
      </c>
      <c r="K120" s="2" t="s">
        <v>277</v>
      </c>
      <c r="L120" s="4">
        <v>144</v>
      </c>
      <c r="M120" s="4">
        <v>182.4</v>
      </c>
      <c r="N120" s="5">
        <v>60</v>
      </c>
      <c r="O120" s="7">
        <v>1</v>
      </c>
      <c r="P120" s="6">
        <v>1</v>
      </c>
    </row>
    <row r="121" spans="2:16" x14ac:dyDescent="0.25">
      <c r="B121" s="2" t="s">
        <v>396</v>
      </c>
      <c r="C121" s="2" t="s">
        <v>270</v>
      </c>
      <c r="D121" s="2"/>
      <c r="E121" s="38" t="str">
        <f>VLOOKUP(Tableau2[[#This Row],[Article]],Tableau4[],4,FALSE)</f>
        <v>Plats Cuisinés</v>
      </c>
      <c r="F121" s="2"/>
      <c r="G121" s="2" t="s">
        <v>273</v>
      </c>
      <c r="H121" s="2"/>
      <c r="I121" s="3">
        <v>46087</v>
      </c>
      <c r="J121" s="2" t="s">
        <v>20</v>
      </c>
      <c r="K121" s="2" t="s">
        <v>278</v>
      </c>
      <c r="L121" s="4">
        <v>144</v>
      </c>
      <c r="M121" s="4">
        <v>182.4</v>
      </c>
      <c r="N121" s="5">
        <v>60</v>
      </c>
      <c r="O121" s="7">
        <v>1</v>
      </c>
      <c r="P121" s="6">
        <v>1</v>
      </c>
    </row>
    <row r="122" spans="2:16" x14ac:dyDescent="0.25">
      <c r="B122" s="2" t="s">
        <v>396</v>
      </c>
      <c r="C122" s="2" t="s">
        <v>270</v>
      </c>
      <c r="D122" s="2"/>
      <c r="E122" s="38" t="str">
        <f>VLOOKUP(Tableau2[[#This Row],[Article]],Tableau4[],4,FALSE)</f>
        <v>Plats Cuisinés</v>
      </c>
      <c r="F122" s="2"/>
      <c r="G122" s="2" t="s">
        <v>273</v>
      </c>
      <c r="H122" s="2"/>
      <c r="I122" s="3">
        <v>46087</v>
      </c>
      <c r="J122" s="2" t="s">
        <v>20</v>
      </c>
      <c r="K122" s="2" t="s">
        <v>279</v>
      </c>
      <c r="L122" s="4">
        <v>144</v>
      </c>
      <c r="M122" s="4">
        <v>182.4</v>
      </c>
      <c r="N122" s="5">
        <v>60</v>
      </c>
      <c r="O122" s="7">
        <v>1</v>
      </c>
      <c r="P122" s="6">
        <v>1</v>
      </c>
    </row>
    <row r="123" spans="2:16" x14ac:dyDescent="0.25">
      <c r="B123" s="2" t="s">
        <v>397</v>
      </c>
      <c r="C123" s="2" t="s">
        <v>280</v>
      </c>
      <c r="D123" s="2" t="s">
        <v>122</v>
      </c>
      <c r="E123" s="38" t="str">
        <f>VLOOKUP(Tableau2[[#This Row],[Article]],Tableau4[],4,FALSE)</f>
        <v>Fruits et Légumes secs</v>
      </c>
      <c r="F123" s="2"/>
      <c r="G123" s="2" t="s">
        <v>281</v>
      </c>
      <c r="H123" s="2"/>
      <c r="I123" s="3">
        <v>45619</v>
      </c>
      <c r="J123" s="2" t="s">
        <v>20</v>
      </c>
      <c r="K123" s="2" t="s">
        <v>283</v>
      </c>
      <c r="L123" s="4">
        <v>1316.31</v>
      </c>
      <c r="M123" s="4">
        <v>1479</v>
      </c>
      <c r="N123" s="5"/>
      <c r="O123" s="8"/>
      <c r="P123" s="6">
        <v>1</v>
      </c>
    </row>
    <row r="124" spans="2:16" x14ac:dyDescent="0.25">
      <c r="B124" s="2" t="s">
        <v>397</v>
      </c>
      <c r="C124" s="2" t="s">
        <v>280</v>
      </c>
      <c r="D124" s="2" t="s">
        <v>18</v>
      </c>
      <c r="E124" s="38" t="str">
        <f>VLOOKUP(Tableau2[[#This Row],[Article]],Tableau4[],4,FALSE)</f>
        <v>Fruits et Légumes secs</v>
      </c>
      <c r="F124" s="2"/>
      <c r="G124" s="2" t="s">
        <v>282</v>
      </c>
      <c r="H124" s="2"/>
      <c r="I124" s="3">
        <v>45657</v>
      </c>
      <c r="J124" s="2" t="s">
        <v>20</v>
      </c>
      <c r="K124" s="2" t="s">
        <v>21</v>
      </c>
      <c r="L124" s="4">
        <v>110.361</v>
      </c>
      <c r="M124" s="4">
        <v>124.001</v>
      </c>
      <c r="N124" s="5"/>
      <c r="O124" s="8"/>
      <c r="P124" s="6">
        <v>1</v>
      </c>
    </row>
    <row r="125" spans="2:16" x14ac:dyDescent="0.25">
      <c r="B125" s="2" t="s">
        <v>397</v>
      </c>
      <c r="C125" s="2" t="s">
        <v>280</v>
      </c>
      <c r="D125" s="2" t="s">
        <v>18</v>
      </c>
      <c r="E125" s="38" t="str">
        <f>VLOOKUP(Tableau2[[#This Row],[Article]],Tableau4[],4,FALSE)</f>
        <v>Fruits et Légumes secs</v>
      </c>
      <c r="F125" s="2"/>
      <c r="G125" s="2" t="s">
        <v>282</v>
      </c>
      <c r="H125" s="2"/>
      <c r="I125" s="3">
        <v>45657</v>
      </c>
      <c r="J125" s="2" t="s">
        <v>20</v>
      </c>
      <c r="K125" s="2" t="s">
        <v>167</v>
      </c>
      <c r="L125" s="4">
        <v>256.32</v>
      </c>
      <c r="M125" s="4">
        <v>288</v>
      </c>
      <c r="N125" s="5"/>
      <c r="O125" s="8"/>
      <c r="P125" s="6">
        <v>1</v>
      </c>
    </row>
    <row r="126" spans="2:16" x14ac:dyDescent="0.25">
      <c r="B126" s="2" t="s">
        <v>397</v>
      </c>
      <c r="C126" s="2" t="s">
        <v>280</v>
      </c>
      <c r="D126" s="2" t="s">
        <v>18</v>
      </c>
      <c r="E126" s="38" t="str">
        <f>VLOOKUP(Tableau2[[#This Row],[Article]],Tableau4[],4,FALSE)</f>
        <v>Fruits et Légumes secs</v>
      </c>
      <c r="F126" s="2"/>
      <c r="G126" s="2" t="s">
        <v>282</v>
      </c>
      <c r="H126" s="2"/>
      <c r="I126" s="3">
        <v>45657</v>
      </c>
      <c r="J126" s="2" t="s">
        <v>20</v>
      </c>
      <c r="K126" s="2" t="s">
        <v>284</v>
      </c>
      <c r="L126" s="4">
        <v>758.28</v>
      </c>
      <c r="M126" s="4">
        <v>852</v>
      </c>
      <c r="N126" s="5"/>
      <c r="O126" s="8"/>
      <c r="P126" s="6">
        <v>1</v>
      </c>
    </row>
    <row r="127" spans="2:16" x14ac:dyDescent="0.25">
      <c r="B127" s="2" t="s">
        <v>397</v>
      </c>
      <c r="C127" s="2" t="s">
        <v>280</v>
      </c>
      <c r="D127" s="2" t="s">
        <v>18</v>
      </c>
      <c r="E127" s="38" t="str">
        <f>VLOOKUP(Tableau2[[#This Row],[Article]],Tableau4[],4,FALSE)</f>
        <v>Fruits et Légumes secs</v>
      </c>
      <c r="F127" s="2"/>
      <c r="G127" s="2" t="s">
        <v>282</v>
      </c>
      <c r="H127" s="2"/>
      <c r="I127" s="3">
        <v>45657</v>
      </c>
      <c r="J127" s="2" t="s">
        <v>20</v>
      </c>
      <c r="K127" s="2" t="s">
        <v>285</v>
      </c>
      <c r="L127" s="4">
        <v>772.52</v>
      </c>
      <c r="M127" s="4">
        <v>868</v>
      </c>
      <c r="N127" s="5"/>
      <c r="O127" s="8"/>
      <c r="P127" s="6">
        <v>1</v>
      </c>
    </row>
    <row r="128" spans="2:16" x14ac:dyDescent="0.25">
      <c r="B128" s="2" t="s">
        <v>397</v>
      </c>
      <c r="C128" s="2" t="s">
        <v>280</v>
      </c>
      <c r="D128" s="2" t="s">
        <v>18</v>
      </c>
      <c r="E128" s="38" t="str">
        <f>VLOOKUP(Tableau2[[#This Row],[Article]],Tableau4[],4,FALSE)</f>
        <v>Fruits et Légumes secs</v>
      </c>
      <c r="F128" s="2"/>
      <c r="G128" s="2" t="s">
        <v>282</v>
      </c>
      <c r="H128" s="2"/>
      <c r="I128" s="3">
        <v>45657</v>
      </c>
      <c r="J128" s="2" t="s">
        <v>20</v>
      </c>
      <c r="K128" s="2" t="s">
        <v>286</v>
      </c>
      <c r="L128" s="4">
        <v>373.8</v>
      </c>
      <c r="M128" s="4">
        <v>420</v>
      </c>
      <c r="N128" s="5"/>
      <c r="O128" s="8"/>
      <c r="P128" s="6">
        <v>1</v>
      </c>
    </row>
    <row r="129" spans="2:16" x14ac:dyDescent="0.25">
      <c r="B129" s="2" t="s">
        <v>397</v>
      </c>
      <c r="C129" s="2" t="s">
        <v>280</v>
      </c>
      <c r="D129" s="2" t="s">
        <v>18</v>
      </c>
      <c r="E129" s="38" t="str">
        <f>VLOOKUP(Tableau2[[#This Row],[Article]],Tableau4[],4,FALSE)</f>
        <v>Fruits et Légumes secs</v>
      </c>
      <c r="F129" s="2"/>
      <c r="G129" s="2" t="s">
        <v>282</v>
      </c>
      <c r="H129" s="2"/>
      <c r="I129" s="3">
        <v>45657</v>
      </c>
      <c r="J129" s="2" t="s">
        <v>20</v>
      </c>
      <c r="K129" s="2" t="s">
        <v>287</v>
      </c>
      <c r="L129" s="4">
        <v>52.51</v>
      </c>
      <c r="M129" s="4">
        <v>59</v>
      </c>
      <c r="N129" s="5"/>
      <c r="O129" s="8"/>
      <c r="P129" s="6">
        <v>1</v>
      </c>
    </row>
    <row r="130" spans="2:16" x14ac:dyDescent="0.25">
      <c r="B130" s="2" t="s">
        <v>398</v>
      </c>
      <c r="C130" s="2" t="s">
        <v>288</v>
      </c>
      <c r="D130" s="2"/>
      <c r="E130" s="38" t="str">
        <f>VLOOKUP(Tableau2[[#This Row],[Article]],Tableau4[],4,FALSE)</f>
        <v>Fruits et Légumes secs</v>
      </c>
      <c r="F130" s="2"/>
      <c r="G130" s="2" t="s">
        <v>289</v>
      </c>
      <c r="H130" s="2"/>
      <c r="I130" s="3">
        <v>46234</v>
      </c>
      <c r="J130" s="2" t="s">
        <v>20</v>
      </c>
      <c r="K130" s="2" t="s">
        <v>291</v>
      </c>
      <c r="L130" s="4">
        <v>717.12</v>
      </c>
      <c r="M130" s="4">
        <v>794.88</v>
      </c>
      <c r="N130" s="5">
        <v>144</v>
      </c>
      <c r="O130" s="7">
        <v>1</v>
      </c>
      <c r="P130" s="6">
        <v>1</v>
      </c>
    </row>
    <row r="131" spans="2:16" x14ac:dyDescent="0.25">
      <c r="B131" s="2" t="s">
        <v>398</v>
      </c>
      <c r="C131" s="2" t="s">
        <v>288</v>
      </c>
      <c r="D131" s="2"/>
      <c r="E131" s="38" t="str">
        <f>VLOOKUP(Tableau2[[#This Row],[Article]],Tableau4[],4,FALSE)</f>
        <v>Fruits et Légumes secs</v>
      </c>
      <c r="F131" s="2"/>
      <c r="G131" s="2" t="s">
        <v>289</v>
      </c>
      <c r="H131" s="2"/>
      <c r="I131" s="3">
        <v>46234</v>
      </c>
      <c r="J131" s="2" t="s">
        <v>20</v>
      </c>
      <c r="K131" s="2" t="s">
        <v>292</v>
      </c>
      <c r="L131" s="4">
        <v>717.12</v>
      </c>
      <c r="M131" s="4">
        <v>794.88</v>
      </c>
      <c r="N131" s="5">
        <v>144</v>
      </c>
      <c r="O131" s="7">
        <v>1</v>
      </c>
      <c r="P131" s="6">
        <v>1</v>
      </c>
    </row>
    <row r="132" spans="2:16" x14ac:dyDescent="0.25">
      <c r="B132" s="2" t="s">
        <v>398</v>
      </c>
      <c r="C132" s="2" t="s">
        <v>288</v>
      </c>
      <c r="D132" s="2"/>
      <c r="E132" s="38" t="str">
        <f>VLOOKUP(Tableau2[[#This Row],[Article]],Tableau4[],4,FALSE)</f>
        <v>Fruits et Légumes secs</v>
      </c>
      <c r="F132" s="2"/>
      <c r="G132" s="2" t="s">
        <v>289</v>
      </c>
      <c r="H132" s="2"/>
      <c r="I132" s="3">
        <v>46234</v>
      </c>
      <c r="J132" s="2" t="s">
        <v>20</v>
      </c>
      <c r="K132" s="2" t="s">
        <v>293</v>
      </c>
      <c r="L132" s="4">
        <v>717.12</v>
      </c>
      <c r="M132" s="4">
        <v>794.88</v>
      </c>
      <c r="N132" s="5">
        <v>144</v>
      </c>
      <c r="O132" s="7">
        <v>1</v>
      </c>
      <c r="P132" s="6">
        <v>1</v>
      </c>
    </row>
    <row r="133" spans="2:16" x14ac:dyDescent="0.25">
      <c r="B133" s="2" t="s">
        <v>398</v>
      </c>
      <c r="C133" s="2" t="s">
        <v>288</v>
      </c>
      <c r="D133" s="2"/>
      <c r="E133" s="38" t="str">
        <f>VLOOKUP(Tableau2[[#This Row],[Article]],Tableau4[],4,FALSE)</f>
        <v>Fruits et Légumes secs</v>
      </c>
      <c r="F133" s="2"/>
      <c r="G133" s="2" t="s">
        <v>290</v>
      </c>
      <c r="H133" s="2"/>
      <c r="I133" s="3">
        <v>46234</v>
      </c>
      <c r="J133" s="2" t="s">
        <v>20</v>
      </c>
      <c r="K133" s="2" t="s">
        <v>294</v>
      </c>
      <c r="L133" s="4">
        <v>717.12</v>
      </c>
      <c r="M133" s="4">
        <v>794.88</v>
      </c>
      <c r="N133" s="5">
        <v>144</v>
      </c>
      <c r="O133" s="7">
        <v>1</v>
      </c>
      <c r="P133" s="6">
        <v>1</v>
      </c>
    </row>
    <row r="134" spans="2:16" x14ac:dyDescent="0.25">
      <c r="B134" s="2" t="s">
        <v>398</v>
      </c>
      <c r="C134" s="2" t="s">
        <v>288</v>
      </c>
      <c r="D134" s="2"/>
      <c r="E134" s="38" t="str">
        <f>VLOOKUP(Tableau2[[#This Row],[Article]],Tableau4[],4,FALSE)</f>
        <v>Fruits et Légumes secs</v>
      </c>
      <c r="F134" s="2"/>
      <c r="G134" s="2" t="s">
        <v>290</v>
      </c>
      <c r="H134" s="2"/>
      <c r="I134" s="3">
        <v>46234</v>
      </c>
      <c r="J134" s="2" t="s">
        <v>20</v>
      </c>
      <c r="K134" s="2" t="s">
        <v>295</v>
      </c>
      <c r="L134" s="4">
        <v>717.12</v>
      </c>
      <c r="M134" s="4">
        <v>794.88</v>
      </c>
      <c r="N134" s="5">
        <v>144</v>
      </c>
      <c r="O134" s="7">
        <v>1</v>
      </c>
      <c r="P134" s="6">
        <v>1</v>
      </c>
    </row>
    <row r="135" spans="2:16" x14ac:dyDescent="0.25">
      <c r="B135" s="2" t="s">
        <v>398</v>
      </c>
      <c r="C135" s="2" t="s">
        <v>288</v>
      </c>
      <c r="D135" s="2"/>
      <c r="E135" s="38" t="str">
        <f>VLOOKUP(Tableau2[[#This Row],[Article]],Tableau4[],4,FALSE)</f>
        <v>Fruits et Légumes secs</v>
      </c>
      <c r="F135" s="2"/>
      <c r="G135" s="2" t="s">
        <v>290</v>
      </c>
      <c r="H135" s="2"/>
      <c r="I135" s="3">
        <v>46234</v>
      </c>
      <c r="J135" s="2" t="s">
        <v>20</v>
      </c>
      <c r="K135" s="2" t="s">
        <v>296</v>
      </c>
      <c r="L135" s="4">
        <v>717.12</v>
      </c>
      <c r="M135" s="4">
        <v>794.88</v>
      </c>
      <c r="N135" s="5">
        <v>144</v>
      </c>
      <c r="O135" s="7">
        <v>1</v>
      </c>
      <c r="P135" s="6">
        <v>1</v>
      </c>
    </row>
    <row r="136" spans="2:16" x14ac:dyDescent="0.25">
      <c r="B136" s="2" t="s">
        <v>399</v>
      </c>
      <c r="C136" s="2" t="s">
        <v>297</v>
      </c>
      <c r="D136" s="2" t="s">
        <v>18</v>
      </c>
      <c r="E136" s="38" t="str">
        <f>VLOOKUP(Tableau2[[#This Row],[Article]],Tableau4[],4,FALSE)</f>
        <v>Légumes</v>
      </c>
      <c r="F136" s="2"/>
      <c r="G136" s="2" t="s">
        <v>299</v>
      </c>
      <c r="H136" s="2"/>
      <c r="I136" s="3">
        <v>45657</v>
      </c>
      <c r="J136" s="2" t="s">
        <v>20</v>
      </c>
      <c r="K136" s="2" t="s">
        <v>21</v>
      </c>
      <c r="L136" s="4">
        <v>399</v>
      </c>
      <c r="M136" s="4">
        <v>475</v>
      </c>
      <c r="N136" s="5"/>
      <c r="O136" s="8"/>
      <c r="P136" s="6">
        <v>1</v>
      </c>
    </row>
    <row r="137" spans="2:16" x14ac:dyDescent="0.25">
      <c r="B137" s="2" t="s">
        <v>399</v>
      </c>
      <c r="C137" s="2" t="s">
        <v>297</v>
      </c>
      <c r="D137" s="2" t="s">
        <v>298</v>
      </c>
      <c r="E137" s="38" t="str">
        <f>VLOOKUP(Tableau2[[#This Row],[Article]],Tableau4[],4,FALSE)</f>
        <v>Légumes</v>
      </c>
      <c r="F137" s="2"/>
      <c r="G137" s="2" t="s">
        <v>300</v>
      </c>
      <c r="H137" s="2"/>
      <c r="I137" s="3">
        <v>45657</v>
      </c>
      <c r="J137" s="2" t="s">
        <v>20</v>
      </c>
      <c r="K137" s="2" t="s">
        <v>301</v>
      </c>
      <c r="L137" s="4">
        <v>252.84</v>
      </c>
      <c r="M137" s="4">
        <v>301</v>
      </c>
      <c r="N137" s="5"/>
      <c r="O137" s="8"/>
      <c r="P137" s="6">
        <v>1</v>
      </c>
    </row>
    <row r="138" spans="2:16" x14ac:dyDescent="0.25">
      <c r="B138" s="2" t="s">
        <v>400</v>
      </c>
      <c r="C138" s="2" t="s">
        <v>302</v>
      </c>
      <c r="D138" s="2"/>
      <c r="E138" s="38" t="str">
        <f>VLOOKUP(Tableau2[[#This Row],[Article]],Tableau4[],4,FALSE)</f>
        <v>Légumes</v>
      </c>
      <c r="F138" s="2"/>
      <c r="G138" s="2" t="s">
        <v>303</v>
      </c>
      <c r="H138" s="2"/>
      <c r="I138" s="3"/>
      <c r="J138" s="2" t="s">
        <v>20</v>
      </c>
      <c r="K138" s="2" t="s">
        <v>304</v>
      </c>
      <c r="L138" s="4">
        <v>432</v>
      </c>
      <c r="M138" s="4">
        <v>525.96</v>
      </c>
      <c r="N138" s="5">
        <v>90</v>
      </c>
      <c r="O138" s="7">
        <v>0.6</v>
      </c>
      <c r="P138" s="6">
        <v>1</v>
      </c>
    </row>
    <row r="139" spans="2:16" x14ac:dyDescent="0.25">
      <c r="B139" s="2" t="s">
        <v>400</v>
      </c>
      <c r="C139" s="2" t="s">
        <v>302</v>
      </c>
      <c r="D139" s="2"/>
      <c r="E139" s="38" t="str">
        <f>VLOOKUP(Tableau2[[#This Row],[Article]],Tableau4[],4,FALSE)</f>
        <v>Légumes</v>
      </c>
      <c r="F139" s="2"/>
      <c r="G139" s="2" t="s">
        <v>303</v>
      </c>
      <c r="H139" s="2"/>
      <c r="I139" s="3"/>
      <c r="J139" s="2" t="s">
        <v>20</v>
      </c>
      <c r="K139" s="2" t="s">
        <v>305</v>
      </c>
      <c r="L139" s="4">
        <v>691.2</v>
      </c>
      <c r="M139" s="4">
        <v>841.53599999999994</v>
      </c>
      <c r="N139" s="5">
        <v>144</v>
      </c>
      <c r="O139" s="7">
        <v>1</v>
      </c>
      <c r="P139" s="6">
        <v>1</v>
      </c>
    </row>
    <row r="140" spans="2:16" x14ac:dyDescent="0.25">
      <c r="B140" s="2" t="s">
        <v>400</v>
      </c>
      <c r="C140" s="2" t="s">
        <v>302</v>
      </c>
      <c r="D140" s="2"/>
      <c r="E140" s="38" t="str">
        <f>VLOOKUP(Tableau2[[#This Row],[Article]],Tableau4[],4,FALSE)</f>
        <v>Légumes</v>
      </c>
      <c r="F140" s="2"/>
      <c r="G140" s="2" t="s">
        <v>303</v>
      </c>
      <c r="H140" s="2"/>
      <c r="I140" s="3"/>
      <c r="J140" s="2" t="s">
        <v>20</v>
      </c>
      <c r="K140" s="2" t="s">
        <v>306</v>
      </c>
      <c r="L140" s="4">
        <v>691.2</v>
      </c>
      <c r="M140" s="4">
        <v>841.53599999999994</v>
      </c>
      <c r="N140" s="5">
        <v>144</v>
      </c>
      <c r="O140" s="7">
        <v>1</v>
      </c>
      <c r="P140" s="6">
        <v>1</v>
      </c>
    </row>
    <row r="141" spans="2:16" x14ac:dyDescent="0.25">
      <c r="B141" s="2" t="s">
        <v>401</v>
      </c>
      <c r="C141" s="2" t="s">
        <v>307</v>
      </c>
      <c r="D141" s="2"/>
      <c r="E141" s="38" t="str">
        <f>VLOOKUP(Tableau2[[#This Row],[Article]],Tableau4[],4,FALSE)</f>
        <v>Légumes</v>
      </c>
      <c r="F141" s="2"/>
      <c r="G141" s="2" t="s">
        <v>308</v>
      </c>
      <c r="H141" s="2"/>
      <c r="I141" s="3">
        <v>46157</v>
      </c>
      <c r="J141" s="2" t="s">
        <v>20</v>
      </c>
      <c r="K141" s="2" t="s">
        <v>309</v>
      </c>
      <c r="L141" s="4">
        <v>691.2</v>
      </c>
      <c r="M141" s="4">
        <v>864</v>
      </c>
      <c r="N141" s="5">
        <v>144</v>
      </c>
      <c r="O141" s="7">
        <v>1</v>
      </c>
      <c r="P141" s="6">
        <v>1</v>
      </c>
    </row>
    <row r="142" spans="2:16" x14ac:dyDescent="0.25">
      <c r="B142" s="2" t="s">
        <v>401</v>
      </c>
      <c r="C142" s="2" t="s">
        <v>307</v>
      </c>
      <c r="D142" s="2"/>
      <c r="E142" s="38" t="str">
        <f>VLOOKUP(Tableau2[[#This Row],[Article]],Tableau4[],4,FALSE)</f>
        <v>Légumes</v>
      </c>
      <c r="F142" s="2"/>
      <c r="G142" s="2" t="s">
        <v>308</v>
      </c>
      <c r="H142" s="2"/>
      <c r="I142" s="3">
        <v>46157</v>
      </c>
      <c r="J142" s="2" t="s">
        <v>20</v>
      </c>
      <c r="K142" s="2" t="s">
        <v>310</v>
      </c>
      <c r="L142" s="4">
        <v>691.2</v>
      </c>
      <c r="M142" s="4">
        <v>864</v>
      </c>
      <c r="N142" s="5">
        <v>144</v>
      </c>
      <c r="O142" s="7">
        <v>1</v>
      </c>
      <c r="P142" s="6">
        <v>1</v>
      </c>
    </row>
    <row r="143" spans="2:16" x14ac:dyDescent="0.25">
      <c r="B143" s="2" t="s">
        <v>401</v>
      </c>
      <c r="C143" s="2" t="s">
        <v>307</v>
      </c>
      <c r="D143" s="2"/>
      <c r="E143" s="38" t="str">
        <f>VLOOKUP(Tableau2[[#This Row],[Article]],Tableau4[],4,FALSE)</f>
        <v>Légumes</v>
      </c>
      <c r="F143" s="2"/>
      <c r="G143" s="2" t="s">
        <v>308</v>
      </c>
      <c r="H143" s="2"/>
      <c r="I143" s="3">
        <v>46157</v>
      </c>
      <c r="J143" s="2" t="s">
        <v>20</v>
      </c>
      <c r="K143" s="2" t="s">
        <v>311</v>
      </c>
      <c r="L143" s="4">
        <v>691.2</v>
      </c>
      <c r="M143" s="4">
        <v>864</v>
      </c>
      <c r="N143" s="5">
        <v>144</v>
      </c>
      <c r="O143" s="7">
        <v>1</v>
      </c>
      <c r="P143" s="6">
        <v>1</v>
      </c>
    </row>
    <row r="144" spans="2:16" x14ac:dyDescent="0.25">
      <c r="B144" s="2" t="s">
        <v>402</v>
      </c>
      <c r="C144" s="2" t="s">
        <v>312</v>
      </c>
      <c r="D144" s="2"/>
      <c r="E144" s="38" t="str">
        <f>VLOOKUP(Tableau2[[#This Row],[Article]],Tableau4[],4,FALSE)</f>
        <v>Légumes</v>
      </c>
      <c r="F144" s="2"/>
      <c r="G144" s="2" t="s">
        <v>313</v>
      </c>
      <c r="H144" s="2"/>
      <c r="I144" s="3"/>
      <c r="J144" s="2" t="s">
        <v>20</v>
      </c>
      <c r="K144" s="2" t="s">
        <v>243</v>
      </c>
      <c r="L144" s="4">
        <v>604.79999999999995</v>
      </c>
      <c r="M144" s="4">
        <v>725.76</v>
      </c>
      <c r="N144" s="5">
        <v>126</v>
      </c>
      <c r="O144" s="7">
        <v>0.9</v>
      </c>
      <c r="P144" s="6">
        <v>1</v>
      </c>
    </row>
    <row r="145" spans="2:16" x14ac:dyDescent="0.25">
      <c r="B145" s="2" t="s">
        <v>403</v>
      </c>
      <c r="C145" s="2" t="s">
        <v>314</v>
      </c>
      <c r="D145" s="2"/>
      <c r="E145" s="38" t="str">
        <f>VLOOKUP(Tableau2[[#This Row],[Article]],Tableau4[],4,FALSE)</f>
        <v>Légumes</v>
      </c>
      <c r="F145" s="2"/>
      <c r="G145" s="2" t="s">
        <v>315</v>
      </c>
      <c r="H145" s="2"/>
      <c r="I145" s="3">
        <v>45930</v>
      </c>
      <c r="J145" s="2" t="s">
        <v>20</v>
      </c>
      <c r="K145" s="2" t="s">
        <v>316</v>
      </c>
      <c r="L145" s="4">
        <v>691.2</v>
      </c>
      <c r="M145" s="4">
        <v>786.24</v>
      </c>
      <c r="N145" s="5">
        <v>72</v>
      </c>
      <c r="O145" s="7">
        <v>0.9</v>
      </c>
      <c r="P145" s="6">
        <v>1</v>
      </c>
    </row>
    <row r="146" spans="2:16" x14ac:dyDescent="0.25">
      <c r="B146" s="2" t="s">
        <v>404</v>
      </c>
      <c r="C146" s="2" t="s">
        <v>317</v>
      </c>
      <c r="D146" s="2"/>
      <c r="E146" s="38" t="str">
        <f>VLOOKUP(Tableau2[[#This Row],[Article]],Tableau4[],4,FALSE)</f>
        <v>Légumes</v>
      </c>
      <c r="F146" s="2"/>
      <c r="G146" s="2" t="s">
        <v>318</v>
      </c>
      <c r="H146" s="2"/>
      <c r="I146" s="3">
        <v>46370</v>
      </c>
      <c r="J146" s="2" t="s">
        <v>20</v>
      </c>
      <c r="K146" s="2" t="s">
        <v>319</v>
      </c>
      <c r="L146" s="4">
        <v>691.2</v>
      </c>
      <c r="M146" s="4">
        <v>779.32799999999997</v>
      </c>
      <c r="N146" s="5">
        <v>144</v>
      </c>
      <c r="O146" s="7">
        <v>1</v>
      </c>
      <c r="P146" s="6">
        <v>1</v>
      </c>
    </row>
    <row r="147" spans="2:16" x14ac:dyDescent="0.25">
      <c r="B147" s="2" t="s">
        <v>405</v>
      </c>
      <c r="C147" s="2" t="s">
        <v>320</v>
      </c>
      <c r="D147" s="2"/>
      <c r="E147" s="38" t="str">
        <f>VLOOKUP(Tableau2[[#This Row],[Article]],Tableau4[],4,FALSE)</f>
        <v>Légumes</v>
      </c>
      <c r="F147" s="2"/>
      <c r="G147" s="2" t="s">
        <v>321</v>
      </c>
      <c r="H147" s="2"/>
      <c r="I147" s="3">
        <v>45808</v>
      </c>
      <c r="J147" s="2" t="s">
        <v>20</v>
      </c>
      <c r="K147" s="2" t="s">
        <v>322</v>
      </c>
      <c r="L147" s="4">
        <v>648</v>
      </c>
      <c r="M147" s="4">
        <v>734.4</v>
      </c>
      <c r="N147" s="5">
        <v>144</v>
      </c>
      <c r="O147" s="7">
        <v>1</v>
      </c>
      <c r="P147" s="6">
        <v>1</v>
      </c>
    </row>
    <row r="148" spans="2:16" x14ac:dyDescent="0.25">
      <c r="B148" s="2" t="s">
        <v>406</v>
      </c>
      <c r="C148" s="2" t="s">
        <v>323</v>
      </c>
      <c r="D148" s="2"/>
      <c r="E148" s="38" t="str">
        <f>VLOOKUP(Tableau2[[#This Row],[Article]],Tableau4[],4,FALSE)</f>
        <v>Légumes</v>
      </c>
      <c r="F148" s="2"/>
      <c r="G148" s="2" t="s">
        <v>324</v>
      </c>
      <c r="H148" s="2"/>
      <c r="I148" s="3">
        <v>46660</v>
      </c>
      <c r="J148" s="2" t="s">
        <v>20</v>
      </c>
      <c r="K148" s="2" t="s">
        <v>325</v>
      </c>
      <c r="L148" s="4">
        <v>691.2</v>
      </c>
      <c r="M148" s="4">
        <v>786.24</v>
      </c>
      <c r="N148" s="5">
        <v>72</v>
      </c>
      <c r="O148" s="7">
        <v>1</v>
      </c>
      <c r="P148" s="6">
        <v>1</v>
      </c>
    </row>
    <row r="149" spans="2:16" x14ac:dyDescent="0.25">
      <c r="B149" s="2" t="s">
        <v>406</v>
      </c>
      <c r="C149" s="2" t="s">
        <v>323</v>
      </c>
      <c r="D149" s="2"/>
      <c r="E149" s="38" t="str">
        <f>VLOOKUP(Tableau2[[#This Row],[Article]],Tableau4[],4,FALSE)</f>
        <v>Légumes</v>
      </c>
      <c r="F149" s="2"/>
      <c r="G149" s="2" t="s">
        <v>324</v>
      </c>
      <c r="H149" s="2"/>
      <c r="I149" s="3">
        <v>46660</v>
      </c>
      <c r="J149" s="2" t="s">
        <v>20</v>
      </c>
      <c r="K149" s="2" t="s">
        <v>327</v>
      </c>
      <c r="L149" s="4">
        <v>691.2</v>
      </c>
      <c r="M149" s="4">
        <v>786.24</v>
      </c>
      <c r="N149" s="5">
        <v>72</v>
      </c>
      <c r="O149" s="7">
        <v>1</v>
      </c>
      <c r="P149" s="6">
        <v>1</v>
      </c>
    </row>
    <row r="150" spans="2:16" x14ac:dyDescent="0.25">
      <c r="B150" s="2" t="s">
        <v>406</v>
      </c>
      <c r="C150" s="2" t="s">
        <v>323</v>
      </c>
      <c r="D150" s="2"/>
      <c r="E150" s="38" t="str">
        <f>VLOOKUP(Tableau2[[#This Row],[Article]],Tableau4[],4,FALSE)</f>
        <v>Légumes</v>
      </c>
      <c r="F150" s="2"/>
      <c r="G150" s="2" t="s">
        <v>324</v>
      </c>
      <c r="H150" s="2"/>
      <c r="I150" s="3">
        <v>46660</v>
      </c>
      <c r="J150" s="2" t="s">
        <v>20</v>
      </c>
      <c r="K150" s="2" t="s">
        <v>328</v>
      </c>
      <c r="L150" s="4">
        <v>691.2</v>
      </c>
      <c r="M150" s="4">
        <v>786.24</v>
      </c>
      <c r="N150" s="5">
        <v>72</v>
      </c>
      <c r="O150" s="7">
        <v>1</v>
      </c>
      <c r="P150" s="6">
        <v>1</v>
      </c>
    </row>
    <row r="151" spans="2:16" x14ac:dyDescent="0.25">
      <c r="B151" s="2" t="s">
        <v>406</v>
      </c>
      <c r="C151" s="2" t="s">
        <v>323</v>
      </c>
      <c r="D151" s="2"/>
      <c r="E151" s="38" t="str">
        <f>VLOOKUP(Tableau2[[#This Row],[Article]],Tableau4[],4,FALSE)</f>
        <v>Légumes</v>
      </c>
      <c r="F151" s="2"/>
      <c r="G151" s="2" t="s">
        <v>326</v>
      </c>
      <c r="H151" s="2"/>
      <c r="I151" s="3">
        <v>46660</v>
      </c>
      <c r="J151" s="2" t="s">
        <v>20</v>
      </c>
      <c r="K151" s="2" t="s">
        <v>329</v>
      </c>
      <c r="L151" s="4">
        <v>691.2</v>
      </c>
      <c r="M151" s="4">
        <v>786.24</v>
      </c>
      <c r="N151" s="5">
        <v>72</v>
      </c>
      <c r="O151" s="7">
        <v>1</v>
      </c>
      <c r="P151" s="6">
        <v>1</v>
      </c>
    </row>
    <row r="152" spans="2:16" x14ac:dyDescent="0.25">
      <c r="B152" s="2" t="s">
        <v>415</v>
      </c>
      <c r="C152" s="2" t="s">
        <v>330</v>
      </c>
      <c r="D152" s="2"/>
      <c r="E152" s="38" t="str">
        <f>VLOOKUP(Tableau2[[#This Row],[Article]],Tableau4[],4,FALSE)</f>
        <v>Légumes</v>
      </c>
      <c r="F152" s="2"/>
      <c r="G152" s="2" t="s">
        <v>334</v>
      </c>
      <c r="H152" s="2"/>
      <c r="I152" s="3">
        <v>45869</v>
      </c>
      <c r="J152" s="2" t="s">
        <v>20</v>
      </c>
      <c r="K152" s="2" t="s">
        <v>331</v>
      </c>
      <c r="L152" s="4">
        <v>691.2</v>
      </c>
      <c r="M152" s="4">
        <v>799.2</v>
      </c>
      <c r="N152" s="5">
        <v>72</v>
      </c>
      <c r="O152" s="7">
        <v>1</v>
      </c>
      <c r="P152" s="6">
        <v>1</v>
      </c>
    </row>
    <row r="153" spans="2:16" x14ac:dyDescent="0.25">
      <c r="B153" s="2" t="s">
        <v>416</v>
      </c>
      <c r="C153" s="2" t="s">
        <v>332</v>
      </c>
      <c r="D153" s="2"/>
      <c r="E153" s="38" t="str">
        <f>VLOOKUP(Tableau2[[#This Row],[Article]],Tableau4[],4,FALSE)</f>
        <v>Légumes</v>
      </c>
      <c r="F153" s="2"/>
      <c r="G153" s="2" t="s">
        <v>333</v>
      </c>
      <c r="H153" s="2"/>
      <c r="I153" s="3">
        <v>46599</v>
      </c>
      <c r="J153" s="2" t="s">
        <v>20</v>
      </c>
      <c r="K153" s="2" t="s">
        <v>335</v>
      </c>
      <c r="L153" s="4">
        <v>691.2</v>
      </c>
      <c r="M153" s="4">
        <v>799.2</v>
      </c>
      <c r="N153" s="5">
        <v>72</v>
      </c>
      <c r="O153" s="7">
        <v>1</v>
      </c>
      <c r="P153" s="6">
        <v>1</v>
      </c>
    </row>
    <row r="154" spans="2:16" x14ac:dyDescent="0.25">
      <c r="B154" s="2" t="s">
        <v>416</v>
      </c>
      <c r="C154" s="2" t="s">
        <v>332</v>
      </c>
      <c r="D154" s="2"/>
      <c r="E154" s="38" t="str">
        <f>VLOOKUP(Tableau2[[#This Row],[Article]],Tableau4[],4,FALSE)</f>
        <v>Légumes</v>
      </c>
      <c r="F154" s="2"/>
      <c r="G154" s="2" t="s">
        <v>333</v>
      </c>
      <c r="H154" s="2"/>
      <c r="I154" s="3">
        <v>46599</v>
      </c>
      <c r="J154" s="2" t="s">
        <v>20</v>
      </c>
      <c r="K154" s="2" t="s">
        <v>336</v>
      </c>
      <c r="L154" s="4">
        <v>691.2</v>
      </c>
      <c r="M154" s="4">
        <v>799.2</v>
      </c>
      <c r="N154" s="5">
        <v>72</v>
      </c>
      <c r="O154" s="7">
        <v>1</v>
      </c>
      <c r="P154" s="6">
        <v>1</v>
      </c>
    </row>
    <row r="155" spans="2:16" x14ac:dyDescent="0.25">
      <c r="B155" s="2" t="s">
        <v>407</v>
      </c>
      <c r="C155" s="2" t="s">
        <v>337</v>
      </c>
      <c r="D155" s="2" t="s">
        <v>122</v>
      </c>
      <c r="E155" s="38" t="str">
        <f>VLOOKUP(Tableau2[[#This Row],[Article]],Tableau4[],4,FALSE)</f>
        <v>Charcuteries</v>
      </c>
      <c r="F155" s="2"/>
      <c r="G155" s="2" t="s">
        <v>338</v>
      </c>
      <c r="H155" s="2"/>
      <c r="I155" s="3">
        <v>45619</v>
      </c>
      <c r="J155" s="2" t="s">
        <v>20</v>
      </c>
      <c r="K155" s="2" t="s">
        <v>339</v>
      </c>
      <c r="L155" s="4">
        <v>216.9</v>
      </c>
      <c r="M155" s="4">
        <v>241</v>
      </c>
      <c r="N155" s="5"/>
      <c r="O155" s="8"/>
      <c r="P155" s="6">
        <v>1</v>
      </c>
    </row>
    <row r="156" spans="2:16" x14ac:dyDescent="0.25">
      <c r="B156" s="2" t="s">
        <v>407</v>
      </c>
      <c r="C156" s="2" t="s">
        <v>337</v>
      </c>
      <c r="D156" s="2" t="s">
        <v>18</v>
      </c>
      <c r="E156" s="38" t="str">
        <f>VLOOKUP(Tableau2[[#This Row],[Article]],Tableau4[],4,FALSE)</f>
        <v>Charcuteries</v>
      </c>
      <c r="F156" s="2"/>
      <c r="G156" s="2" t="s">
        <v>340</v>
      </c>
      <c r="H156" s="2"/>
      <c r="I156" s="3">
        <v>45657</v>
      </c>
      <c r="J156" s="2" t="s">
        <v>20</v>
      </c>
      <c r="K156" s="2" t="s">
        <v>21</v>
      </c>
      <c r="L156" s="4">
        <v>10.8</v>
      </c>
      <c r="M156" s="4">
        <v>12</v>
      </c>
      <c r="N156" s="5"/>
      <c r="O156" s="8"/>
      <c r="P156" s="6">
        <v>1</v>
      </c>
    </row>
    <row r="157" spans="2:16" x14ac:dyDescent="0.25">
      <c r="B157" s="2" t="s">
        <v>408</v>
      </c>
      <c r="C157" s="2" t="s">
        <v>343</v>
      </c>
      <c r="D157" s="2"/>
      <c r="E157" s="38" t="str">
        <f>VLOOKUP(Tableau2[[#This Row],[Article]],Tableau4[],4,FALSE)</f>
        <v>Produits non alimentaires</v>
      </c>
      <c r="F157" s="2"/>
      <c r="G157" s="2"/>
      <c r="H157" s="2"/>
      <c r="I157" s="3"/>
      <c r="J157" s="2" t="s">
        <v>20</v>
      </c>
      <c r="K157" s="2" t="s">
        <v>21</v>
      </c>
      <c r="L157" s="4">
        <v>11</v>
      </c>
      <c r="M157" s="4">
        <v>11</v>
      </c>
      <c r="N157" s="5"/>
      <c r="O157" s="8"/>
      <c r="P157" s="6">
        <v>1</v>
      </c>
    </row>
    <row r="158" spans="2:16" x14ac:dyDescent="0.25">
      <c r="B158" s="2" t="s">
        <v>408</v>
      </c>
      <c r="C158" s="2" t="s">
        <v>343</v>
      </c>
      <c r="D158" s="2"/>
      <c r="E158" s="38" t="str">
        <f>VLOOKUP(Tableau2[[#This Row],[Article]],Tableau4[],4,FALSE)</f>
        <v>Produits non alimentaires</v>
      </c>
      <c r="F158" s="2"/>
      <c r="G158" s="2"/>
      <c r="H158" s="2"/>
      <c r="I158" s="3"/>
      <c r="J158" s="2" t="s">
        <v>20</v>
      </c>
      <c r="K158" s="2" t="s">
        <v>218</v>
      </c>
      <c r="L158" s="4">
        <v>202</v>
      </c>
      <c r="M158" s="4">
        <v>202</v>
      </c>
      <c r="N158" s="5"/>
      <c r="O158" s="8"/>
      <c r="P158" s="6">
        <v>1</v>
      </c>
    </row>
    <row r="159" spans="2:16" x14ac:dyDescent="0.25">
      <c r="B159" s="2" t="s">
        <v>417</v>
      </c>
      <c r="C159" s="2" t="s">
        <v>344</v>
      </c>
      <c r="D159" s="2"/>
      <c r="E159" s="38" t="str">
        <f>VLOOKUP(Tableau2[[#This Row],[Article]],Tableau4[],4,FALSE)</f>
        <v>Produits non alimentaires</v>
      </c>
      <c r="F159" s="2"/>
      <c r="G159" s="2"/>
      <c r="H159" s="2"/>
      <c r="I159" s="3"/>
      <c r="J159" s="2" t="s">
        <v>20</v>
      </c>
      <c r="K159" s="2" t="s">
        <v>21</v>
      </c>
      <c r="L159" s="4">
        <v>588</v>
      </c>
      <c r="M159" s="4">
        <v>588</v>
      </c>
      <c r="N159" s="5"/>
      <c r="O159" s="8"/>
      <c r="P159" s="6">
        <v>1</v>
      </c>
    </row>
    <row r="160" spans="2:16" x14ac:dyDescent="0.25">
      <c r="B160" s="2" t="s">
        <v>417</v>
      </c>
      <c r="C160" s="2" t="s">
        <v>344</v>
      </c>
      <c r="D160" s="2"/>
      <c r="E160" s="38" t="str">
        <f>VLOOKUP(Tableau2[[#This Row],[Article]],Tableau4[],4,FALSE)</f>
        <v>Produits non alimentaires</v>
      </c>
      <c r="F160" s="2"/>
      <c r="G160" s="2"/>
      <c r="H160" s="2"/>
      <c r="I160" s="3"/>
      <c r="J160" s="2" t="s">
        <v>20</v>
      </c>
      <c r="K160" s="2" t="s">
        <v>345</v>
      </c>
      <c r="L160" s="4">
        <v>74</v>
      </c>
      <c r="M160" s="4">
        <v>74</v>
      </c>
      <c r="N160" s="5"/>
      <c r="O160" s="8"/>
      <c r="P160" s="6">
        <v>1</v>
      </c>
    </row>
    <row r="161" spans="2:16" x14ac:dyDescent="0.25">
      <c r="B161" s="2" t="s">
        <v>417</v>
      </c>
      <c r="C161" s="2" t="s">
        <v>344</v>
      </c>
      <c r="D161" s="2"/>
      <c r="E161" s="38" t="str">
        <f>VLOOKUP(Tableau2[[#This Row],[Article]],Tableau4[],4,FALSE)</f>
        <v>Produits non alimentaires</v>
      </c>
      <c r="F161" s="2"/>
      <c r="G161" s="2"/>
      <c r="H161" s="2"/>
      <c r="I161" s="3"/>
      <c r="J161" s="2" t="s">
        <v>20</v>
      </c>
      <c r="K161" s="2" t="s">
        <v>346</v>
      </c>
      <c r="L161" s="4">
        <v>271</v>
      </c>
      <c r="M161" s="4">
        <v>271</v>
      </c>
      <c r="N161" s="5"/>
      <c r="O161" s="8"/>
      <c r="P161" s="6">
        <v>1</v>
      </c>
    </row>
    <row r="162" spans="2:16" x14ac:dyDescent="0.25">
      <c r="B162" s="2" t="s">
        <v>417</v>
      </c>
      <c r="C162" s="2" t="s">
        <v>344</v>
      </c>
      <c r="D162" s="2"/>
      <c r="E162" s="38" t="str">
        <f>VLOOKUP(Tableau2[[#This Row],[Article]],Tableau4[],4,FALSE)</f>
        <v>Produits non alimentaires</v>
      </c>
      <c r="F162" s="2"/>
      <c r="G162" s="2"/>
      <c r="H162" s="2"/>
      <c r="I162" s="3"/>
      <c r="J162" s="2" t="s">
        <v>20</v>
      </c>
      <c r="K162" s="2" t="s">
        <v>347</v>
      </c>
      <c r="L162" s="4">
        <v>187</v>
      </c>
      <c r="M162" s="4">
        <v>187</v>
      </c>
      <c r="N162" s="5"/>
      <c r="O162" s="8"/>
      <c r="P162" s="6">
        <v>1</v>
      </c>
    </row>
    <row r="163" spans="2:16" x14ac:dyDescent="0.25">
      <c r="B163" s="2" t="s">
        <v>417</v>
      </c>
      <c r="C163" s="2" t="s">
        <v>344</v>
      </c>
      <c r="D163" s="2"/>
      <c r="E163" s="38" t="str">
        <f>VLOOKUP(Tableau2[[#This Row],[Article]],Tableau4[],4,FALSE)</f>
        <v>Produits non alimentaires</v>
      </c>
      <c r="F163" s="2"/>
      <c r="G163" s="2"/>
      <c r="H163" s="2"/>
      <c r="I163" s="3"/>
      <c r="J163" s="2" t="s">
        <v>20</v>
      </c>
      <c r="K163" s="2" t="s">
        <v>348</v>
      </c>
      <c r="L163" s="4">
        <v>150</v>
      </c>
      <c r="M163" s="4">
        <v>150</v>
      </c>
      <c r="N163" s="5"/>
      <c r="O163" s="8"/>
      <c r="P163" s="6">
        <v>1</v>
      </c>
    </row>
    <row r="164" spans="2:16" x14ac:dyDescent="0.25">
      <c r="B164" s="2" t="s">
        <v>417</v>
      </c>
      <c r="C164" s="2" t="s">
        <v>344</v>
      </c>
      <c r="D164" s="2"/>
      <c r="E164" s="38" t="str">
        <f>VLOOKUP(Tableau2[[#This Row],[Article]],Tableau4[],4,FALSE)</f>
        <v>Produits non alimentaires</v>
      </c>
      <c r="F164" s="2"/>
      <c r="G164" s="2"/>
      <c r="H164" s="2"/>
      <c r="I164" s="3"/>
      <c r="J164" s="2" t="s">
        <v>20</v>
      </c>
      <c r="K164" s="2" t="s">
        <v>349</v>
      </c>
      <c r="L164" s="4">
        <v>529</v>
      </c>
      <c r="M164" s="4">
        <v>529</v>
      </c>
      <c r="N164" s="5"/>
      <c r="O164" s="8"/>
      <c r="P164" s="6">
        <v>1</v>
      </c>
    </row>
    <row r="165" spans="2:16" x14ac:dyDescent="0.25">
      <c r="B165" s="2" t="s">
        <v>417</v>
      </c>
      <c r="C165" s="2" t="s">
        <v>344</v>
      </c>
      <c r="D165" s="2"/>
      <c r="E165" s="38" t="str">
        <f>VLOOKUP(Tableau2[[#This Row],[Article]],Tableau4[],4,FALSE)</f>
        <v>Produits non alimentaires</v>
      </c>
      <c r="F165" s="2"/>
      <c r="G165" s="2"/>
      <c r="H165" s="2"/>
      <c r="I165" s="3"/>
      <c r="J165" s="2" t="s">
        <v>20</v>
      </c>
      <c r="K165" s="2" t="s">
        <v>350</v>
      </c>
      <c r="L165" s="4">
        <v>689</v>
      </c>
      <c r="M165" s="4">
        <v>689</v>
      </c>
      <c r="N165" s="5"/>
      <c r="O165" s="8"/>
      <c r="P165" s="6">
        <v>1</v>
      </c>
    </row>
    <row r="166" spans="2:16" x14ac:dyDescent="0.25">
      <c r="B166" s="2" t="s">
        <v>417</v>
      </c>
      <c r="C166" s="2" t="s">
        <v>344</v>
      </c>
      <c r="D166" s="2"/>
      <c r="E166" s="38" t="str">
        <f>VLOOKUP(Tableau2[[#This Row],[Article]],Tableau4[],4,FALSE)</f>
        <v>Produits non alimentaires</v>
      </c>
      <c r="F166" s="2"/>
      <c r="G166" s="2"/>
      <c r="H166" s="2"/>
      <c r="I166" s="3"/>
      <c r="J166" s="2" t="s">
        <v>20</v>
      </c>
      <c r="K166" s="2" t="s">
        <v>351</v>
      </c>
      <c r="L166" s="4">
        <v>46</v>
      </c>
      <c r="M166" s="4">
        <v>46</v>
      </c>
      <c r="N166" s="5"/>
      <c r="O166" s="8"/>
      <c r="P166" s="6">
        <v>1</v>
      </c>
    </row>
    <row r="167" spans="2:16" x14ac:dyDescent="0.25">
      <c r="B167" s="2" t="s">
        <v>417</v>
      </c>
      <c r="C167" s="2" t="s">
        <v>344</v>
      </c>
      <c r="D167" s="2"/>
      <c r="E167" s="38" t="str">
        <f>VLOOKUP(Tableau2[[#This Row],[Article]],Tableau4[],4,FALSE)</f>
        <v>Produits non alimentaires</v>
      </c>
      <c r="F167" s="2"/>
      <c r="G167" s="2"/>
      <c r="H167" s="2"/>
      <c r="I167" s="3"/>
      <c r="J167" s="2" t="s">
        <v>20</v>
      </c>
      <c r="K167" s="2" t="s">
        <v>352</v>
      </c>
      <c r="L167" s="4">
        <v>68</v>
      </c>
      <c r="M167" s="4">
        <v>68</v>
      </c>
      <c r="N167" s="5"/>
      <c r="O167" s="8"/>
      <c r="P167" s="6">
        <v>1</v>
      </c>
    </row>
    <row r="168" spans="2:16" x14ac:dyDescent="0.25">
      <c r="B168" s="2" t="s">
        <v>417</v>
      </c>
      <c r="C168" s="2" t="s">
        <v>344</v>
      </c>
      <c r="D168" s="2"/>
      <c r="E168" s="38" t="str">
        <f>VLOOKUP(Tableau2[[#This Row],[Article]],Tableau4[],4,FALSE)</f>
        <v>Produits non alimentaires</v>
      </c>
      <c r="F168" s="2"/>
      <c r="G168" s="2"/>
      <c r="H168" s="2"/>
      <c r="I168" s="3"/>
      <c r="J168" s="2" t="s">
        <v>20</v>
      </c>
      <c r="K168" s="2" t="s">
        <v>353</v>
      </c>
      <c r="L168" s="4">
        <v>63</v>
      </c>
      <c r="M168" s="4">
        <v>63</v>
      </c>
      <c r="N168" s="5"/>
      <c r="O168" s="8"/>
      <c r="P168" s="6">
        <v>1</v>
      </c>
    </row>
    <row r="169" spans="2:16" x14ac:dyDescent="0.25">
      <c r="B169" s="2" t="s">
        <v>417</v>
      </c>
      <c r="C169" s="2" t="s">
        <v>344</v>
      </c>
      <c r="D169" s="2"/>
      <c r="E169" s="38" t="str">
        <f>VLOOKUP(Tableau2[[#This Row],[Article]],Tableau4[],4,FALSE)</f>
        <v>Produits non alimentaires</v>
      </c>
      <c r="F169" s="2"/>
      <c r="G169" s="2"/>
      <c r="H169" s="2"/>
      <c r="I169" s="3"/>
      <c r="J169" s="2" t="s">
        <v>20</v>
      </c>
      <c r="K169" s="2" t="s">
        <v>354</v>
      </c>
      <c r="L169" s="4">
        <v>38</v>
      </c>
      <c r="M169" s="4">
        <v>38</v>
      </c>
      <c r="N169" s="5"/>
      <c r="O169" s="8"/>
      <c r="P169" s="6">
        <v>1</v>
      </c>
    </row>
    <row r="170" spans="2:16" x14ac:dyDescent="0.25">
      <c r="B170" s="2" t="s">
        <v>417</v>
      </c>
      <c r="C170" s="2" t="s">
        <v>344</v>
      </c>
      <c r="D170" s="2"/>
      <c r="E170" s="38" t="str">
        <f>VLOOKUP(Tableau2[[#This Row],[Article]],Tableau4[],4,FALSE)</f>
        <v>Produits non alimentaires</v>
      </c>
      <c r="F170" s="2"/>
      <c r="G170" s="2"/>
      <c r="H170" s="2"/>
      <c r="I170" s="3"/>
      <c r="J170" s="2" t="s">
        <v>20</v>
      </c>
      <c r="K170" s="2" t="s">
        <v>355</v>
      </c>
      <c r="L170" s="4">
        <v>52</v>
      </c>
      <c r="M170" s="4">
        <v>52</v>
      </c>
      <c r="N170" s="5"/>
      <c r="O170" s="8"/>
      <c r="P170" s="6">
        <v>1</v>
      </c>
    </row>
    <row r="171" spans="2:16" x14ac:dyDescent="0.25">
      <c r="B171" s="2" t="s">
        <v>409</v>
      </c>
      <c r="C171" s="2" t="s">
        <v>356</v>
      </c>
      <c r="D171" s="2"/>
      <c r="E171" s="38" t="str">
        <f>VLOOKUP(Tableau2[[#This Row],[Article]],Tableau4[],4,FALSE)</f>
        <v>Produits non alimentaires</v>
      </c>
      <c r="F171" s="2"/>
      <c r="G171" s="2"/>
      <c r="H171" s="2"/>
      <c r="I171" s="3" t="s">
        <v>367</v>
      </c>
      <c r="J171" s="2" t="s">
        <v>20</v>
      </c>
      <c r="K171" s="2" t="s">
        <v>365</v>
      </c>
      <c r="L171" s="4">
        <v>147</v>
      </c>
      <c r="M171" s="4">
        <v>147</v>
      </c>
      <c r="N171" s="5"/>
      <c r="O171" s="8"/>
      <c r="P171" s="6">
        <v>1</v>
      </c>
    </row>
    <row r="172" spans="2:16" x14ac:dyDescent="0.25">
      <c r="B172" s="2" t="s">
        <v>409</v>
      </c>
      <c r="C172" s="2" t="s">
        <v>356</v>
      </c>
      <c r="D172" s="2"/>
      <c r="E172" s="38" t="str">
        <f>VLOOKUP(Tableau2[[#This Row],[Article]],Tableau4[],4,FALSE)</f>
        <v>Produits non alimentaires</v>
      </c>
      <c r="F172" s="2"/>
      <c r="G172" s="2"/>
      <c r="H172" s="2"/>
      <c r="I172" s="3"/>
      <c r="J172" s="2" t="s">
        <v>20</v>
      </c>
      <c r="K172" s="2" t="s">
        <v>21</v>
      </c>
      <c r="L172" s="4">
        <v>491.8</v>
      </c>
      <c r="M172" s="4">
        <v>491.8</v>
      </c>
      <c r="N172" s="5"/>
      <c r="O172" s="8"/>
      <c r="P172" s="6">
        <v>1</v>
      </c>
    </row>
    <row r="173" spans="2:16" x14ac:dyDescent="0.25">
      <c r="B173" s="2" t="s">
        <v>409</v>
      </c>
      <c r="C173" s="2" t="s">
        <v>356</v>
      </c>
      <c r="D173" s="2"/>
      <c r="E173" s="38" t="str">
        <f>VLOOKUP(Tableau2[[#This Row],[Article]],Tableau4[],4,FALSE)</f>
        <v>Produits non alimentaires</v>
      </c>
      <c r="F173" s="2"/>
      <c r="G173" s="2"/>
      <c r="H173" s="2"/>
      <c r="I173" s="3"/>
      <c r="J173" s="2" t="s">
        <v>20</v>
      </c>
      <c r="K173" s="2" t="s">
        <v>357</v>
      </c>
      <c r="L173" s="4">
        <v>14</v>
      </c>
      <c r="M173" s="4">
        <v>14</v>
      </c>
      <c r="N173" s="5"/>
      <c r="O173" s="8"/>
      <c r="P173" s="6">
        <v>1</v>
      </c>
    </row>
    <row r="174" spans="2:16" x14ac:dyDescent="0.25">
      <c r="B174" s="2" t="s">
        <v>409</v>
      </c>
      <c r="C174" s="2" t="s">
        <v>356</v>
      </c>
      <c r="D174" s="2"/>
      <c r="E174" s="38" t="str">
        <f>VLOOKUP(Tableau2[[#This Row],[Article]],Tableau4[],4,FALSE)</f>
        <v>Produits non alimentaires</v>
      </c>
      <c r="F174" s="2"/>
      <c r="G174" s="2"/>
      <c r="H174" s="2"/>
      <c r="I174" s="3"/>
      <c r="J174" s="2" t="s">
        <v>20</v>
      </c>
      <c r="K174" s="2" t="s">
        <v>358</v>
      </c>
      <c r="L174" s="4">
        <v>223</v>
      </c>
      <c r="M174" s="4">
        <v>223</v>
      </c>
      <c r="N174" s="5"/>
      <c r="O174" s="8"/>
      <c r="P174" s="6">
        <v>1</v>
      </c>
    </row>
    <row r="175" spans="2:16" x14ac:dyDescent="0.25">
      <c r="B175" s="2" t="s">
        <v>409</v>
      </c>
      <c r="C175" s="2" t="s">
        <v>356</v>
      </c>
      <c r="D175" s="2"/>
      <c r="E175" s="38" t="str">
        <f>VLOOKUP(Tableau2[[#This Row],[Article]],Tableau4[],4,FALSE)</f>
        <v>Produits non alimentaires</v>
      </c>
      <c r="F175" s="2"/>
      <c r="G175" s="2"/>
      <c r="H175" s="2"/>
      <c r="I175" s="3"/>
      <c r="J175" s="2" t="s">
        <v>20</v>
      </c>
      <c r="K175" s="2" t="s">
        <v>359</v>
      </c>
      <c r="L175" s="4">
        <v>257</v>
      </c>
      <c r="M175" s="4">
        <v>257</v>
      </c>
      <c r="N175" s="5"/>
      <c r="O175" s="8"/>
      <c r="P175" s="6">
        <v>1</v>
      </c>
    </row>
    <row r="176" spans="2:16" x14ac:dyDescent="0.25">
      <c r="B176" s="2" t="s">
        <v>409</v>
      </c>
      <c r="C176" s="2" t="s">
        <v>356</v>
      </c>
      <c r="D176" s="2"/>
      <c r="E176" s="38" t="str">
        <f>VLOOKUP(Tableau2[[#This Row],[Article]],Tableau4[],4,FALSE)</f>
        <v>Produits non alimentaires</v>
      </c>
      <c r="F176" s="2"/>
      <c r="G176" s="2"/>
      <c r="H176" s="2"/>
      <c r="I176" s="3"/>
      <c r="J176" s="2" t="s">
        <v>20</v>
      </c>
      <c r="K176" s="2" t="s">
        <v>360</v>
      </c>
      <c r="L176" s="4">
        <v>602</v>
      </c>
      <c r="M176" s="4">
        <v>602</v>
      </c>
      <c r="N176" s="5"/>
      <c r="O176" s="8"/>
      <c r="P176" s="6">
        <v>1</v>
      </c>
    </row>
    <row r="177" spans="2:16" x14ac:dyDescent="0.25">
      <c r="B177" s="2" t="s">
        <v>409</v>
      </c>
      <c r="C177" s="2" t="s">
        <v>356</v>
      </c>
      <c r="D177" s="2"/>
      <c r="E177" s="38" t="str">
        <f>VLOOKUP(Tableau2[[#This Row],[Article]],Tableau4[],4,FALSE)</f>
        <v>Produits non alimentaires</v>
      </c>
      <c r="F177" s="2"/>
      <c r="G177" s="2"/>
      <c r="H177" s="2"/>
      <c r="I177" s="3"/>
      <c r="J177" s="2" t="s">
        <v>20</v>
      </c>
      <c r="K177" s="2" t="s">
        <v>361</v>
      </c>
      <c r="L177" s="4">
        <v>378</v>
      </c>
      <c r="M177" s="4">
        <v>378</v>
      </c>
      <c r="N177" s="5"/>
      <c r="O177" s="8"/>
      <c r="P177" s="6">
        <v>1</v>
      </c>
    </row>
    <row r="178" spans="2:16" x14ac:dyDescent="0.25">
      <c r="B178" s="2" t="s">
        <v>409</v>
      </c>
      <c r="C178" s="2" t="s">
        <v>356</v>
      </c>
      <c r="D178" s="2"/>
      <c r="E178" s="38" t="str">
        <f>VLOOKUP(Tableau2[[#This Row],[Article]],Tableau4[],4,FALSE)</f>
        <v>Produits non alimentaires</v>
      </c>
      <c r="F178" s="2"/>
      <c r="G178" s="2"/>
      <c r="H178" s="2"/>
      <c r="I178" s="3"/>
      <c r="J178" s="2" t="s">
        <v>20</v>
      </c>
      <c r="K178" s="2" t="s">
        <v>362</v>
      </c>
      <c r="L178" s="4">
        <v>565</v>
      </c>
      <c r="M178" s="4">
        <v>565</v>
      </c>
      <c r="N178" s="5"/>
      <c r="O178" s="8"/>
      <c r="P178" s="6">
        <v>1</v>
      </c>
    </row>
    <row r="179" spans="2:16" x14ac:dyDescent="0.25">
      <c r="B179" s="2" t="s">
        <v>409</v>
      </c>
      <c r="C179" s="2" t="s">
        <v>356</v>
      </c>
      <c r="D179" s="2"/>
      <c r="E179" s="38" t="str">
        <f>VLOOKUP(Tableau2[[#This Row],[Article]],Tableau4[],4,FALSE)</f>
        <v>Produits non alimentaires</v>
      </c>
      <c r="F179" s="2"/>
      <c r="G179" s="2"/>
      <c r="H179" s="2"/>
      <c r="I179" s="3"/>
      <c r="J179" s="2" t="s">
        <v>20</v>
      </c>
      <c r="K179" s="2" t="s">
        <v>363</v>
      </c>
      <c r="L179" s="4">
        <v>563</v>
      </c>
      <c r="M179" s="4">
        <v>563</v>
      </c>
      <c r="N179" s="5"/>
      <c r="O179" s="8"/>
      <c r="P179" s="6">
        <v>1</v>
      </c>
    </row>
    <row r="180" spans="2:16" x14ac:dyDescent="0.25">
      <c r="B180" s="2" t="s">
        <v>409</v>
      </c>
      <c r="C180" s="2" t="s">
        <v>356</v>
      </c>
      <c r="D180" s="2"/>
      <c r="E180" s="38" t="str">
        <f>VLOOKUP(Tableau2[[#This Row],[Article]],Tableau4[],4,FALSE)</f>
        <v>Produits non alimentaires</v>
      </c>
      <c r="F180" s="2"/>
      <c r="G180" s="2"/>
      <c r="H180" s="2"/>
      <c r="I180" s="3"/>
      <c r="J180" s="2" t="s">
        <v>20</v>
      </c>
      <c r="K180" s="2" t="s">
        <v>364</v>
      </c>
      <c r="L180" s="4">
        <v>565</v>
      </c>
      <c r="M180" s="4">
        <v>565</v>
      </c>
      <c r="N180" s="5"/>
      <c r="O180" s="8"/>
      <c r="P180" s="6">
        <v>1</v>
      </c>
    </row>
    <row r="181" spans="2:16" x14ac:dyDescent="0.25">
      <c r="B181" s="2" t="s">
        <v>409</v>
      </c>
      <c r="C181" s="2" t="s">
        <v>356</v>
      </c>
      <c r="D181" s="2"/>
      <c r="E181" s="38" t="str">
        <f>VLOOKUP(Tableau2[[#This Row],[Article]],Tableau4[],4,FALSE)</f>
        <v>Produits non alimentaires</v>
      </c>
      <c r="F181" s="2"/>
      <c r="G181" s="2"/>
      <c r="H181" s="2"/>
      <c r="I181" s="3"/>
      <c r="J181" s="2" t="s">
        <v>20</v>
      </c>
      <c r="K181" s="2" t="s">
        <v>366</v>
      </c>
      <c r="L181" s="4">
        <v>565</v>
      </c>
      <c r="M181" s="4">
        <v>565</v>
      </c>
      <c r="N181" s="5"/>
      <c r="O181" s="8"/>
      <c r="P181" s="6">
        <v>1</v>
      </c>
    </row>
    <row r="182" spans="2:16" x14ac:dyDescent="0.25">
      <c r="B182" s="2" t="s">
        <v>16</v>
      </c>
      <c r="C182" s="2" t="s">
        <v>17</v>
      </c>
      <c r="D182" s="2" t="s">
        <v>18</v>
      </c>
      <c r="E182" s="38" t="str">
        <f>VLOOKUP(Tableau2[[#This Row],[Article]],Tableau4[],4,FALSE)</f>
        <v>Biscottes/ Biscuits</v>
      </c>
      <c r="F182" s="2"/>
      <c r="G182" s="2" t="s">
        <v>19</v>
      </c>
      <c r="H182" s="2"/>
      <c r="I182" s="3">
        <v>45657</v>
      </c>
      <c r="J182" s="2" t="s">
        <v>20</v>
      </c>
      <c r="K182" s="2" t="s">
        <v>21</v>
      </c>
      <c r="L182" s="4">
        <v>174.8</v>
      </c>
      <c r="M182" s="4">
        <v>184</v>
      </c>
      <c r="N182" s="5"/>
      <c r="O182" s="5"/>
      <c r="P182" s="1">
        <v>1</v>
      </c>
    </row>
    <row r="183" spans="2:16" x14ac:dyDescent="0.25">
      <c r="B183" s="2" t="s">
        <v>16</v>
      </c>
      <c r="C183" s="2" t="s">
        <v>17</v>
      </c>
      <c r="D183" s="2" t="s">
        <v>18</v>
      </c>
      <c r="E183" s="38" t="str">
        <f>VLOOKUP(Tableau2[[#This Row],[Article]],Tableau4[],4,FALSE)</f>
        <v>Biscottes/ Biscuits</v>
      </c>
      <c r="F183" s="2"/>
      <c r="G183" s="2" t="s">
        <v>19</v>
      </c>
      <c r="H183" s="2"/>
      <c r="I183" s="3">
        <v>45657</v>
      </c>
      <c r="J183" s="2" t="s">
        <v>20</v>
      </c>
      <c r="K183" s="2" t="s">
        <v>22</v>
      </c>
      <c r="L183" s="4">
        <v>106.4</v>
      </c>
      <c r="M183" s="4">
        <v>112</v>
      </c>
      <c r="N183" s="5"/>
      <c r="O183" s="5"/>
      <c r="P183" s="6"/>
    </row>
    <row r="184" spans="2:16" x14ac:dyDescent="0.25">
      <c r="B184" s="2" t="s">
        <v>16</v>
      </c>
      <c r="C184" s="2" t="s">
        <v>17</v>
      </c>
      <c r="D184" s="2" t="s">
        <v>18</v>
      </c>
      <c r="E184" s="38" t="str">
        <f>VLOOKUP(Tableau2[[#This Row],[Article]],Tableau4[],4,FALSE)</f>
        <v>Biscottes/ Biscuits</v>
      </c>
      <c r="F184" s="2"/>
      <c r="G184" s="2" t="s">
        <v>19</v>
      </c>
      <c r="H184" s="2"/>
      <c r="I184" s="3">
        <v>45657</v>
      </c>
      <c r="J184" s="2" t="s">
        <v>20</v>
      </c>
      <c r="K184" s="2" t="s">
        <v>23</v>
      </c>
      <c r="L184" s="4">
        <v>111.15</v>
      </c>
      <c r="M184" s="4">
        <v>117</v>
      </c>
      <c r="N184" s="5"/>
      <c r="O184" s="5"/>
      <c r="P184" s="6"/>
    </row>
    <row r="185" spans="2:16" x14ac:dyDescent="0.25">
      <c r="B185" s="2" t="s">
        <v>16</v>
      </c>
      <c r="C185" s="2" t="s">
        <v>17</v>
      </c>
      <c r="D185" s="2" t="s">
        <v>18</v>
      </c>
      <c r="E185" s="38" t="str">
        <f>VLOOKUP(Tableau2[[#This Row],[Article]],Tableau4[],4,FALSE)</f>
        <v>Biscottes/ Biscuits</v>
      </c>
      <c r="F185" s="2"/>
      <c r="G185" s="2" t="s">
        <v>19</v>
      </c>
      <c r="H185" s="2"/>
      <c r="I185" s="3">
        <v>45657</v>
      </c>
      <c r="J185" s="2" t="s">
        <v>20</v>
      </c>
      <c r="K185" s="2" t="s">
        <v>24</v>
      </c>
      <c r="L185" s="4">
        <v>121.6</v>
      </c>
      <c r="M185" s="4">
        <v>128</v>
      </c>
      <c r="N185" s="5"/>
      <c r="O185" s="5"/>
      <c r="P185" s="6"/>
    </row>
    <row r="186" spans="2:16" x14ac:dyDescent="0.25">
      <c r="B186" s="2" t="s">
        <v>29</v>
      </c>
      <c r="C186" s="2" t="s">
        <v>25</v>
      </c>
      <c r="D186" s="2" t="s">
        <v>18</v>
      </c>
      <c r="E186" s="38" t="str">
        <f>VLOOKUP(Tableau2[[#This Row],[Article]],Tableau4[],4,FALSE)</f>
        <v>Café/ Thés/ Infusions</v>
      </c>
      <c r="F186" s="2"/>
      <c r="G186" s="2" t="s">
        <v>27</v>
      </c>
      <c r="H186" s="2"/>
      <c r="I186" s="3">
        <v>45657</v>
      </c>
      <c r="J186" s="2" t="s">
        <v>20</v>
      </c>
      <c r="K186" s="2" t="s">
        <v>21</v>
      </c>
      <c r="L186" s="4">
        <v>15.2</v>
      </c>
      <c r="M186" s="4">
        <v>16</v>
      </c>
      <c r="N186" s="5"/>
      <c r="O186" s="5"/>
      <c r="P186" s="6"/>
    </row>
    <row r="187" spans="2:16" x14ac:dyDescent="0.25">
      <c r="B187" s="2" t="s">
        <v>29</v>
      </c>
      <c r="C187" s="2" t="s">
        <v>25</v>
      </c>
      <c r="D187" s="2" t="s">
        <v>26</v>
      </c>
      <c r="E187" s="38" t="str">
        <f>VLOOKUP(Tableau2[[#This Row],[Article]],Tableau4[],4,FALSE)</f>
        <v>Café/ Thés/ Infusions</v>
      </c>
      <c r="F187" s="2"/>
      <c r="G187" s="2" t="s">
        <v>28</v>
      </c>
      <c r="H187" s="2"/>
      <c r="I187" s="3">
        <v>45839</v>
      </c>
      <c r="J187" s="2" t="s">
        <v>20</v>
      </c>
      <c r="K187" s="2" t="s">
        <v>21</v>
      </c>
      <c r="L187" s="4">
        <v>119.7</v>
      </c>
      <c r="M187" s="4">
        <v>126</v>
      </c>
      <c r="N187" s="5"/>
      <c r="O187" s="5"/>
      <c r="P187" s="6"/>
    </row>
    <row r="188" spans="2:16" x14ac:dyDescent="0.25">
      <c r="B188" s="2" t="s">
        <v>30</v>
      </c>
      <c r="C188" s="2" t="s">
        <v>31</v>
      </c>
      <c r="D188" s="2" t="s">
        <v>18</v>
      </c>
      <c r="E188" s="38" t="str">
        <f>VLOOKUP(Tableau2[[#This Row],[Article]],Tableau4[],4,FALSE)</f>
        <v>Café/ Thés/ Infusions</v>
      </c>
      <c r="F188" s="2"/>
      <c r="G188" s="2" t="s">
        <v>32</v>
      </c>
      <c r="H188" s="2"/>
      <c r="I188" s="3">
        <v>45657</v>
      </c>
      <c r="J188" s="2" t="s">
        <v>20</v>
      </c>
      <c r="K188" s="2" t="s">
        <v>21</v>
      </c>
      <c r="L188" s="4">
        <v>11.21</v>
      </c>
      <c r="M188" s="4">
        <v>19</v>
      </c>
      <c r="N188" s="5"/>
      <c r="O188" s="5"/>
      <c r="P188" s="6"/>
    </row>
    <row r="189" spans="2:16" x14ac:dyDescent="0.25">
      <c r="B189" s="2" t="s">
        <v>30</v>
      </c>
      <c r="C189" s="2" t="s">
        <v>31</v>
      </c>
      <c r="D189" s="2" t="s">
        <v>18</v>
      </c>
      <c r="E189" s="38" t="str">
        <f>VLOOKUP(Tableau2[[#This Row],[Article]],Tableau4[],4,FALSE)</f>
        <v>Café/ Thés/ Infusions</v>
      </c>
      <c r="F189" s="2"/>
      <c r="G189" s="2" t="s">
        <v>32</v>
      </c>
      <c r="H189" s="2"/>
      <c r="I189" s="3">
        <v>45657</v>
      </c>
      <c r="J189" s="2" t="s">
        <v>20</v>
      </c>
      <c r="K189" s="2" t="s">
        <v>33</v>
      </c>
      <c r="L189" s="4">
        <v>41.89</v>
      </c>
      <c r="M189" s="4">
        <v>71</v>
      </c>
      <c r="N189" s="5"/>
      <c r="O189" s="5"/>
      <c r="P189" s="6"/>
    </row>
    <row r="190" spans="2:16" x14ac:dyDescent="0.25">
      <c r="B190" s="2" t="s">
        <v>34</v>
      </c>
      <c r="C190" s="2" t="s">
        <v>35</v>
      </c>
      <c r="D190" s="2"/>
      <c r="E190" s="38" t="str">
        <f>VLOOKUP(Tableau2[[#This Row],[Article]],Tableau4[],4,FALSE)</f>
        <v>Café/ Thés/ Infusions</v>
      </c>
      <c r="F190" s="2"/>
      <c r="G190" s="2" t="s">
        <v>36</v>
      </c>
      <c r="H190" s="2"/>
      <c r="I190" s="3">
        <v>46171</v>
      </c>
      <c r="J190" s="2" t="s">
        <v>20</v>
      </c>
      <c r="K190" s="2" t="s">
        <v>37</v>
      </c>
      <c r="L190" s="4">
        <v>500</v>
      </c>
      <c r="M190" s="4">
        <v>530</v>
      </c>
      <c r="N190" s="5">
        <v>100</v>
      </c>
      <c r="O190" s="5">
        <v>1</v>
      </c>
      <c r="P190" s="1">
        <v>1</v>
      </c>
    </row>
    <row r="191" spans="2:16" x14ac:dyDescent="0.25">
      <c r="B191" s="2" t="s">
        <v>34</v>
      </c>
      <c r="C191" s="2" t="s">
        <v>35</v>
      </c>
      <c r="D191" s="2"/>
      <c r="E191" s="38" t="str">
        <f>VLOOKUP(Tableau2[[#This Row],[Article]],Tableau4[],4,FALSE)</f>
        <v>Café/ Thés/ Infusions</v>
      </c>
      <c r="F191" s="2"/>
      <c r="G191" s="2" t="s">
        <v>36</v>
      </c>
      <c r="H191" s="2"/>
      <c r="I191" s="3">
        <v>46171</v>
      </c>
      <c r="J191" s="2" t="s">
        <v>20</v>
      </c>
      <c r="K191" s="2" t="s">
        <v>38</v>
      </c>
      <c r="L191" s="4">
        <v>500</v>
      </c>
      <c r="M191" s="4">
        <v>530</v>
      </c>
      <c r="N191" s="5">
        <v>100</v>
      </c>
      <c r="O191" s="5">
        <v>1</v>
      </c>
      <c r="P191" s="1">
        <v>1</v>
      </c>
    </row>
    <row r="192" spans="2:16" x14ac:dyDescent="0.25">
      <c r="B192" s="2" t="s">
        <v>34</v>
      </c>
      <c r="C192" s="2" t="s">
        <v>35</v>
      </c>
      <c r="D192" s="2"/>
      <c r="E192" s="38" t="str">
        <f>VLOOKUP(Tableau2[[#This Row],[Article]],Tableau4[],4,FALSE)</f>
        <v>Café/ Thés/ Infusions</v>
      </c>
      <c r="F192" s="2"/>
      <c r="G192" s="2" t="s">
        <v>36</v>
      </c>
      <c r="H192" s="2"/>
      <c r="I192" s="3">
        <v>46171</v>
      </c>
      <c r="J192" s="2" t="s">
        <v>20</v>
      </c>
      <c r="K192" s="2" t="s">
        <v>39</v>
      </c>
      <c r="L192" s="4">
        <v>500</v>
      </c>
      <c r="M192" s="4">
        <v>530</v>
      </c>
      <c r="N192" s="5">
        <v>100</v>
      </c>
      <c r="O192" s="5">
        <v>1</v>
      </c>
      <c r="P192" s="1">
        <v>1</v>
      </c>
    </row>
    <row r="193" spans="2:16" x14ac:dyDescent="0.25">
      <c r="B193" s="2" t="s">
        <v>40</v>
      </c>
      <c r="C193" s="2" t="s">
        <v>41</v>
      </c>
      <c r="D193" s="2"/>
      <c r="E193" s="38" t="str">
        <f>VLOOKUP(Tableau2[[#This Row],[Article]],Tableau4[],4,FALSE)</f>
        <v>Café/ Thés/ Infusions</v>
      </c>
      <c r="F193" s="2"/>
      <c r="G193" s="2" t="s">
        <v>42</v>
      </c>
      <c r="H193" s="2"/>
      <c r="I193" s="3">
        <v>45761</v>
      </c>
      <c r="J193" s="2" t="s">
        <v>20</v>
      </c>
      <c r="K193" s="2" t="s">
        <v>45</v>
      </c>
      <c r="L193" s="4">
        <v>525</v>
      </c>
      <c r="M193" s="4">
        <v>546</v>
      </c>
      <c r="N193" s="5">
        <v>350</v>
      </c>
      <c r="O193" s="7">
        <v>1</v>
      </c>
      <c r="P193" s="6">
        <v>1</v>
      </c>
    </row>
    <row r="194" spans="2:16" x14ac:dyDescent="0.25">
      <c r="B194" s="2" t="s">
        <v>40</v>
      </c>
      <c r="C194" s="2" t="s">
        <v>41</v>
      </c>
      <c r="D194" s="2"/>
      <c r="E194" s="38" t="str">
        <f>VLOOKUP(Tableau2[[#This Row],[Article]],Tableau4[],4,FALSE)</f>
        <v>Café/ Thés/ Infusions</v>
      </c>
      <c r="F194" s="2"/>
      <c r="G194" s="2" t="s">
        <v>43</v>
      </c>
      <c r="H194" s="2"/>
      <c r="I194" s="3">
        <v>45761</v>
      </c>
      <c r="J194" s="2" t="s">
        <v>20</v>
      </c>
      <c r="K194" s="2" t="s">
        <v>46</v>
      </c>
      <c r="L194" s="4">
        <v>525</v>
      </c>
      <c r="M194" s="4">
        <v>546</v>
      </c>
      <c r="N194" s="5">
        <v>350</v>
      </c>
      <c r="O194" s="7">
        <v>1</v>
      </c>
      <c r="P194" s="6">
        <v>1</v>
      </c>
    </row>
    <row r="195" spans="2:16" x14ac:dyDescent="0.25">
      <c r="B195" s="2" t="s">
        <v>40</v>
      </c>
      <c r="C195" s="2" t="s">
        <v>41</v>
      </c>
      <c r="D195" s="2"/>
      <c r="E195" s="38" t="str">
        <f>VLOOKUP(Tableau2[[#This Row],[Article]],Tableau4[],4,FALSE)</f>
        <v>Café/ Thés/ Infusions</v>
      </c>
      <c r="F195" s="2"/>
      <c r="G195" s="2" t="s">
        <v>44</v>
      </c>
      <c r="H195" s="2"/>
      <c r="I195" s="3">
        <v>45761</v>
      </c>
      <c r="J195" s="2" t="s">
        <v>20</v>
      </c>
      <c r="K195" s="2" t="s">
        <v>23</v>
      </c>
      <c r="L195" s="4">
        <v>525</v>
      </c>
      <c r="M195" s="4">
        <v>546</v>
      </c>
      <c r="N195" s="5">
        <v>350</v>
      </c>
      <c r="O195" s="7">
        <v>1</v>
      </c>
      <c r="P195" s="6">
        <v>1</v>
      </c>
    </row>
    <row r="196" spans="2:16" x14ac:dyDescent="0.25">
      <c r="B196" s="2" t="s">
        <v>48</v>
      </c>
      <c r="C196" s="2" t="s">
        <v>49</v>
      </c>
      <c r="D196" s="2" t="s">
        <v>18</v>
      </c>
      <c r="E196" s="38" t="str">
        <f>VLOOKUP(Tableau2[[#This Row],[Article]],Tableau4[],4,FALSE)</f>
        <v>Perits déjeuners / Céréale</v>
      </c>
      <c r="F196" s="2"/>
      <c r="G196" s="2" t="s">
        <v>47</v>
      </c>
      <c r="H196" s="2"/>
      <c r="I196" s="3">
        <v>45657</v>
      </c>
      <c r="J196" s="2" t="s">
        <v>20</v>
      </c>
      <c r="K196" s="2" t="s">
        <v>21</v>
      </c>
      <c r="L196" s="4">
        <v>255.43</v>
      </c>
      <c r="M196" s="4">
        <v>287</v>
      </c>
      <c r="N196" s="5"/>
      <c r="O196" s="8"/>
      <c r="P196" s="6"/>
    </row>
    <row r="197" spans="2:16" x14ac:dyDescent="0.25">
      <c r="B197" s="2" t="s">
        <v>48</v>
      </c>
      <c r="C197" s="2" t="s">
        <v>49</v>
      </c>
      <c r="D197" s="2" t="s">
        <v>51</v>
      </c>
      <c r="E197" s="38" t="str">
        <f>VLOOKUP(Tableau2[[#This Row],[Article]],Tableau4[],4,FALSE)</f>
        <v>Perits déjeuners / Céréale</v>
      </c>
      <c r="F197" s="2"/>
      <c r="G197" s="2" t="s">
        <v>54</v>
      </c>
      <c r="H197" s="2"/>
      <c r="I197" s="3">
        <v>46246</v>
      </c>
      <c r="J197" s="2" t="s">
        <v>20</v>
      </c>
      <c r="K197" s="2" t="s">
        <v>55</v>
      </c>
      <c r="L197" s="4">
        <v>268.77999999999997</v>
      </c>
      <c r="M197" s="4">
        <v>354</v>
      </c>
      <c r="N197" s="5"/>
      <c r="O197" s="8"/>
      <c r="P197" s="6"/>
    </row>
    <row r="198" spans="2:16" x14ac:dyDescent="0.25">
      <c r="B198" s="2" t="s">
        <v>48</v>
      </c>
      <c r="C198" s="2" t="s">
        <v>49</v>
      </c>
      <c r="D198" s="2" t="s">
        <v>50</v>
      </c>
      <c r="E198" s="38" t="str">
        <f>VLOOKUP(Tableau2[[#This Row],[Article]],Tableau4[],4,FALSE)</f>
        <v>Perits déjeuners / Céréale</v>
      </c>
      <c r="F198" s="2"/>
      <c r="G198" s="2" t="s">
        <v>52</v>
      </c>
      <c r="H198" s="2"/>
      <c r="I198" s="3">
        <v>46295</v>
      </c>
      <c r="J198" s="2" t="s">
        <v>20</v>
      </c>
      <c r="K198" s="2" t="s">
        <v>21</v>
      </c>
      <c r="L198" s="4">
        <v>255.43</v>
      </c>
      <c r="M198" s="4">
        <v>262</v>
      </c>
      <c r="N198" s="5"/>
      <c r="O198" s="8"/>
      <c r="P198" s="6"/>
    </row>
    <row r="199" spans="2:16" x14ac:dyDescent="0.25">
      <c r="B199" s="2" t="s">
        <v>48</v>
      </c>
      <c r="C199" s="2" t="s">
        <v>49</v>
      </c>
      <c r="D199" s="2" t="s">
        <v>50</v>
      </c>
      <c r="E199" s="38" t="str">
        <f>VLOOKUP(Tableau2[[#This Row],[Article]],Tableau4[],4,FALSE)</f>
        <v>Perits déjeuners / Céréale</v>
      </c>
      <c r="F199" s="2"/>
      <c r="G199" s="2" t="s">
        <v>53</v>
      </c>
      <c r="H199" s="2"/>
      <c r="I199" s="3">
        <v>46295</v>
      </c>
      <c r="J199" s="2" t="s">
        <v>20</v>
      </c>
      <c r="K199" s="2" t="s">
        <v>21</v>
      </c>
      <c r="L199" s="4">
        <v>233.18</v>
      </c>
      <c r="M199" s="4">
        <v>302</v>
      </c>
      <c r="N199" s="5"/>
      <c r="O199" s="8"/>
      <c r="P199" s="6"/>
    </row>
    <row r="200" spans="2:16" x14ac:dyDescent="0.25">
      <c r="B200" s="2" t="s">
        <v>56</v>
      </c>
      <c r="C200" s="2" t="s">
        <v>57</v>
      </c>
      <c r="D200" s="2" t="s">
        <v>58</v>
      </c>
      <c r="E200" s="38" t="str">
        <f>VLOOKUP(Tableau2[[#This Row],[Article]],Tableau4[],4,FALSE)</f>
        <v>Perits déjeuners / Céréale</v>
      </c>
      <c r="F200" s="2"/>
      <c r="G200" s="2" t="s">
        <v>59</v>
      </c>
      <c r="H200" s="2"/>
      <c r="I200" s="3">
        <v>45863</v>
      </c>
      <c r="J200" s="2" t="s">
        <v>20</v>
      </c>
      <c r="K200" s="2" t="s">
        <v>21</v>
      </c>
      <c r="L200" s="4">
        <v>332.5</v>
      </c>
      <c r="M200" s="4">
        <v>350</v>
      </c>
      <c r="N200" s="5"/>
      <c r="O200" s="8"/>
      <c r="P200" s="6"/>
    </row>
    <row r="201" spans="2:16" x14ac:dyDescent="0.25">
      <c r="B201" s="2" t="s">
        <v>56</v>
      </c>
      <c r="C201" s="2" t="s">
        <v>57</v>
      </c>
      <c r="D201" s="2" t="s">
        <v>58</v>
      </c>
      <c r="E201" s="38" t="str">
        <f>VLOOKUP(Tableau2[[#This Row],[Article]],Tableau4[],4,FALSE)</f>
        <v>Perits déjeuners / Céréale</v>
      </c>
      <c r="F201" s="2"/>
      <c r="G201" s="2" t="s">
        <v>60</v>
      </c>
      <c r="H201" s="2"/>
      <c r="I201" s="3">
        <v>45903</v>
      </c>
      <c r="J201" s="2" t="s">
        <v>20</v>
      </c>
      <c r="K201" s="2" t="s">
        <v>21</v>
      </c>
      <c r="L201" s="4">
        <v>387.6</v>
      </c>
      <c r="M201" s="4">
        <v>408</v>
      </c>
      <c r="N201" s="5"/>
      <c r="O201" s="8"/>
      <c r="P201" s="6"/>
    </row>
    <row r="202" spans="2:16" x14ac:dyDescent="0.25">
      <c r="B202" s="2" t="s">
        <v>61</v>
      </c>
      <c r="C202" s="2" t="s">
        <v>62</v>
      </c>
      <c r="D202" s="2" t="s">
        <v>18</v>
      </c>
      <c r="E202" s="38" t="str">
        <f>VLOOKUP(Tableau2[[#This Row],[Article]],Tableau4[],4,FALSE)</f>
        <v>Chocolats/ Confisseries</v>
      </c>
      <c r="F202" s="2"/>
      <c r="G202" s="2" t="s">
        <v>63</v>
      </c>
      <c r="H202" s="2"/>
      <c r="I202" s="3">
        <v>45657</v>
      </c>
      <c r="J202" s="2" t="s">
        <v>20</v>
      </c>
      <c r="K202" s="2" t="s">
        <v>21</v>
      </c>
      <c r="L202" s="4">
        <v>188</v>
      </c>
      <c r="M202" s="4">
        <v>200</v>
      </c>
      <c r="N202" s="5"/>
      <c r="O202" s="8"/>
      <c r="P202" s="6"/>
    </row>
    <row r="203" spans="2:16" x14ac:dyDescent="0.25">
      <c r="B203" s="2" t="s">
        <v>61</v>
      </c>
      <c r="C203" s="2" t="s">
        <v>62</v>
      </c>
      <c r="D203" s="2" t="s">
        <v>18</v>
      </c>
      <c r="E203" s="38" t="str">
        <f>VLOOKUP(Tableau2[[#This Row],[Article]],Tableau4[],4,FALSE)</f>
        <v>Chocolats/ Confisseries</v>
      </c>
      <c r="F203" s="2"/>
      <c r="G203" s="2" t="s">
        <v>63</v>
      </c>
      <c r="H203" s="2"/>
      <c r="I203" s="3">
        <v>45657</v>
      </c>
      <c r="J203" s="2" t="s">
        <v>20</v>
      </c>
      <c r="K203" s="2" t="s">
        <v>64</v>
      </c>
      <c r="L203" s="4">
        <v>171.08</v>
      </c>
      <c r="M203" s="4">
        <v>182</v>
      </c>
      <c r="N203" s="5"/>
      <c r="O203" s="8"/>
      <c r="P203" s="6"/>
    </row>
    <row r="204" spans="2:16" x14ac:dyDescent="0.25">
      <c r="B204" s="2" t="s">
        <v>65</v>
      </c>
      <c r="C204" s="2" t="s">
        <v>66</v>
      </c>
      <c r="D204" s="2" t="s">
        <v>18</v>
      </c>
      <c r="E204" s="38" t="str">
        <f>VLOOKUP(Tableau2[[#This Row],[Article]],Tableau4[],4,FALSE)</f>
        <v>Chocolats/ Confisseries</v>
      </c>
      <c r="F204" s="2"/>
      <c r="G204" s="2" t="s">
        <v>67</v>
      </c>
      <c r="H204" s="2"/>
      <c r="I204" s="3">
        <v>45657</v>
      </c>
      <c r="J204" s="2" t="s">
        <v>20</v>
      </c>
      <c r="K204" s="2" t="s">
        <v>21</v>
      </c>
      <c r="L204" s="4">
        <v>22.62</v>
      </c>
      <c r="M204" s="4">
        <v>26</v>
      </c>
      <c r="N204" s="5"/>
      <c r="O204" s="8"/>
      <c r="P204" s="6"/>
    </row>
    <row r="205" spans="2:16" x14ac:dyDescent="0.25">
      <c r="B205" s="2" t="s">
        <v>68</v>
      </c>
      <c r="C205" s="2" t="s">
        <v>69</v>
      </c>
      <c r="D205" s="2" t="s">
        <v>18</v>
      </c>
      <c r="E205" s="38" t="str">
        <f>VLOOKUP(Tableau2[[#This Row],[Article]],Tableau4[],4,FALSE)</f>
        <v>Crême/ Entremets</v>
      </c>
      <c r="F205" s="2"/>
      <c r="G205" s="2" t="s">
        <v>70</v>
      </c>
      <c r="H205" s="2"/>
      <c r="I205" s="3">
        <v>45657</v>
      </c>
      <c r="J205" s="2" t="s">
        <v>20</v>
      </c>
      <c r="K205" s="2" t="s">
        <v>21</v>
      </c>
      <c r="L205" s="4">
        <v>8.5500000000000007</v>
      </c>
      <c r="M205" s="4">
        <v>9</v>
      </c>
      <c r="N205" s="5"/>
      <c r="O205" s="8"/>
      <c r="P205" s="6"/>
    </row>
    <row r="206" spans="2:16" x14ac:dyDescent="0.25">
      <c r="B206" s="2" t="s">
        <v>68</v>
      </c>
      <c r="C206" s="2" t="s">
        <v>69</v>
      </c>
      <c r="D206" s="2" t="s">
        <v>71</v>
      </c>
      <c r="E206" s="38" t="str">
        <f>VLOOKUP(Tableau2[[#This Row],[Article]],Tableau4[],4,FALSE)</f>
        <v>Crême/ Entremets</v>
      </c>
      <c r="F206" s="2"/>
      <c r="G206" s="2" t="s">
        <v>72</v>
      </c>
      <c r="H206" s="2"/>
      <c r="I206" s="3">
        <v>45685</v>
      </c>
      <c r="J206" s="2" t="s">
        <v>20</v>
      </c>
      <c r="K206" s="2" t="s">
        <v>73</v>
      </c>
      <c r="L206" s="4">
        <v>516.79999999999995</v>
      </c>
      <c r="M206" s="4">
        <v>544</v>
      </c>
      <c r="N206" s="5"/>
      <c r="O206" s="8"/>
      <c r="P206" s="6"/>
    </row>
    <row r="207" spans="2:16" x14ac:dyDescent="0.25">
      <c r="B207" s="2" t="s">
        <v>68</v>
      </c>
      <c r="C207" s="2" t="s">
        <v>69</v>
      </c>
      <c r="D207" s="2" t="s">
        <v>71</v>
      </c>
      <c r="E207" s="38" t="str">
        <f>VLOOKUP(Tableau2[[#This Row],[Article]],Tableau4[],4,FALSE)</f>
        <v>Crême/ Entremets</v>
      </c>
      <c r="F207" s="2"/>
      <c r="G207" s="2" t="s">
        <v>72</v>
      </c>
      <c r="H207" s="2"/>
      <c r="I207" s="3">
        <v>45685</v>
      </c>
      <c r="J207" s="2" t="s">
        <v>20</v>
      </c>
      <c r="K207" s="2" t="s">
        <v>74</v>
      </c>
      <c r="L207" s="4">
        <v>523.45000000000005</v>
      </c>
      <c r="M207" s="4">
        <v>551</v>
      </c>
      <c r="N207" s="5"/>
      <c r="O207" s="8"/>
      <c r="P207" s="6"/>
    </row>
    <row r="208" spans="2:16" x14ac:dyDescent="0.25">
      <c r="B208" s="2" t="s">
        <v>68</v>
      </c>
      <c r="C208" s="2" t="s">
        <v>69</v>
      </c>
      <c r="D208" s="2" t="s">
        <v>71</v>
      </c>
      <c r="E208" s="38" t="str">
        <f>VLOOKUP(Tableau2[[#This Row],[Article]],Tableau4[],4,FALSE)</f>
        <v>Crême/ Entremets</v>
      </c>
      <c r="F208" s="2"/>
      <c r="G208" s="2" t="s">
        <v>72</v>
      </c>
      <c r="H208" s="2"/>
      <c r="I208" s="3">
        <v>45685</v>
      </c>
      <c r="J208" s="2" t="s">
        <v>20</v>
      </c>
      <c r="K208" s="2" t="s">
        <v>75</v>
      </c>
      <c r="L208" s="4">
        <v>523.45000000000005</v>
      </c>
      <c r="M208" s="4">
        <v>551</v>
      </c>
      <c r="N208" s="5"/>
      <c r="O208" s="8"/>
      <c r="P208" s="6"/>
    </row>
    <row r="209" spans="2:16" x14ac:dyDescent="0.25">
      <c r="B209" s="2" t="s">
        <v>76</v>
      </c>
      <c r="C209" s="2" t="s">
        <v>77</v>
      </c>
      <c r="D209" s="2" t="s">
        <v>18</v>
      </c>
      <c r="E209" s="38" t="str">
        <f>VLOOKUP(Tableau2[[#This Row],[Article]],Tableau4[],4,FALSE)</f>
        <v>Laits</v>
      </c>
      <c r="F209" s="2"/>
      <c r="G209" s="2" t="s">
        <v>78</v>
      </c>
      <c r="H209" s="2"/>
      <c r="I209" s="3">
        <v>45657</v>
      </c>
      <c r="J209" s="2" t="s">
        <v>20</v>
      </c>
      <c r="K209" s="2" t="s">
        <v>21</v>
      </c>
      <c r="L209" s="4">
        <v>18.7</v>
      </c>
      <c r="M209" s="4">
        <v>22</v>
      </c>
      <c r="N209" s="5"/>
      <c r="O209" s="8"/>
      <c r="P209" s="6"/>
    </row>
    <row r="210" spans="2:16" x14ac:dyDescent="0.25">
      <c r="B210" s="2" t="s">
        <v>79</v>
      </c>
      <c r="C210" s="2" t="s">
        <v>80</v>
      </c>
      <c r="D210" s="2"/>
      <c r="E210" s="38" t="str">
        <f>VLOOKUP(Tableau2[[#This Row],[Article]],Tableau4[],4,FALSE)</f>
        <v>Laits</v>
      </c>
      <c r="F210" s="2"/>
      <c r="G210" s="2" t="s">
        <v>81</v>
      </c>
      <c r="H210" s="2"/>
      <c r="I210" s="3">
        <v>45682</v>
      </c>
      <c r="J210" s="2" t="s">
        <v>20</v>
      </c>
      <c r="K210" s="2" t="s">
        <v>82</v>
      </c>
      <c r="L210" s="4">
        <v>840</v>
      </c>
      <c r="M210" s="4">
        <v>892.08</v>
      </c>
      <c r="N210" s="5">
        <v>140</v>
      </c>
      <c r="O210" s="7">
        <v>1</v>
      </c>
      <c r="P210" s="6">
        <v>1</v>
      </c>
    </row>
    <row r="211" spans="2:16" x14ac:dyDescent="0.25">
      <c r="B211" s="2" t="s">
        <v>79</v>
      </c>
      <c r="C211" s="2" t="s">
        <v>80</v>
      </c>
      <c r="D211" s="2"/>
      <c r="E211" s="38" t="str">
        <f>VLOOKUP(Tableau2[[#This Row],[Article]],Tableau4[],4,FALSE)</f>
        <v>Laits</v>
      </c>
      <c r="F211" s="2"/>
      <c r="G211" s="2" t="s">
        <v>81</v>
      </c>
      <c r="H211" s="2"/>
      <c r="I211" s="3">
        <v>45682</v>
      </c>
      <c r="J211" s="2" t="s">
        <v>20</v>
      </c>
      <c r="K211" s="2" t="s">
        <v>83</v>
      </c>
      <c r="L211" s="4">
        <v>840</v>
      </c>
      <c r="M211" s="4">
        <v>892.08</v>
      </c>
      <c r="N211" s="5">
        <v>140</v>
      </c>
      <c r="O211" s="7">
        <v>1</v>
      </c>
      <c r="P211" s="6">
        <v>1</v>
      </c>
    </row>
    <row r="212" spans="2:16" x14ac:dyDescent="0.25">
      <c r="B212" s="2" t="s">
        <v>79</v>
      </c>
      <c r="C212" s="2" t="s">
        <v>80</v>
      </c>
      <c r="D212" s="2"/>
      <c r="E212" s="38" t="str">
        <f>VLOOKUP(Tableau2[[#This Row],[Article]],Tableau4[],4,FALSE)</f>
        <v>Laits</v>
      </c>
      <c r="F212" s="2"/>
      <c r="G212" s="2" t="s">
        <v>81</v>
      </c>
      <c r="H212" s="2"/>
      <c r="I212" s="3">
        <v>45682</v>
      </c>
      <c r="J212" s="2" t="s">
        <v>20</v>
      </c>
      <c r="K212" s="2" t="s">
        <v>84</v>
      </c>
      <c r="L212" s="4">
        <v>840</v>
      </c>
      <c r="M212" s="4">
        <v>892.08</v>
      </c>
      <c r="N212" s="5">
        <v>140</v>
      </c>
      <c r="O212" s="7">
        <v>1</v>
      </c>
      <c r="P212" s="6">
        <v>1</v>
      </c>
    </row>
    <row r="213" spans="2:16" x14ac:dyDescent="0.25">
      <c r="B213" s="2" t="s">
        <v>79</v>
      </c>
      <c r="C213" s="2" t="s">
        <v>80</v>
      </c>
      <c r="D213" s="2"/>
      <c r="E213" s="38" t="str">
        <f>VLOOKUP(Tableau2[[#This Row],[Article]],Tableau4[],4,FALSE)</f>
        <v>Laits</v>
      </c>
      <c r="F213" s="2"/>
      <c r="G213" s="2" t="s">
        <v>81</v>
      </c>
      <c r="H213" s="2"/>
      <c r="I213" s="3">
        <v>45682</v>
      </c>
      <c r="J213" s="2" t="s">
        <v>20</v>
      </c>
      <c r="K213" s="2" t="s">
        <v>85</v>
      </c>
      <c r="L213" s="4">
        <v>840</v>
      </c>
      <c r="M213" s="4">
        <v>892.08</v>
      </c>
      <c r="N213" s="5">
        <v>140</v>
      </c>
      <c r="O213" s="7">
        <v>1</v>
      </c>
      <c r="P213" s="6">
        <v>1</v>
      </c>
    </row>
    <row r="214" spans="2:16" x14ac:dyDescent="0.25">
      <c r="B214" s="2" t="s">
        <v>79</v>
      </c>
      <c r="C214" s="2" t="s">
        <v>80</v>
      </c>
      <c r="D214" s="2"/>
      <c r="E214" s="38" t="str">
        <f>VLOOKUP(Tableau2[[#This Row],[Article]],Tableau4[],4,FALSE)</f>
        <v>Laits</v>
      </c>
      <c r="F214" s="2"/>
      <c r="G214" s="2" t="s">
        <v>81</v>
      </c>
      <c r="H214" s="2"/>
      <c r="I214" s="3">
        <v>45682</v>
      </c>
      <c r="J214" s="2" t="s">
        <v>20</v>
      </c>
      <c r="K214" s="2" t="s">
        <v>86</v>
      </c>
      <c r="L214" s="4">
        <v>840</v>
      </c>
      <c r="M214" s="4">
        <v>892.08</v>
      </c>
      <c r="N214" s="5">
        <v>140</v>
      </c>
      <c r="O214" s="7">
        <v>1</v>
      </c>
      <c r="P214" s="6">
        <v>1</v>
      </c>
    </row>
    <row r="215" spans="2:16" x14ac:dyDescent="0.25">
      <c r="B215" s="2" t="s">
        <v>79</v>
      </c>
      <c r="C215" s="2" t="s">
        <v>80</v>
      </c>
      <c r="D215" s="2"/>
      <c r="E215" s="38" t="str">
        <f>VLOOKUP(Tableau2[[#This Row],[Article]],Tableau4[],4,FALSE)</f>
        <v>Laits</v>
      </c>
      <c r="F215" s="2"/>
      <c r="G215" s="2" t="s">
        <v>81</v>
      </c>
      <c r="H215" s="2"/>
      <c r="I215" s="3">
        <v>45682</v>
      </c>
      <c r="J215" s="2" t="s">
        <v>20</v>
      </c>
      <c r="K215" s="2" t="s">
        <v>87</v>
      </c>
      <c r="L215" s="4">
        <v>840</v>
      </c>
      <c r="M215" s="4">
        <v>892.08</v>
      </c>
      <c r="N215" s="5">
        <v>140</v>
      </c>
      <c r="O215" s="7">
        <v>1</v>
      </c>
      <c r="P215" s="6">
        <v>1</v>
      </c>
    </row>
    <row r="216" spans="2:16" x14ac:dyDescent="0.25">
      <c r="B216" s="2" t="s">
        <v>79</v>
      </c>
      <c r="C216" s="2" t="s">
        <v>80</v>
      </c>
      <c r="D216" s="2"/>
      <c r="E216" s="38" t="str">
        <f>VLOOKUP(Tableau2[[#This Row],[Article]],Tableau4[],4,FALSE)</f>
        <v>Laits</v>
      </c>
      <c r="F216" s="2"/>
      <c r="G216" s="2" t="s">
        <v>81</v>
      </c>
      <c r="H216" s="2"/>
      <c r="I216" s="3">
        <v>45682</v>
      </c>
      <c r="J216" s="2" t="s">
        <v>20</v>
      </c>
      <c r="K216" s="2" t="s">
        <v>88</v>
      </c>
      <c r="L216" s="4">
        <v>840</v>
      </c>
      <c r="M216" s="4">
        <v>892.08</v>
      </c>
      <c r="N216" s="5">
        <v>140</v>
      </c>
      <c r="O216" s="7">
        <v>1</v>
      </c>
      <c r="P216" s="6">
        <v>1</v>
      </c>
    </row>
    <row r="217" spans="2:16" x14ac:dyDescent="0.25">
      <c r="B217" s="2" t="s">
        <v>79</v>
      </c>
      <c r="C217" s="2" t="s">
        <v>80</v>
      </c>
      <c r="D217" s="2"/>
      <c r="E217" s="38" t="str">
        <f>VLOOKUP(Tableau2[[#This Row],[Article]],Tableau4[],4,FALSE)</f>
        <v>Laits</v>
      </c>
      <c r="F217" s="2"/>
      <c r="G217" s="2" t="s">
        <v>81</v>
      </c>
      <c r="H217" s="2"/>
      <c r="I217" s="3">
        <v>45682</v>
      </c>
      <c r="J217" s="2" t="s">
        <v>20</v>
      </c>
      <c r="K217" s="2" t="s">
        <v>89</v>
      </c>
      <c r="L217" s="4">
        <v>840</v>
      </c>
      <c r="M217" s="4">
        <v>892.08</v>
      </c>
      <c r="N217" s="5">
        <v>140</v>
      </c>
      <c r="O217" s="7">
        <v>1</v>
      </c>
      <c r="P217" s="6">
        <v>1</v>
      </c>
    </row>
    <row r="218" spans="2:16" x14ac:dyDescent="0.25">
      <c r="B218" s="2" t="s">
        <v>79</v>
      </c>
      <c r="C218" s="2" t="s">
        <v>80</v>
      </c>
      <c r="D218" s="2"/>
      <c r="E218" s="38" t="str">
        <f>VLOOKUP(Tableau2[[#This Row],[Article]],Tableau4[],4,FALSE)</f>
        <v>Laits</v>
      </c>
      <c r="F218" s="2"/>
      <c r="G218" s="2" t="s">
        <v>81</v>
      </c>
      <c r="H218" s="2"/>
      <c r="I218" s="3">
        <v>45682</v>
      </c>
      <c r="J218" s="2" t="s">
        <v>20</v>
      </c>
      <c r="K218" s="2" t="s">
        <v>90</v>
      </c>
      <c r="L218" s="4">
        <v>840</v>
      </c>
      <c r="M218" s="4">
        <v>892.08</v>
      </c>
      <c r="N218" s="5">
        <v>140</v>
      </c>
      <c r="O218" s="7">
        <v>1</v>
      </c>
      <c r="P218" s="6">
        <v>1</v>
      </c>
    </row>
    <row r="219" spans="2:16" x14ac:dyDescent="0.25">
      <c r="B219" s="2" t="s">
        <v>91</v>
      </c>
      <c r="C219" s="2" t="s">
        <v>92</v>
      </c>
      <c r="D219" s="2"/>
      <c r="E219" s="38" t="str">
        <f>VLOOKUP(Tableau2[[#This Row],[Article]],Tableau4[],4,FALSE)</f>
        <v>Laits</v>
      </c>
      <c r="F219" s="2"/>
      <c r="G219" s="2" t="s">
        <v>93</v>
      </c>
      <c r="H219" s="2"/>
      <c r="I219" s="3">
        <v>45601</v>
      </c>
      <c r="J219" s="2" t="s">
        <v>20</v>
      </c>
      <c r="K219" s="2" t="s">
        <v>94</v>
      </c>
      <c r="L219" s="4">
        <v>864</v>
      </c>
      <c r="M219" s="4">
        <v>864</v>
      </c>
      <c r="N219" s="5">
        <v>144</v>
      </c>
      <c r="O219" s="7">
        <v>1</v>
      </c>
      <c r="P219" s="6">
        <v>1</v>
      </c>
    </row>
    <row r="220" spans="2:16" x14ac:dyDescent="0.25">
      <c r="B220" s="2" t="s">
        <v>91</v>
      </c>
      <c r="C220" s="2" t="s">
        <v>92</v>
      </c>
      <c r="D220" s="2"/>
      <c r="E220" s="38" t="str">
        <f>VLOOKUP(Tableau2[[#This Row],[Article]],Tableau4[],4,FALSE)</f>
        <v>Laits</v>
      </c>
      <c r="F220" s="2"/>
      <c r="G220" s="2" t="s">
        <v>93</v>
      </c>
      <c r="H220" s="2"/>
      <c r="I220" s="3">
        <v>45601</v>
      </c>
      <c r="J220" s="2" t="s">
        <v>20</v>
      </c>
      <c r="K220" s="2" t="s">
        <v>96</v>
      </c>
      <c r="L220" s="4">
        <v>864</v>
      </c>
      <c r="M220" s="4">
        <v>864</v>
      </c>
      <c r="N220" s="5">
        <v>144</v>
      </c>
      <c r="O220" s="7">
        <v>1</v>
      </c>
      <c r="P220" s="6">
        <v>1</v>
      </c>
    </row>
    <row r="221" spans="2:16" x14ac:dyDescent="0.25">
      <c r="B221" s="2" t="s">
        <v>91</v>
      </c>
      <c r="C221" s="2" t="s">
        <v>92</v>
      </c>
      <c r="D221" s="2"/>
      <c r="E221" s="38" t="str">
        <f>VLOOKUP(Tableau2[[#This Row],[Article]],Tableau4[],4,FALSE)</f>
        <v>Laits</v>
      </c>
      <c r="F221" s="2"/>
      <c r="G221" s="2" t="s">
        <v>93</v>
      </c>
      <c r="H221" s="2"/>
      <c r="I221" s="3">
        <v>45601</v>
      </c>
      <c r="J221" s="2" t="s">
        <v>20</v>
      </c>
      <c r="K221" s="2" t="s">
        <v>95</v>
      </c>
      <c r="L221" s="4">
        <v>864</v>
      </c>
      <c r="M221" s="4">
        <v>864</v>
      </c>
      <c r="N221" s="5">
        <v>144</v>
      </c>
      <c r="O221" s="7">
        <v>1</v>
      </c>
      <c r="P221" s="6">
        <v>1</v>
      </c>
    </row>
    <row r="222" spans="2:16" x14ac:dyDescent="0.25">
      <c r="B222" s="2" t="s">
        <v>91</v>
      </c>
      <c r="C222" s="2" t="s">
        <v>92</v>
      </c>
      <c r="D222" s="2"/>
      <c r="E222" s="38" t="str">
        <f>VLOOKUP(Tableau2[[#This Row],[Article]],Tableau4[],4,FALSE)</f>
        <v>Laits</v>
      </c>
      <c r="F222" s="2"/>
      <c r="G222" s="2" t="s">
        <v>93</v>
      </c>
      <c r="H222" s="2"/>
      <c r="I222" s="3">
        <v>45601</v>
      </c>
      <c r="J222" s="2" t="s">
        <v>20</v>
      </c>
      <c r="K222" s="2" t="s">
        <v>97</v>
      </c>
      <c r="L222" s="4">
        <v>864</v>
      </c>
      <c r="M222" s="4">
        <v>864</v>
      </c>
      <c r="N222" s="5">
        <v>144</v>
      </c>
      <c r="O222" s="7">
        <v>1</v>
      </c>
      <c r="P222" s="6">
        <v>1</v>
      </c>
    </row>
    <row r="223" spans="2:16" x14ac:dyDescent="0.25">
      <c r="B223" s="2" t="s">
        <v>98</v>
      </c>
      <c r="C223" s="2" t="s">
        <v>99</v>
      </c>
      <c r="D223" s="2"/>
      <c r="E223" s="38" t="str">
        <f>VLOOKUP(Tableau2[[#This Row],[Article]],Tableau4[],4,FALSE)</f>
        <v>Laits</v>
      </c>
      <c r="F223" s="2"/>
      <c r="G223" s="2" t="s">
        <v>102</v>
      </c>
      <c r="H223" s="2"/>
      <c r="I223" s="3">
        <v>45688</v>
      </c>
      <c r="J223" s="2" t="s">
        <v>20</v>
      </c>
      <c r="K223" s="2" t="s">
        <v>104</v>
      </c>
      <c r="L223" s="4">
        <v>864</v>
      </c>
      <c r="M223" s="4">
        <v>914.976</v>
      </c>
      <c r="N223" s="5">
        <v>144</v>
      </c>
      <c r="O223" s="7">
        <v>1</v>
      </c>
      <c r="P223" s="6">
        <v>1</v>
      </c>
    </row>
    <row r="224" spans="2:16" x14ac:dyDescent="0.25">
      <c r="B224" s="2" t="s">
        <v>98</v>
      </c>
      <c r="C224" s="2" t="s">
        <v>99</v>
      </c>
      <c r="D224" s="2"/>
      <c r="E224" s="38" t="str">
        <f>VLOOKUP(Tableau2[[#This Row],[Article]],Tableau4[],4,FALSE)</f>
        <v>Laits</v>
      </c>
      <c r="F224" s="2"/>
      <c r="G224" s="2" t="s">
        <v>102</v>
      </c>
      <c r="H224" s="2"/>
      <c r="I224" s="3">
        <v>45688</v>
      </c>
      <c r="J224" s="2" t="s">
        <v>20</v>
      </c>
      <c r="K224" s="2" t="s">
        <v>105</v>
      </c>
      <c r="L224" s="4">
        <v>864</v>
      </c>
      <c r="M224" s="4">
        <v>914.976</v>
      </c>
      <c r="N224" s="5">
        <v>144</v>
      </c>
      <c r="O224" s="7">
        <v>1</v>
      </c>
      <c r="P224" s="6">
        <v>1</v>
      </c>
    </row>
    <row r="225" spans="2:16" x14ac:dyDescent="0.25">
      <c r="B225" s="2" t="s">
        <v>98</v>
      </c>
      <c r="C225" s="2" t="s">
        <v>99</v>
      </c>
      <c r="D225" s="2"/>
      <c r="E225" s="38" t="str">
        <f>VLOOKUP(Tableau2[[#This Row],[Article]],Tableau4[],4,FALSE)</f>
        <v>Laits</v>
      </c>
      <c r="F225" s="2"/>
      <c r="G225" s="2" t="s">
        <v>102</v>
      </c>
      <c r="H225" s="2"/>
      <c r="I225" s="3">
        <v>45688</v>
      </c>
      <c r="J225" s="2" t="s">
        <v>20</v>
      </c>
      <c r="K225" s="2" t="s">
        <v>106</v>
      </c>
      <c r="L225" s="4">
        <v>864</v>
      </c>
      <c r="M225" s="4">
        <v>914.976</v>
      </c>
      <c r="N225" s="5">
        <v>144</v>
      </c>
      <c r="O225" s="7">
        <v>1</v>
      </c>
      <c r="P225" s="6">
        <v>1</v>
      </c>
    </row>
    <row r="226" spans="2:16" x14ac:dyDescent="0.25">
      <c r="B226" s="2" t="s">
        <v>98</v>
      </c>
      <c r="C226" s="2" t="s">
        <v>99</v>
      </c>
      <c r="D226" s="2"/>
      <c r="E226" s="38" t="str">
        <f>VLOOKUP(Tableau2[[#This Row],[Article]],Tableau4[],4,FALSE)</f>
        <v>Laits</v>
      </c>
      <c r="F226" s="2"/>
      <c r="G226" s="2" t="s">
        <v>100</v>
      </c>
      <c r="H226" s="2"/>
      <c r="I226" s="3">
        <v>45691</v>
      </c>
      <c r="J226" s="2" t="s">
        <v>20</v>
      </c>
      <c r="K226" s="2" t="s">
        <v>101</v>
      </c>
      <c r="L226" s="4">
        <v>864</v>
      </c>
      <c r="M226" s="4">
        <v>914.976</v>
      </c>
      <c r="N226" s="5">
        <v>144</v>
      </c>
      <c r="O226" s="7">
        <v>1</v>
      </c>
      <c r="P226" s="6">
        <v>1</v>
      </c>
    </row>
    <row r="227" spans="2:16" x14ac:dyDescent="0.25">
      <c r="B227" s="2" t="s">
        <v>98</v>
      </c>
      <c r="C227" s="2" t="s">
        <v>99</v>
      </c>
      <c r="D227" s="2"/>
      <c r="E227" s="38" t="str">
        <f>VLOOKUP(Tableau2[[#This Row],[Article]],Tableau4[],4,FALSE)</f>
        <v>Laits</v>
      </c>
      <c r="F227" s="2"/>
      <c r="G227" s="2" t="s">
        <v>100</v>
      </c>
      <c r="H227" s="2"/>
      <c r="I227" s="3">
        <v>45691</v>
      </c>
      <c r="J227" s="2" t="s">
        <v>20</v>
      </c>
      <c r="K227" s="2" t="s">
        <v>103</v>
      </c>
      <c r="L227" s="4">
        <v>864</v>
      </c>
      <c r="M227" s="4">
        <v>914.976</v>
      </c>
      <c r="N227" s="5">
        <v>144</v>
      </c>
      <c r="O227" s="7">
        <v>1</v>
      </c>
      <c r="P227" s="6">
        <v>1</v>
      </c>
    </row>
    <row r="228" spans="2:16" x14ac:dyDescent="0.25">
      <c r="B228" s="2" t="s">
        <v>130</v>
      </c>
      <c r="C228" s="2" t="s">
        <v>131</v>
      </c>
      <c r="D228" s="2"/>
      <c r="E228" s="38" t="str">
        <f>VLOOKUP(Tableau2[[#This Row],[Article]],Tableau4[],4,FALSE)</f>
        <v>Pâtes/ Semoule/ Riz/ Blé</v>
      </c>
      <c r="F228" s="2"/>
      <c r="G228" s="2" t="s">
        <v>132</v>
      </c>
      <c r="H228" s="2"/>
      <c r="I228" s="3"/>
      <c r="J228" s="2" t="s">
        <v>20</v>
      </c>
      <c r="K228" s="2" t="s">
        <v>133</v>
      </c>
      <c r="L228" s="4">
        <v>624</v>
      </c>
      <c r="M228" s="4">
        <v>642.72</v>
      </c>
      <c r="N228" s="5">
        <v>104</v>
      </c>
      <c r="O228" s="7">
        <v>0.7</v>
      </c>
      <c r="P228" s="6">
        <v>1</v>
      </c>
    </row>
    <row r="229" spans="2:16" x14ac:dyDescent="0.25">
      <c r="B229" s="2" t="s">
        <v>176</v>
      </c>
      <c r="C229" s="2" t="s">
        <v>177</v>
      </c>
      <c r="D229" s="2" t="s">
        <v>18</v>
      </c>
      <c r="E229" s="38" t="str">
        <f>VLOOKUP(Tableau2[[#This Row],[Article]],Tableau4[],4,FALSE)</f>
        <v>Condiments</v>
      </c>
      <c r="F229" s="2"/>
      <c r="G229" s="2" t="s">
        <v>178</v>
      </c>
      <c r="H229" s="2"/>
      <c r="I229" s="3">
        <v>45657</v>
      </c>
      <c r="J229" s="2" t="s">
        <v>20</v>
      </c>
      <c r="K229" s="2" t="s">
        <v>21</v>
      </c>
      <c r="L229" s="4">
        <v>86.9</v>
      </c>
      <c r="M229" s="4">
        <v>110</v>
      </c>
      <c r="N229" s="5"/>
      <c r="O229" s="8"/>
      <c r="P229" s="6"/>
    </row>
    <row r="230" spans="2:16" x14ac:dyDescent="0.25">
      <c r="B230" s="2" t="s">
        <v>368</v>
      </c>
      <c r="C230" s="2" t="s">
        <v>341</v>
      </c>
      <c r="D230" s="2" t="s">
        <v>18</v>
      </c>
      <c r="E230" s="38" t="str">
        <f>VLOOKUP(Tableau2[[#This Row],[Article]],Tableau4[],4,FALSE)</f>
        <v>Poisson</v>
      </c>
      <c r="F230" s="2"/>
      <c r="G230" s="2" t="s">
        <v>342</v>
      </c>
      <c r="H230" s="2"/>
      <c r="I230" s="3">
        <v>45657</v>
      </c>
      <c r="J230" s="2" t="s">
        <v>20</v>
      </c>
      <c r="K230" s="2" t="s">
        <v>21</v>
      </c>
      <c r="L230" s="4">
        <v>11.55</v>
      </c>
      <c r="M230" s="4">
        <v>15</v>
      </c>
      <c r="N230" s="5"/>
      <c r="O230" s="8"/>
      <c r="P230" s="6">
        <v>1</v>
      </c>
    </row>
  </sheetData>
  <pageMargins left="0.7" right="0.7" top="0.75" bottom="0.75" header="0.3" footer="0.3"/>
  <pageSetup paperSize="9" orientation="portrait" horizontalDpi="4294967292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C0AB8-72F2-41C6-8AAF-EE0F2C221171}">
  <sheetPr codeName="Feuil7"/>
  <dimension ref="B2:P1048576"/>
  <sheetViews>
    <sheetView workbookViewId="0"/>
  </sheetViews>
  <sheetFormatPr baseColWidth="10" defaultRowHeight="15" x14ac:dyDescent="0.25"/>
  <cols>
    <col min="1" max="1" width="6.140625" customWidth="1"/>
    <col min="2" max="2" width="16" style="9" customWidth="1"/>
    <col min="3" max="3" width="37.42578125" customWidth="1"/>
    <col min="4" max="4" width="15" style="9" customWidth="1"/>
    <col min="5" max="5" width="29.28515625" customWidth="1"/>
    <col min="6" max="6" width="16.140625" customWidth="1"/>
    <col min="7" max="7" width="17.85546875" style="9" customWidth="1"/>
    <col min="8" max="8" width="20.28515625" style="9" customWidth="1"/>
    <col min="9" max="9" width="17.7109375" customWidth="1"/>
    <col min="10" max="10" width="6" customWidth="1"/>
    <col min="11" max="11" width="24.42578125" customWidth="1"/>
    <col min="12" max="12" width="15.7109375" style="9" customWidth="1"/>
    <col min="13" max="14" width="2.7109375" customWidth="1"/>
    <col min="15" max="16" width="16.85546875" customWidth="1"/>
    <col min="17" max="17" width="4" customWidth="1"/>
  </cols>
  <sheetData>
    <row r="2" spans="2:8" x14ac:dyDescent="0.25">
      <c r="B2" s="24" t="s">
        <v>580</v>
      </c>
      <c r="C2" s="25" t="s">
        <v>566</v>
      </c>
      <c r="D2" s="27" t="s">
        <v>638</v>
      </c>
      <c r="E2" s="26" t="s">
        <v>627</v>
      </c>
      <c r="F2" s="26" t="s">
        <v>581</v>
      </c>
      <c r="G2" s="27" t="s">
        <v>639</v>
      </c>
      <c r="H2" s="27" t="s">
        <v>582</v>
      </c>
    </row>
    <row r="3" spans="2:8" x14ac:dyDescent="0.25">
      <c r="B3" s="23" t="s">
        <v>418</v>
      </c>
      <c r="C3" s="29" t="s">
        <v>465</v>
      </c>
      <c r="D3" s="30" t="str">
        <f>LEFT(B3,2)</f>
        <v>02</v>
      </c>
      <c r="E3" s="31" t="str">
        <f>VLOOKUP(Config!D3,Tableau5[[Fam]:[Famille Produits]],2)</f>
        <v>Biscottes/ Biscuits</v>
      </c>
      <c r="F3" s="31"/>
      <c r="G3" s="30" t="str">
        <f t="shared" ref="G3:G34" si="0">RIGHT(B3,1)</f>
        <v>1</v>
      </c>
      <c r="H3" s="30" t="str">
        <f>VLOOKUP(Tableau4[[#This Row],[Code_Origine]],Tab_Prov,2,FALSE)</f>
        <v>VRAC COLLECTE</v>
      </c>
    </row>
    <row r="4" spans="2:8" x14ac:dyDescent="0.25">
      <c r="B4" s="28" t="s">
        <v>419</v>
      </c>
      <c r="C4" s="32" t="s">
        <v>466</v>
      </c>
      <c r="D4" s="33" t="str">
        <f t="shared" ref="D4:D67" si="1">LEFT(B4,2)</f>
        <v>02</v>
      </c>
      <c r="E4" s="34" t="str">
        <f>VLOOKUP(Config!D4,Tableau5[[Fam]:[Famille Produits]],2)</f>
        <v>Biscottes/ Biscuits</v>
      </c>
      <c r="F4" s="35"/>
      <c r="G4" s="36" t="str">
        <f t="shared" si="0"/>
        <v>1</v>
      </c>
      <c r="H4" s="33" t="str">
        <f>VLOOKUP(Tableau4[[#This Row],[Code_Origine]],Tab_Prov,2,FALSE)</f>
        <v>VRAC COLLECTE</v>
      </c>
    </row>
    <row r="5" spans="2:8" x14ac:dyDescent="0.25">
      <c r="B5" s="23" t="s">
        <v>420</v>
      </c>
      <c r="C5" s="37" t="s">
        <v>467</v>
      </c>
      <c r="D5" s="30" t="str">
        <f t="shared" si="1"/>
        <v>02</v>
      </c>
      <c r="E5" s="31" t="str">
        <f>VLOOKUP(Config!D5,Tableau5[[Fam]:[Famille Produits]],2)</f>
        <v>Biscottes/ Biscuits</v>
      </c>
      <c r="F5" s="31"/>
      <c r="G5" s="30" t="str">
        <f t="shared" si="0"/>
        <v>1</v>
      </c>
      <c r="H5" s="30" t="str">
        <f>VLOOKUP(Tableau4[[#This Row],[Code_Origine]],Tab_Prov,2,FALSE)</f>
        <v>VRAC COLLECTE</v>
      </c>
    </row>
    <row r="6" spans="2:8" x14ac:dyDescent="0.25">
      <c r="B6" s="28" t="s">
        <v>16</v>
      </c>
      <c r="C6" s="32" t="s">
        <v>17</v>
      </c>
      <c r="D6" s="33" t="str">
        <f t="shared" si="1"/>
        <v>02</v>
      </c>
      <c r="E6" s="34" t="str">
        <f>VLOOKUP(Config!D6,Tableau5[[Fam]:[Famille Produits]],2)</f>
        <v>Biscottes/ Biscuits</v>
      </c>
      <c r="F6" s="35"/>
      <c r="G6" s="36" t="str">
        <f t="shared" si="0"/>
        <v>1</v>
      </c>
      <c r="H6" s="33" t="str">
        <f>VLOOKUP(Tableau4[[#This Row],[Code_Origine]],Tab_Prov,2,FALSE)</f>
        <v>VRAC COLLECTE</v>
      </c>
    </row>
    <row r="7" spans="2:8" x14ac:dyDescent="0.25">
      <c r="B7" s="23" t="s">
        <v>29</v>
      </c>
      <c r="C7" s="29" t="s">
        <v>635</v>
      </c>
      <c r="D7" s="30" t="str">
        <f t="shared" si="1"/>
        <v>03</v>
      </c>
      <c r="E7" s="31" t="str">
        <f>VLOOKUP(Config!D7,Tableau5[[Fam]:[Famille Produits]],2)</f>
        <v>Café/ Thés/ Infusions</v>
      </c>
      <c r="F7" s="31"/>
      <c r="G7" s="30" t="str">
        <f t="shared" si="0"/>
        <v>1</v>
      </c>
      <c r="H7" s="30" t="str">
        <f>VLOOKUP(Tableau4[[#This Row],[Code_Origine]],Tab_Prov,2,FALSE)</f>
        <v>VRAC COLLECTE</v>
      </c>
    </row>
    <row r="8" spans="2:8" x14ac:dyDescent="0.25">
      <c r="B8" s="28" t="s">
        <v>30</v>
      </c>
      <c r="C8" s="32" t="s">
        <v>468</v>
      </c>
      <c r="D8" s="33" t="str">
        <f t="shared" si="1"/>
        <v>03</v>
      </c>
      <c r="E8" s="34" t="str">
        <f>VLOOKUP(Config!D8,Tableau5[[Fam]:[Famille Produits]],2)</f>
        <v>Café/ Thés/ Infusions</v>
      </c>
      <c r="F8" s="35"/>
      <c r="G8" s="36" t="str">
        <f t="shared" si="0"/>
        <v>1</v>
      </c>
      <c r="H8" s="33" t="str">
        <f>VLOOKUP(Tableau4[[#This Row],[Code_Origine]],Tab_Prov,2,FALSE)</f>
        <v>VRAC COLLECTE</v>
      </c>
    </row>
    <row r="9" spans="2:8" x14ac:dyDescent="0.25">
      <c r="B9" s="23" t="s">
        <v>421</v>
      </c>
      <c r="C9" s="37" t="s">
        <v>476</v>
      </c>
      <c r="D9" s="30" t="str">
        <f t="shared" si="1"/>
        <v>03</v>
      </c>
      <c r="E9" s="31" t="str">
        <f>VLOOKUP(Config!D9,Tableau5[[Fam]:[Famille Produits]],2)</f>
        <v>Café/ Thés/ Infusions</v>
      </c>
      <c r="F9" s="31"/>
      <c r="G9" s="30" t="str">
        <f t="shared" si="0"/>
        <v>3</v>
      </c>
      <c r="H9" s="30" t="str">
        <f>VLOOKUP(Tableau4[[#This Row],[Code_Origine]],Tab_Prov,2,FALSE)</f>
        <v>CNES</v>
      </c>
    </row>
    <row r="10" spans="2:8" x14ac:dyDescent="0.25">
      <c r="B10" s="28" t="s">
        <v>422</v>
      </c>
      <c r="C10" s="32" t="s">
        <v>469</v>
      </c>
      <c r="D10" s="33" t="str">
        <f t="shared" si="1"/>
        <v>03</v>
      </c>
      <c r="E10" s="34" t="str">
        <f>VLOOKUP(Config!D10,Tableau5[[Fam]:[Famille Produits]],2)</f>
        <v>Café/ Thés/ Infusions</v>
      </c>
      <c r="F10" s="35"/>
      <c r="G10" s="36" t="str">
        <f t="shared" si="0"/>
        <v>8</v>
      </c>
      <c r="H10" s="33" t="str">
        <f>VLOOKUP(Tableau4[[#This Row],[Code_Origine]],Tab_Prov,2,FALSE)</f>
        <v>ANDES</v>
      </c>
    </row>
    <row r="11" spans="2:8" x14ac:dyDescent="0.25">
      <c r="B11" s="23" t="s">
        <v>34</v>
      </c>
      <c r="C11" s="29" t="s">
        <v>35</v>
      </c>
      <c r="D11" s="30" t="str">
        <f t="shared" si="1"/>
        <v>03</v>
      </c>
      <c r="E11" s="31" t="str">
        <f>VLOOKUP(Config!D11,Tableau5[[Fam]:[Famille Produits]],2)</f>
        <v>Café/ Thés/ Infusions</v>
      </c>
      <c r="F11" s="31"/>
      <c r="G11" s="30" t="str">
        <f t="shared" si="0"/>
        <v>9</v>
      </c>
      <c r="H11" s="30" t="str">
        <f>VLOOKUP(Tableau4[[#This Row],[Code_Origine]],Tab_Prov,2,FALSE)</f>
        <v>FSE</v>
      </c>
    </row>
    <row r="12" spans="2:8" x14ac:dyDescent="0.25">
      <c r="B12" s="28" t="s">
        <v>40</v>
      </c>
      <c r="C12" s="32" t="s">
        <v>41</v>
      </c>
      <c r="D12" s="33" t="str">
        <f t="shared" si="1"/>
        <v>03</v>
      </c>
      <c r="E12" s="34" t="str">
        <f>VLOOKUP(Config!D12,Tableau5[[Fam]:[Famille Produits]],2)</f>
        <v>Café/ Thés/ Infusions</v>
      </c>
      <c r="F12" s="35"/>
      <c r="G12" s="36" t="str">
        <f t="shared" si="0"/>
        <v>9</v>
      </c>
      <c r="H12" s="33" t="str">
        <f>VLOOKUP(Tableau4[[#This Row],[Code_Origine]],Tab_Prov,2,FALSE)</f>
        <v>FSE</v>
      </c>
    </row>
    <row r="13" spans="2:8" x14ac:dyDescent="0.25">
      <c r="B13" s="23" t="s">
        <v>48</v>
      </c>
      <c r="C13" s="37" t="s">
        <v>49</v>
      </c>
      <c r="D13" s="30" t="str">
        <f t="shared" si="1"/>
        <v>04</v>
      </c>
      <c r="E13" s="31" t="str">
        <f>VLOOKUP(Config!D13,Tableau5[[Fam]:[Famille Produits]],2)</f>
        <v>Perits déjeuners / Céréale</v>
      </c>
      <c r="F13" s="31"/>
      <c r="G13" s="30" t="str">
        <f t="shared" si="0"/>
        <v>1</v>
      </c>
      <c r="H13" s="30" t="str">
        <f>VLOOKUP(Tableau4[[#This Row],[Code_Origine]],Tab_Prov,2,FALSE)</f>
        <v>VRAC COLLECTE</v>
      </c>
    </row>
    <row r="14" spans="2:8" x14ac:dyDescent="0.25">
      <c r="B14" s="28" t="s">
        <v>56</v>
      </c>
      <c r="C14" s="32" t="s">
        <v>57</v>
      </c>
      <c r="D14" s="33" t="str">
        <f t="shared" si="1"/>
        <v>04</v>
      </c>
      <c r="E14" s="34" t="str">
        <f>VLOOKUP(Config!D14,Tableau5[[Fam]:[Famille Produits]],2)</f>
        <v>Perits déjeuners / Céréale</v>
      </c>
      <c r="F14" s="35"/>
      <c r="G14" s="36" t="str">
        <f t="shared" si="0"/>
        <v>1</v>
      </c>
      <c r="H14" s="33" t="str">
        <f>VLOOKUP(Tableau4[[#This Row],[Code_Origine]],Tab_Prov,2,FALSE)</f>
        <v>VRAC COLLECTE</v>
      </c>
    </row>
    <row r="15" spans="2:8" x14ac:dyDescent="0.25">
      <c r="B15" s="23" t="s">
        <v>423</v>
      </c>
      <c r="C15" s="29" t="s">
        <v>546</v>
      </c>
      <c r="D15" s="30" t="str">
        <f t="shared" si="1"/>
        <v>04</v>
      </c>
      <c r="E15" s="31" t="str">
        <f>VLOOKUP(Config!D15,Tableau5[[Fam]:[Famille Produits]],2)</f>
        <v>Perits déjeuners / Céréale</v>
      </c>
      <c r="F15" s="31"/>
      <c r="G15" s="30" t="str">
        <f t="shared" si="0"/>
        <v>9</v>
      </c>
      <c r="H15" s="30" t="str">
        <f>VLOOKUP(Tableau4[[#This Row],[Code_Origine]],Tab_Prov,2,FALSE)</f>
        <v>FSE</v>
      </c>
    </row>
    <row r="16" spans="2:8" x14ac:dyDescent="0.25">
      <c r="B16" s="28" t="s">
        <v>424</v>
      </c>
      <c r="C16" s="32" t="s">
        <v>470</v>
      </c>
      <c r="D16" s="33" t="str">
        <f t="shared" si="1"/>
        <v>04</v>
      </c>
      <c r="E16" s="34" t="str">
        <f>VLOOKUP(Config!D16,Tableau5[[Fam]:[Famille Produits]],2)</f>
        <v>Perits déjeuners / Céréale</v>
      </c>
      <c r="F16" s="35"/>
      <c r="G16" s="36" t="str">
        <f t="shared" si="0"/>
        <v>9</v>
      </c>
      <c r="H16" s="33" t="str">
        <f>VLOOKUP(Tableau4[[#This Row],[Code_Origine]],Tab_Prov,2,FALSE)</f>
        <v>FSE</v>
      </c>
    </row>
    <row r="17" spans="2:8" x14ac:dyDescent="0.25">
      <c r="B17" s="23" t="s">
        <v>61</v>
      </c>
      <c r="C17" s="37" t="s">
        <v>471</v>
      </c>
      <c r="D17" s="30" t="str">
        <f t="shared" si="1"/>
        <v>06</v>
      </c>
      <c r="E17" s="31" t="str">
        <f>VLOOKUP(Config!D17,Tableau5[[Fam]:[Famille Produits]],2)</f>
        <v>Chocolats/ Confisseries</v>
      </c>
      <c r="F17" s="31"/>
      <c r="G17" s="30" t="str">
        <f t="shared" si="0"/>
        <v>1</v>
      </c>
      <c r="H17" s="30" t="str">
        <f>VLOOKUP(Tableau4[[#This Row],[Code_Origine]],Tab_Prov,2,FALSE)</f>
        <v>VRAC COLLECTE</v>
      </c>
    </row>
    <row r="18" spans="2:8" x14ac:dyDescent="0.25">
      <c r="B18" s="28" t="s">
        <v>65</v>
      </c>
      <c r="C18" s="32" t="s">
        <v>472</v>
      </c>
      <c r="D18" s="33" t="str">
        <f t="shared" si="1"/>
        <v>06</v>
      </c>
      <c r="E18" s="34" t="str">
        <f>VLOOKUP(Config!D18,Tableau5[[Fam]:[Famille Produits]],2)</f>
        <v>Chocolats/ Confisseries</v>
      </c>
      <c r="F18" s="35"/>
      <c r="G18" s="36" t="str">
        <f t="shared" si="0"/>
        <v>1</v>
      </c>
      <c r="H18" s="33" t="str">
        <f>VLOOKUP(Tableau4[[#This Row],[Code_Origine]],Tab_Prov,2,FALSE)</f>
        <v>VRAC COLLECTE</v>
      </c>
    </row>
    <row r="19" spans="2:8" x14ac:dyDescent="0.25">
      <c r="B19" s="23" t="s">
        <v>68</v>
      </c>
      <c r="C19" s="29" t="s">
        <v>473</v>
      </c>
      <c r="D19" s="30" t="str">
        <f t="shared" si="1"/>
        <v>08</v>
      </c>
      <c r="E19" s="31" t="str">
        <f>VLOOKUP(Config!D19,Tableau5[[Fam]:[Famille Produits]],2)</f>
        <v>Crême/ Entremets</v>
      </c>
      <c r="F19" s="31"/>
      <c r="G19" s="30" t="str">
        <f t="shared" si="0"/>
        <v>1</v>
      </c>
      <c r="H19" s="30" t="str">
        <f>VLOOKUP(Tableau4[[#This Row],[Code_Origine]],Tab_Prov,2,FALSE)</f>
        <v>VRAC COLLECTE</v>
      </c>
    </row>
    <row r="20" spans="2:8" x14ac:dyDescent="0.25">
      <c r="B20" s="28" t="s">
        <v>425</v>
      </c>
      <c r="C20" s="32" t="s">
        <v>477</v>
      </c>
      <c r="D20" s="33" t="str">
        <f t="shared" si="1"/>
        <v>08</v>
      </c>
      <c r="E20" s="34" t="str">
        <f>VLOOKUP(Config!D20,Tableau5[[Fam]:[Famille Produits]],2)</f>
        <v>Crême/ Entremets</v>
      </c>
      <c r="F20" s="35"/>
      <c r="G20" s="36" t="str">
        <f t="shared" si="0"/>
        <v>9</v>
      </c>
      <c r="H20" s="33" t="str">
        <f>VLOOKUP(Tableau4[[#This Row],[Code_Origine]],Tab_Prov,2,FALSE)</f>
        <v>FSE</v>
      </c>
    </row>
    <row r="21" spans="2:8" x14ac:dyDescent="0.25">
      <c r="B21" s="23" t="s">
        <v>76</v>
      </c>
      <c r="C21" s="37" t="s">
        <v>474</v>
      </c>
      <c r="D21" s="30" t="str">
        <f t="shared" si="1"/>
        <v>09</v>
      </c>
      <c r="E21" s="31" t="str">
        <f>VLOOKUP(Config!D21,Tableau5[[Fam]:[Famille Produits]],2)</f>
        <v>Laits</v>
      </c>
      <c r="F21" s="31"/>
      <c r="G21" s="30" t="str">
        <f t="shared" si="0"/>
        <v>1</v>
      </c>
      <c r="H21" s="30" t="str">
        <f>VLOOKUP(Tableau4[[#This Row],[Code_Origine]],Tab_Prov,2,FALSE)</f>
        <v>VRAC COLLECTE</v>
      </c>
    </row>
    <row r="22" spans="2:8" x14ac:dyDescent="0.25">
      <c r="B22" s="28" t="s">
        <v>79</v>
      </c>
      <c r="C22" s="32" t="s">
        <v>80</v>
      </c>
      <c r="D22" s="33" t="str">
        <f t="shared" si="1"/>
        <v>09</v>
      </c>
      <c r="E22" s="34" t="str">
        <f>VLOOKUP(Config!D22,Tableau5[[Fam]:[Famille Produits]],2)</f>
        <v>Laits</v>
      </c>
      <c r="F22" s="35"/>
      <c r="G22" s="36" t="str">
        <f t="shared" si="0"/>
        <v>3</v>
      </c>
      <c r="H22" s="33" t="str">
        <f>VLOOKUP(Tableau4[[#This Row],[Code_Origine]],Tab_Prov,2,FALSE)</f>
        <v>CNES</v>
      </c>
    </row>
    <row r="23" spans="2:8" x14ac:dyDescent="0.25">
      <c r="B23" s="23" t="s">
        <v>426</v>
      </c>
      <c r="C23" s="29" t="s">
        <v>475</v>
      </c>
      <c r="D23" s="30" t="str">
        <f t="shared" si="1"/>
        <v>09</v>
      </c>
      <c r="E23" s="31" t="str">
        <f>VLOOKUP(Config!D23,Tableau5[[Fam]:[Famille Produits]],2)</f>
        <v>Laits</v>
      </c>
      <c r="F23" s="31"/>
      <c r="G23" s="30" t="str">
        <f t="shared" si="0"/>
        <v>1</v>
      </c>
      <c r="H23" s="30" t="str">
        <f>VLOOKUP(Tableau4[[#This Row],[Code_Origine]],Tab_Prov,2,FALSE)</f>
        <v>VRAC COLLECTE</v>
      </c>
    </row>
    <row r="24" spans="2:8" x14ac:dyDescent="0.25">
      <c r="B24" s="28" t="s">
        <v>91</v>
      </c>
      <c r="C24" s="32" t="s">
        <v>478</v>
      </c>
      <c r="D24" s="33" t="str">
        <f t="shared" si="1"/>
        <v>09</v>
      </c>
      <c r="E24" s="34" t="str">
        <f>VLOOKUP(Config!D24,Tableau5[[Fam]:[Famille Produits]],2)</f>
        <v>Laits</v>
      </c>
      <c r="F24" s="35"/>
      <c r="G24" s="36" t="str">
        <f t="shared" si="0"/>
        <v>9</v>
      </c>
      <c r="H24" s="33" t="str">
        <f>VLOOKUP(Tableau4[[#This Row],[Code_Origine]],Tab_Prov,2,FALSE)</f>
        <v>FSE</v>
      </c>
    </row>
    <row r="25" spans="2:8" x14ac:dyDescent="0.25">
      <c r="B25" s="23" t="s">
        <v>98</v>
      </c>
      <c r="C25" s="37" t="s">
        <v>479</v>
      </c>
      <c r="D25" s="30" t="str">
        <f t="shared" si="1"/>
        <v>09</v>
      </c>
      <c r="E25" s="31" t="str">
        <f>VLOOKUP(Config!D25,Tableau5[[Fam]:[Famille Produits]],2)</f>
        <v>Laits</v>
      </c>
      <c r="F25" s="31"/>
      <c r="G25" s="30" t="str">
        <f t="shared" si="0"/>
        <v>8</v>
      </c>
      <c r="H25" s="30" t="str">
        <f>VLOOKUP(Tableau4[[#This Row],[Code_Origine]],Tab_Prov,2,FALSE)</f>
        <v>ANDES</v>
      </c>
    </row>
    <row r="26" spans="2:8" x14ac:dyDescent="0.25">
      <c r="B26" s="28" t="s">
        <v>374</v>
      </c>
      <c r="C26" s="32" t="s">
        <v>480</v>
      </c>
      <c r="D26" s="33" t="str">
        <f t="shared" si="1"/>
        <v>10</v>
      </c>
      <c r="E26" s="34" t="str">
        <f>VLOOKUP(Config!D26,Tableau5[[Fam]:[Famille Produits]],2)</f>
        <v>Pomme de Terres/ Farines</v>
      </c>
      <c r="F26" s="35"/>
      <c r="G26" s="36" t="str">
        <f t="shared" si="0"/>
        <v>1</v>
      </c>
      <c r="H26" s="33" t="str">
        <f>VLOOKUP(Tableau4[[#This Row],[Code_Origine]],Tab_Prov,2,FALSE)</f>
        <v>VRAC COLLECTE</v>
      </c>
    </row>
    <row r="27" spans="2:8" x14ac:dyDescent="0.25">
      <c r="B27" s="23" t="s">
        <v>375</v>
      </c>
      <c r="C27" s="29" t="s">
        <v>109</v>
      </c>
      <c r="D27" s="30" t="str">
        <f t="shared" si="1"/>
        <v>10</v>
      </c>
      <c r="E27" s="31" t="str">
        <f>VLOOKUP(Config!D27,Tableau5[[Fam]:[Famille Produits]],2)</f>
        <v>Pomme de Terres/ Farines</v>
      </c>
      <c r="F27" s="31"/>
      <c r="G27" s="30" t="str">
        <f t="shared" si="0"/>
        <v>1</v>
      </c>
      <c r="H27" s="30" t="str">
        <f>VLOOKUP(Tableau4[[#This Row],[Code_Origine]],Tab_Prov,2,FALSE)</f>
        <v>VRAC COLLECTE</v>
      </c>
    </row>
    <row r="28" spans="2:8" x14ac:dyDescent="0.25">
      <c r="B28" s="28" t="s">
        <v>427</v>
      </c>
      <c r="C28" s="32" t="s">
        <v>636</v>
      </c>
      <c r="D28" s="33" t="str">
        <f t="shared" si="1"/>
        <v>10</v>
      </c>
      <c r="E28" s="34" t="str">
        <f>VLOOKUP(Config!D28,Tableau5[[Fam]:[Famille Produits]],2)</f>
        <v>Pomme de Terres/ Farines</v>
      </c>
      <c r="F28" s="35"/>
      <c r="G28" s="36" t="str">
        <f t="shared" si="0"/>
        <v>1</v>
      </c>
      <c r="H28" s="33" t="str">
        <f>VLOOKUP(Tableau4[[#This Row],[Code_Origine]],Tab_Prov,2,FALSE)</f>
        <v>VRAC COLLECTE</v>
      </c>
    </row>
    <row r="29" spans="2:8" x14ac:dyDescent="0.25">
      <c r="B29" s="23" t="s">
        <v>376</v>
      </c>
      <c r="C29" s="37" t="s">
        <v>481</v>
      </c>
      <c r="D29" s="30" t="str">
        <f t="shared" si="1"/>
        <v>10</v>
      </c>
      <c r="E29" s="31" t="str">
        <f>VLOOKUP(Config!D29,Tableau5[[Fam]:[Famille Produits]],2)</f>
        <v>Pomme de Terres/ Farines</v>
      </c>
      <c r="F29" s="31"/>
      <c r="G29" s="30" t="str">
        <f t="shared" si="0"/>
        <v>9</v>
      </c>
      <c r="H29" s="30" t="str">
        <f>VLOOKUP(Tableau4[[#This Row],[Code_Origine]],Tab_Prov,2,FALSE)</f>
        <v>FSE</v>
      </c>
    </row>
    <row r="30" spans="2:8" x14ac:dyDescent="0.25">
      <c r="B30" s="28" t="s">
        <v>411</v>
      </c>
      <c r="C30" s="32" t="s">
        <v>482</v>
      </c>
      <c r="D30" s="33" t="str">
        <f t="shared" si="1"/>
        <v>10</v>
      </c>
      <c r="E30" s="34" t="str">
        <f>VLOOKUP(Config!D30,Tableau5[[Fam]:[Famille Produits]],2)</f>
        <v>Pomme de Terres/ Farines</v>
      </c>
      <c r="F30" s="35"/>
      <c r="G30" s="36" t="str">
        <f t="shared" si="0"/>
        <v>9</v>
      </c>
      <c r="H30" s="33" t="str">
        <f>VLOOKUP(Tableau4[[#This Row],[Code_Origine]],Tab_Prov,2,FALSE)</f>
        <v>FSE</v>
      </c>
    </row>
    <row r="31" spans="2:8" x14ac:dyDescent="0.25">
      <c r="B31" s="23" t="s">
        <v>412</v>
      </c>
      <c r="C31" s="29" t="s">
        <v>121</v>
      </c>
      <c r="D31" s="30" t="str">
        <f t="shared" si="1"/>
        <v>11</v>
      </c>
      <c r="E31" s="31" t="str">
        <f>VLOOKUP(Config!D31,Tableau5[[Fam]:[Famille Produits]],2)</f>
        <v>Pâtes/ Semoule/ Riz/ Blé</v>
      </c>
      <c r="F31" s="31"/>
      <c r="G31" s="30" t="str">
        <f t="shared" si="0"/>
        <v>1</v>
      </c>
      <c r="H31" s="30" t="str">
        <f>VLOOKUP(Tableau4[[#This Row],[Code_Origine]],Tab_Prov,2,FALSE)</f>
        <v>VRAC COLLECTE</v>
      </c>
    </row>
    <row r="32" spans="2:8" x14ac:dyDescent="0.25">
      <c r="B32" s="28" t="s">
        <v>130</v>
      </c>
      <c r="C32" s="32" t="s">
        <v>483</v>
      </c>
      <c r="D32" s="33" t="str">
        <f t="shared" si="1"/>
        <v>11</v>
      </c>
      <c r="E32" s="34" t="str">
        <f>VLOOKUP(Config!D32,Tableau5[[Fam]:[Famille Produits]],2)</f>
        <v>Pâtes/ Semoule/ Riz/ Blé</v>
      </c>
      <c r="F32" s="35"/>
      <c r="G32" s="36" t="str">
        <f t="shared" si="0"/>
        <v>5</v>
      </c>
      <c r="H32" s="33" t="str">
        <f>VLOOKUP(Tableau4[[#This Row],[Code_Origine]],Tab_Prov,2,FALSE)</f>
        <v>?</v>
      </c>
    </row>
    <row r="33" spans="2:8" x14ac:dyDescent="0.25">
      <c r="B33" s="23" t="s">
        <v>377</v>
      </c>
      <c r="C33" s="37" t="s">
        <v>484</v>
      </c>
      <c r="D33" s="30" t="str">
        <f t="shared" si="1"/>
        <v>11</v>
      </c>
      <c r="E33" s="31" t="str">
        <f>VLOOKUP(Config!D33,Tableau5[[Fam]:[Famille Produits]],2)</f>
        <v>Pâtes/ Semoule/ Riz/ Blé</v>
      </c>
      <c r="F33" s="31"/>
      <c r="G33" s="30" t="str">
        <f t="shared" si="0"/>
        <v>1</v>
      </c>
      <c r="H33" s="30" t="str">
        <f>VLOOKUP(Tableau4[[#This Row],[Code_Origine]],Tab_Prov,2,FALSE)</f>
        <v>VRAC COLLECTE</v>
      </c>
    </row>
    <row r="34" spans="2:8" x14ac:dyDescent="0.25">
      <c r="B34" s="28" t="s">
        <v>428</v>
      </c>
      <c r="C34" s="32" t="s">
        <v>485</v>
      </c>
      <c r="D34" s="33" t="str">
        <f t="shared" si="1"/>
        <v>11</v>
      </c>
      <c r="E34" s="34" t="str">
        <f>VLOOKUP(Config!D34,Tableau5[[Fam]:[Famille Produits]],2)</f>
        <v>Pâtes/ Semoule/ Riz/ Blé</v>
      </c>
      <c r="F34" s="35"/>
      <c r="G34" s="36" t="str">
        <f t="shared" si="0"/>
        <v>3</v>
      </c>
      <c r="H34" s="33" t="str">
        <f>VLOOKUP(Tableau4[[#This Row],[Code_Origine]],Tab_Prov,2,FALSE)</f>
        <v>CNES</v>
      </c>
    </row>
    <row r="35" spans="2:8" x14ac:dyDescent="0.25">
      <c r="B35" s="23" t="s">
        <v>378</v>
      </c>
      <c r="C35" s="29" t="s">
        <v>486</v>
      </c>
      <c r="D35" s="30" t="str">
        <f t="shared" si="1"/>
        <v>11</v>
      </c>
      <c r="E35" s="31" t="str">
        <f>VLOOKUP(Config!D35,Tableau5[[Fam]:[Famille Produits]],2)</f>
        <v>Pâtes/ Semoule/ Riz/ Blé</v>
      </c>
      <c r="F35" s="31"/>
      <c r="G35" s="30" t="str">
        <f t="shared" ref="G35:G66" si="2">RIGHT(B35,1)</f>
        <v>1</v>
      </c>
      <c r="H35" s="30" t="str">
        <f>VLOOKUP(Tableau4[[#This Row],[Code_Origine]],Tab_Prov,2,FALSE)</f>
        <v>VRAC COLLECTE</v>
      </c>
    </row>
    <row r="36" spans="2:8" x14ac:dyDescent="0.25">
      <c r="B36" s="28" t="s">
        <v>379</v>
      </c>
      <c r="C36" s="32" t="s">
        <v>139</v>
      </c>
      <c r="D36" s="33" t="str">
        <f t="shared" si="1"/>
        <v>11</v>
      </c>
      <c r="E36" s="34" t="str">
        <f>VLOOKUP(Config!D36,Tableau5[[Fam]:[Famille Produits]],2)</f>
        <v>Pâtes/ Semoule/ Riz/ Blé</v>
      </c>
      <c r="F36" s="35"/>
      <c r="G36" s="36" t="str">
        <f t="shared" si="2"/>
        <v>9</v>
      </c>
      <c r="H36" s="33" t="str">
        <f>VLOOKUP(Tableau4[[#This Row],[Code_Origine]],Tab_Prov,2,FALSE)</f>
        <v>FSE</v>
      </c>
    </row>
    <row r="37" spans="2:8" x14ac:dyDescent="0.25">
      <c r="B37" s="23" t="s">
        <v>429</v>
      </c>
      <c r="C37" s="37" t="s">
        <v>487</v>
      </c>
      <c r="D37" s="30" t="str">
        <f t="shared" si="1"/>
        <v>11</v>
      </c>
      <c r="E37" s="31" t="str">
        <f>VLOOKUP(Config!D37,Tableau5[[Fam]:[Famille Produits]],2)</f>
        <v>Pâtes/ Semoule/ Riz/ Blé</v>
      </c>
      <c r="F37" s="31"/>
      <c r="G37" s="30" t="str">
        <f t="shared" si="2"/>
        <v>9</v>
      </c>
      <c r="H37" s="30" t="str">
        <f>VLOOKUP(Tableau4[[#This Row],[Code_Origine]],Tab_Prov,2,FALSE)</f>
        <v>FSE</v>
      </c>
    </row>
    <row r="38" spans="2:8" x14ac:dyDescent="0.25">
      <c r="B38" s="28" t="s">
        <v>430</v>
      </c>
      <c r="C38" s="32" t="s">
        <v>488</v>
      </c>
      <c r="D38" s="33" t="str">
        <f t="shared" si="1"/>
        <v>11</v>
      </c>
      <c r="E38" s="34" t="str">
        <f>VLOOKUP(Config!D38,Tableau5[[Fam]:[Famille Produits]],2)</f>
        <v>Pâtes/ Semoule/ Riz/ Blé</v>
      </c>
      <c r="F38" s="35"/>
      <c r="G38" s="36" t="str">
        <f t="shared" si="2"/>
        <v>9</v>
      </c>
      <c r="H38" s="33" t="str">
        <f>VLOOKUP(Tableau4[[#This Row],[Code_Origine]],Tab_Prov,2,FALSE)</f>
        <v>FSE</v>
      </c>
    </row>
    <row r="39" spans="2:8" x14ac:dyDescent="0.25">
      <c r="B39" s="23" t="s">
        <v>410</v>
      </c>
      <c r="C39" s="29" t="s">
        <v>489</v>
      </c>
      <c r="D39" s="30" t="str">
        <f t="shared" si="1"/>
        <v>11</v>
      </c>
      <c r="E39" s="31" t="str">
        <f>VLOOKUP(Config!D39,Tableau5[[Fam]:[Famille Produits]],2)</f>
        <v>Pâtes/ Semoule/ Riz/ Blé</v>
      </c>
      <c r="F39" s="31"/>
      <c r="G39" s="30" t="str">
        <f t="shared" si="2"/>
        <v>9</v>
      </c>
      <c r="H39" s="30" t="str">
        <f>VLOOKUP(Tableau4[[#This Row],[Code_Origine]],Tab_Prov,2,FALSE)</f>
        <v>FSE</v>
      </c>
    </row>
    <row r="40" spans="2:8" x14ac:dyDescent="0.25">
      <c r="B40" s="28" t="s">
        <v>380</v>
      </c>
      <c r="C40" s="32" t="s">
        <v>490</v>
      </c>
      <c r="D40" s="33" t="str">
        <f t="shared" si="1"/>
        <v>11</v>
      </c>
      <c r="E40" s="34" t="str">
        <f>VLOOKUP(Config!D40,Tableau5[[Fam]:[Famille Produits]],2)</f>
        <v>Pâtes/ Semoule/ Riz/ Blé</v>
      </c>
      <c r="F40" s="35"/>
      <c r="G40" s="36" t="str">
        <f t="shared" si="2"/>
        <v>9</v>
      </c>
      <c r="H40" s="33" t="str">
        <f>VLOOKUP(Tableau4[[#This Row],[Code_Origine]],Tab_Prov,2,FALSE)</f>
        <v>FSE</v>
      </c>
    </row>
    <row r="41" spans="2:8" x14ac:dyDescent="0.25">
      <c r="B41" s="23" t="s">
        <v>431</v>
      </c>
      <c r="C41" s="37" t="s">
        <v>491</v>
      </c>
      <c r="D41" s="30" t="str">
        <f t="shared" si="1"/>
        <v>12</v>
      </c>
      <c r="E41" s="31" t="str">
        <f>VLOOKUP(Config!D41,Tableau5[[Fam]:[Famille Produits]],2)</f>
        <v>Fruits et Légumes secs</v>
      </c>
      <c r="F41" s="31"/>
      <c r="G41" s="30" t="str">
        <f t="shared" si="2"/>
        <v>1</v>
      </c>
      <c r="H41" s="30" t="str">
        <f>VLOOKUP(Tableau4[[#This Row],[Code_Origine]],Tab_Prov,2,FALSE)</f>
        <v>VRAC COLLECTE</v>
      </c>
    </row>
    <row r="42" spans="2:8" x14ac:dyDescent="0.25">
      <c r="B42" s="28" t="s">
        <v>381</v>
      </c>
      <c r="C42" s="32" t="s">
        <v>153</v>
      </c>
      <c r="D42" s="33" t="str">
        <f t="shared" si="1"/>
        <v>12</v>
      </c>
      <c r="E42" s="34" t="str">
        <f>VLOOKUP(Config!D42,Tableau5[[Fam]:[Famille Produits]],2)</f>
        <v>Fruits et Légumes secs</v>
      </c>
      <c r="F42" s="35"/>
      <c r="G42" s="36" t="str">
        <f t="shared" si="2"/>
        <v>8</v>
      </c>
      <c r="H42" s="33" t="str">
        <f>VLOOKUP(Tableau4[[#This Row],[Code_Origine]],Tab_Prov,2,FALSE)</f>
        <v>ANDES</v>
      </c>
    </row>
    <row r="43" spans="2:8" x14ac:dyDescent="0.25">
      <c r="B43" s="23" t="s">
        <v>432</v>
      </c>
      <c r="C43" s="29" t="s">
        <v>492</v>
      </c>
      <c r="D43" s="30" t="str">
        <f t="shared" si="1"/>
        <v>12</v>
      </c>
      <c r="E43" s="31" t="str">
        <f>VLOOKUP(Config!D43,Tableau5[[Fam]:[Famille Produits]],2)</f>
        <v>Fruits et Légumes secs</v>
      </c>
      <c r="F43" s="31"/>
      <c r="G43" s="30" t="str">
        <f t="shared" si="2"/>
        <v>9</v>
      </c>
      <c r="H43" s="30" t="str">
        <f>VLOOKUP(Tableau4[[#This Row],[Code_Origine]],Tab_Prov,2,FALSE)</f>
        <v>FSE</v>
      </c>
    </row>
    <row r="44" spans="2:8" x14ac:dyDescent="0.25">
      <c r="B44" s="28" t="s">
        <v>382</v>
      </c>
      <c r="C44" s="32" t="s">
        <v>493</v>
      </c>
      <c r="D44" s="33" t="str">
        <f t="shared" si="1"/>
        <v>12</v>
      </c>
      <c r="E44" s="34" t="str">
        <f>VLOOKUP(Config!D44,Tableau5[[Fam]:[Famille Produits]],2)</f>
        <v>Fruits et Légumes secs</v>
      </c>
      <c r="F44" s="35"/>
      <c r="G44" s="36" t="str">
        <f t="shared" si="2"/>
        <v>9</v>
      </c>
      <c r="H44" s="33" t="str">
        <f>VLOOKUP(Tableau4[[#This Row],[Code_Origine]],Tab_Prov,2,FALSE)</f>
        <v>FSE</v>
      </c>
    </row>
    <row r="45" spans="2:8" x14ac:dyDescent="0.25">
      <c r="B45" s="23" t="s">
        <v>383</v>
      </c>
      <c r="C45" s="37" t="s">
        <v>494</v>
      </c>
      <c r="D45" s="30" t="str">
        <f t="shared" si="1"/>
        <v>13</v>
      </c>
      <c r="E45" s="31" t="str">
        <f>VLOOKUP(Config!D45,Tableau5[[Fam]:[Famille Produits]],2)</f>
        <v>Potages/ Bouillons</v>
      </c>
      <c r="F45" s="31"/>
      <c r="G45" s="30" t="str">
        <f t="shared" si="2"/>
        <v>1</v>
      </c>
      <c r="H45" s="30" t="str">
        <f>VLOOKUP(Tableau4[[#This Row],[Code_Origine]],Tab_Prov,2,FALSE)</f>
        <v>VRAC COLLECTE</v>
      </c>
    </row>
    <row r="46" spans="2:8" x14ac:dyDescent="0.25">
      <c r="B46" s="28" t="s">
        <v>433</v>
      </c>
      <c r="C46" s="32" t="s">
        <v>495</v>
      </c>
      <c r="D46" s="33" t="str">
        <f t="shared" si="1"/>
        <v>13</v>
      </c>
      <c r="E46" s="34" t="str">
        <f>VLOOKUP(Config!D46,Tableau5[[Fam]:[Famille Produits]],2)</f>
        <v>Potages/ Bouillons</v>
      </c>
      <c r="F46" s="35"/>
      <c r="G46" s="36" t="str">
        <f t="shared" si="2"/>
        <v>9</v>
      </c>
      <c r="H46" s="33" t="str">
        <f>VLOOKUP(Tableau4[[#This Row],[Code_Origine]],Tab_Prov,2,FALSE)</f>
        <v>FSE</v>
      </c>
    </row>
    <row r="47" spans="2:8" x14ac:dyDescent="0.25">
      <c r="B47" s="23" t="s">
        <v>384</v>
      </c>
      <c r="C47" s="29" t="s">
        <v>496</v>
      </c>
      <c r="D47" s="30" t="str">
        <f t="shared" si="1"/>
        <v>14</v>
      </c>
      <c r="E47" s="31" t="str">
        <f>VLOOKUP(Config!D47,Tableau5[[Fam]:[Famille Produits]],2)</f>
        <v>Condiments</v>
      </c>
      <c r="F47" s="31"/>
      <c r="G47" s="30" t="str">
        <f t="shared" si="2"/>
        <v>1</v>
      </c>
      <c r="H47" s="30" t="str">
        <f>VLOOKUP(Tableau4[[#This Row],[Code_Origine]],Tab_Prov,2,FALSE)</f>
        <v>VRAC COLLECTE</v>
      </c>
    </row>
    <row r="48" spans="2:8" x14ac:dyDescent="0.25">
      <c r="B48" s="28" t="s">
        <v>385</v>
      </c>
      <c r="C48" s="32" t="s">
        <v>171</v>
      </c>
      <c r="D48" s="33" t="str">
        <f t="shared" si="1"/>
        <v>14</v>
      </c>
      <c r="E48" s="34" t="str">
        <f>VLOOKUP(Config!D48,Tableau5[[Fam]:[Famille Produits]],2)</f>
        <v>Condiments</v>
      </c>
      <c r="F48" s="35"/>
      <c r="G48" s="36" t="str">
        <f t="shared" si="2"/>
        <v>5</v>
      </c>
      <c r="H48" s="33" t="str">
        <f>VLOOKUP(Tableau4[[#This Row],[Code_Origine]],Tab_Prov,2,FALSE)</f>
        <v>?</v>
      </c>
    </row>
    <row r="49" spans="2:8" x14ac:dyDescent="0.25">
      <c r="B49" s="23" t="s">
        <v>176</v>
      </c>
      <c r="C49" s="37" t="s">
        <v>177</v>
      </c>
      <c r="D49" s="30" t="str">
        <f t="shared" si="1"/>
        <v>14</v>
      </c>
      <c r="E49" s="31" t="str">
        <f>VLOOKUP(Config!D49,Tableau5[[Fam]:[Famille Produits]],2)</f>
        <v>Condiments</v>
      </c>
      <c r="F49" s="31"/>
      <c r="G49" s="30" t="str">
        <f t="shared" si="2"/>
        <v>1</v>
      </c>
      <c r="H49" s="30" t="str">
        <f>VLOOKUP(Tableau4[[#This Row],[Code_Origine]],Tab_Prov,2,FALSE)</f>
        <v>VRAC COLLECTE</v>
      </c>
    </row>
    <row r="50" spans="2:8" x14ac:dyDescent="0.25">
      <c r="B50" s="28" t="s">
        <v>413</v>
      </c>
      <c r="C50" s="32" t="s">
        <v>179</v>
      </c>
      <c r="D50" s="33" t="str">
        <f t="shared" si="1"/>
        <v>17</v>
      </c>
      <c r="E50" s="34" t="str">
        <f>VLOOKUP(Config!D50,Tableau5[[Fam]:[Famille Produits]],2)</f>
        <v>Huiles  Mat. Grasses</v>
      </c>
      <c r="F50" s="35"/>
      <c r="G50" s="36" t="str">
        <f t="shared" si="2"/>
        <v>1</v>
      </c>
      <c r="H50" s="33" t="str">
        <f>VLOOKUP(Tableau4[[#This Row],[Code_Origine]],Tab_Prov,2,FALSE)</f>
        <v>VRAC COLLECTE</v>
      </c>
    </row>
    <row r="51" spans="2:8" x14ac:dyDescent="0.25">
      <c r="B51" s="23" t="s">
        <v>386</v>
      </c>
      <c r="C51" s="29" t="s">
        <v>183</v>
      </c>
      <c r="D51" s="30" t="str">
        <f t="shared" si="1"/>
        <v>17</v>
      </c>
      <c r="E51" s="31" t="str">
        <f>VLOOKUP(Config!D51,Tableau5[[Fam]:[Famille Produits]],2)</f>
        <v>Huiles  Mat. Grasses</v>
      </c>
      <c r="F51" s="31"/>
      <c r="G51" s="30" t="str">
        <f t="shared" si="2"/>
        <v>9</v>
      </c>
      <c r="H51" s="30" t="str">
        <f>VLOOKUP(Tableau4[[#This Row],[Code_Origine]],Tab_Prov,2,FALSE)</f>
        <v>FSE</v>
      </c>
    </row>
    <row r="52" spans="2:8" x14ac:dyDescent="0.25">
      <c r="B52" s="28" t="s">
        <v>414</v>
      </c>
      <c r="C52" s="32" t="s">
        <v>187</v>
      </c>
      <c r="D52" s="33" t="str">
        <f t="shared" si="1"/>
        <v>17</v>
      </c>
      <c r="E52" s="34" t="str">
        <f>VLOOKUP(Config!D52,Tableau5[[Fam]:[Famille Produits]],2)</f>
        <v>Huiles  Mat. Grasses</v>
      </c>
      <c r="F52" s="35"/>
      <c r="G52" s="36" t="str">
        <f t="shared" si="2"/>
        <v>9</v>
      </c>
      <c r="H52" s="33" t="str">
        <f>VLOOKUP(Tableau4[[#This Row],[Code_Origine]],Tab_Prov,2,FALSE)</f>
        <v>FSE</v>
      </c>
    </row>
    <row r="53" spans="2:8" x14ac:dyDescent="0.25">
      <c r="B53" s="23" t="s">
        <v>434</v>
      </c>
      <c r="C53" s="37" t="s">
        <v>497</v>
      </c>
      <c r="D53" s="30" t="str">
        <f t="shared" si="1"/>
        <v>17</v>
      </c>
      <c r="E53" s="31" t="str">
        <f>VLOOKUP(Config!D53,Tableau5[[Fam]:[Famille Produits]],2)</f>
        <v>Huiles  Mat. Grasses</v>
      </c>
      <c r="F53" s="31"/>
      <c r="G53" s="30" t="str">
        <f t="shared" si="2"/>
        <v>9</v>
      </c>
      <c r="H53" s="30" t="str">
        <f>VLOOKUP(Tableau4[[#This Row],[Code_Origine]],Tab_Prov,2,FALSE)</f>
        <v>FSE</v>
      </c>
    </row>
    <row r="54" spans="2:8" x14ac:dyDescent="0.25">
      <c r="B54" s="28" t="s">
        <v>435</v>
      </c>
      <c r="C54" s="32" t="s">
        <v>499</v>
      </c>
      <c r="D54" s="33" t="str">
        <f t="shared" si="1"/>
        <v>17</v>
      </c>
      <c r="E54" s="34" t="str">
        <f>VLOOKUP(Config!D54,Tableau5[[Fam]:[Famille Produits]],2)</f>
        <v>Huiles  Mat. Grasses</v>
      </c>
      <c r="F54" s="35"/>
      <c r="G54" s="36" t="str">
        <f t="shared" si="2"/>
        <v>9</v>
      </c>
      <c r="H54" s="33" t="str">
        <f>VLOOKUP(Tableau4[[#This Row],[Code_Origine]],Tab_Prov,2,FALSE)</f>
        <v>FSE</v>
      </c>
    </row>
    <row r="55" spans="2:8" x14ac:dyDescent="0.25">
      <c r="B55" s="23" t="s">
        <v>436</v>
      </c>
      <c r="C55" s="29" t="s">
        <v>498</v>
      </c>
      <c r="D55" s="30" t="str">
        <f t="shared" si="1"/>
        <v>17</v>
      </c>
      <c r="E55" s="31" t="str">
        <f>VLOOKUP(Config!D55,Tableau5[[Fam]:[Famille Produits]],2)</f>
        <v>Huiles  Mat. Grasses</v>
      </c>
      <c r="F55" s="31"/>
      <c r="G55" s="30" t="str">
        <f t="shared" si="2"/>
        <v>9</v>
      </c>
      <c r="H55" s="30" t="str">
        <f>VLOOKUP(Tableau4[[#This Row],[Code_Origine]],Tab_Prov,2,FALSE)</f>
        <v>FSE</v>
      </c>
    </row>
    <row r="56" spans="2:8" x14ac:dyDescent="0.25">
      <c r="B56" s="28" t="s">
        <v>387</v>
      </c>
      <c r="C56" s="32" t="s">
        <v>193</v>
      </c>
      <c r="D56" s="33" t="str">
        <f t="shared" si="1"/>
        <v>19</v>
      </c>
      <c r="E56" s="34" t="str">
        <f>VLOOKUP(Config!D56,Tableau5[[Fam]:[Famille Produits]],2)</f>
        <v>Sucres</v>
      </c>
      <c r="F56" s="35"/>
      <c r="G56" s="36" t="str">
        <f t="shared" si="2"/>
        <v>1</v>
      </c>
      <c r="H56" s="33" t="str">
        <f>VLOOKUP(Tableau4[[#This Row],[Code_Origine]],Tab_Prov,2,FALSE)</f>
        <v>VRAC COLLECTE</v>
      </c>
    </row>
    <row r="57" spans="2:8" x14ac:dyDescent="0.25">
      <c r="B57" s="23" t="s">
        <v>437</v>
      </c>
      <c r="C57" s="37" t="s">
        <v>500</v>
      </c>
      <c r="D57" s="30" t="str">
        <f t="shared" si="1"/>
        <v>19</v>
      </c>
      <c r="E57" s="31" t="str">
        <f>VLOOKUP(Config!D57,Tableau5[[Fam]:[Famille Produits]],2)</f>
        <v>Sucres</v>
      </c>
      <c r="F57" s="31"/>
      <c r="G57" s="30" t="str">
        <f t="shared" si="2"/>
        <v>3</v>
      </c>
      <c r="H57" s="30" t="str">
        <f>VLOOKUP(Tableau4[[#This Row],[Code_Origine]],Tab_Prov,2,FALSE)</f>
        <v>CNES</v>
      </c>
    </row>
    <row r="58" spans="2:8" x14ac:dyDescent="0.25">
      <c r="B58" s="28" t="s">
        <v>438</v>
      </c>
      <c r="C58" s="32" t="s">
        <v>501</v>
      </c>
      <c r="D58" s="33" t="str">
        <f t="shared" si="1"/>
        <v>19</v>
      </c>
      <c r="E58" s="34" t="str">
        <f>VLOOKUP(Config!D58,Tableau5[[Fam]:[Famille Produits]],2)</f>
        <v>Sucres</v>
      </c>
      <c r="F58" s="35"/>
      <c r="G58" s="36" t="str">
        <f t="shared" si="2"/>
        <v>9</v>
      </c>
      <c r="H58" s="33" t="str">
        <f>VLOOKUP(Tableau4[[#This Row],[Code_Origine]],Tab_Prov,2,FALSE)</f>
        <v>FSE</v>
      </c>
    </row>
    <row r="59" spans="2:8" x14ac:dyDescent="0.25">
      <c r="B59" s="23" t="s">
        <v>388</v>
      </c>
      <c r="C59" s="29" t="s">
        <v>502</v>
      </c>
      <c r="D59" s="30" t="str">
        <f t="shared" si="1"/>
        <v>20</v>
      </c>
      <c r="E59" s="31" t="str">
        <f>VLOOKUP(Config!D59,Tableau5[[Fam]:[Famille Produits]],2)</f>
        <v>Confitures/ Miels</v>
      </c>
      <c r="F59" s="31"/>
      <c r="G59" s="30" t="str">
        <f t="shared" si="2"/>
        <v>1</v>
      </c>
      <c r="H59" s="30" t="str">
        <f>VLOOKUP(Tableau4[[#This Row],[Code_Origine]],Tab_Prov,2,FALSE)</f>
        <v>VRAC COLLECTE</v>
      </c>
    </row>
    <row r="60" spans="2:8" x14ac:dyDescent="0.25">
      <c r="B60" s="28" t="s">
        <v>439</v>
      </c>
      <c r="C60" s="32" t="s">
        <v>503</v>
      </c>
      <c r="D60" s="33" t="str">
        <f t="shared" si="1"/>
        <v>20</v>
      </c>
      <c r="E60" s="34" t="str">
        <f>VLOOKUP(Config!D60,Tableau5[[Fam]:[Famille Produits]],2)</f>
        <v>Confitures/ Miels</v>
      </c>
      <c r="F60" s="35"/>
      <c r="G60" s="36" t="str">
        <f t="shared" si="2"/>
        <v>9</v>
      </c>
      <c r="H60" s="33" t="str">
        <f>VLOOKUP(Tableau4[[#This Row],[Code_Origine]],Tab_Prov,2,FALSE)</f>
        <v>FSE</v>
      </c>
    </row>
    <row r="61" spans="2:8" x14ac:dyDescent="0.25">
      <c r="B61" s="23" t="s">
        <v>389</v>
      </c>
      <c r="C61" s="37" t="s">
        <v>201</v>
      </c>
      <c r="D61" s="30" t="str">
        <f t="shared" si="1"/>
        <v>25</v>
      </c>
      <c r="E61" s="31" t="str">
        <f>VLOOKUP(Config!D61,Tableau5[[Fam]:[Famille Produits]],2)</f>
        <v>Produits  pour Bébés</v>
      </c>
      <c r="F61" s="31"/>
      <c r="G61" s="30" t="str">
        <f t="shared" si="2"/>
        <v>1</v>
      </c>
      <c r="H61" s="30" t="str">
        <f>VLOOKUP(Tableau4[[#This Row],[Code_Origine]],Tab_Prov,2,FALSE)</f>
        <v>VRAC COLLECTE</v>
      </c>
    </row>
    <row r="62" spans="2:8" x14ac:dyDescent="0.25">
      <c r="B62" s="28" t="s">
        <v>390</v>
      </c>
      <c r="C62" s="32" t="s">
        <v>216</v>
      </c>
      <c r="D62" s="33" t="str">
        <f t="shared" si="1"/>
        <v>25</v>
      </c>
      <c r="E62" s="34" t="str">
        <f>VLOOKUP(Config!D62,Tableau5[[Fam]:[Famille Produits]],2)</f>
        <v>Produits  pour Bébés</v>
      </c>
      <c r="F62" s="35"/>
      <c r="G62" s="36" t="str">
        <f t="shared" si="2"/>
        <v>1</v>
      </c>
      <c r="H62" s="33" t="str">
        <f>VLOOKUP(Tableau4[[#This Row],[Code_Origine]],Tab_Prov,2,FALSE)</f>
        <v>VRAC COLLECTE</v>
      </c>
    </row>
    <row r="63" spans="2:8" x14ac:dyDescent="0.25">
      <c r="B63" s="23" t="s">
        <v>391</v>
      </c>
      <c r="C63" s="29" t="s">
        <v>219</v>
      </c>
      <c r="D63" s="30" t="str">
        <f t="shared" si="1"/>
        <v>25</v>
      </c>
      <c r="E63" s="31" t="str">
        <f>VLOOKUP(Config!D63,Tableau5[[Fam]:[Famille Produits]],2)</f>
        <v>Produits  pour Bébés</v>
      </c>
      <c r="F63" s="31"/>
      <c r="G63" s="30" t="str">
        <f t="shared" si="2"/>
        <v>1</v>
      </c>
      <c r="H63" s="30" t="str">
        <f>VLOOKUP(Tableau4[[#This Row],[Code_Origine]],Tab_Prov,2,FALSE)</f>
        <v>VRAC COLLECTE</v>
      </c>
    </row>
    <row r="64" spans="2:8" x14ac:dyDescent="0.25">
      <c r="B64" s="28" t="s">
        <v>392</v>
      </c>
      <c r="C64" s="32" t="s">
        <v>222</v>
      </c>
      <c r="D64" s="33" t="str">
        <f t="shared" si="1"/>
        <v>28</v>
      </c>
      <c r="E64" s="34" t="str">
        <f>VLOOKUP(Config!D64,Tableau5[[Fam]:[Famille Produits]],2)</f>
        <v>Produits  pour Bébés</v>
      </c>
      <c r="F64" s="35"/>
      <c r="G64" s="36" t="str">
        <f t="shared" si="2"/>
        <v>1</v>
      </c>
      <c r="H64" s="33" t="str">
        <f>VLOOKUP(Tableau4[[#This Row],[Code_Origine]],Tab_Prov,2,FALSE)</f>
        <v>VRAC COLLECTE</v>
      </c>
    </row>
    <row r="65" spans="2:8" x14ac:dyDescent="0.25">
      <c r="B65" s="23" t="s">
        <v>393</v>
      </c>
      <c r="C65" s="37" t="s">
        <v>504</v>
      </c>
      <c r="D65" s="30" t="str">
        <f t="shared" si="1"/>
        <v>35</v>
      </c>
      <c r="E65" s="31" t="str">
        <f>VLOOKUP(Config!D65,Tableau5[[Fam]:[Famille Produits]],2)</f>
        <v>Produits  pour Bébés</v>
      </c>
      <c r="F65" s="31"/>
      <c r="G65" s="30" t="str">
        <f t="shared" si="2"/>
        <v>1</v>
      </c>
      <c r="H65" s="30" t="str">
        <f>VLOOKUP(Tableau4[[#This Row],[Code_Origine]],Tab_Prov,2,FALSE)</f>
        <v>VRAC COLLECTE</v>
      </c>
    </row>
    <row r="66" spans="2:8" x14ac:dyDescent="0.25">
      <c r="B66" s="28" t="s">
        <v>440</v>
      </c>
      <c r="C66" s="32" t="s">
        <v>505</v>
      </c>
      <c r="D66" s="33" t="str">
        <f t="shared" si="1"/>
        <v>35</v>
      </c>
      <c r="E66" s="34" t="str">
        <f>VLOOKUP(Config!D66,Tableau5[[Fam]:[Famille Produits]],2)</f>
        <v>Produits  pour Bébés</v>
      </c>
      <c r="F66" s="35"/>
      <c r="G66" s="36" t="str">
        <f t="shared" si="2"/>
        <v>1</v>
      </c>
      <c r="H66" s="33" t="str">
        <f>VLOOKUP(Tableau4[[#This Row],[Code_Origine]],Tab_Prov,2,FALSE)</f>
        <v>VRAC COLLECTE</v>
      </c>
    </row>
    <row r="67" spans="2:8" x14ac:dyDescent="0.25">
      <c r="B67" s="23" t="s">
        <v>394</v>
      </c>
      <c r="C67" s="29" t="s">
        <v>506</v>
      </c>
      <c r="D67" s="30" t="str">
        <f t="shared" si="1"/>
        <v>42</v>
      </c>
      <c r="E67" s="31" t="str">
        <f>VLOOKUP(Config!D67,Tableau5[[Fam]:[Famille Produits]],2)</f>
        <v>Plats Cuisinés</v>
      </c>
      <c r="F67" s="31"/>
      <c r="G67" s="30" t="str">
        <f t="shared" ref="G67:G98" si="3">RIGHT(B67,1)</f>
        <v>1</v>
      </c>
      <c r="H67" s="30" t="str">
        <f>VLOOKUP(Tableau4[[#This Row],[Code_Origine]],Tab_Prov,2,FALSE)</f>
        <v>VRAC COLLECTE</v>
      </c>
    </row>
    <row r="68" spans="2:8" x14ac:dyDescent="0.25">
      <c r="B68" s="28" t="s">
        <v>441</v>
      </c>
      <c r="C68" s="32" t="s">
        <v>507</v>
      </c>
      <c r="D68" s="33" t="str">
        <f t="shared" ref="D68:D110" si="4">LEFT(B68,2)</f>
        <v>42</v>
      </c>
      <c r="E68" s="34" t="str">
        <f>VLOOKUP(Config!D68,Tableau5[[Fam]:[Famille Produits]],2)</f>
        <v>Plats Cuisinés</v>
      </c>
      <c r="F68" s="35"/>
      <c r="G68" s="36" t="str">
        <f t="shared" si="3"/>
        <v>3</v>
      </c>
      <c r="H68" s="33" t="str">
        <f>VLOOKUP(Tableau4[[#This Row],[Code_Origine]],Tab_Prov,2,FALSE)</f>
        <v>CNES</v>
      </c>
    </row>
    <row r="69" spans="2:8" x14ac:dyDescent="0.25">
      <c r="B69" s="23" t="s">
        <v>442</v>
      </c>
      <c r="C69" s="37" t="s">
        <v>508</v>
      </c>
      <c r="D69" s="30" t="str">
        <f t="shared" si="4"/>
        <v>42</v>
      </c>
      <c r="E69" s="31" t="str">
        <f>VLOOKUP(Config!D69,Tableau5[[Fam]:[Famille Produits]],2)</f>
        <v>Plats Cuisinés</v>
      </c>
      <c r="F69" s="31"/>
      <c r="G69" s="30" t="str">
        <f t="shared" si="3"/>
        <v>8</v>
      </c>
      <c r="H69" s="30" t="str">
        <f>VLOOKUP(Tableau4[[#This Row],[Code_Origine]],Tab_Prov,2,FALSE)</f>
        <v>ANDES</v>
      </c>
    </row>
    <row r="70" spans="2:8" x14ac:dyDescent="0.25">
      <c r="B70" s="28" t="s">
        <v>395</v>
      </c>
      <c r="C70" s="32" t="s">
        <v>266</v>
      </c>
      <c r="D70" s="33" t="str">
        <f t="shared" si="4"/>
        <v>42</v>
      </c>
      <c r="E70" s="34" t="str">
        <f>VLOOKUP(Config!D70,Tableau5[[Fam]:[Famille Produits]],2)</f>
        <v>Plats Cuisinés</v>
      </c>
      <c r="F70" s="35"/>
      <c r="G70" s="36" t="str">
        <f t="shared" si="3"/>
        <v>5</v>
      </c>
      <c r="H70" s="33" t="str">
        <f>VLOOKUP(Tableau4[[#This Row],[Code_Origine]],Tab_Prov,2,FALSE)</f>
        <v>?</v>
      </c>
    </row>
    <row r="71" spans="2:8" x14ac:dyDescent="0.25">
      <c r="B71" s="23" t="s">
        <v>443</v>
      </c>
      <c r="C71" s="29" t="s">
        <v>509</v>
      </c>
      <c r="D71" s="30" t="str">
        <f t="shared" si="4"/>
        <v>42</v>
      </c>
      <c r="E71" s="31" t="str">
        <f>VLOOKUP(Config!D71,Tableau5[[Fam]:[Famille Produits]],2)</f>
        <v>Plats Cuisinés</v>
      </c>
      <c r="F71" s="31"/>
      <c r="G71" s="30" t="str">
        <f t="shared" si="3"/>
        <v>8</v>
      </c>
      <c r="H71" s="30" t="str">
        <f>VLOOKUP(Tableau4[[#This Row],[Code_Origine]],Tab_Prov,2,FALSE)</f>
        <v>ANDES</v>
      </c>
    </row>
    <row r="72" spans="2:8" x14ac:dyDescent="0.25">
      <c r="B72" s="28" t="s">
        <v>396</v>
      </c>
      <c r="C72" s="32" t="s">
        <v>510</v>
      </c>
      <c r="D72" s="33" t="str">
        <f t="shared" si="4"/>
        <v>42</v>
      </c>
      <c r="E72" s="34" t="str">
        <f>VLOOKUP(Config!D72,Tableau5[[Fam]:[Famille Produits]],2)</f>
        <v>Plats Cuisinés</v>
      </c>
      <c r="F72" s="35"/>
      <c r="G72" s="36" t="str">
        <f t="shared" si="3"/>
        <v>9</v>
      </c>
      <c r="H72" s="33" t="str">
        <f>VLOOKUP(Tableau4[[#This Row],[Code_Origine]],Tab_Prov,2,FALSE)</f>
        <v>FSE</v>
      </c>
    </row>
    <row r="73" spans="2:8" x14ac:dyDescent="0.25">
      <c r="B73" s="23" t="s">
        <v>444</v>
      </c>
      <c r="C73" s="37" t="s">
        <v>511</v>
      </c>
      <c r="D73" s="30" t="str">
        <f t="shared" si="4"/>
        <v>42</v>
      </c>
      <c r="E73" s="31" t="str">
        <f>VLOOKUP(Config!D73,Tableau5[[Fam]:[Famille Produits]],2)</f>
        <v>Plats Cuisinés</v>
      </c>
      <c r="F73" s="31"/>
      <c r="G73" s="30" t="str">
        <f t="shared" si="3"/>
        <v>1</v>
      </c>
      <c r="H73" s="30" t="str">
        <f>VLOOKUP(Tableau4[[#This Row],[Code_Origine]],Tab_Prov,2,FALSE)</f>
        <v>VRAC COLLECTE</v>
      </c>
    </row>
    <row r="74" spans="2:8" x14ac:dyDescent="0.25">
      <c r="B74" s="28" t="s">
        <v>445</v>
      </c>
      <c r="C74" s="32" t="s">
        <v>512</v>
      </c>
      <c r="D74" s="33" t="str">
        <f t="shared" si="4"/>
        <v>42</v>
      </c>
      <c r="E74" s="34" t="str">
        <f>VLOOKUP(Config!D74,Tableau5[[Fam]:[Famille Produits]],2)</f>
        <v>Plats Cuisinés</v>
      </c>
      <c r="F74" s="35"/>
      <c r="G74" s="36" t="str">
        <f t="shared" si="3"/>
        <v>1</v>
      </c>
      <c r="H74" s="33" t="str">
        <f>VLOOKUP(Tableau4[[#This Row],[Code_Origine]],Tab_Prov,2,FALSE)</f>
        <v>VRAC COLLECTE</v>
      </c>
    </row>
    <row r="75" spans="2:8" x14ac:dyDescent="0.25">
      <c r="B75" s="23" t="s">
        <v>446</v>
      </c>
      <c r="C75" s="29" t="s">
        <v>513</v>
      </c>
      <c r="D75" s="30" t="str">
        <f t="shared" si="4"/>
        <v>43</v>
      </c>
      <c r="E75" s="31" t="str">
        <f>VLOOKUP(Config!D75,Tableau5[[Fam]:[Famille Produits]],2)</f>
        <v>Produits Laitiers</v>
      </c>
      <c r="F75" s="31"/>
      <c r="G75" s="30" t="str">
        <f t="shared" si="3"/>
        <v>1</v>
      </c>
      <c r="H75" s="30" t="str">
        <f>VLOOKUP(Tableau4[[#This Row],[Code_Origine]],Tab_Prov,2,FALSE)</f>
        <v>VRAC COLLECTE</v>
      </c>
    </row>
    <row r="76" spans="2:8" x14ac:dyDescent="0.25">
      <c r="B76" s="28" t="s">
        <v>447</v>
      </c>
      <c r="C76" s="32" t="s">
        <v>514</v>
      </c>
      <c r="D76" s="33" t="str">
        <f t="shared" si="4"/>
        <v>43</v>
      </c>
      <c r="E76" s="34" t="str">
        <f>VLOOKUP(Config!D76,Tableau5[[Fam]:[Famille Produits]],2)</f>
        <v>Produits Laitiers</v>
      </c>
      <c r="F76" s="35"/>
      <c r="G76" s="36" t="str">
        <f t="shared" si="3"/>
        <v>8</v>
      </c>
      <c r="H76" s="33" t="str">
        <f>VLOOKUP(Tableau4[[#This Row],[Code_Origine]],Tab_Prov,2,FALSE)</f>
        <v>ANDES</v>
      </c>
    </row>
    <row r="77" spans="2:8" x14ac:dyDescent="0.25">
      <c r="B77" s="23" t="s">
        <v>397</v>
      </c>
      <c r="C77" s="37" t="s">
        <v>515</v>
      </c>
      <c r="D77" s="30" t="str">
        <f t="shared" si="4"/>
        <v>44</v>
      </c>
      <c r="E77" s="31" t="str">
        <f>VLOOKUP(Config!D77,Tableau5[[Fam]:[Famille Produits]],2)</f>
        <v>Fruits et Légumes secs</v>
      </c>
      <c r="F77" s="31"/>
      <c r="G77" s="30" t="str">
        <f t="shared" si="3"/>
        <v>1</v>
      </c>
      <c r="H77" s="30" t="str">
        <f>VLOOKUP(Tableau4[[#This Row],[Code_Origine]],Tab_Prov,2,FALSE)</f>
        <v>VRAC COLLECTE</v>
      </c>
    </row>
    <row r="78" spans="2:8" x14ac:dyDescent="0.25">
      <c r="B78" s="28" t="s">
        <v>448</v>
      </c>
      <c r="C78" s="32" t="s">
        <v>516</v>
      </c>
      <c r="D78" s="33" t="str">
        <f t="shared" si="4"/>
        <v>44</v>
      </c>
      <c r="E78" s="34" t="str">
        <f>VLOOKUP(Config!D78,Tableau5[[Fam]:[Famille Produits]],2)</f>
        <v>Fruits et Légumes secs</v>
      </c>
      <c r="F78" s="35"/>
      <c r="G78" s="36" t="str">
        <f t="shared" si="3"/>
        <v>3</v>
      </c>
      <c r="H78" s="33" t="str">
        <f>VLOOKUP(Tableau4[[#This Row],[Code_Origine]],Tab_Prov,2,FALSE)</f>
        <v>CNES</v>
      </c>
    </row>
    <row r="79" spans="2:8" x14ac:dyDescent="0.25">
      <c r="B79" s="23" t="s">
        <v>398</v>
      </c>
      <c r="C79" s="29" t="s">
        <v>288</v>
      </c>
      <c r="D79" s="30" t="str">
        <f t="shared" si="4"/>
        <v>44</v>
      </c>
      <c r="E79" s="31" t="str">
        <f>VLOOKUP(Config!D79,Tableau5[[Fam]:[Famille Produits]],2)</f>
        <v>Fruits et Légumes secs</v>
      </c>
      <c r="F79" s="31"/>
      <c r="G79" s="30" t="str">
        <f t="shared" si="3"/>
        <v>9</v>
      </c>
      <c r="H79" s="30" t="str">
        <f>VLOOKUP(Tableau4[[#This Row],[Code_Origine]],Tab_Prov,2,FALSE)</f>
        <v>FSE</v>
      </c>
    </row>
    <row r="80" spans="2:8" x14ac:dyDescent="0.25">
      <c r="B80" s="28" t="s">
        <v>449</v>
      </c>
      <c r="C80" s="32" t="s">
        <v>517</v>
      </c>
      <c r="D80" s="33" t="str">
        <f t="shared" si="4"/>
        <v>44</v>
      </c>
      <c r="E80" s="34" t="str">
        <f>VLOOKUP(Config!D80,Tableau5[[Fam]:[Famille Produits]],2)</f>
        <v>Fruits et Légumes secs</v>
      </c>
      <c r="F80" s="35"/>
      <c r="G80" s="36" t="str">
        <f t="shared" si="3"/>
        <v>9</v>
      </c>
      <c r="H80" s="33" t="str">
        <f>VLOOKUP(Tableau4[[#This Row],[Code_Origine]],Tab_Prov,2,FALSE)</f>
        <v>FSE</v>
      </c>
    </row>
    <row r="81" spans="2:8" x14ac:dyDescent="0.25">
      <c r="B81" s="23" t="s">
        <v>399</v>
      </c>
      <c r="C81" s="37" t="s">
        <v>297</v>
      </c>
      <c r="D81" s="30" t="str">
        <f t="shared" si="4"/>
        <v>45</v>
      </c>
      <c r="E81" s="31" t="str">
        <f>VLOOKUP(Config!D81,Tableau5[[Fam]:[Famille Produits]],2)</f>
        <v>Légumes</v>
      </c>
      <c r="F81" s="31"/>
      <c r="G81" s="30" t="str">
        <f t="shared" si="3"/>
        <v>1</v>
      </c>
      <c r="H81" s="30" t="str">
        <f>VLOOKUP(Tableau4[[#This Row],[Code_Origine]],Tab_Prov,2,FALSE)</f>
        <v>VRAC COLLECTE</v>
      </c>
    </row>
    <row r="82" spans="2:8" x14ac:dyDescent="0.25">
      <c r="B82" s="28" t="s">
        <v>400</v>
      </c>
      <c r="C82" s="32" t="s">
        <v>518</v>
      </c>
      <c r="D82" s="33" t="str">
        <f t="shared" si="4"/>
        <v>45</v>
      </c>
      <c r="E82" s="34" t="str">
        <f>VLOOKUP(Config!D82,Tableau5[[Fam]:[Famille Produits]],2)</f>
        <v>Légumes</v>
      </c>
      <c r="F82" s="35"/>
      <c r="G82" s="36" t="str">
        <f t="shared" si="3"/>
        <v>5</v>
      </c>
      <c r="H82" s="33" t="str">
        <f>VLOOKUP(Tableau4[[#This Row],[Code_Origine]],Tab_Prov,2,FALSE)</f>
        <v>?</v>
      </c>
    </row>
    <row r="83" spans="2:8" x14ac:dyDescent="0.25">
      <c r="B83" s="23" t="s">
        <v>401</v>
      </c>
      <c r="C83" s="29" t="s">
        <v>519</v>
      </c>
      <c r="D83" s="30" t="str">
        <f t="shared" si="4"/>
        <v>45</v>
      </c>
      <c r="E83" s="31" t="str">
        <f>VLOOKUP(Config!D83,Tableau5[[Fam]:[Famille Produits]],2)</f>
        <v>Légumes</v>
      </c>
      <c r="F83" s="31"/>
      <c r="G83" s="30" t="str">
        <f t="shared" si="3"/>
        <v>8</v>
      </c>
      <c r="H83" s="30" t="str">
        <f>VLOOKUP(Tableau4[[#This Row],[Code_Origine]],Tab_Prov,2,FALSE)</f>
        <v>ANDES</v>
      </c>
    </row>
    <row r="84" spans="2:8" x14ac:dyDescent="0.25">
      <c r="B84" s="28" t="s">
        <v>402</v>
      </c>
      <c r="C84" s="32" t="s">
        <v>520</v>
      </c>
      <c r="D84" s="33" t="str">
        <f t="shared" si="4"/>
        <v>45</v>
      </c>
      <c r="E84" s="34" t="str">
        <f>VLOOKUP(Config!D84,Tableau5[[Fam]:[Famille Produits]],2)</f>
        <v>Légumes</v>
      </c>
      <c r="F84" s="35"/>
      <c r="G84" s="36" t="str">
        <f t="shared" si="3"/>
        <v>5</v>
      </c>
      <c r="H84" s="33" t="str">
        <f>VLOOKUP(Tableau4[[#This Row],[Code_Origine]],Tab_Prov,2,FALSE)</f>
        <v>?</v>
      </c>
    </row>
    <row r="85" spans="2:8" x14ac:dyDescent="0.25">
      <c r="B85" s="23" t="s">
        <v>450</v>
      </c>
      <c r="C85" s="37" t="s">
        <v>521</v>
      </c>
      <c r="D85" s="30" t="str">
        <f t="shared" si="4"/>
        <v>45</v>
      </c>
      <c r="E85" s="31" t="str">
        <f>VLOOKUP(Config!D85,Tableau5[[Fam]:[Famille Produits]],2)</f>
        <v>Légumes</v>
      </c>
      <c r="F85" s="31"/>
      <c r="G85" s="30" t="str">
        <f t="shared" si="3"/>
        <v>9</v>
      </c>
      <c r="H85" s="30" t="str">
        <f>VLOOKUP(Tableau4[[#This Row],[Code_Origine]],Tab_Prov,2,FALSE)</f>
        <v>FSE</v>
      </c>
    </row>
    <row r="86" spans="2:8" x14ac:dyDescent="0.25">
      <c r="B86" s="28" t="s">
        <v>403</v>
      </c>
      <c r="C86" s="32" t="s">
        <v>522</v>
      </c>
      <c r="D86" s="33" t="str">
        <f t="shared" si="4"/>
        <v>45</v>
      </c>
      <c r="E86" s="34" t="str">
        <f>VLOOKUP(Config!D86,Tableau5[[Fam]:[Famille Produits]],2)</f>
        <v>Légumes</v>
      </c>
      <c r="F86" s="35"/>
      <c r="G86" s="36" t="str">
        <f t="shared" si="3"/>
        <v>9</v>
      </c>
      <c r="H86" s="33" t="str">
        <f>VLOOKUP(Tableau4[[#This Row],[Code_Origine]],Tab_Prov,2,FALSE)</f>
        <v>FSE</v>
      </c>
    </row>
    <row r="87" spans="2:8" x14ac:dyDescent="0.25">
      <c r="B87" s="23" t="s">
        <v>404</v>
      </c>
      <c r="C87" s="29" t="s">
        <v>317</v>
      </c>
      <c r="D87" s="30" t="str">
        <f t="shared" si="4"/>
        <v>45</v>
      </c>
      <c r="E87" s="31" t="str">
        <f>VLOOKUP(Config!D87,Tableau5[[Fam]:[Famille Produits]],2)</f>
        <v>Légumes</v>
      </c>
      <c r="F87" s="31"/>
      <c r="G87" s="30" t="str">
        <f t="shared" si="3"/>
        <v>9</v>
      </c>
      <c r="H87" s="30" t="str">
        <f>VLOOKUP(Tableau4[[#This Row],[Code_Origine]],Tab_Prov,2,FALSE)</f>
        <v>FSE</v>
      </c>
    </row>
    <row r="88" spans="2:8" x14ac:dyDescent="0.25">
      <c r="B88" s="28" t="s">
        <v>405</v>
      </c>
      <c r="C88" s="32" t="s">
        <v>320</v>
      </c>
      <c r="D88" s="33" t="str">
        <f t="shared" si="4"/>
        <v>45</v>
      </c>
      <c r="E88" s="34" t="str">
        <f>VLOOKUP(Config!D88,Tableau5[[Fam]:[Famille Produits]],2)</f>
        <v>Légumes</v>
      </c>
      <c r="F88" s="35"/>
      <c r="G88" s="36" t="str">
        <f t="shared" si="3"/>
        <v>9</v>
      </c>
      <c r="H88" s="33" t="str">
        <f>VLOOKUP(Tableau4[[#This Row],[Code_Origine]],Tab_Prov,2,FALSE)</f>
        <v>FSE</v>
      </c>
    </row>
    <row r="89" spans="2:8" x14ac:dyDescent="0.25">
      <c r="B89" s="23" t="s">
        <v>406</v>
      </c>
      <c r="C89" s="37" t="s">
        <v>523</v>
      </c>
      <c r="D89" s="30" t="str">
        <f t="shared" si="4"/>
        <v>45</v>
      </c>
      <c r="E89" s="31" t="str">
        <f>VLOOKUP(Config!D89,Tableau5[[Fam]:[Famille Produits]],2)</f>
        <v>Légumes</v>
      </c>
      <c r="F89" s="31"/>
      <c r="G89" s="30" t="str">
        <f t="shared" si="3"/>
        <v>9</v>
      </c>
      <c r="H89" s="30" t="str">
        <f>VLOOKUP(Tableau4[[#This Row],[Code_Origine]],Tab_Prov,2,FALSE)</f>
        <v>FSE</v>
      </c>
    </row>
    <row r="90" spans="2:8" x14ac:dyDescent="0.25">
      <c r="B90" s="28" t="s">
        <v>415</v>
      </c>
      <c r="C90" s="32" t="s">
        <v>524</v>
      </c>
      <c r="D90" s="33" t="str">
        <f t="shared" si="4"/>
        <v>45</v>
      </c>
      <c r="E90" s="34" t="str">
        <f>VLOOKUP(Config!D90,Tableau5[[Fam]:[Famille Produits]],2)</f>
        <v>Légumes</v>
      </c>
      <c r="F90" s="35"/>
      <c r="G90" s="36" t="str">
        <f t="shared" si="3"/>
        <v>9</v>
      </c>
      <c r="H90" s="33" t="str">
        <f>VLOOKUP(Tableau4[[#This Row],[Code_Origine]],Tab_Prov,2,FALSE)</f>
        <v>FSE</v>
      </c>
    </row>
    <row r="91" spans="2:8" x14ac:dyDescent="0.25">
      <c r="B91" s="23" t="s">
        <v>416</v>
      </c>
      <c r="C91" s="29" t="s">
        <v>525</v>
      </c>
      <c r="D91" s="30" t="str">
        <f t="shared" si="4"/>
        <v>45</v>
      </c>
      <c r="E91" s="31" t="str">
        <f>VLOOKUP(Config!D91,Tableau5[[Fam]:[Famille Produits]],2)</f>
        <v>Légumes</v>
      </c>
      <c r="F91" s="31"/>
      <c r="G91" s="30" t="str">
        <f t="shared" si="3"/>
        <v>9</v>
      </c>
      <c r="H91" s="30" t="str">
        <f>VLOOKUP(Tableau4[[#This Row],[Code_Origine]],Tab_Prov,2,FALSE)</f>
        <v>FSE</v>
      </c>
    </row>
    <row r="92" spans="2:8" x14ac:dyDescent="0.25">
      <c r="B92" s="28" t="s">
        <v>451</v>
      </c>
      <c r="C92" s="32" t="s">
        <v>637</v>
      </c>
      <c r="D92" s="33" t="str">
        <f t="shared" si="4"/>
        <v>45</v>
      </c>
      <c r="E92" s="34" t="str">
        <f>VLOOKUP(Config!D92,Tableau5[[Fam]:[Famille Produits]],2)</f>
        <v>Légumes</v>
      </c>
      <c r="F92" s="35"/>
      <c r="G92" s="36" t="str">
        <f t="shared" si="3"/>
        <v>1</v>
      </c>
      <c r="H92" s="33" t="str">
        <f>VLOOKUP(Tableau4[[#This Row],[Code_Origine]],Tab_Prov,2,FALSE)</f>
        <v>VRAC COLLECTE</v>
      </c>
    </row>
    <row r="93" spans="2:8" x14ac:dyDescent="0.25">
      <c r="B93" s="23" t="s">
        <v>452</v>
      </c>
      <c r="C93" s="37" t="s">
        <v>373</v>
      </c>
      <c r="D93" s="30" t="str">
        <f t="shared" si="4"/>
        <v>45</v>
      </c>
      <c r="E93" s="31" t="str">
        <f>VLOOKUP(Config!D93,Tableau5[[Fam]:[Famille Produits]],2)</f>
        <v>Légumes</v>
      </c>
      <c r="F93" s="31"/>
      <c r="G93" s="30" t="str">
        <f t="shared" si="3"/>
        <v>8</v>
      </c>
      <c r="H93" s="30" t="str">
        <f>VLOOKUP(Tableau4[[#This Row],[Code_Origine]],Tab_Prov,2,FALSE)</f>
        <v>ANDES</v>
      </c>
    </row>
    <row r="94" spans="2:8" x14ac:dyDescent="0.25">
      <c r="B94" s="28" t="s">
        <v>453</v>
      </c>
      <c r="C94" s="32" t="s">
        <v>526</v>
      </c>
      <c r="D94" s="33" t="str">
        <f t="shared" si="4"/>
        <v>45</v>
      </c>
      <c r="E94" s="34" t="str">
        <f>VLOOKUP(Config!D94,Tableau5[[Fam]:[Famille Produits]],2)</f>
        <v>Légumes</v>
      </c>
      <c r="F94" s="35"/>
      <c r="G94" s="36" t="str">
        <f t="shared" si="3"/>
        <v>1</v>
      </c>
      <c r="H94" s="33" t="str">
        <f>VLOOKUP(Tableau4[[#This Row],[Code_Origine]],Tab_Prov,2,FALSE)</f>
        <v>VRAC COLLECTE</v>
      </c>
    </row>
    <row r="95" spans="2:8" x14ac:dyDescent="0.25">
      <c r="B95" s="23" t="s">
        <v>454</v>
      </c>
      <c r="C95" s="29" t="s">
        <v>372</v>
      </c>
      <c r="D95" s="30" t="str">
        <f t="shared" si="4"/>
        <v>46</v>
      </c>
      <c r="E95" s="31" t="str">
        <f>VLOOKUP(Config!D95,Tableau5[[Fam]:[Famille Produits]],2)</f>
        <v>Légumes</v>
      </c>
      <c r="F95" s="31"/>
      <c r="G95" s="30" t="str">
        <f t="shared" si="3"/>
        <v>1</v>
      </c>
      <c r="H95" s="30" t="str">
        <f>VLOOKUP(Tableau4[[#This Row],[Code_Origine]],Tab_Prov,2,FALSE)</f>
        <v>VRAC COLLECTE</v>
      </c>
    </row>
    <row r="96" spans="2:8" x14ac:dyDescent="0.25">
      <c r="B96" s="28" t="s">
        <v>455</v>
      </c>
      <c r="C96" s="32" t="s">
        <v>527</v>
      </c>
      <c r="D96" s="33" t="str">
        <f t="shared" si="4"/>
        <v>46</v>
      </c>
      <c r="E96" s="34" t="str">
        <f>VLOOKUP(Config!D96,Tableau5[[Fam]:[Famille Produits]],2)</f>
        <v>Légumes</v>
      </c>
      <c r="F96" s="35"/>
      <c r="G96" s="36" t="str">
        <f t="shared" si="3"/>
        <v>1</v>
      </c>
      <c r="H96" s="33" t="str">
        <f>VLOOKUP(Tableau4[[#This Row],[Code_Origine]],Tab_Prov,2,FALSE)</f>
        <v>VRAC COLLECTE</v>
      </c>
    </row>
    <row r="97" spans="2:8" x14ac:dyDescent="0.25">
      <c r="B97" s="23" t="s">
        <v>456</v>
      </c>
      <c r="C97" s="37" t="s">
        <v>528</v>
      </c>
      <c r="D97" s="30" t="str">
        <f t="shared" si="4"/>
        <v>46</v>
      </c>
      <c r="E97" s="31" t="str">
        <f>VLOOKUP(Config!D97,Tableau5[[Fam]:[Famille Produits]],2)</f>
        <v>Légumes</v>
      </c>
      <c r="F97" s="31"/>
      <c r="G97" s="30" t="str">
        <f t="shared" si="3"/>
        <v>8</v>
      </c>
      <c r="H97" s="30" t="str">
        <f>VLOOKUP(Tableau4[[#This Row],[Code_Origine]],Tab_Prov,2,FALSE)</f>
        <v>ANDES</v>
      </c>
    </row>
    <row r="98" spans="2:8" x14ac:dyDescent="0.25">
      <c r="B98" s="28" t="s">
        <v>457</v>
      </c>
      <c r="C98" s="32" t="s">
        <v>529</v>
      </c>
      <c r="D98" s="33" t="str">
        <f t="shared" si="4"/>
        <v>46</v>
      </c>
      <c r="E98" s="34" t="str">
        <f>VLOOKUP(Config!D98,Tableau5[[Fam]:[Famille Produits]],2)</f>
        <v>Légumes</v>
      </c>
      <c r="F98" s="35"/>
      <c r="G98" s="36" t="str">
        <f t="shared" si="3"/>
        <v>3</v>
      </c>
      <c r="H98" s="33" t="str">
        <f>VLOOKUP(Tableau4[[#This Row],[Code_Origine]],Tab_Prov,2,FALSE)</f>
        <v>CNES</v>
      </c>
    </row>
    <row r="99" spans="2:8" x14ac:dyDescent="0.25">
      <c r="B99" s="23" t="s">
        <v>458</v>
      </c>
      <c r="C99" s="29" t="s">
        <v>530</v>
      </c>
      <c r="D99" s="30" t="str">
        <f t="shared" si="4"/>
        <v>46</v>
      </c>
      <c r="E99" s="31" t="str">
        <f>VLOOKUP(Config!D99,Tableau5[[Fam]:[Famille Produits]],2)</f>
        <v>Légumes</v>
      </c>
      <c r="F99" s="31"/>
      <c r="G99" s="30" t="str">
        <f t="shared" ref="G99:G110" si="5">RIGHT(B99,1)</f>
        <v>8</v>
      </c>
      <c r="H99" s="30" t="str">
        <f>VLOOKUP(Tableau4[[#This Row],[Code_Origine]],Tab_Prov,2,FALSE)</f>
        <v>ANDES</v>
      </c>
    </row>
    <row r="100" spans="2:8" x14ac:dyDescent="0.25">
      <c r="B100" s="28" t="s">
        <v>459</v>
      </c>
      <c r="C100" s="32" t="s">
        <v>531</v>
      </c>
      <c r="D100" s="33" t="str">
        <f t="shared" si="4"/>
        <v>46</v>
      </c>
      <c r="E100" s="34" t="str">
        <f>VLOOKUP(Config!D100,Tableau5[[Fam]:[Famille Produits]],2)</f>
        <v>Légumes</v>
      </c>
      <c r="F100" s="35"/>
      <c r="G100" s="36" t="str">
        <f t="shared" si="5"/>
        <v>9</v>
      </c>
      <c r="H100" s="33" t="str">
        <f>VLOOKUP(Tableau4[[#This Row],[Code_Origine]],Tab_Prov,2,FALSE)</f>
        <v>FSE</v>
      </c>
    </row>
    <row r="101" spans="2:8" x14ac:dyDescent="0.25">
      <c r="B101" s="23" t="s">
        <v>460</v>
      </c>
      <c r="C101" s="37" t="s">
        <v>532</v>
      </c>
      <c r="D101" s="30" t="str">
        <f t="shared" si="4"/>
        <v>47</v>
      </c>
      <c r="E101" s="31" t="str">
        <f>VLOOKUP(Config!D101,Tableau5[[Fam]:[Famille Produits]],2)</f>
        <v>Légumes</v>
      </c>
      <c r="F101" s="31"/>
      <c r="G101" s="30" t="str">
        <f t="shared" si="5"/>
        <v>1</v>
      </c>
      <c r="H101" s="30" t="str">
        <f>VLOOKUP(Tableau4[[#This Row],[Code_Origine]],Tab_Prov,2,FALSE)</f>
        <v>VRAC COLLECTE</v>
      </c>
    </row>
    <row r="102" spans="2:8" x14ac:dyDescent="0.25">
      <c r="B102" s="28" t="s">
        <v>407</v>
      </c>
      <c r="C102" s="32" t="s">
        <v>533</v>
      </c>
      <c r="D102" s="33" t="str">
        <f t="shared" si="4"/>
        <v>48</v>
      </c>
      <c r="E102" s="34" t="str">
        <f>VLOOKUP(Config!D102,Tableau5[[Fam]:[Famille Produits]],2)</f>
        <v>Charcuteries</v>
      </c>
      <c r="F102" s="35"/>
      <c r="G102" s="36" t="str">
        <f t="shared" si="5"/>
        <v>1</v>
      </c>
      <c r="H102" s="33" t="str">
        <f>VLOOKUP(Tableau4[[#This Row],[Code_Origine]],Tab_Prov,2,FALSE)</f>
        <v>VRAC COLLECTE</v>
      </c>
    </row>
    <row r="103" spans="2:8" x14ac:dyDescent="0.25">
      <c r="B103" s="23" t="s">
        <v>368</v>
      </c>
      <c r="C103" s="29" t="s">
        <v>534</v>
      </c>
      <c r="D103" s="30" t="str">
        <f t="shared" si="4"/>
        <v>49</v>
      </c>
      <c r="E103" s="31" t="str">
        <f>VLOOKUP(Config!D103,Tableau5[[Fam]:[Famille Produits]],2)</f>
        <v>Poisson</v>
      </c>
      <c r="F103" s="31"/>
      <c r="G103" s="30" t="str">
        <f t="shared" si="5"/>
        <v>1</v>
      </c>
      <c r="H103" s="30" t="str">
        <f>VLOOKUP(Tableau4[[#This Row],[Code_Origine]],Tab_Prov,2,FALSE)</f>
        <v>VRAC COLLECTE</v>
      </c>
    </row>
    <row r="104" spans="2:8" x14ac:dyDescent="0.25">
      <c r="B104" s="28" t="s">
        <v>461</v>
      </c>
      <c r="C104" s="32" t="s">
        <v>535</v>
      </c>
      <c r="D104" s="33" t="str">
        <f t="shared" si="4"/>
        <v>49</v>
      </c>
      <c r="E104" s="34" t="str">
        <f>VLOOKUP(Config!D104,Tableau5[[Fam]:[Famille Produits]],2)</f>
        <v>Poisson</v>
      </c>
      <c r="F104" s="35"/>
      <c r="G104" s="36" t="str">
        <f t="shared" si="5"/>
        <v>9</v>
      </c>
      <c r="H104" s="33" t="str">
        <f>VLOOKUP(Tableau4[[#This Row],[Code_Origine]],Tab_Prov,2,FALSE)</f>
        <v>FSE</v>
      </c>
    </row>
    <row r="105" spans="2:8" x14ac:dyDescent="0.25">
      <c r="B105" s="23" t="s">
        <v>462</v>
      </c>
      <c r="C105" s="37" t="s">
        <v>536</v>
      </c>
      <c r="D105" s="30" t="str">
        <f t="shared" si="4"/>
        <v>49</v>
      </c>
      <c r="E105" s="31" t="str">
        <f>VLOOKUP(Config!D105,Tableau5[[Fam]:[Famille Produits]],2)</f>
        <v>Poisson</v>
      </c>
      <c r="F105" s="31"/>
      <c r="G105" s="30" t="str">
        <f t="shared" si="5"/>
        <v>9</v>
      </c>
      <c r="H105" s="30" t="str">
        <f>VLOOKUP(Tableau4[[#This Row],[Code_Origine]],Tab_Prov,2,FALSE)</f>
        <v>FSE</v>
      </c>
    </row>
    <row r="106" spans="2:8" x14ac:dyDescent="0.25">
      <c r="B106" s="28" t="s">
        <v>463</v>
      </c>
      <c r="C106" s="32" t="s">
        <v>343</v>
      </c>
      <c r="D106" s="33" t="str">
        <f t="shared" si="4"/>
        <v>49</v>
      </c>
      <c r="E106" s="34" t="str">
        <f>VLOOKUP(Config!D106,Tableau5[[Fam]:[Famille Produits]],2)</f>
        <v>Poisson</v>
      </c>
      <c r="F106" s="35"/>
      <c r="G106" s="36" t="str">
        <f t="shared" si="5"/>
        <v>9</v>
      </c>
      <c r="H106" s="33" t="str">
        <f>VLOOKUP(Tableau4[[#This Row],[Code_Origine]],Tab_Prov,2,FALSE)</f>
        <v>FSE</v>
      </c>
    </row>
    <row r="107" spans="2:8" x14ac:dyDescent="0.25">
      <c r="B107" s="23" t="s">
        <v>408</v>
      </c>
      <c r="C107" s="29" t="s">
        <v>537</v>
      </c>
      <c r="D107" s="30" t="str">
        <f t="shared" si="4"/>
        <v>60</v>
      </c>
      <c r="E107" s="31" t="str">
        <f>VLOOKUP(Config!D107,Tableau5[[Fam]:[Famille Produits]],2)</f>
        <v>Produits non alimentaires</v>
      </c>
      <c r="F107" s="31"/>
      <c r="G107" s="30" t="str">
        <f t="shared" si="5"/>
        <v>0</v>
      </c>
      <c r="H107" s="30" t="str">
        <f>VLOOKUP(Tableau4[[#This Row],[Code_Origine]],Tab_Prov,2,FALSE)</f>
        <v>VRAC COLLECTE</v>
      </c>
    </row>
    <row r="108" spans="2:8" x14ac:dyDescent="0.25">
      <c r="B108" s="28" t="s">
        <v>417</v>
      </c>
      <c r="C108" s="32" t="s">
        <v>538</v>
      </c>
      <c r="D108" s="33" t="str">
        <f t="shared" si="4"/>
        <v>60</v>
      </c>
      <c r="E108" s="34" t="str">
        <f>VLOOKUP(Config!D108,Tableau5[[Fam]:[Famille Produits]],2)</f>
        <v>Produits non alimentaires</v>
      </c>
      <c r="F108" s="35"/>
      <c r="G108" s="36" t="str">
        <f t="shared" si="5"/>
        <v>0</v>
      </c>
      <c r="H108" s="33" t="str">
        <f>VLOOKUP(Tableau4[[#This Row],[Code_Origine]],Tab_Prov,2,FALSE)</f>
        <v>VRAC COLLECTE</v>
      </c>
    </row>
    <row r="109" spans="2:8" x14ac:dyDescent="0.25">
      <c r="B109" s="23" t="s">
        <v>464</v>
      </c>
      <c r="C109" s="37" t="s">
        <v>539</v>
      </c>
      <c r="D109" s="30" t="str">
        <f t="shared" si="4"/>
        <v>60</v>
      </c>
      <c r="E109" s="31" t="str">
        <f>VLOOKUP(Config!D109,Tableau5[[Fam]:[Famille Produits]],2)</f>
        <v>Produits non alimentaires</v>
      </c>
      <c r="F109" s="31"/>
      <c r="G109" s="30" t="str">
        <f t="shared" si="5"/>
        <v>1</v>
      </c>
      <c r="H109" s="30" t="str">
        <f>VLOOKUP(Tableau4[[#This Row],[Code_Origine]],Tab_Prov,2,FALSE)</f>
        <v>VRAC COLLECTE</v>
      </c>
    </row>
    <row r="110" spans="2:8" x14ac:dyDescent="0.25">
      <c r="B110" s="28" t="s">
        <v>409</v>
      </c>
      <c r="C110" s="32" t="s">
        <v>540</v>
      </c>
      <c r="D110" s="33" t="str">
        <f t="shared" si="4"/>
        <v>60</v>
      </c>
      <c r="E110" s="34" t="str">
        <f>VLOOKUP(Config!D110,Tableau5[[Fam]:[Famille Produits]],2)</f>
        <v>Produits non alimentaires</v>
      </c>
      <c r="F110" s="35"/>
      <c r="G110" s="36" t="str">
        <f t="shared" si="5"/>
        <v>0</v>
      </c>
      <c r="H110" s="33" t="str">
        <f>VLOOKUP(Tableau4[[#This Row],[Code_Origine]],Tab_Prov,2,FALSE)</f>
        <v>VRAC COLLECTE</v>
      </c>
    </row>
    <row r="1048576" spans="16:16" x14ac:dyDescent="0.25">
      <c r="P1048576" s="15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89685-C8C9-40FC-92FF-870FD58FD7CD}">
  <sheetPr codeName="Feuil5"/>
  <dimension ref="B1:G23"/>
  <sheetViews>
    <sheetView workbookViewId="0">
      <selection activeCell="H31" sqref="H31"/>
    </sheetView>
  </sheetViews>
  <sheetFormatPr baseColWidth="10" defaultRowHeight="15" x14ac:dyDescent="0.25"/>
  <cols>
    <col min="1" max="1" width="4.85546875" customWidth="1"/>
    <col min="3" max="3" width="22.85546875" customWidth="1"/>
    <col min="4" max="4" width="14.42578125" customWidth="1"/>
    <col min="7" max="7" width="16.42578125" customWidth="1"/>
  </cols>
  <sheetData>
    <row r="1" spans="2:7" x14ac:dyDescent="0.25">
      <c r="B1" t="s">
        <v>605</v>
      </c>
      <c r="C1" t="s">
        <v>541</v>
      </c>
      <c r="D1" s="9" t="s">
        <v>542</v>
      </c>
      <c r="F1" s="16" t="s">
        <v>584</v>
      </c>
      <c r="G1" s="16" t="s">
        <v>547</v>
      </c>
    </row>
    <row r="2" spans="2:7" x14ac:dyDescent="0.25">
      <c r="B2" s="14" t="s">
        <v>606</v>
      </c>
      <c r="C2" t="s">
        <v>585</v>
      </c>
      <c r="D2" s="9"/>
      <c r="F2" s="17" t="s">
        <v>629</v>
      </c>
      <c r="G2" s="20" t="s">
        <v>583</v>
      </c>
    </row>
    <row r="3" spans="2:7" x14ac:dyDescent="0.25">
      <c r="B3" s="14" t="s">
        <v>607</v>
      </c>
      <c r="C3" t="s">
        <v>586</v>
      </c>
      <c r="D3" s="9"/>
      <c r="F3" s="18" t="s">
        <v>630</v>
      </c>
      <c r="G3" s="21" t="s">
        <v>583</v>
      </c>
    </row>
    <row r="4" spans="2:7" x14ac:dyDescent="0.25">
      <c r="B4" s="14" t="s">
        <v>608</v>
      </c>
      <c r="C4" t="s">
        <v>587</v>
      </c>
      <c r="D4" s="9"/>
      <c r="F4" s="17" t="s">
        <v>631</v>
      </c>
      <c r="G4" s="20" t="s">
        <v>370</v>
      </c>
    </row>
    <row r="5" spans="2:7" x14ac:dyDescent="0.25">
      <c r="B5" s="14" t="s">
        <v>609</v>
      </c>
      <c r="C5" t="s">
        <v>588</v>
      </c>
      <c r="D5" s="9"/>
      <c r="F5" s="18" t="s">
        <v>632</v>
      </c>
      <c r="G5" s="21" t="s">
        <v>369</v>
      </c>
    </row>
    <row r="6" spans="2:7" x14ac:dyDescent="0.25">
      <c r="B6" s="14" t="s">
        <v>610</v>
      </c>
      <c r="C6" t="s">
        <v>589</v>
      </c>
      <c r="D6" s="9"/>
      <c r="F6" s="17" t="s">
        <v>628</v>
      </c>
      <c r="G6" s="20" t="s">
        <v>548</v>
      </c>
    </row>
    <row r="7" spans="2:7" x14ac:dyDescent="0.25">
      <c r="B7" s="14" t="s">
        <v>611</v>
      </c>
      <c r="C7" t="s">
        <v>590</v>
      </c>
      <c r="D7" s="9"/>
      <c r="F7" s="19" t="s">
        <v>634</v>
      </c>
      <c r="G7" s="22" t="s">
        <v>633</v>
      </c>
    </row>
    <row r="8" spans="2:7" x14ac:dyDescent="0.25">
      <c r="B8" s="14" t="s">
        <v>20</v>
      </c>
      <c r="C8" t="s">
        <v>591</v>
      </c>
      <c r="D8" s="9"/>
    </row>
    <row r="9" spans="2:7" x14ac:dyDescent="0.25">
      <c r="B9" s="14" t="s">
        <v>612</v>
      </c>
      <c r="C9" t="s">
        <v>592</v>
      </c>
      <c r="D9" s="9"/>
    </row>
    <row r="10" spans="2:7" x14ac:dyDescent="0.25">
      <c r="B10" s="14" t="s">
        <v>613</v>
      </c>
      <c r="C10" t="s">
        <v>593</v>
      </c>
      <c r="D10" s="9"/>
    </row>
    <row r="11" spans="2:7" x14ac:dyDescent="0.25">
      <c r="B11" s="14" t="s">
        <v>614</v>
      </c>
      <c r="C11" t="s">
        <v>594</v>
      </c>
      <c r="D11" s="9"/>
    </row>
    <row r="12" spans="2:7" x14ac:dyDescent="0.25">
      <c r="B12" s="14" t="s">
        <v>615</v>
      </c>
      <c r="C12" t="s">
        <v>371</v>
      </c>
      <c r="D12" s="9"/>
    </row>
    <row r="13" spans="2:7" x14ac:dyDescent="0.25">
      <c r="B13" s="14" t="s">
        <v>616</v>
      </c>
      <c r="C13" t="s">
        <v>595</v>
      </c>
      <c r="D13" s="9"/>
    </row>
    <row r="14" spans="2:7" x14ac:dyDescent="0.25">
      <c r="B14" s="14" t="s">
        <v>617</v>
      </c>
      <c r="C14" t="s">
        <v>596</v>
      </c>
      <c r="D14" s="9"/>
    </row>
    <row r="15" spans="2:7" x14ac:dyDescent="0.25">
      <c r="B15" s="14" t="s">
        <v>618</v>
      </c>
      <c r="C15" t="s">
        <v>597</v>
      </c>
      <c r="D15" s="9"/>
    </row>
    <row r="16" spans="2:7" x14ac:dyDescent="0.25">
      <c r="B16" s="14" t="s">
        <v>619</v>
      </c>
      <c r="C16" t="s">
        <v>598</v>
      </c>
      <c r="D16" s="9"/>
    </row>
    <row r="17" spans="2:4" x14ac:dyDescent="0.25">
      <c r="B17" s="14" t="s">
        <v>620</v>
      </c>
      <c r="C17" t="s">
        <v>599</v>
      </c>
      <c r="D17" s="9"/>
    </row>
    <row r="18" spans="2:4" x14ac:dyDescent="0.25">
      <c r="B18" s="14" t="s">
        <v>621</v>
      </c>
      <c r="C18" t="s">
        <v>600</v>
      </c>
      <c r="D18" s="9"/>
    </row>
    <row r="19" spans="2:4" x14ac:dyDescent="0.25">
      <c r="B19" s="14" t="s">
        <v>622</v>
      </c>
      <c r="C19" t="s">
        <v>593</v>
      </c>
      <c r="D19" s="9"/>
    </row>
    <row r="20" spans="2:4" x14ac:dyDescent="0.25">
      <c r="B20" s="14" t="s">
        <v>623</v>
      </c>
      <c r="C20" t="s">
        <v>601</v>
      </c>
      <c r="D20" s="9"/>
    </row>
    <row r="21" spans="2:4" x14ac:dyDescent="0.25">
      <c r="B21" s="14" t="s">
        <v>624</v>
      </c>
      <c r="C21" t="s">
        <v>602</v>
      </c>
      <c r="D21" s="9"/>
    </row>
    <row r="22" spans="2:4" x14ac:dyDescent="0.25">
      <c r="B22" s="14" t="s">
        <v>625</v>
      </c>
      <c r="C22" t="s">
        <v>603</v>
      </c>
      <c r="D22" s="9"/>
    </row>
    <row r="23" spans="2:4" x14ac:dyDescent="0.25">
      <c r="B23" s="14" t="s">
        <v>626</v>
      </c>
      <c r="C23" t="s">
        <v>604</v>
      </c>
      <c r="D23" s="9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E91412-4DFF-4D4D-8C07-B7E9057385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Feuil1</vt:lpstr>
      <vt:lpstr>Stock_Vif_Formate</vt:lpstr>
      <vt:lpstr>Config</vt:lpstr>
      <vt:lpstr>Données</vt:lpstr>
      <vt:lpstr>Code_Prov</vt:lpstr>
      <vt:lpstr>List_Famille</vt:lpstr>
      <vt:lpstr>List_Produits</vt:lpstr>
      <vt:lpstr>List_Provenance</vt:lpstr>
      <vt:lpstr>Tab_Fam_Produits</vt:lpstr>
      <vt:lpstr>Tab_Prov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Partick CASENAVE</dc:creator>
  <cp:lastModifiedBy>Chris_W10</cp:lastModifiedBy>
  <dcterms:created xsi:type="dcterms:W3CDTF">2024-10-16T11:17:15Z</dcterms:created>
  <dcterms:modified xsi:type="dcterms:W3CDTF">2024-11-07T22:49:11Z</dcterms:modified>
</cp:coreProperties>
</file>