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xl/tables/table8.xml" ContentType="application/vnd.openxmlformats-officedocument.spreadsheetml.table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filterPrivacy="1"/>
  <xr:revisionPtr revIDLastSave="0" documentId="13_ncr:1_{2BCD37C6-66F7-4B7D-8DB5-E9BACABE85DC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Selecteur" sheetId="1" r:id="rId1"/>
    <sheet name="Références" sheetId="2" r:id="rId2"/>
  </sheets>
  <definedNames>
    <definedName name="_xlnm._FilterDatabase" localSheetId="1" hidden="1">'Références'!$A$1:$K$77</definedName>
    <definedName name="A_">Selecteur!$C$18</definedName>
    <definedName name="B_">Selecteur!$C$20</definedName>
    <definedName name="C_">Selecteur!$C$22</definedName>
    <definedName name="D_">Selecteur!$C$24</definedName>
    <definedName name="DonnéesExternes_1" localSheetId="1" hidden="1">'Références'!$AB$1:$AB$5</definedName>
    <definedName name="DonnéesExternes_1" localSheetId="0" hidden="1">Selecteur!$F$18:$P$19</definedName>
    <definedName name="DonnéesExternes_2" localSheetId="1" hidden="1">'Références'!$AD$1:$AE$15</definedName>
    <definedName name="DonnéesExternes_3" localSheetId="1" hidden="1">'Références'!$AG$1:$AI$37</definedName>
    <definedName name="DonnéesExternes_4" localSheetId="1" hidden="1">'Références'!$AK$1:$AN$65</definedName>
    <definedName name="DonnéesExternes_5" localSheetId="1" hidden="1">'Références'!$AP$1:$AT$65</definedName>
    <definedName name="E_">Selecteur!$C$26</definedName>
    <definedName name="L_Categorie">Corosité[Catégorie de corrosivité]</definedName>
    <definedName name="L_Durabilité">OFFSET(Durée_de_vie[[#Headers],[Durée de vie]],MATCH(A_,Durée_de_vie[Catégorie de corrosivité],0),,COUNTIF(Durée_de_vie[Catégorie de corrosivité],A_))</definedName>
    <definedName name="L_PrepS">OFFSET(PréparationS[[#Headers],[Préparation de surface]],MATCH(A_&amp;B_&amp;C_&amp;D_,PréparationS[Catégorie de corrosivité]&amp;PréparationS[Durée de vie]&amp;PréparationS[Type de subjectile]&amp;PréparationS[Prétraitement],0),,COUNTIFS(PréparationS[Catégorie de corrosivité],A_,PréparationS[Durée de vie],B_,PréparationS[Type de subjectile],C_,PréparationS[Prétraitement],D_))</definedName>
    <definedName name="L_PréTrait">OFFSET(Prétraitement[[#Headers],[Prétraitement]],MATCH(A_&amp;B_&amp;C_,Prétraitement[Catégorie de corrosivité]&amp;Prétraitement[Durée de vie]&amp;Prétraitement[Type de subjectile],0),,COUNTIFS(Prétraitement[Catégorie de corrosivité],A_,Prétraitement[Durée de vie],B_,Prétraitement[Type de subjectile],C_))</definedName>
    <definedName name="L_Subjectile">OFFSET(Subjectile[Type de subjectile],MATCH(A_&amp;B_,Subjectile[Catégorie de corrosivité]&amp;Subjectile[Durée de vie],0),,COUNTIFS(Subjectile[Catégorie de corrosivité],A_,Subjectile[Durée de vie],B_))</definedName>
    <definedName name="L_TypeP">OFFSET(Références[[#Headers],[Type de primaire]],MATCH(A_&amp;B_&amp;C_&amp;D_&amp;E_,Références[Catégorie de corrosivité]&amp;Références[Durée de vie]&amp;Références[Type de subjectile]&amp;Références[Prétraitement]&amp;Références[Préparation de surface],0),,COUNTIFS(Références[Catégorie de corrosivité],A_,Références[Durée de vie],B_,Références[Type de subjectile],C_,Références[Prétraitement],D_,Références[Préparation de surface],E_))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2" l="1"/>
  <c r="P3" i="2" s="1"/>
  <c r="P4" i="2" s="1"/>
  <c r="Z2" i="2"/>
  <c r="Z3" i="2" s="1"/>
  <c r="Z4" i="2" s="1"/>
  <c r="Y2" i="2"/>
  <c r="Y3" i="2" s="1"/>
  <c r="Y4" i="2" s="1"/>
  <c r="X2" i="2"/>
  <c r="W2" i="2"/>
  <c r="W3" i="2" s="1"/>
  <c r="W4" i="2" s="1"/>
  <c r="V2" i="2"/>
  <c r="V3" i="2" s="1"/>
  <c r="V4" i="2" s="1"/>
  <c r="U2" i="2"/>
  <c r="U3" i="2" s="1"/>
  <c r="U4" i="2" s="1"/>
  <c r="T2" i="2"/>
  <c r="T3" i="2" s="1"/>
  <c r="T4" i="2" s="1"/>
  <c r="S2" i="2"/>
  <c r="S3" i="2" s="1"/>
  <c r="S4" i="2" s="1"/>
  <c r="R2" i="2"/>
  <c r="Q2" i="2"/>
  <c r="Q3" i="2" s="1"/>
  <c r="Q4" i="2" s="1"/>
  <c r="X3" i="2" l="1"/>
  <c r="X4" i="2" s="1"/>
  <c r="Z5" i="2"/>
  <c r="Y5" i="2"/>
  <c r="W5" i="2"/>
  <c r="V5" i="2"/>
  <c r="V6" i="2" s="1"/>
  <c r="U5" i="2"/>
  <c r="U6" i="2" s="1"/>
  <c r="R3" i="2"/>
  <c r="R4" i="2" s="1"/>
  <c r="T5" i="2"/>
  <c r="S5" i="2"/>
  <c r="Q5" i="2"/>
  <c r="Q6" i="2" s="1"/>
  <c r="Q7" i="2" s="1"/>
  <c r="P5" i="2"/>
  <c r="U7" i="2" l="1"/>
  <c r="U8" i="2" s="1"/>
  <c r="U9" i="2" s="1"/>
  <c r="V7" i="2"/>
  <c r="V8" i="2" s="1"/>
  <c r="V9" i="2" s="1"/>
  <c r="X5" i="2"/>
  <c r="X6" i="2" s="1"/>
  <c r="Z6" i="2"/>
  <c r="Z7" i="2" s="1"/>
  <c r="Y6" i="2"/>
  <c r="Y7" i="2" s="1"/>
  <c r="W6" i="2"/>
  <c r="W7" i="2" s="1"/>
  <c r="R5" i="2"/>
  <c r="R6" i="2" s="1"/>
  <c r="T6" i="2"/>
  <c r="S6" i="2"/>
  <c r="S7" i="2" s="1"/>
  <c r="P6" i="2"/>
  <c r="P7" i="2" s="1"/>
  <c r="X7" i="2" l="1"/>
  <c r="X8" i="2" s="1"/>
  <c r="Z8" i="2"/>
  <c r="Z9" i="2" s="1"/>
  <c r="Y8" i="2"/>
  <c r="Y9" i="2" s="1"/>
  <c r="W8" i="2"/>
  <c r="V10" i="2"/>
  <c r="R7" i="2"/>
  <c r="R8" i="2" s="1"/>
  <c r="T7" i="2"/>
  <c r="T8" i="2" s="1"/>
  <c r="S8" i="2"/>
  <c r="S9" i="2" s="1"/>
  <c r="P8" i="2"/>
  <c r="X9" i="2" l="1"/>
  <c r="X10" i="2" s="1"/>
  <c r="Z10" i="2"/>
  <c r="Y10" i="2"/>
  <c r="W9" i="2"/>
  <c r="W10" i="2" s="1"/>
  <c r="R9" i="2"/>
  <c r="T9" i="2"/>
  <c r="T10" i="2" s="1"/>
  <c r="S10" i="2"/>
  <c r="P9" i="2"/>
  <c r="P10" i="2" s="1"/>
  <c r="P11" i="2" s="1"/>
  <c r="O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392D365-8B49-4039-A885-D0A33AD55795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8A5B7591-DEA2-48B6-B83F-34FC5B0910D3}" keepAlive="1" name="Requête - Corosité" description="Connexion à la requête « Corosité » dans le classeur." type="5" refreshedVersion="8" background="1" saveData="1">
    <dbPr connection="Provider=Microsoft.Mashup.OleDb.1;Data Source=$Workbook$;Location=Corosité;Extended Properties=&quot;&quot;" command="SELECT * FROM [Corosité]"/>
  </connection>
  <connection id="3" xr16:uid="{FB235C98-6AE2-4050-B6C1-E6E892CB11F3}" keepAlive="1" name="Requête - Durée de vie" description="Connexion à la requête « Durée de vie » dans le classeur." type="5" refreshedVersion="8" background="1" saveData="1">
    <dbPr connection="Provider=Microsoft.Mashup.OleDb.1;Data Source=$Workbook$;Location=&quot;Durée de vie&quot;;Extended Properties=&quot;&quot;" command="SELECT * FROM [Durée de vie]"/>
  </connection>
  <connection id="4" xr16:uid="{27703800-0890-40B0-A2F6-329D566DCDDE}" keepAlive="1" name="Requête - PréparationS" description="Connexion à la requête « PréparationS » dans le classeur." type="5" refreshedVersion="8" background="1" saveData="1">
    <dbPr connection="Provider=Microsoft.Mashup.OleDb.1;Data Source=$Workbook$;Location=PréparationS;Extended Properties=&quot;&quot;" command="SELECT * FROM [PréparationS]"/>
  </connection>
  <connection id="5" xr16:uid="{4B4DB17C-8DAE-467D-AEDC-8FB3CB855A1D}" keepAlive="1" name="Requête - Prétraitement" description="Connexion à la requête « Prétraitement » dans le classeur." type="5" refreshedVersion="8" background="1" saveData="1">
    <dbPr connection="Provider=Microsoft.Mashup.OleDb.1;Data Source=$Workbook$;Location=Prétraitement;Extended Properties=&quot;&quot;" command="SELECT * FROM [Prétraitement]"/>
  </connection>
  <connection id="6" xr16:uid="{9E73A1A9-B1D2-4A81-BA0B-D5BAC9D5D500}" keepAlive="1" name="Requête - Références" description="Connexion à la requête « Références » dans le classeur." type="5" refreshedVersion="0" background="1">
    <dbPr connection="Provider=Microsoft.Mashup.OleDb.1;Data Source=$Workbook$;Location=Références;Extended Properties=&quot;&quot;" command="SELECT * FROM [Références]"/>
  </connection>
  <connection id="7" xr16:uid="{528C8230-691F-4E6B-B381-83C58D05BDB1}" keepAlive="1" name="Requête - Résultat" description="Connexion à la requête « Résultat » dans le classeur." type="5" refreshedVersion="8" background="1" saveData="1">
    <dbPr connection="Provider=Microsoft.Mashup.OleDb.1;Data Source=$Workbook$;Location=Résultat;Extended Properties=&quot;&quot;" command="SELECT * FROM [Résultat]"/>
  </connection>
  <connection id="8" xr16:uid="{93E8BD81-F35F-4122-80B3-D0E8829AFB69}" keepAlive="1" name="Requête - Subjectile" description="Connexion à la requête « Subjectile » dans le classeur." type="5" refreshedVersion="8" background="1" saveData="1">
    <dbPr connection="Provider=Microsoft.Mashup.OleDb.1;Data Source=$Workbook$;Location=Subjectile;Extended Properties=&quot;&quot;" command="SELECT * FROM [Subjectile]"/>
  </connection>
</connections>
</file>

<file path=xl/sharedStrings.xml><?xml version="1.0" encoding="utf-8"?>
<sst xmlns="http://schemas.openxmlformats.org/spreadsheetml/2006/main" count="1334" uniqueCount="55">
  <si>
    <t>A)</t>
  </si>
  <si>
    <t>B)</t>
  </si>
  <si>
    <t>1. Renseignez les paramètres d'entrée</t>
  </si>
  <si>
    <t>Choix du revêtement de poudre thermodurcissable en fonction de plusieurs paramètres d'entrée (Classe de corrosivité, durabilité, subjectile etc…)</t>
  </si>
  <si>
    <t xml:space="preserve">Classe de corrosivité </t>
  </si>
  <si>
    <t>Catégorie de corrosivité</t>
  </si>
  <si>
    <t>C2</t>
  </si>
  <si>
    <t>C3</t>
  </si>
  <si>
    <t>C4</t>
  </si>
  <si>
    <t>C5</t>
  </si>
  <si>
    <t>Durabilité</t>
  </si>
  <si>
    <t>C)</t>
  </si>
  <si>
    <t>Type de subjectile</t>
  </si>
  <si>
    <t>Subjectile</t>
  </si>
  <si>
    <t>Acier</t>
  </si>
  <si>
    <t>Acier galvanisé à chaud au trempé</t>
  </si>
  <si>
    <t>D)</t>
  </si>
  <si>
    <t>Prétraitement</t>
  </si>
  <si>
    <t>Mécanique</t>
  </si>
  <si>
    <t>Chimique</t>
  </si>
  <si>
    <t>Mécanique + chimique</t>
  </si>
  <si>
    <t>Mécanique (balayage)</t>
  </si>
  <si>
    <t>Mécanique (balayage) + chimique</t>
  </si>
  <si>
    <t>Durée de vie</t>
  </si>
  <si>
    <t>Galvanisé à chaud en continu avec 225g/m² de zinc</t>
  </si>
  <si>
    <t>Galvanisé à chaud en continu avec 275g/m² de zinc</t>
  </si>
  <si>
    <t>Préparation de surface</t>
  </si>
  <si>
    <t>Aucune préparation</t>
  </si>
  <si>
    <t>Sa2 1/2</t>
  </si>
  <si>
    <t>Type de primaire</t>
  </si>
  <si>
    <t>Epaisseur du primaire (µm)</t>
  </si>
  <si>
    <t>Epaisseur de la couche intermédiaire (µm)</t>
  </si>
  <si>
    <t>Nombre de couche totale</t>
  </si>
  <si>
    <t>Epaisseur totale (µm)</t>
  </si>
  <si>
    <t>Non applicable</t>
  </si>
  <si>
    <t>Epaisseur de la couche de finition en polyester (µm)</t>
  </si>
  <si>
    <t>Mécanique + Chimique</t>
  </si>
  <si>
    <t>Primaire poudre contenant du zinc ou primaire poudre sans zinc</t>
  </si>
  <si>
    <t>Primaire poudre sans zinc</t>
  </si>
  <si>
    <t>Métallisation 50 µm</t>
  </si>
  <si>
    <t>Métallisation 100 µm</t>
  </si>
  <si>
    <t>Sa3</t>
  </si>
  <si>
    <t>Limitée (L)</t>
  </si>
  <si>
    <t>Haute (H)</t>
  </si>
  <si>
    <t>Très haute (VH)</t>
  </si>
  <si>
    <t>Moyenne (M)</t>
  </si>
  <si>
    <t>Pré-traitement</t>
  </si>
  <si>
    <t>Epaisseur primaire</t>
  </si>
  <si>
    <t>Epaisseur intermédiaire</t>
  </si>
  <si>
    <t>Epaisseur finition</t>
  </si>
  <si>
    <t>Nb couche</t>
  </si>
  <si>
    <t>Epaisseur totale</t>
  </si>
  <si>
    <t>E)</t>
  </si>
  <si>
    <t>F)</t>
  </si>
  <si>
    <t>2. En fonction des choix précédents, afficher le système de peinture adéquat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</si>
</sst>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 applyProtection="1">
      <protection hidden="1"/>
    </xf>
    <xf numFmtId="0" fontId="0" fillId="2" borderId="0" xfId="0" applyFill="1" applyAlignment="1" applyProtection="1">
      <alignment vertical="center" wrapText="1"/>
      <protection hidden="1"/>
    </xf>
    <xf numFmtId="0" fontId="0" fillId="0" borderId="0" xfId="0" applyAlignment="1">
      <alignment horizontal="center" vertical="center" wrapText="1"/>
    </xf>
    <xf numFmtId="0" fontId="1" fillId="4" borderId="1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0" fillId="0" borderId="0" xfId="0" applyNumberFormat="1" applyAlignment="1">
      <alignment horizontal="center" vertical="center" wrapText="1"/>
    </xf>
    <xf numFmtId="0" fontId="0" fillId="2" borderId="3" xfId="0" applyFill="1" applyBorder="1" applyAlignment="1" applyProtection="1">
      <alignment vertical="center" wrapText="1"/>
      <protection hidden="1"/>
    </xf>
    <xf numFmtId="0" fontId="0" fillId="0" borderId="3" xfId="0" applyBorder="1" applyAlignment="1" applyProtection="1">
      <alignment vertical="center" wrapText="1"/>
      <protection hidden="1"/>
    </xf>
    <xf numFmtId="0" fontId="0" fillId="3" borderId="3" xfId="0" applyFill="1" applyBorder="1" applyAlignment="1" applyProtection="1">
      <alignment vertical="center" wrapText="1"/>
      <protection locked="0" hidden="1"/>
    </xf>
    <xf numFmtId="0" fontId="1" fillId="4" borderId="1" xfId="0" applyFont="1" applyFill="1" applyBorder="1" applyAlignment="1" applyProtection="1">
      <alignment horizontal="centerContinuous" vertical="center" wrapText="1"/>
      <protection hidden="1"/>
    </xf>
    <xf numFmtId="0" fontId="1" fillId="4" borderId="2" xfId="0" applyFont="1" applyFill="1" applyBorder="1" applyAlignment="1" applyProtection="1">
      <alignment horizontal="centerContinuous" vertical="center" wrapText="1"/>
      <protection hidden="1"/>
    </xf>
    <xf numFmtId="0" fontId="1" fillId="0" borderId="0" xfId="0" applyFont="1" applyFill="1" applyBorder="1" applyAlignment="1" applyProtection="1">
      <alignment horizontal="centerContinuous" vertical="center" wrapText="1"/>
      <protection hidden="1"/>
    </xf>
    <xf numFmtId="0" fontId="0" fillId="0" borderId="0" xfId="0" applyFill="1" applyProtection="1"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NumberFormat="1" applyFill="1" applyProtection="1">
      <protection locked="0"/>
    </xf>
    <xf numFmtId="0" fontId="0" fillId="0" borderId="0" xfId="0" applyFill="1"/>
    <xf numFmtId="0" fontId="1" fillId="0" borderId="0" xfId="0" applyFont="1" applyFill="1" applyProtection="1">
      <protection locked="0"/>
    </xf>
    <xf numFmtId="0" fontId="0" fillId="0" borderId="0" xfId="0" applyFill="1" applyProtection="1">
      <protection hidden="1"/>
    </xf>
    <xf numFmtId="0" fontId="2" fillId="4" borderId="0" xfId="0" applyFont="1" applyFill="1" applyAlignment="1" applyProtection="1">
      <alignment horizontal="centerContinuous" vertical="center" wrapText="1"/>
      <protection hidden="1"/>
    </xf>
    <xf numFmtId="0" fontId="0" fillId="4" borderId="0" xfId="0" applyFill="1" applyAlignment="1">
      <alignment horizontal="centerContinuous"/>
    </xf>
  </cellXfs>
  <cellStyles count="1">
    <cellStyle name="Normal" xfId="0" builtinId="0"/>
  </cellStyles>
  <dxfs count="64"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7" xr16:uid="{0DB3053F-2744-40CE-9E9E-BB1F27AC4CB6}" autoFormatId="16" applyNumberFormats="0" applyBorderFormats="0" applyFontFormats="0" applyPatternFormats="0" applyAlignmentFormats="0" applyWidthHeightFormats="0">
  <queryTableRefresh nextId="12">
    <queryTableFields count="11">
      <queryTableField id="1" name="Catégorie de corrosivité" tableColumnId="1"/>
      <queryTableField id="2" name="Durée de vie" tableColumnId="2"/>
      <queryTableField id="3" name="Type de subjectile" tableColumnId="3"/>
      <queryTableField id="4" name="Prétraitement" tableColumnId="4"/>
      <queryTableField id="5" name="Préparation de surface" tableColumnId="5"/>
      <queryTableField id="6" name="Type de primaire" tableColumnId="6"/>
      <queryTableField id="7" name="Epaisseur du primaire (µm)" tableColumnId="7"/>
      <queryTableField id="8" name="Epaisseur de la couche intermédiaire (µm)" tableColumnId="8"/>
      <queryTableField id="9" name="Epaisseur de la couche de finition en polyester (µm)" tableColumnId="9"/>
      <queryTableField id="10" name="Nombre de couche totale" tableColumnId="10"/>
      <queryTableField id="11" name="Epaisseur totale (µm)" tableColumnId="1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4E9EBCB-F117-4196-84B8-DDB5CBCE18CB}" autoFormatId="16" applyNumberFormats="0" applyBorderFormats="0" applyFontFormats="0" applyPatternFormats="0" applyAlignmentFormats="0" applyWidthHeightFormats="0">
  <queryTableRefresh nextId="2">
    <queryTableFields count="1">
      <queryTableField id="1" name="Catégorie de corrosivité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AB14852E-BBA3-4CA6-B33B-0123A0238287}" autoFormatId="16" applyNumberFormats="0" applyBorderFormats="0" applyFontFormats="0" applyPatternFormats="0" applyAlignmentFormats="0" applyWidthHeightFormats="0">
  <queryTableRefresh nextId="3">
    <queryTableFields count="2">
      <queryTableField id="1" name="Catégorie de corrosivité" tableColumnId="1"/>
      <queryTableField id="2" name="Durée de vie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8" xr16:uid="{4D297C58-666C-43AF-975D-A358608C974A}" autoFormatId="16" applyNumberFormats="0" applyBorderFormats="0" applyFontFormats="0" applyPatternFormats="0" applyAlignmentFormats="0" applyWidthHeightFormats="0">
  <queryTableRefresh nextId="4">
    <queryTableFields count="3">
      <queryTableField id="1" name="Catégorie de corrosivité" tableColumnId="1"/>
      <queryTableField id="2" name="Durée de vie" tableColumnId="2"/>
      <queryTableField id="3" name="Type de subjectile" tableColumnId="3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5" xr16:uid="{E9139593-A0C3-4A58-A3CA-9217ABDA276E}" autoFormatId="16" applyNumberFormats="0" applyBorderFormats="0" applyFontFormats="0" applyPatternFormats="0" applyAlignmentFormats="0" applyWidthHeightFormats="0">
  <queryTableRefresh nextId="5">
    <queryTableFields count="4">
      <queryTableField id="1" name="Catégorie de corrosivité" tableColumnId="1"/>
      <queryTableField id="2" name="Durée de vie" tableColumnId="2"/>
      <queryTableField id="3" name="Type de subjectile" tableColumnId="3"/>
      <queryTableField id="4" name="Prétraitement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4" xr16:uid="{EEBFBF47-5BD3-4597-9A4F-3D36342B417B}" autoFormatId="16" applyNumberFormats="0" applyBorderFormats="0" applyFontFormats="0" applyPatternFormats="0" applyAlignmentFormats="0" applyWidthHeightFormats="0">
  <queryTableRefresh nextId="6">
    <queryTableFields count="5">
      <queryTableField id="1" name="Catégorie de corrosivité" tableColumnId="1"/>
      <queryTableField id="2" name="Durée de vie" tableColumnId="2"/>
      <queryTableField id="3" name="Type de subjectile" tableColumnId="3"/>
      <queryTableField id="4" name="Prétraitement" tableColumnId="4"/>
      <queryTableField id="5" name="Préparation de surfac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080A579-477D-464A-808B-2A777095E37E}" name="Résultat" displayName="Résultat" ref="F18:P19" tableType="queryTable" totalsRowShown="0" headerRowDxfId="26" dataDxfId="25">
  <autoFilter ref="F18:P19" xr:uid="{5080A579-477D-464A-808B-2A777095E37E}"/>
  <tableColumns count="11">
    <tableColumn id="1" xr3:uid="{5180CFF8-0814-4F3A-A713-6AE823A0A48D}" uniqueName="1" name="Catégorie de corrosivité" queryTableFieldId="1" dataDxfId="24"/>
    <tableColumn id="2" xr3:uid="{C89339B4-5852-4BFE-BF26-79F54F01C842}" uniqueName="2" name="Durée de vie" queryTableFieldId="2" dataDxfId="23"/>
    <tableColumn id="3" xr3:uid="{DD1D56B3-1F44-45F5-AEEA-3B3FBBEBE1A4}" uniqueName="3" name="Type de subjectile" queryTableFieldId="3" dataDxfId="22"/>
    <tableColumn id="4" xr3:uid="{86DD59BE-2852-462C-BB46-4096146C5231}" uniqueName="4" name="Prétraitement" queryTableFieldId="4" dataDxfId="21"/>
    <tableColumn id="5" xr3:uid="{6ED23A59-39BB-48AD-9C7C-38727AFA723C}" uniqueName="5" name="Préparation de surface" queryTableFieldId="5" dataDxfId="20"/>
    <tableColumn id="6" xr3:uid="{4DB88519-BEC0-48BC-9EEF-BF202A0B0BD2}" uniqueName="6" name="Type de primaire" queryTableFieldId="6" dataDxfId="19"/>
    <tableColumn id="7" xr3:uid="{BD69CEAB-3587-4162-8EE3-F86A93375C90}" uniqueName="7" name="Epaisseur du primaire (µm)" queryTableFieldId="7" dataDxfId="18"/>
    <tableColumn id="8" xr3:uid="{5125228E-1441-4759-9DC1-C934754C5DAC}" uniqueName="8" name="Epaisseur de la couche intermédiaire (µm)" queryTableFieldId="8" dataDxfId="17"/>
    <tableColumn id="9" xr3:uid="{AE516F56-E008-4E9E-8E55-21FA469FA32E}" uniqueName="9" name="Epaisseur de la couche de finition en polyester (µm)" queryTableFieldId="9" dataDxfId="16"/>
    <tableColumn id="10" xr3:uid="{B15C9C62-7FEF-47CD-BEE7-E0A825B27434}" uniqueName="10" name="Nombre de couche totale" queryTableFieldId="10" dataDxfId="15"/>
    <tableColumn id="11" xr3:uid="{7862E667-A243-4DFC-ABFE-E8556663C567}" uniqueName="11" name="Epaisseur totale (µm)" queryTableFieldId="11" dataDxfId="1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8F5702-8521-464A-B09F-E745D6E1E2A4}" name="Références" displayName="Références" ref="A1:K77" totalsRowShown="0" headerRowDxfId="63" dataDxfId="62">
  <autoFilter ref="A1:K77" xr:uid="{C0D2AAA8-F749-4140-B17D-57182CB1276E}"/>
  <sortState xmlns:xlrd2="http://schemas.microsoft.com/office/spreadsheetml/2017/richdata2" ref="A2:K77">
    <sortCondition ref="A2:A77"/>
    <sortCondition ref="B2:B77"/>
    <sortCondition ref="C2:C77"/>
    <sortCondition ref="D2:D77"/>
    <sortCondition ref="E2:E77"/>
    <sortCondition ref="F2:F77"/>
    <sortCondition ref="G2:G77"/>
    <sortCondition ref="H2:H77"/>
    <sortCondition ref="I2:I77"/>
    <sortCondition ref="J2:J77"/>
    <sortCondition ref="K2:K77"/>
  </sortState>
  <tableColumns count="11">
    <tableColumn id="1" xr3:uid="{753315D7-69A8-4921-BA3C-159302A2B493}" name="Catégorie de corrosivité" dataDxfId="61"/>
    <tableColumn id="2" xr3:uid="{199D2B2D-5BFC-40F5-B782-A24A8B40F0BB}" name="Durée de vie" dataDxfId="60"/>
    <tableColumn id="3" xr3:uid="{8B85EF6B-9D8D-4B88-81EC-41AB873DD09C}" name="Type de subjectile" dataDxfId="59"/>
    <tableColumn id="4" xr3:uid="{63424EDC-61FE-42F3-BEAD-324090DBE9B4}" name="Prétraitement" dataDxfId="58"/>
    <tableColumn id="5" xr3:uid="{12E53941-ED39-4176-BB44-C2E3E3A33EC7}" name="Préparation de surface" dataDxfId="57"/>
    <tableColumn id="6" xr3:uid="{88D6E815-4C3A-4383-909C-272370A8DD92}" name="Type de primaire" dataDxfId="56"/>
    <tableColumn id="7" xr3:uid="{E2DA1514-33E1-45F0-BF59-75B6B37DC07E}" name="Epaisseur du primaire (µm)" dataDxfId="55"/>
    <tableColumn id="8" xr3:uid="{68DA4FD0-1B1B-4225-B879-09964B4CCBF0}" name="Epaisseur de la couche intermédiaire (µm)" dataDxfId="54"/>
    <tableColumn id="9" xr3:uid="{796176D5-FBD3-41B6-B135-FC0FA6E22040}" name="Epaisseur de la couche de finition en polyester (µm)" dataDxfId="53"/>
    <tableColumn id="10" xr3:uid="{5906B8F7-582F-4C8D-8B22-AC1656B4D2C3}" name="Nombre de couche totale" dataDxfId="52"/>
    <tableColumn id="11" xr3:uid="{DBAA8CCD-4294-4781-88EE-DC6AF4D1DA74}" name="Epaisseur totale (µm)" dataDxfId="5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90D8F9-E67E-492A-82D5-34F310ED082D}" name="Tableau2" displayName="Tableau2" ref="P1:Z7" totalsRowShown="0" headerRowDxfId="50" dataDxfId="49">
  <autoFilter ref="P1:Z7" xr:uid="{F390D8F9-E67E-492A-82D5-34F310ED082D}"/>
  <tableColumns count="11">
    <tableColumn id="1" xr3:uid="{CD7F056B-1E3F-4471-9D75-0A51BAD62BB2}" name="Catégorie de corrosivité" dataDxfId="48">
      <calculatedColumnFormula>IFERROR(INDEX(A:A,_xlfn.AGGREGATE(15,6,ROW(Références[Catégorie de corrosivité])/((COUNTIF($P$1:$P1,Références[Catégorie de corrosivité])=0)*(Références[Catégorie de corrosivité]&lt;&gt;"")),1)),"")</calculatedColumnFormula>
    </tableColumn>
    <tableColumn id="2" xr3:uid="{5C386BFF-6E3C-49C5-9756-98A6131BCD5E}" name="Durée de vie" dataDxfId="47"/>
    <tableColumn id="3" xr3:uid="{BC0076A1-51B7-4BC6-A0E2-B3B8B10CB96A}" name="Subjectile" dataDxfId="46">
      <calculatedColumnFormula>IFERROR(INDEX(C:C,_xlfn.AGGREGATE(15,6,ROW(Références[Type de subjectile])/((COUNTIF($R$1:$R1,Références[Type de subjectile])=0)*(Références[Type de subjectile]&lt;&gt;"")),1)),"")</calculatedColumnFormula>
    </tableColumn>
    <tableColumn id="4" xr3:uid="{27F4A31C-9759-40E2-9F9A-71DA1FE94CDF}" name="Pré-traitement" dataDxfId="45">
      <calculatedColumnFormula>IFERROR(INDEX(D:D,_xlfn.AGGREGATE(15,6,ROW(Références[Prétraitement])/((COUNTIF($S$1:$S1,Références[Prétraitement])=0)*(Références[Prétraitement]&lt;&gt;"")),1)),"")</calculatedColumnFormula>
    </tableColumn>
    <tableColumn id="5" xr3:uid="{95C52D29-9C3C-4915-AFC0-87562784A360}" name="Préparation de surface" dataDxfId="44">
      <calculatedColumnFormula>IFERROR(INDEX(E:E,_xlfn.AGGREGATE(15,6,ROW(Références[Préparation de surface])/((COUNTIF($T$1:$T1,Références[Préparation de surface])=0)*(Références[Préparation de surface]&lt;&gt;"")),1)),"")</calculatedColumnFormula>
    </tableColumn>
    <tableColumn id="6" xr3:uid="{BD676A41-43C7-42F3-8189-E6FE7185E717}" name="Type de primaire" dataDxfId="43">
      <calculatedColumnFormula>IFERROR(INDEX(F:F,_xlfn.AGGREGATE(15,6,ROW(Références[Type de primaire])/((COUNTIF($U$1:$U1,Références[Type de primaire])=0)*(Références[Type de primaire]&lt;&gt;"")),1)),"")</calculatedColumnFormula>
    </tableColumn>
    <tableColumn id="7" xr3:uid="{293F4652-BC2D-4552-83DE-3D23714C0554}" name="Epaisseur primaire" dataDxfId="42">
      <calculatedColumnFormula>IFERROR(INDEX(G:G,_xlfn.AGGREGATE(15,6,ROW(Références[Epaisseur du primaire (µm)])/((COUNTIF($V$1:$V1,Références[Epaisseur du primaire (µm)])=0)*(Références[Epaisseur du primaire (µm)]&lt;&gt;"")),1)),"")</calculatedColumnFormula>
    </tableColumn>
    <tableColumn id="8" xr3:uid="{F29F72BE-F6A5-44F3-A132-DA0E49E2618C}" name="Epaisseur intermédiaire" dataDxfId="41">
      <calculatedColumnFormula>IFERROR(INDEX(H:H,_xlfn.AGGREGATE(15,6,ROW(Références[Epaisseur de la couche intermédiaire (µm)])/((COUNTIF($W$1:$W1,Références[Epaisseur de la couche intermédiaire (µm)])=0)*(Références[Epaisseur de la couche intermédiaire (µm)]&lt;&gt;"")),1)),"")</calculatedColumnFormula>
    </tableColumn>
    <tableColumn id="9" xr3:uid="{561086C6-6790-401C-B30E-62D4719A9E28}" name="Epaisseur finition" dataDxfId="40">
      <calculatedColumnFormula>IFERROR(INDEX(I:I,_xlfn.AGGREGATE(15,6,ROW(Références[Epaisseur de la couche de finition en polyester (µm)])/((COUNTIF($X$1:$X1,Références[Epaisseur de la couche de finition en polyester (µm)])=0)*(Références[Epaisseur de la couche de finition en polyester (µm)]&lt;&gt;"")),1)),"")</calculatedColumnFormula>
    </tableColumn>
    <tableColumn id="10" xr3:uid="{7581F9BC-65B3-4EFA-9307-B5E617EF9363}" name="Nb couche" dataDxfId="39">
      <calculatedColumnFormula>IFERROR(INDEX(J:J,_xlfn.AGGREGATE(15,6,ROW(Références[Nombre de couche totale])/((COUNTIF($Y$1:$Y1,Références[Nombre de couche totale])=0)*(Références[Nombre de couche totale]&lt;&gt;"")),1)),"")</calculatedColumnFormula>
    </tableColumn>
    <tableColumn id="11" xr3:uid="{6253B5A4-D870-419B-96BA-B2C521170EC2}" name="Epaisseur totale" dataDxfId="38">
      <calculatedColumnFormula>IFERROR(INDEX(K:K,_xlfn.AGGREGATE(15,6,ROW(Références[Epaisseur totale (µm)])/((COUNTIF($Z$1:$Z1,Références[Epaisseur totale (µm)])=0)*(Références[Epaisseur totale (µm)]&lt;&gt;"")),1)),"")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D91726D-2ADB-4840-819E-3AE775F958F0}" name="Corosité" displayName="Corosité" ref="AB1:AB5" tableType="queryTable" totalsRowShown="0" headerRowDxfId="36" dataDxfId="37">
  <autoFilter ref="AB1:AB5" xr:uid="{AD91726D-2ADB-4840-819E-3AE775F958F0}"/>
  <tableColumns count="1">
    <tableColumn id="1" xr3:uid="{AF8BB797-9ECC-4EC5-85A4-4599BA88F50F}" uniqueName="1" name="Catégorie de corrosivité" queryTableFieldId="1" dataDxfId="27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B51A68B-3369-4D13-818F-578FF2A88499}" name="Durée_de_vie" displayName="Durée_de_vie" ref="AD1:AE15" tableType="queryTable" totalsRowShown="0" headerRowDxfId="34" dataDxfId="35">
  <autoFilter ref="AD1:AE15" xr:uid="{AB51A68B-3369-4D13-818F-578FF2A88499}"/>
  <tableColumns count="2">
    <tableColumn id="1" xr3:uid="{6193945F-B42C-4241-922E-7CBA4FB219C2}" uniqueName="1" name="Catégorie de corrosivité" queryTableFieldId="1" dataDxfId="13"/>
    <tableColumn id="2" xr3:uid="{B6100BE0-4EA3-4791-A11A-CFBCD9244057}" uniqueName="2" name="Durée de vie" queryTableFieldId="2" dataDxfId="1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A3EB94E-6D55-4FAC-9EC9-3CE691F5A456}" name="Subjectile" displayName="Subjectile" ref="AG1:AI37" tableType="queryTable" totalsRowShown="0" headerRowDxfId="32" dataDxfId="33">
  <autoFilter ref="AG1:AI37" xr:uid="{6A3EB94E-6D55-4FAC-9EC9-3CE691F5A456}"/>
  <tableColumns count="3">
    <tableColumn id="1" xr3:uid="{BE20C6B9-36BF-4B34-9A7A-FABC7F16ECE3}" uniqueName="1" name="Catégorie de corrosivité" queryTableFieldId="1" dataDxfId="11"/>
    <tableColumn id="2" xr3:uid="{222B1FA0-B9EE-4119-BF73-0FBCA198DD49}" uniqueName="2" name="Durée de vie" queryTableFieldId="2" dataDxfId="10"/>
    <tableColumn id="3" xr3:uid="{5D7AE7FB-EDE2-49AC-A590-416AC16FDD16}" uniqueName="3" name="Type de subjectile" queryTableFieldId="3" dataDxfId="9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74E05D8-2B90-4C56-B725-518A6CA59994}" name="Prétraitement" displayName="Prétraitement" ref="AK1:AN65" tableType="queryTable" totalsRowShown="0" headerRowDxfId="30" dataDxfId="31">
  <autoFilter ref="AK1:AN65" xr:uid="{A74E05D8-2B90-4C56-B725-518A6CA59994}"/>
  <tableColumns count="4">
    <tableColumn id="1" xr3:uid="{DD7D22ED-456D-4267-88F6-55A4CFA3536B}" uniqueName="1" name="Catégorie de corrosivité" queryTableFieldId="1" dataDxfId="8"/>
    <tableColumn id="2" xr3:uid="{0EE3506B-20AF-4D51-BFC2-1ABFB180CC89}" uniqueName="2" name="Durée de vie" queryTableFieldId="2" dataDxfId="7"/>
    <tableColumn id="3" xr3:uid="{87697102-9E68-4F51-8723-E43321BE66DA}" uniqueName="3" name="Type de subjectile" queryTableFieldId="3" dataDxfId="6"/>
    <tableColumn id="4" xr3:uid="{D3BBEBCC-ED34-4226-9AB8-B118B6B7766E}" uniqueName="4" name="Prétraitement" queryTableFieldId="4" dataDxfId="5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EDC6581-F032-490D-B670-ACE5472783FE}" name="PréparationS" displayName="PréparationS" ref="AP1:AT65" tableType="queryTable" totalsRowShown="0" headerRowDxfId="28" dataDxfId="29">
  <autoFilter ref="AP1:AT65" xr:uid="{2EDC6581-F032-490D-B670-ACE5472783FE}"/>
  <tableColumns count="5">
    <tableColumn id="1" xr3:uid="{7DCCB0FA-0D68-4976-8D8A-3EF68DA5CF67}" uniqueName="1" name="Catégorie de corrosivité" queryTableFieldId="1" dataDxfId="4"/>
    <tableColumn id="2" xr3:uid="{19E876E8-65CD-4D59-93D7-39187EF3C59E}" uniqueName="2" name="Durée de vie" queryTableFieldId="2" dataDxfId="3"/>
    <tableColumn id="3" xr3:uid="{C3A94B14-2333-4DDA-9484-E0EBCE251EFC}" uniqueName="3" name="Type de subjectile" queryTableFieldId="3" dataDxfId="2"/>
    <tableColumn id="4" xr3:uid="{11D5158C-F403-4D76-B19C-B99FBB1169F0}" uniqueName="4" name="Prétraitement" queryTableFieldId="4" dataDxfId="1"/>
    <tableColumn id="5" xr3:uid="{45091B1C-A858-42A7-A14E-34E073CBD0FB}" uniqueName="5" name="Préparation de surface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8"/>
  <sheetViews>
    <sheetView showGridLines="0" tabSelected="1" topLeftCell="A9" zoomScale="70" zoomScaleNormal="70" workbookViewId="0">
      <selection activeCell="K21" sqref="K21"/>
    </sheetView>
  </sheetViews>
  <sheetFormatPr baseColWidth="10" defaultColWidth="9.140625" defaultRowHeight="15" x14ac:dyDescent="0.25"/>
  <cols>
    <col min="1" max="1" width="15" style="14" customWidth="1"/>
    <col min="2" max="2" width="34.42578125" style="14" customWidth="1"/>
    <col min="3" max="3" width="47.5703125" style="14" customWidth="1"/>
    <col min="4" max="4" width="14.7109375" style="14" customWidth="1"/>
    <col min="5" max="5" width="15.140625" style="14" customWidth="1"/>
    <col min="6" max="6" width="32.140625" style="14" bestFit="1" customWidth="1"/>
    <col min="7" max="7" width="18.85546875" style="14" bestFit="1" customWidth="1"/>
    <col min="8" max="8" width="25.85546875" style="14" bestFit="1" customWidth="1"/>
    <col min="9" max="9" width="20.140625" style="14" bestFit="1" customWidth="1"/>
    <col min="10" max="10" width="31.140625" style="14" bestFit="1" customWidth="1"/>
    <col min="11" max="11" width="25.42578125" style="14" bestFit="1" customWidth="1"/>
    <col min="12" max="12" width="34.85546875" style="14" bestFit="1" customWidth="1"/>
    <col min="13" max="13" width="53" style="14" bestFit="1" customWidth="1"/>
    <col min="14" max="14" width="64.42578125" style="14" bestFit="1" customWidth="1"/>
    <col min="15" max="15" width="33.85546875" style="14" bestFit="1" customWidth="1"/>
    <col min="16" max="16" width="28.7109375" style="14" bestFit="1" customWidth="1"/>
    <col min="17" max="16384" width="9.140625" style="14"/>
  </cols>
  <sheetData>
    <row r="1" spans="1:16" s="19" customFormat="1" ht="39.950000000000003" customHeight="1" x14ac:dyDescent="0.25"/>
    <row r="2" spans="1:16" s="19" customFormat="1" ht="39.950000000000003" customHeight="1" x14ac:dyDescent="0.25"/>
    <row r="3" spans="1:16" s="19" customFormat="1" ht="39.950000000000003" customHeight="1" x14ac:dyDescent="0.25"/>
    <row r="4" spans="1:16" s="19" customFormat="1" ht="31.5" customHeight="1" x14ac:dyDescent="0.25"/>
    <row r="5" spans="1:16" s="19" customFormat="1" x14ac:dyDescent="0.25"/>
    <row r="6" spans="1:16" s="19" customFormat="1" ht="54.75" customHeight="1" x14ac:dyDescent="0.25">
      <c r="A6" s="2"/>
      <c r="B6" s="2"/>
      <c r="C6" s="2"/>
      <c r="F6" s="2"/>
      <c r="G6" s="2"/>
      <c r="H6" s="2"/>
      <c r="I6" s="2"/>
      <c r="J6" s="2"/>
      <c r="K6" s="17"/>
      <c r="L6" s="17"/>
      <c r="M6" s="17"/>
      <c r="N6" s="17"/>
      <c r="O6" s="17"/>
      <c r="P6" s="17"/>
    </row>
    <row r="7" spans="1:16" s="17" customFormat="1" ht="52.5" customHeight="1" x14ac:dyDescent="0.25"/>
    <row r="8" spans="1:16" s="17" customFormat="1" ht="45.75" customHeight="1" x14ac:dyDescent="0.25">
      <c r="F8" s="20" t="s">
        <v>3</v>
      </c>
      <c r="G8" s="21"/>
      <c r="H8" s="21"/>
      <c r="I8" s="21"/>
      <c r="J8" s="21"/>
    </row>
    <row r="9" spans="1:16" s="17" customFormat="1" ht="44.25" customHeight="1" x14ac:dyDescent="0.25"/>
    <row r="10" spans="1:16" s="17" customFormat="1" ht="58.5" customHeight="1" x14ac:dyDescent="0.25"/>
    <row r="11" spans="1:16" s="19" customFormat="1" x14ac:dyDescent="0.25"/>
    <row r="12" spans="1:16" x14ac:dyDescent="0.25">
      <c r="A12" s="19"/>
      <c r="B12" s="19"/>
      <c r="C12" s="19"/>
      <c r="D12" s="19"/>
      <c r="E12" s="19"/>
      <c r="F12" s="19"/>
    </row>
    <row r="15" spans="1:16" ht="15.75" thickBot="1" x14ac:dyDescent="0.3"/>
    <row r="16" spans="1:16" ht="33" customHeight="1" x14ac:dyDescent="0.25">
      <c r="A16" s="11" t="s">
        <v>2</v>
      </c>
      <c r="B16" s="12"/>
      <c r="C16" s="12"/>
      <c r="F16" s="5" t="s">
        <v>54</v>
      </c>
      <c r="G16" s="6"/>
      <c r="H16" s="6"/>
      <c r="I16" s="6"/>
      <c r="J16" s="6"/>
    </row>
    <row r="17" spans="1:16" ht="33" customHeight="1" x14ac:dyDescent="0.25">
      <c r="A17" s="13"/>
      <c r="B17" s="13"/>
      <c r="C17" s="13"/>
      <c r="F17" s="15"/>
      <c r="G17" s="15"/>
      <c r="H17" s="15"/>
      <c r="I17" s="15"/>
      <c r="J17" s="15"/>
    </row>
    <row r="18" spans="1:16" ht="33" customHeight="1" x14ac:dyDescent="0.25">
      <c r="A18" s="8" t="s">
        <v>0</v>
      </c>
      <c r="B18" s="9" t="s">
        <v>4</v>
      </c>
      <c r="C18" s="10" t="s">
        <v>8</v>
      </c>
      <c r="F18" s="14" t="s">
        <v>5</v>
      </c>
      <c r="G18" s="14" t="s">
        <v>23</v>
      </c>
      <c r="H18" s="14" t="s">
        <v>12</v>
      </c>
      <c r="I18" s="14" t="s">
        <v>17</v>
      </c>
      <c r="J18" s="14" t="s">
        <v>26</v>
      </c>
      <c r="K18" s="14" t="s">
        <v>29</v>
      </c>
      <c r="L18" s="14" t="s">
        <v>30</v>
      </c>
      <c r="M18" s="14" t="s">
        <v>31</v>
      </c>
      <c r="N18" s="14" t="s">
        <v>35</v>
      </c>
      <c r="O18" s="14" t="s">
        <v>32</v>
      </c>
      <c r="P18" s="14" t="s">
        <v>33</v>
      </c>
    </row>
    <row r="19" spans="1:16" ht="33" customHeight="1" x14ac:dyDescent="0.25">
      <c r="A19" s="3"/>
      <c r="B19" s="1"/>
      <c r="C19" s="1"/>
      <c r="F19" s="16" t="s">
        <v>8</v>
      </c>
      <c r="G19" s="16" t="s">
        <v>43</v>
      </c>
      <c r="H19" s="16" t="s">
        <v>25</v>
      </c>
      <c r="I19" s="16" t="s">
        <v>19</v>
      </c>
      <c r="J19" s="16" t="s">
        <v>27</v>
      </c>
      <c r="K19" s="16" t="s">
        <v>38</v>
      </c>
      <c r="L19" s="17">
        <v>60</v>
      </c>
      <c r="M19" s="17" t="s">
        <v>34</v>
      </c>
      <c r="N19" s="17">
        <v>80</v>
      </c>
      <c r="O19" s="17">
        <v>2</v>
      </c>
      <c r="P19" s="17">
        <v>140</v>
      </c>
    </row>
    <row r="20" spans="1:16" ht="33" customHeight="1" x14ac:dyDescent="0.25">
      <c r="A20" s="8" t="s">
        <v>1</v>
      </c>
      <c r="B20" s="9" t="s">
        <v>10</v>
      </c>
      <c r="C20" s="10" t="s">
        <v>43</v>
      </c>
      <c r="O20" s="18"/>
    </row>
    <row r="21" spans="1:16" ht="33" customHeight="1" x14ac:dyDescent="0.25">
      <c r="A21" s="1"/>
      <c r="B21" s="1"/>
      <c r="C21" s="1"/>
    </row>
    <row r="22" spans="1:16" ht="33" customHeight="1" x14ac:dyDescent="0.25">
      <c r="A22" s="8" t="s">
        <v>11</v>
      </c>
      <c r="B22" s="9" t="s">
        <v>12</v>
      </c>
      <c r="C22" s="10" t="s">
        <v>25</v>
      </c>
    </row>
    <row r="23" spans="1:16" ht="33" customHeight="1" x14ac:dyDescent="0.25">
      <c r="A23" s="1"/>
      <c r="B23" s="1"/>
      <c r="C23" s="1"/>
    </row>
    <row r="24" spans="1:16" ht="33" customHeight="1" x14ac:dyDescent="0.25">
      <c r="A24" s="8" t="s">
        <v>16</v>
      </c>
      <c r="B24" s="9" t="s">
        <v>17</v>
      </c>
      <c r="C24" s="10" t="s">
        <v>19</v>
      </c>
    </row>
    <row r="25" spans="1:16" ht="33" customHeight="1" x14ac:dyDescent="0.25">
      <c r="A25" s="1"/>
      <c r="B25" s="1"/>
      <c r="C25" s="1"/>
    </row>
    <row r="26" spans="1:16" ht="33" customHeight="1" x14ac:dyDescent="0.25">
      <c r="A26" s="8" t="s">
        <v>52</v>
      </c>
      <c r="B26" s="9" t="s">
        <v>26</v>
      </c>
      <c r="C26" s="10" t="s">
        <v>27</v>
      </c>
    </row>
    <row r="27" spans="1:16" ht="33" customHeight="1" x14ac:dyDescent="0.25">
      <c r="A27" s="1"/>
      <c r="B27" s="1"/>
      <c r="C27" s="1"/>
    </row>
    <row r="28" spans="1:16" ht="33" customHeight="1" x14ac:dyDescent="0.25">
      <c r="A28" s="8" t="s">
        <v>53</v>
      </c>
      <c r="B28" s="9" t="s">
        <v>29</v>
      </c>
      <c r="C28" s="10" t="s">
        <v>38</v>
      </c>
    </row>
  </sheetData>
  <mergeCells count="1">
    <mergeCell ref="F16:J16"/>
  </mergeCells>
  <dataValidations count="6">
    <dataValidation type="list" allowBlank="1" showInputMessage="1" showErrorMessage="1" sqref="C18" xr:uid="{4DF12C2F-8299-4E25-B7FE-5484FDACB4BF}">
      <formula1>L_Categorie</formula1>
    </dataValidation>
    <dataValidation type="list" allowBlank="1" showInputMessage="1" showErrorMessage="1" sqref="C20" xr:uid="{BC321773-8BDD-42EE-AC81-6C3B03462F3D}">
      <formula1>L_Durabilité</formula1>
    </dataValidation>
    <dataValidation type="list" allowBlank="1" showInputMessage="1" showErrorMessage="1" sqref="C22" xr:uid="{F9CEFDC6-1644-45D9-A105-C1CEC8491827}">
      <formula1>L_Subjectile</formula1>
    </dataValidation>
    <dataValidation type="list" allowBlank="1" showInputMessage="1" showErrorMessage="1" sqref="C24" xr:uid="{66F382B2-3183-4E9F-BA20-D353EBC26639}">
      <formula1>L_PréTrait</formula1>
    </dataValidation>
    <dataValidation type="list" allowBlank="1" showInputMessage="1" showErrorMessage="1" sqref="C26" xr:uid="{350CA288-554F-477D-9146-C54286ED6F0A}">
      <formula1>L_PrepS</formula1>
    </dataValidation>
    <dataValidation type="list" allowBlank="1" showInputMessage="1" showErrorMessage="1" sqref="C28" xr:uid="{C653627F-A7D1-4D94-96A8-5E8103F65911}">
      <formula1>L_TypeP</formula1>
    </dataValidation>
  </dataValidations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2AAA8-F749-4140-B17D-57182CB1276E}">
  <dimension ref="A1:AT77"/>
  <sheetViews>
    <sheetView topLeftCell="A4" zoomScale="70" zoomScaleNormal="70" workbookViewId="0">
      <selection activeCell="S12" sqref="S12"/>
    </sheetView>
  </sheetViews>
  <sheetFormatPr baseColWidth="10" defaultRowHeight="15" x14ac:dyDescent="0.25"/>
  <cols>
    <col min="1" max="1" width="30.42578125" style="4" customWidth="1"/>
    <col min="2" max="2" width="19.140625" style="4" customWidth="1"/>
    <col min="3" max="3" width="37.5703125" style="4" customWidth="1"/>
    <col min="4" max="4" width="21" style="4" customWidth="1"/>
    <col min="5" max="5" width="29.42578125" style="4" customWidth="1"/>
    <col min="6" max="6" width="22" style="4" customWidth="1"/>
    <col min="7" max="7" width="33" style="4" customWidth="1"/>
    <col min="8" max="8" width="50.5703125" style="4" customWidth="1"/>
    <col min="9" max="9" width="61.5703125" style="4" customWidth="1"/>
    <col min="10" max="10" width="31.85546875" style="4" customWidth="1"/>
    <col min="11" max="11" width="27.140625" style="4" customWidth="1"/>
    <col min="12" max="15" width="11.42578125" style="4"/>
    <col min="16" max="16" width="30.42578125" style="4" customWidth="1"/>
    <col min="17" max="17" width="17.5703125" style="4" customWidth="1"/>
    <col min="18" max="18" width="14.85546875" style="4" customWidth="1"/>
    <col min="19" max="19" width="20" style="4" customWidth="1"/>
    <col min="20" max="20" width="29.42578125" style="4" customWidth="1"/>
    <col min="21" max="21" width="22" style="4" customWidth="1"/>
    <col min="22" max="22" width="24.140625" style="4" customWidth="1"/>
    <col min="23" max="23" width="29.85546875" style="4" customWidth="1"/>
    <col min="24" max="24" width="22.85546875" style="4" customWidth="1"/>
    <col min="25" max="25" width="15.7109375" style="4" customWidth="1"/>
    <col min="26" max="26" width="21.5703125" style="4" customWidth="1"/>
    <col min="27" max="27" width="11.42578125" style="4"/>
    <col min="28" max="28" width="28.85546875" style="4" bestFit="1" customWidth="1"/>
    <col min="29" max="29" width="11.42578125" style="4"/>
    <col min="30" max="30" width="35.42578125" style="4" bestFit="1" customWidth="1"/>
    <col min="31" max="31" width="22.140625" style="4" bestFit="1" customWidth="1"/>
    <col min="32" max="32" width="11.42578125" style="4"/>
    <col min="33" max="33" width="35.42578125" style="4" bestFit="1" customWidth="1"/>
    <col min="34" max="34" width="22.140625" style="4" bestFit="1" customWidth="1"/>
    <col min="35" max="35" width="50.85546875" style="4" bestFit="1" customWidth="1"/>
    <col min="36" max="36" width="11.42578125" style="4"/>
    <col min="37" max="37" width="35.42578125" style="4" bestFit="1" customWidth="1"/>
    <col min="38" max="38" width="22.140625" style="4" bestFit="1" customWidth="1"/>
    <col min="39" max="39" width="34.42578125" style="4" bestFit="1" customWidth="1"/>
    <col min="40" max="40" width="23.42578125" style="4" bestFit="1" customWidth="1"/>
    <col min="41" max="41" width="11.42578125" style="4"/>
    <col min="42" max="42" width="35.42578125" style="4" bestFit="1" customWidth="1"/>
    <col min="43" max="43" width="22.140625" style="4" bestFit="1" customWidth="1"/>
    <col min="44" max="44" width="34.42578125" style="4" bestFit="1" customWidth="1"/>
    <col min="45" max="45" width="23.42578125" style="4" bestFit="1" customWidth="1"/>
    <col min="46" max="46" width="34.42578125" style="4" bestFit="1" customWidth="1"/>
    <col min="47" max="16384" width="11.42578125" style="4"/>
  </cols>
  <sheetData>
    <row r="1" spans="1:46" x14ac:dyDescent="0.25">
      <c r="A1" s="4" t="s">
        <v>5</v>
      </c>
      <c r="B1" s="4" t="s">
        <v>23</v>
      </c>
      <c r="C1" s="4" t="s">
        <v>12</v>
      </c>
      <c r="D1" s="4" t="s">
        <v>17</v>
      </c>
      <c r="E1" s="4" t="s">
        <v>26</v>
      </c>
      <c r="F1" s="4" t="s">
        <v>29</v>
      </c>
      <c r="G1" s="4" t="s">
        <v>30</v>
      </c>
      <c r="H1" s="4" t="s">
        <v>31</v>
      </c>
      <c r="I1" s="4" t="s">
        <v>35</v>
      </c>
      <c r="J1" s="4" t="s">
        <v>32</v>
      </c>
      <c r="K1" s="4" t="s">
        <v>33</v>
      </c>
      <c r="P1" s="4" t="s">
        <v>5</v>
      </c>
      <c r="Q1" s="4" t="s">
        <v>23</v>
      </c>
      <c r="R1" s="4" t="s">
        <v>13</v>
      </c>
      <c r="S1" s="4" t="s">
        <v>46</v>
      </c>
      <c r="T1" s="4" t="s">
        <v>26</v>
      </c>
      <c r="U1" s="4" t="s">
        <v>29</v>
      </c>
      <c r="V1" s="4" t="s">
        <v>47</v>
      </c>
      <c r="W1" s="4" t="s">
        <v>48</v>
      </c>
      <c r="X1" s="4" t="s">
        <v>49</v>
      </c>
      <c r="Y1" s="4" t="s">
        <v>50</v>
      </c>
      <c r="Z1" s="4" t="s">
        <v>51</v>
      </c>
      <c r="AB1" s="4" t="s">
        <v>5</v>
      </c>
      <c r="AD1" s="4" t="s">
        <v>5</v>
      </c>
      <c r="AE1" s="4" t="s">
        <v>23</v>
      </c>
      <c r="AG1" s="4" t="s">
        <v>5</v>
      </c>
      <c r="AH1" s="4" t="s">
        <v>23</v>
      </c>
      <c r="AI1" s="4" t="s">
        <v>12</v>
      </c>
      <c r="AK1" s="4" t="s">
        <v>5</v>
      </c>
      <c r="AL1" s="4" t="s">
        <v>23</v>
      </c>
      <c r="AM1" s="4" t="s">
        <v>12</v>
      </c>
      <c r="AN1" s="4" t="s">
        <v>17</v>
      </c>
      <c r="AP1" s="4" t="s">
        <v>5</v>
      </c>
      <c r="AQ1" s="4" t="s">
        <v>23</v>
      </c>
      <c r="AR1" s="4" t="s">
        <v>12</v>
      </c>
      <c r="AS1" s="4" t="s">
        <v>17</v>
      </c>
      <c r="AT1" s="4" t="s">
        <v>26</v>
      </c>
    </row>
    <row r="2" spans="1:46" ht="60" x14ac:dyDescent="0.25">
      <c r="A2" s="4" t="s">
        <v>6</v>
      </c>
      <c r="B2" s="4" t="s">
        <v>43</v>
      </c>
      <c r="C2" s="4" t="s">
        <v>14</v>
      </c>
      <c r="D2" s="4" t="s">
        <v>19</v>
      </c>
      <c r="E2" s="4" t="s">
        <v>27</v>
      </c>
      <c r="F2" s="4" t="s">
        <v>37</v>
      </c>
      <c r="G2" s="4">
        <v>60</v>
      </c>
      <c r="H2" s="4" t="s">
        <v>34</v>
      </c>
      <c r="I2" s="4">
        <v>80</v>
      </c>
      <c r="J2" s="4">
        <v>2</v>
      </c>
      <c r="K2" s="4">
        <v>140</v>
      </c>
      <c r="P2" s="4" t="str">
        <f>IFERROR(INDEX(A:A,_xlfn.AGGREGATE(15,6,ROW(Références[Catégorie de corrosivité])/((COUNTIF($P$1:$P1,Références[Catégorie de corrosivité])=0)*(Références[Catégorie de corrosivité]&lt;&gt;"")),1)),"")</f>
        <v>C2</v>
      </c>
      <c r="Q2" s="4" t="str">
        <f>IFERROR(INDEX(B:B,_xlfn.AGGREGATE(15,6,ROW(Références[Durée de vie])/((COUNTIF($Q$1:$Q1,Références[Durée de vie])=0)*(Références[Durée de vie]&lt;&gt;"")),1)),"")</f>
        <v>Haute (H)</v>
      </c>
      <c r="R2" s="4" t="str">
        <f>IFERROR(INDEX(C:C,_xlfn.AGGREGATE(15,6,ROW(Références[Type de subjectile])/((COUNTIF($R$1:$R1,Références[Type de subjectile])=0)*(Références[Type de subjectile]&lt;&gt;"")),1)),"")</f>
        <v>Acier</v>
      </c>
      <c r="S2" s="4" t="str">
        <f>IFERROR(INDEX(D:D,_xlfn.AGGREGATE(15,6,ROW(Références[Prétraitement])/((COUNTIF($S$1:$S1,Références[Prétraitement])=0)*(Références[Prétraitement]&lt;&gt;"")),1)),"")</f>
        <v>Chimique</v>
      </c>
      <c r="T2" s="4" t="str">
        <f>IFERROR(INDEX(E:E,_xlfn.AGGREGATE(15,6,ROW(Références[Préparation de surface])/((COUNTIF($T$1:$T1,Références[Préparation de surface])=0)*(Références[Préparation de surface]&lt;&gt;"")),1)),"")</f>
        <v>Aucune préparation</v>
      </c>
      <c r="U2" s="4" t="str">
        <f>IFERROR(INDEX(F:F,_xlfn.AGGREGATE(15,6,ROW(Références[Type de primaire])/((COUNTIF($U$1:$U1,Références[Type de primaire])=0)*(Références[Type de primaire]&lt;&gt;"")),1)),"")</f>
        <v>Primaire poudre contenant du zinc ou primaire poudre sans zinc</v>
      </c>
      <c r="V2" s="4">
        <f>IFERROR(INDEX(G:G,_xlfn.AGGREGATE(15,6,ROW(Références[Epaisseur du primaire (µm)])/((COUNTIF($V$1:$V1,Références[Epaisseur du primaire (µm)])=0)*(Références[Epaisseur du primaire (µm)]&lt;&gt;"")),1)),"")</f>
        <v>60</v>
      </c>
      <c r="W2" s="4" t="str">
        <f>IFERROR(INDEX(H:H,_xlfn.AGGREGATE(15,6,ROW(Références[Epaisseur de la couche intermédiaire (µm)])/((COUNTIF($W$1:$W1,Références[Epaisseur de la couche intermédiaire (µm)])=0)*(Références[Epaisseur de la couche intermédiaire (µm)]&lt;&gt;"")),1)),"")</f>
        <v>Non applicable</v>
      </c>
      <c r="X2" s="4">
        <f>IFERROR(INDEX(I:I,_xlfn.AGGREGATE(15,6,ROW(Références[Epaisseur de la couche de finition en polyester (µm)])/((COUNTIF($X$1:$X1,Références[Epaisseur de la couche de finition en polyester (µm)])=0)*(Références[Epaisseur de la couche de finition en polyester (µm)]&lt;&gt;"")),1)),"")</f>
        <v>80</v>
      </c>
      <c r="Y2" s="4">
        <f>IFERROR(INDEX(J:J,_xlfn.AGGREGATE(15,6,ROW(Références[Nombre de couche totale])/((COUNTIF($Y$1:$Y1,Références[Nombre de couche totale])=0)*(Références[Nombre de couche totale]&lt;&gt;"")),1)),"")</f>
        <v>2</v>
      </c>
      <c r="Z2" s="4">
        <f>IFERROR(INDEX(K:K,_xlfn.AGGREGATE(15,6,ROW(Références[Epaisseur totale (µm)])/((COUNTIF($Z$1:$Z1,Références[Epaisseur totale (µm)])=0)*(Références[Epaisseur totale (µm)]&lt;&gt;"")),1)),"")</f>
        <v>140</v>
      </c>
      <c r="AB2" s="7" t="s">
        <v>6</v>
      </c>
      <c r="AD2" s="7" t="s">
        <v>6</v>
      </c>
      <c r="AE2" s="7" t="s">
        <v>43</v>
      </c>
      <c r="AG2" s="7" t="s">
        <v>6</v>
      </c>
      <c r="AH2" s="7" t="s">
        <v>43</v>
      </c>
      <c r="AI2" s="7" t="s">
        <v>14</v>
      </c>
      <c r="AK2" s="7" t="s">
        <v>6</v>
      </c>
      <c r="AL2" s="7" t="s">
        <v>43</v>
      </c>
      <c r="AM2" s="7" t="s">
        <v>14</v>
      </c>
      <c r="AN2" s="7" t="s">
        <v>19</v>
      </c>
      <c r="AP2" s="7" t="s">
        <v>6</v>
      </c>
      <c r="AQ2" s="7" t="s">
        <v>43</v>
      </c>
      <c r="AR2" s="7" t="s">
        <v>14</v>
      </c>
      <c r="AS2" s="7" t="s">
        <v>19</v>
      </c>
      <c r="AT2" s="7" t="s">
        <v>27</v>
      </c>
    </row>
    <row r="3" spans="1:46" ht="60" x14ac:dyDescent="0.25">
      <c r="A3" s="4" t="s">
        <v>6</v>
      </c>
      <c r="B3" s="4" t="s">
        <v>43</v>
      </c>
      <c r="C3" s="4" t="s">
        <v>14</v>
      </c>
      <c r="D3" s="4" t="s">
        <v>18</v>
      </c>
      <c r="E3" s="4" t="s">
        <v>28</v>
      </c>
      <c r="F3" s="4" t="s">
        <v>37</v>
      </c>
      <c r="G3" s="4">
        <v>60</v>
      </c>
      <c r="H3" s="4" t="s">
        <v>34</v>
      </c>
      <c r="I3" s="4">
        <v>80</v>
      </c>
      <c r="J3" s="4">
        <v>2</v>
      </c>
      <c r="K3" s="4">
        <v>140</v>
      </c>
      <c r="P3" s="4" t="str">
        <f>IFERROR(INDEX(A:A,_xlfn.AGGREGATE(15,6,ROW(Références[Catégorie de corrosivité])/((COUNTIF($P$1:$P2,Références[Catégorie de corrosivité])=0)*(Références[Catégorie de corrosivité]&lt;&gt;"")),1)),"")</f>
        <v>C3</v>
      </c>
      <c r="Q3" s="4" t="str">
        <f>IFERROR(INDEX(B:B,_xlfn.AGGREGATE(15,6,ROW(Références[Durée de vie])/((COUNTIF($Q$1:$Q2,Références[Durée de vie])=0)*(Références[Durée de vie]&lt;&gt;"")),1)),"")</f>
        <v>Limitée (L)</v>
      </c>
      <c r="R3" s="4" t="str">
        <f>IFERROR(INDEX(C:C,_xlfn.AGGREGATE(15,6,ROW(Références[Type de subjectile])/((COUNTIF($R$1:$R2,Références[Type de subjectile])=0)*(Références[Type de subjectile]&lt;&gt;"")),1)),"")</f>
        <v>Acier galvanisé à chaud au trempé</v>
      </c>
      <c r="S3" s="4" t="str">
        <f>IFERROR(INDEX(D:D,_xlfn.AGGREGATE(15,6,ROW(Références[Prétraitement])/((COUNTIF($S$1:$S2,Références[Prétraitement])=0)*(Références[Prétraitement]&lt;&gt;"")),1)),"")</f>
        <v>Mécanique</v>
      </c>
      <c r="T3" s="4" t="str">
        <f>IFERROR(INDEX(E:E,_xlfn.AGGREGATE(15,6,ROW(Références[Préparation de surface])/((COUNTIF($T$1:$T2,Références[Préparation de surface])=0)*(Références[Préparation de surface]&lt;&gt;"")),1)),"")</f>
        <v>Sa2 1/2</v>
      </c>
      <c r="U3" s="4" t="str">
        <f>IFERROR(INDEX(F:F,_xlfn.AGGREGATE(15,6,ROW(Références[Type de primaire])/((COUNTIF($U$1:$U2,Références[Type de primaire])=0)*(Références[Type de primaire]&lt;&gt;"")),1)),"")</f>
        <v>Non applicable</v>
      </c>
      <c r="V3" s="4" t="str">
        <f>IFERROR(INDEX(G:G,_xlfn.AGGREGATE(15,6,ROW(Références[Epaisseur du primaire (µm)])/((COUNTIF($V$1:$V2,Références[Epaisseur du primaire (µm)])=0)*(Références[Epaisseur du primaire (µm)]&lt;&gt;"")),1)),"")</f>
        <v>Non applicable</v>
      </c>
      <c r="W3" s="4">
        <f>IFERROR(INDEX(H:H,_xlfn.AGGREGATE(15,6,ROW(Références[Epaisseur de la couche intermédiaire (µm)])/((COUNTIF($W$1:$W2,Références[Epaisseur de la couche intermédiaire (µm)])=0)*(Références[Epaisseur de la couche intermédiaire (µm)]&lt;&gt;"")),1)),"")</f>
        <v>60</v>
      </c>
      <c r="X3" s="4">
        <f>IFERROR(INDEX(I:I,_xlfn.AGGREGATE(15,6,ROW(Références[Epaisseur de la couche de finition en polyester (µm)])/((COUNTIF($X$1:$X2,Références[Epaisseur de la couche de finition en polyester (µm)])=0)*(Références[Epaisseur de la couche de finition en polyester (µm)]&lt;&gt;"")),1)),"")</f>
        <v>60</v>
      </c>
      <c r="Y3" s="4">
        <f>IFERROR(INDEX(J:J,_xlfn.AGGREGATE(15,6,ROW(Références[Nombre de couche totale])/((COUNTIF($Y$1:$Y2,Références[Nombre de couche totale])=0)*(Références[Nombre de couche totale]&lt;&gt;"")),1)),"")</f>
        <v>1</v>
      </c>
      <c r="Z3" s="4">
        <f>IFERROR(INDEX(K:K,_xlfn.AGGREGATE(15,6,ROW(Références[Epaisseur totale (µm)])/((COUNTIF($Z$1:$Z2,Références[Epaisseur totale (µm)])=0)*(Références[Epaisseur totale (µm)]&lt;&gt;"")),1)),"")</f>
        <v>80</v>
      </c>
      <c r="AB3" s="7" t="s">
        <v>7</v>
      </c>
      <c r="AD3" s="7" t="s">
        <v>6</v>
      </c>
      <c r="AE3" s="7" t="s">
        <v>42</v>
      </c>
      <c r="AG3" s="7" t="s">
        <v>6</v>
      </c>
      <c r="AH3" s="7" t="s">
        <v>43</v>
      </c>
      <c r="AI3" s="7" t="s">
        <v>15</v>
      </c>
      <c r="AK3" s="7" t="s">
        <v>6</v>
      </c>
      <c r="AL3" s="7" t="s">
        <v>43</v>
      </c>
      <c r="AM3" s="7" t="s">
        <v>14</v>
      </c>
      <c r="AN3" s="7" t="s">
        <v>18</v>
      </c>
      <c r="AP3" s="7" t="s">
        <v>6</v>
      </c>
      <c r="AQ3" s="7" t="s">
        <v>43</v>
      </c>
      <c r="AR3" s="7" t="s">
        <v>14</v>
      </c>
      <c r="AS3" s="7" t="s">
        <v>18</v>
      </c>
      <c r="AT3" s="7" t="s">
        <v>28</v>
      </c>
    </row>
    <row r="4" spans="1:46" ht="60" x14ac:dyDescent="0.25">
      <c r="A4" s="4" t="s">
        <v>6</v>
      </c>
      <c r="B4" s="4" t="s">
        <v>43</v>
      </c>
      <c r="C4" s="4" t="s">
        <v>14</v>
      </c>
      <c r="D4" s="4" t="s">
        <v>36</v>
      </c>
      <c r="E4" s="4" t="s">
        <v>28</v>
      </c>
      <c r="F4" s="4" t="s">
        <v>37</v>
      </c>
      <c r="G4" s="4">
        <v>60</v>
      </c>
      <c r="H4" s="4" t="s">
        <v>34</v>
      </c>
      <c r="I4" s="4">
        <v>80</v>
      </c>
      <c r="J4" s="4">
        <v>2</v>
      </c>
      <c r="K4" s="4">
        <v>140</v>
      </c>
      <c r="P4" s="4" t="str">
        <f>IFERROR(INDEX(A:A,_xlfn.AGGREGATE(15,6,ROW(Références[Catégorie de corrosivité])/((COUNTIF($P$1:$P3,Références[Catégorie de corrosivité])=0)*(Références[Catégorie de corrosivité]&lt;&gt;"")),1)),"")</f>
        <v>C4</v>
      </c>
      <c r="Q4" s="4" t="str">
        <f>IFERROR(INDEX(B:B,_xlfn.AGGREGATE(15,6,ROW(Références[Durée de vie])/((COUNTIF($Q$1:$Q3,Références[Durée de vie])=0)*(Références[Durée de vie]&lt;&gt;"")),1)),"")</f>
        <v>Très haute (VH)</v>
      </c>
      <c r="R4" s="4" t="str">
        <f>IFERROR(INDEX(C:C,_xlfn.AGGREGATE(15,6,ROW(Références[Type de subjectile])/((COUNTIF($R$1:$R3,Références[Type de subjectile])=0)*(Références[Type de subjectile]&lt;&gt;"")),1)),"")</f>
        <v>Galvanisé à chaud en continu avec 225g/m² de zinc</v>
      </c>
      <c r="S4" s="4" t="str">
        <f>IFERROR(INDEX(D:D,_xlfn.AGGREGATE(15,6,ROW(Références[Prétraitement])/((COUNTIF($S$1:$S3,Références[Prétraitement])=0)*(Références[Prétraitement]&lt;&gt;"")),1)),"")</f>
        <v>Mécanique + Chimique</v>
      </c>
      <c r="T4" s="4" t="str">
        <f>IFERROR(INDEX(E:E,_xlfn.AGGREGATE(15,6,ROW(Références[Préparation de surface])/((COUNTIF($T$1:$T3,Références[Préparation de surface])=0)*(Références[Préparation de surface]&lt;&gt;"")),1)),"")</f>
        <v>Sa3</v>
      </c>
      <c r="U4" s="4" t="str">
        <f>IFERROR(INDEX(F:F,_xlfn.AGGREGATE(15,6,ROW(Références[Type de primaire])/((COUNTIF($U$1:$U3,Références[Type de primaire])=0)*(Références[Type de primaire]&lt;&gt;"")),1)),"")</f>
        <v>Primaire poudre sans zinc</v>
      </c>
      <c r="V4" s="4" t="str">
        <f>IFERROR(INDEX(G:G,_xlfn.AGGREGATE(15,6,ROW(Références[Epaisseur du primaire (µm)])/((COUNTIF($V$1:$V3,Références[Epaisseur du primaire (µm)])=0)*(Références[Epaisseur du primaire (µm)]&lt;&gt;"")),1)),"")</f>
        <v/>
      </c>
      <c r="W4" s="4" t="str">
        <f>IFERROR(INDEX(H:H,_xlfn.AGGREGATE(15,6,ROW(Références[Epaisseur de la couche intermédiaire (µm)])/((COUNTIF($W$1:$W3,Références[Epaisseur de la couche intermédiaire (µm)])=0)*(Références[Epaisseur de la couche intermédiaire (µm)]&lt;&gt;"")),1)),"")</f>
        <v/>
      </c>
      <c r="X4" s="4" t="str">
        <f>IFERROR(INDEX(I:I,_xlfn.AGGREGATE(15,6,ROW(Références[Epaisseur de la couche de finition en polyester (µm)])/((COUNTIF($X$1:$X3,Références[Epaisseur de la couche de finition en polyester (µm)])=0)*(Références[Epaisseur de la couche de finition en polyester (µm)]&lt;&gt;"")),1)),"")</f>
        <v/>
      </c>
      <c r="Y4" s="4">
        <f>IFERROR(INDEX(J:J,_xlfn.AGGREGATE(15,6,ROW(Références[Nombre de couche totale])/((COUNTIF($Y$1:$Y3,Références[Nombre de couche totale])=0)*(Références[Nombre de couche totale]&lt;&gt;"")),1)),"")</f>
        <v>3</v>
      </c>
      <c r="Z4" s="4">
        <f>IFERROR(INDEX(K:K,_xlfn.AGGREGATE(15,6,ROW(Références[Epaisseur totale (µm)])/((COUNTIF($Z$1:$Z3,Références[Epaisseur totale (µm)])=0)*(Références[Epaisseur totale (µm)]&lt;&gt;"")),1)),"")</f>
        <v>60</v>
      </c>
      <c r="AB4" s="7" t="s">
        <v>8</v>
      </c>
      <c r="AD4" s="7" t="s">
        <v>6</v>
      </c>
      <c r="AE4" s="7" t="s">
        <v>44</v>
      </c>
      <c r="AG4" s="7" t="s">
        <v>6</v>
      </c>
      <c r="AH4" s="7" t="s">
        <v>43</v>
      </c>
      <c r="AI4" s="7" t="s">
        <v>24</v>
      </c>
      <c r="AK4" s="7" t="s">
        <v>6</v>
      </c>
      <c r="AL4" s="7" t="s">
        <v>43</v>
      </c>
      <c r="AM4" s="7" t="s">
        <v>14</v>
      </c>
      <c r="AN4" s="7" t="s">
        <v>36</v>
      </c>
      <c r="AP4" s="7" t="s">
        <v>6</v>
      </c>
      <c r="AQ4" s="7" t="s">
        <v>43</v>
      </c>
      <c r="AR4" s="7" t="s">
        <v>14</v>
      </c>
      <c r="AS4" s="7" t="s">
        <v>36</v>
      </c>
      <c r="AT4" s="7" t="s">
        <v>28</v>
      </c>
    </row>
    <row r="5" spans="1:46" ht="60" x14ac:dyDescent="0.25">
      <c r="A5" s="4" t="s">
        <v>6</v>
      </c>
      <c r="B5" s="4" t="s">
        <v>43</v>
      </c>
      <c r="C5" s="4" t="s">
        <v>15</v>
      </c>
      <c r="D5" s="4" t="s">
        <v>19</v>
      </c>
      <c r="E5" s="4" t="s">
        <v>27</v>
      </c>
      <c r="F5" s="4" t="s">
        <v>34</v>
      </c>
      <c r="G5" s="4" t="s">
        <v>34</v>
      </c>
      <c r="H5" s="4" t="s">
        <v>34</v>
      </c>
      <c r="I5" s="4">
        <v>80</v>
      </c>
      <c r="J5" s="4">
        <v>1</v>
      </c>
      <c r="K5" s="4">
        <v>80</v>
      </c>
      <c r="O5" s="4" t="str">
        <f ca="1">IFERROR(INDEX(A:A,_xludf.SMALL(_xludf.IF(_xludf.FREQUENCY(_xludf.MATCH($A$2:$A$8,$A$2:$A$8,0),_xludf.ROW($A$1:$A$9)),_xludf.ROW( $A$2:$A$9)),_xludf.ROW(A1))),"")</f>
        <v/>
      </c>
      <c r="P5" s="4" t="str">
        <f>IFERROR(INDEX(A:A,_xlfn.AGGREGATE(15,6,ROW(Références[Catégorie de corrosivité])/((COUNTIF($P$1:$P4,Références[Catégorie de corrosivité])=0)*(Références[Catégorie de corrosivité]&lt;&gt;"")),1)),"")</f>
        <v>C5</v>
      </c>
      <c r="Q5" s="4" t="str">
        <f>IFERROR(INDEX(B:B,_xlfn.AGGREGATE(15,6,ROW(Références[Durée de vie])/((COUNTIF($Q$1:$Q4,Références[Durée de vie])=0)*(Références[Durée de vie]&lt;&gt;"")),1)),"")</f>
        <v>Moyenne (M)</v>
      </c>
      <c r="R5" s="4" t="str">
        <f>IFERROR(INDEX(C:C,_xlfn.AGGREGATE(15,6,ROW(Références[Type de subjectile])/((COUNTIF($R$1:$R4,Références[Type de subjectile])=0)*(Références[Type de subjectile]&lt;&gt;"")),1)),"")</f>
        <v>Galvanisé à chaud en continu avec 275g/m² de zinc</v>
      </c>
      <c r="S5" s="4" t="str">
        <f>IFERROR(INDEX(D:D,_xlfn.AGGREGATE(15,6,ROW(Références[Prétraitement])/((COUNTIF($S$1:$S4,Références[Prétraitement])=0)*(Références[Prétraitement]&lt;&gt;"")),1)),"")</f>
        <v>Mécanique (balayage)</v>
      </c>
      <c r="T5" s="4" t="str">
        <f>IFERROR(INDEX(E:E,_xlfn.AGGREGATE(15,6,ROW(Références[Préparation de surface])/((COUNTIF($T$1:$T4,Références[Préparation de surface])=0)*(Références[Préparation de surface]&lt;&gt;"")),1)),"")</f>
        <v/>
      </c>
      <c r="U5" s="4" t="str">
        <f>IFERROR(INDEX(F:F,_xlfn.AGGREGATE(15,6,ROW(Références[Type de primaire])/((COUNTIF($U$1:$U4,Références[Type de primaire])=0)*(Références[Type de primaire]&lt;&gt;"")),1)),"")</f>
        <v/>
      </c>
      <c r="V5" s="4" t="str">
        <f>IFERROR(INDEX(G:G,_xlfn.AGGREGATE(15,6,ROW(Références[Epaisseur du primaire (µm)])/((COUNTIF($V$1:$V4,Références[Epaisseur du primaire (µm)])=0)*(Références[Epaisseur du primaire (µm)]&lt;&gt;"")),1)),"")</f>
        <v/>
      </c>
      <c r="W5" s="4" t="str">
        <f>IFERROR(INDEX(H:H,_xlfn.AGGREGATE(15,6,ROW(Références[Epaisseur de la couche intermédiaire (µm)])/((COUNTIF($W$1:$W4,Références[Epaisseur de la couche intermédiaire (µm)])=0)*(Références[Epaisseur de la couche intermédiaire (µm)]&lt;&gt;"")),1)),"")</f>
        <v/>
      </c>
      <c r="X5" s="4" t="str">
        <f>IFERROR(INDEX(I:I,_xlfn.AGGREGATE(15,6,ROW(Références[Epaisseur de la couche de finition en polyester (µm)])/((COUNTIF($X$1:$X4,Références[Epaisseur de la couche de finition en polyester (µm)])=0)*(Références[Epaisseur de la couche de finition en polyester (µm)]&lt;&gt;"")),1)),"")</f>
        <v/>
      </c>
      <c r="Y5" s="4" t="str">
        <f>IFERROR(INDEX(J:J,_xlfn.AGGREGATE(15,6,ROW(Références[Nombre de couche totale])/((COUNTIF($Y$1:$Y4,Références[Nombre de couche totale])=0)*(Références[Nombre de couche totale]&lt;&gt;"")),1)),"")</f>
        <v/>
      </c>
      <c r="Z5" s="4">
        <f>IFERROR(INDEX(K:K,_xlfn.AGGREGATE(15,6,ROW(Références[Epaisseur totale (µm)])/((COUNTIF($Z$1:$Z4,Références[Epaisseur totale (µm)])=0)*(Références[Epaisseur totale (µm)]&lt;&gt;"")),1)),"")</f>
        <v>200</v>
      </c>
      <c r="AB5" s="7" t="s">
        <v>9</v>
      </c>
      <c r="AD5" s="7" t="s">
        <v>7</v>
      </c>
      <c r="AE5" s="7" t="s">
        <v>43</v>
      </c>
      <c r="AG5" s="7" t="s">
        <v>6</v>
      </c>
      <c r="AH5" s="7" t="s">
        <v>43</v>
      </c>
      <c r="AI5" s="7" t="s">
        <v>25</v>
      </c>
      <c r="AK5" s="7" t="s">
        <v>6</v>
      </c>
      <c r="AL5" s="7" t="s">
        <v>43</v>
      </c>
      <c r="AM5" s="7" t="s">
        <v>15</v>
      </c>
      <c r="AN5" s="7" t="s">
        <v>19</v>
      </c>
      <c r="AP5" s="7" t="s">
        <v>6</v>
      </c>
      <c r="AQ5" s="7" t="s">
        <v>43</v>
      </c>
      <c r="AR5" s="7" t="s">
        <v>15</v>
      </c>
      <c r="AS5" s="7" t="s">
        <v>19</v>
      </c>
      <c r="AT5" s="7" t="s">
        <v>27</v>
      </c>
    </row>
    <row r="6" spans="1:46" ht="45" x14ac:dyDescent="0.25">
      <c r="A6" s="4" t="s">
        <v>6</v>
      </c>
      <c r="B6" s="4" t="s">
        <v>43</v>
      </c>
      <c r="C6" s="4" t="s">
        <v>15</v>
      </c>
      <c r="D6" s="4" t="s">
        <v>19</v>
      </c>
      <c r="E6" s="4" t="s">
        <v>27</v>
      </c>
      <c r="F6" s="4" t="s">
        <v>38</v>
      </c>
      <c r="G6" s="4">
        <v>60</v>
      </c>
      <c r="H6" s="4" t="s">
        <v>34</v>
      </c>
      <c r="I6" s="4">
        <v>80</v>
      </c>
      <c r="J6" s="4">
        <v>2</v>
      </c>
      <c r="K6" s="4">
        <v>140</v>
      </c>
      <c r="P6" s="4" t="str">
        <f>IFERROR(INDEX(A:A,_xlfn.AGGREGATE(15,6,ROW(Références[Catégorie de corrosivité])/((COUNTIF($P$1:$P5,Références[Catégorie de corrosivité])=0)*(Références[Catégorie de corrosivité]&lt;&gt;"")),1)),"")</f>
        <v/>
      </c>
      <c r="Q6" s="4" t="str">
        <f>IFERROR(INDEX(B:B,_xlfn.AGGREGATE(15,6,ROW(Références[Durée de vie])/((COUNTIF($Q$1:$Q5,Références[Durée de vie])=0)*(Références[Durée de vie]&lt;&gt;"")),1)),"")</f>
        <v/>
      </c>
      <c r="R6" s="4" t="str">
        <f>IFERROR(INDEX(C:C,_xlfn.AGGREGATE(15,6,ROW(Références[Type de subjectile])/((COUNTIF($R$1:$R5,Références[Type de subjectile])=0)*(Références[Type de subjectile]&lt;&gt;"")),1)),"")</f>
        <v>Métallisation 100 µm</v>
      </c>
      <c r="S6" s="4" t="str">
        <f>IFERROR(INDEX(D:D,_xlfn.AGGREGATE(15,6,ROW(Références[Prétraitement])/((COUNTIF($S$1:$S5,Références[Prétraitement])=0)*(Références[Prétraitement]&lt;&gt;"")),1)),"")</f>
        <v>Mécanique (balayage) + chimique</v>
      </c>
      <c r="T6" s="4" t="str">
        <f>IFERROR(INDEX(E:E,_xlfn.AGGREGATE(15,6,ROW(Références[Préparation de surface])/((COUNTIF($T$1:$T5,Références[Préparation de surface])=0)*(Références[Préparation de surface]&lt;&gt;"")),1)),"")</f>
        <v/>
      </c>
      <c r="U6" s="4" t="str">
        <f>IFERROR(INDEX(F:F,_xlfn.AGGREGATE(15,6,ROW(Références[Type de primaire])/((COUNTIF($U$1:$U5,Références[Type de primaire])=0)*(Références[Type de primaire]&lt;&gt;"")),1)),"")</f>
        <v/>
      </c>
      <c r="V6" s="4" t="str">
        <f>IFERROR(INDEX(G:G,_xlfn.AGGREGATE(15,6,ROW(Références[Epaisseur du primaire (µm)])/((COUNTIF($V$1:$V5,Références[Epaisseur du primaire (µm)])=0)*(Références[Epaisseur du primaire (µm)]&lt;&gt;"")),1)),"")</f>
        <v/>
      </c>
      <c r="W6" s="4" t="str">
        <f>IFERROR(INDEX(H:H,_xlfn.AGGREGATE(15,6,ROW(Références[Epaisseur de la couche intermédiaire (µm)])/((COUNTIF($W$1:$W5,Références[Epaisseur de la couche intermédiaire (µm)])=0)*(Références[Epaisseur de la couche intermédiaire (µm)]&lt;&gt;"")),1)),"")</f>
        <v/>
      </c>
      <c r="X6" s="4" t="str">
        <f>IFERROR(INDEX(I:I,_xlfn.AGGREGATE(15,6,ROW(Références[Epaisseur de la couche de finition en polyester (µm)])/((COUNTIF($X$1:$X5,Références[Epaisseur de la couche de finition en polyester (µm)])=0)*(Références[Epaisseur de la couche de finition en polyester (µm)]&lt;&gt;"")),1)),"")</f>
        <v/>
      </c>
      <c r="Y6" s="4" t="str">
        <f>IFERROR(INDEX(J:J,_xlfn.AGGREGATE(15,6,ROW(Références[Nombre de couche totale])/((COUNTIF($Y$1:$Y5,Références[Nombre de couche totale])=0)*(Références[Nombre de couche totale]&lt;&gt;"")),1)),"")</f>
        <v/>
      </c>
      <c r="Z6" s="4" t="str">
        <f>IFERROR(INDEX(K:K,_xlfn.AGGREGATE(15,6,ROW(Références[Epaisseur totale (µm)])/((COUNTIF($Z$1:$Z5,Références[Epaisseur totale (µm)])=0)*(Références[Epaisseur totale (µm)]&lt;&gt;"")),1)),"")</f>
        <v/>
      </c>
      <c r="AD6" s="7" t="s">
        <v>7</v>
      </c>
      <c r="AE6" s="7" t="s">
        <v>45</v>
      </c>
      <c r="AG6" s="7" t="s">
        <v>6</v>
      </c>
      <c r="AH6" s="7" t="s">
        <v>43</v>
      </c>
      <c r="AI6" s="7" t="s">
        <v>40</v>
      </c>
      <c r="AK6" s="7" t="s">
        <v>6</v>
      </c>
      <c r="AL6" s="7" t="s">
        <v>43</v>
      </c>
      <c r="AM6" s="7" t="s">
        <v>15</v>
      </c>
      <c r="AN6" s="7" t="s">
        <v>21</v>
      </c>
      <c r="AP6" s="7" t="s">
        <v>6</v>
      </c>
      <c r="AQ6" s="7" t="s">
        <v>43</v>
      </c>
      <c r="AR6" s="7" t="s">
        <v>15</v>
      </c>
      <c r="AS6" s="7" t="s">
        <v>21</v>
      </c>
      <c r="AT6" s="7" t="s">
        <v>27</v>
      </c>
    </row>
    <row r="7" spans="1:46" ht="30" x14ac:dyDescent="0.25">
      <c r="A7" s="4" t="s">
        <v>6</v>
      </c>
      <c r="B7" s="4" t="s">
        <v>43</v>
      </c>
      <c r="C7" s="4" t="s">
        <v>15</v>
      </c>
      <c r="D7" s="4" t="s">
        <v>21</v>
      </c>
      <c r="E7" s="4" t="s">
        <v>27</v>
      </c>
      <c r="F7" s="4" t="s">
        <v>34</v>
      </c>
      <c r="G7" s="4" t="s">
        <v>34</v>
      </c>
      <c r="H7" s="4" t="s">
        <v>34</v>
      </c>
      <c r="I7" s="4">
        <v>80</v>
      </c>
      <c r="J7" s="4">
        <v>1</v>
      </c>
      <c r="K7" s="4">
        <v>80</v>
      </c>
      <c r="P7" s="4" t="str">
        <f>IFERROR(INDEX(A:A,_xlfn.AGGREGATE(15,6,ROW(Références[Catégorie de corrosivité])/((COUNTIF($P$1:$P6,Références[Catégorie de corrosivité])=0)*(Références[Catégorie de corrosivité]&lt;&gt;"")),1)),"")</f>
        <v/>
      </c>
      <c r="Q7" s="4" t="str">
        <f>IFERROR(INDEX(B:B,_xlfn.AGGREGATE(15,6,ROW(Références[Durée de vie])/((COUNTIF($Q$1:$Q6,Références[Durée de vie])=0)*(Références[Durée de vie]&lt;&gt;"")),1)),"")</f>
        <v/>
      </c>
      <c r="R7" s="4" t="str">
        <f>IFERROR(INDEX(C:C,_xlfn.AGGREGATE(15,6,ROW(Références[Type de subjectile])/((COUNTIF($R$1:$R6,Références[Type de subjectile])=0)*(Références[Type de subjectile]&lt;&gt;"")),1)),"")</f>
        <v>Métallisation 50 µm</v>
      </c>
      <c r="S7" s="4" t="str">
        <f>IFERROR(INDEX(D:D,_xlfn.AGGREGATE(15,6,ROW(Références[Prétraitement])/((COUNTIF($S$1:$S6,Références[Prétraitement])=0)*(Références[Prétraitement]&lt;&gt;"")),1)),"")</f>
        <v>Non applicable</v>
      </c>
      <c r="T7" s="4" t="str">
        <f>IFERROR(INDEX(E:E,_xlfn.AGGREGATE(15,6,ROW(Références[Préparation de surface])/((COUNTIF($T$1:$T6,Références[Préparation de surface])=0)*(Références[Préparation de surface]&lt;&gt;"")),1)),"")</f>
        <v/>
      </c>
      <c r="U7" s="4" t="str">
        <f>IFERROR(INDEX(F:F,_xlfn.AGGREGATE(15,6,ROW(Références[Type de primaire])/((COUNTIF($U$1:$U6,Références[Type de primaire])=0)*(Références[Type de primaire]&lt;&gt;"")),1)),"")</f>
        <v/>
      </c>
      <c r="V7" s="4" t="str">
        <f>IFERROR(INDEX(G:G,_xlfn.AGGREGATE(15,6,ROW(Références[Epaisseur du primaire (µm)])/((COUNTIF($V$1:$V6,Références[Epaisseur du primaire (µm)])=0)*(Références[Epaisseur du primaire (µm)]&lt;&gt;"")),1)),"")</f>
        <v/>
      </c>
      <c r="W7" s="4" t="str">
        <f>IFERROR(INDEX(H:H,_xlfn.AGGREGATE(15,6,ROW(Références[Epaisseur de la couche intermédiaire (µm)])/((COUNTIF($W$1:$W6,Références[Epaisseur de la couche intermédiaire (µm)])=0)*(Références[Epaisseur de la couche intermédiaire (µm)]&lt;&gt;"")),1)),"")</f>
        <v/>
      </c>
      <c r="X7" s="4" t="str">
        <f>IFERROR(INDEX(I:I,_xlfn.AGGREGATE(15,6,ROW(Références[Epaisseur de la couche de finition en polyester (µm)])/((COUNTIF($X$1:$X6,Références[Epaisseur de la couche de finition en polyester (µm)])=0)*(Références[Epaisseur de la couche de finition en polyester (µm)]&lt;&gt;"")),1)),"")</f>
        <v/>
      </c>
      <c r="Y7" s="4" t="str">
        <f>IFERROR(INDEX(J:J,_xlfn.AGGREGATE(15,6,ROW(Références[Nombre de couche totale])/((COUNTIF($Y$1:$Y6,Références[Nombre de couche totale])=0)*(Références[Nombre de couche totale]&lt;&gt;"")),1)),"")</f>
        <v/>
      </c>
      <c r="Z7" s="4" t="str">
        <f>IFERROR(INDEX(K:K,_xlfn.AGGREGATE(15,6,ROW(Références[Epaisseur totale (µm)])/((COUNTIF($Z$1:$Z6,Références[Epaisseur totale (µm)])=0)*(Références[Epaisseur totale (µm)]&lt;&gt;"")),1)),"")</f>
        <v/>
      </c>
      <c r="AD7" s="7" t="s">
        <v>7</v>
      </c>
      <c r="AE7" s="7" t="s">
        <v>44</v>
      </c>
      <c r="AG7" s="7" t="s">
        <v>6</v>
      </c>
      <c r="AH7" s="7" t="s">
        <v>43</v>
      </c>
      <c r="AI7" s="7" t="s">
        <v>39</v>
      </c>
      <c r="AK7" s="7" t="s">
        <v>6</v>
      </c>
      <c r="AL7" s="7" t="s">
        <v>43</v>
      </c>
      <c r="AM7" s="7" t="s">
        <v>15</v>
      </c>
      <c r="AN7" s="7" t="s">
        <v>22</v>
      </c>
      <c r="AP7" s="7" t="s">
        <v>6</v>
      </c>
      <c r="AQ7" s="7" t="s">
        <v>43</v>
      </c>
      <c r="AR7" s="7" t="s">
        <v>15</v>
      </c>
      <c r="AS7" s="7" t="s">
        <v>22</v>
      </c>
      <c r="AT7" s="7" t="s">
        <v>27</v>
      </c>
    </row>
    <row r="8" spans="1:46" ht="30" x14ac:dyDescent="0.25">
      <c r="A8" s="4" t="s">
        <v>6</v>
      </c>
      <c r="B8" s="4" t="s">
        <v>43</v>
      </c>
      <c r="C8" s="4" t="s">
        <v>15</v>
      </c>
      <c r="D8" s="4" t="s">
        <v>21</v>
      </c>
      <c r="E8" s="4" t="s">
        <v>27</v>
      </c>
      <c r="F8" s="4" t="s">
        <v>38</v>
      </c>
      <c r="G8" s="4">
        <v>60</v>
      </c>
      <c r="H8" s="4" t="s">
        <v>34</v>
      </c>
      <c r="I8" s="4">
        <v>80</v>
      </c>
      <c r="J8" s="4">
        <v>2</v>
      </c>
      <c r="K8" s="4">
        <v>140</v>
      </c>
      <c r="P8" s="4" t="str">
        <f>IFERROR(INDEX(A:A,_xlfn.AGGREGATE(15,6,ROW(Références[Catégorie de corrosivité])/((COUNTIF($P$1:$P7,Références[Catégorie de corrosivité])=0)*(Références[Catégorie de corrosivité]&lt;&gt;"")),1)),"")</f>
        <v/>
      </c>
      <c r="R8" s="4" t="str">
        <f>IFERROR(INDEX(C:C,_xlfn.AGGREGATE(15,6,ROW(Références[Type de subjectile])/((COUNTIF($R$1:$R7,Références[Type de subjectile])=0)*(Références[Type de subjectile]&lt;&gt;"")),1)),"")</f>
        <v/>
      </c>
      <c r="S8" s="4" t="str">
        <f>IFERROR(INDEX(D:D,_xlfn.AGGREGATE(15,6,ROW(Références[Prétraitement])/((COUNTIF($S$1:$S7,Références[Prétraitement])=0)*(Références[Prétraitement]&lt;&gt;"")),1)),"")</f>
        <v/>
      </c>
      <c r="T8" s="4" t="str">
        <f>IFERROR(INDEX(E:E,_xlfn.AGGREGATE(15,6,ROW(Références[Préparation de surface])/((COUNTIF($T$1:$T7,Références[Préparation de surface])=0)*(Références[Préparation de surface]&lt;&gt;"")),1)),"")</f>
        <v/>
      </c>
      <c r="U8" s="4" t="str">
        <f>IFERROR(INDEX(F:F,_xlfn.AGGREGATE(15,6,ROW(Références[Type de primaire])/((COUNTIF($U$1:$U7,Références[Type de primaire])=0)*(Références[Type de primaire]&lt;&gt;"")),1)),"")</f>
        <v/>
      </c>
      <c r="V8" s="4" t="str">
        <f>IFERROR(INDEX(G:G,_xlfn.AGGREGATE(15,6,ROW(Références[Epaisseur du primaire (µm)])/((COUNTIF($V$1:$V7,Références[Epaisseur du primaire (µm)])=0)*(Références[Epaisseur du primaire (µm)]&lt;&gt;"")),1)),"")</f>
        <v/>
      </c>
      <c r="W8" s="4" t="str">
        <f>IFERROR(INDEX(H:H,_xlfn.AGGREGATE(15,6,ROW(Références[Epaisseur de la couche intermédiaire (µm)])/((COUNTIF($W$1:$W7,Références[Epaisseur de la couche intermédiaire (µm)])=0)*(Références[Epaisseur de la couche intermédiaire (µm)]&lt;&gt;"")),1)),"")</f>
        <v/>
      </c>
      <c r="X8" s="4" t="str">
        <f>IFERROR(INDEX(I:I,_xlfn.AGGREGATE(15,6,ROW(Références[Epaisseur de la couche de finition en polyester (µm)])/((COUNTIF($X$1:$X7,Références[Epaisseur de la couche de finition en polyester (µm)])=0)*(Références[Epaisseur de la couche de finition en polyester (µm)]&lt;&gt;"")),1)),"")</f>
        <v/>
      </c>
      <c r="Y8" s="4" t="str">
        <f>IFERROR(INDEX(J:J,_xlfn.AGGREGATE(15,6,ROW(Références[Nombre de couche totale])/((COUNTIF($Y$1:$Y7,Références[Nombre de couche totale])=0)*(Références[Nombre de couche totale]&lt;&gt;"")),1)),"")</f>
        <v/>
      </c>
      <c r="Z8" s="4" t="str">
        <f>IFERROR(INDEX(K:K,_xlfn.AGGREGATE(15,6,ROW(Références[Epaisseur totale (µm)])/((COUNTIF($Z$1:$Z7,Références[Epaisseur totale (µm)])=0)*(Références[Epaisseur totale (µm)]&lt;&gt;"")),1)),"")</f>
        <v/>
      </c>
      <c r="AD8" s="7" t="s">
        <v>8</v>
      </c>
      <c r="AE8" s="7" t="s">
        <v>43</v>
      </c>
      <c r="AG8" s="7" t="s">
        <v>6</v>
      </c>
      <c r="AH8" s="7" t="s">
        <v>42</v>
      </c>
      <c r="AI8" s="7" t="s">
        <v>14</v>
      </c>
      <c r="AK8" s="7" t="s">
        <v>6</v>
      </c>
      <c r="AL8" s="7" t="s">
        <v>43</v>
      </c>
      <c r="AM8" s="7" t="s">
        <v>24</v>
      </c>
      <c r="AN8" s="7" t="s">
        <v>19</v>
      </c>
      <c r="AP8" s="7" t="s">
        <v>6</v>
      </c>
      <c r="AQ8" s="7" t="s">
        <v>43</v>
      </c>
      <c r="AR8" s="7" t="s">
        <v>24</v>
      </c>
      <c r="AS8" s="7" t="s">
        <v>19</v>
      </c>
      <c r="AT8" s="7" t="s">
        <v>27</v>
      </c>
    </row>
    <row r="9" spans="1:46" ht="30" x14ac:dyDescent="0.25">
      <c r="A9" s="4" t="s">
        <v>6</v>
      </c>
      <c r="B9" s="4" t="s">
        <v>43</v>
      </c>
      <c r="C9" s="4" t="s">
        <v>15</v>
      </c>
      <c r="D9" s="4" t="s">
        <v>22</v>
      </c>
      <c r="E9" s="4" t="s">
        <v>27</v>
      </c>
      <c r="F9" s="4" t="s">
        <v>34</v>
      </c>
      <c r="G9" s="4" t="s">
        <v>34</v>
      </c>
      <c r="H9" s="4" t="s">
        <v>34</v>
      </c>
      <c r="I9" s="4">
        <v>80</v>
      </c>
      <c r="J9" s="4">
        <v>1</v>
      </c>
      <c r="K9" s="4">
        <v>80</v>
      </c>
      <c r="P9" s="4" t="str">
        <f>IFERROR(INDEX(A:A,_xlfn.AGGREGATE(15,6,ROW(Références[Catégorie de corrosivité])/((COUNTIF($P$1:$P8,Références[Catégorie de corrosivité])=0)*(Références[Catégorie de corrosivité]&lt;&gt;"")),1)),"")</f>
        <v/>
      </c>
      <c r="R9" s="4" t="str">
        <f>IFERROR(INDEX(C:C,_xlfn.AGGREGATE(15,6,ROW(Références[Type de subjectile])/((COUNTIF($R$1:$R8,Références[Type de subjectile])=0)*(Références[Type de subjectile]&lt;&gt;"")),1)),"")</f>
        <v/>
      </c>
      <c r="S9" s="4" t="str">
        <f>IFERROR(INDEX(D:D,_xlfn.AGGREGATE(15,6,ROW(Références[Prétraitement])/((COUNTIF($S$1:$S8,Références[Prétraitement])=0)*(Références[Prétraitement]&lt;&gt;"")),1)),"")</f>
        <v/>
      </c>
      <c r="T9" s="4" t="str">
        <f>IFERROR(INDEX(E:E,_xlfn.AGGREGATE(15,6,ROW(Références[Préparation de surface])/((COUNTIF($T$1:$T8,Références[Préparation de surface])=0)*(Références[Préparation de surface]&lt;&gt;"")),1)),"")</f>
        <v/>
      </c>
      <c r="U9" s="4" t="str">
        <f>IFERROR(INDEX(F:F,_xlfn.AGGREGATE(15,6,ROW(Références[Type de primaire])/((COUNTIF($U$1:$U8,Références[Type de primaire])=0)*(Références[Type de primaire]&lt;&gt;"")),1)),"")</f>
        <v/>
      </c>
      <c r="V9" s="4" t="str">
        <f>IFERROR(INDEX(G:G,_xlfn.AGGREGATE(15,6,ROW(Références[Epaisseur du primaire (µm)])/((COUNTIF($V$1:$V8,Références[Epaisseur du primaire (µm)])=0)*(Références[Epaisseur du primaire (µm)]&lt;&gt;"")),1)),"")</f>
        <v/>
      </c>
      <c r="W9" s="4" t="str">
        <f>IFERROR(INDEX(H:H,_xlfn.AGGREGATE(15,6,ROW(Références[Epaisseur de la couche intermédiaire (µm)])/((COUNTIF($W$1:$W8,Références[Epaisseur de la couche intermédiaire (µm)])=0)*(Références[Epaisseur de la couche intermédiaire (µm)]&lt;&gt;"")),1)),"")</f>
        <v/>
      </c>
      <c r="X9" s="4" t="str">
        <f>IFERROR(INDEX(I:I,_xlfn.AGGREGATE(15,6,ROW(Références[Epaisseur de la couche de finition en polyester (µm)])/((COUNTIF($X$1:$X8,Références[Epaisseur de la couche de finition en polyester (µm)])=0)*(Références[Epaisseur de la couche de finition en polyester (µm)]&lt;&gt;"")),1)),"")</f>
        <v/>
      </c>
      <c r="Y9" s="4" t="str">
        <f>IFERROR(INDEX(J:J,_xlfn.AGGREGATE(15,6,ROW(Références[Nombre de couche totale])/((COUNTIF($Y$1:$Y8,Références[Nombre de couche totale])=0)*(Références[Nombre de couche totale]&lt;&gt;"")),1)),"")</f>
        <v/>
      </c>
      <c r="Z9" s="4" t="str">
        <f>IFERROR(INDEX(K:K,_xlfn.AGGREGATE(15,6,ROW(Références[Epaisseur totale (µm)])/((COUNTIF($Z$1:$Z8,Références[Epaisseur totale (µm)])=0)*(Références[Epaisseur totale (µm)]&lt;&gt;"")),1)),"")</f>
        <v/>
      </c>
      <c r="AD9" s="7" t="s">
        <v>8</v>
      </c>
      <c r="AE9" s="7" t="s">
        <v>42</v>
      </c>
      <c r="AG9" s="7" t="s">
        <v>6</v>
      </c>
      <c r="AH9" s="7" t="s">
        <v>44</v>
      </c>
      <c r="AI9" s="7" t="s">
        <v>14</v>
      </c>
      <c r="AK9" s="7" t="s">
        <v>6</v>
      </c>
      <c r="AL9" s="7" t="s">
        <v>43</v>
      </c>
      <c r="AM9" s="7" t="s">
        <v>24</v>
      </c>
      <c r="AN9" s="7" t="s">
        <v>21</v>
      </c>
      <c r="AP9" s="7" t="s">
        <v>6</v>
      </c>
      <c r="AQ9" s="7" t="s">
        <v>43</v>
      </c>
      <c r="AR9" s="7" t="s">
        <v>24</v>
      </c>
      <c r="AS9" s="7" t="s">
        <v>21</v>
      </c>
      <c r="AT9" s="7" t="s">
        <v>27</v>
      </c>
    </row>
    <row r="10" spans="1:46" ht="30" x14ac:dyDescent="0.25">
      <c r="A10" s="4" t="s">
        <v>6</v>
      </c>
      <c r="B10" s="4" t="s">
        <v>43</v>
      </c>
      <c r="C10" s="4" t="s">
        <v>15</v>
      </c>
      <c r="D10" s="4" t="s">
        <v>22</v>
      </c>
      <c r="E10" s="4" t="s">
        <v>27</v>
      </c>
      <c r="F10" s="4" t="s">
        <v>38</v>
      </c>
      <c r="G10" s="4">
        <v>60</v>
      </c>
      <c r="H10" s="4" t="s">
        <v>34</v>
      </c>
      <c r="I10" s="4">
        <v>80</v>
      </c>
      <c r="J10" s="4">
        <v>2</v>
      </c>
      <c r="K10" s="4">
        <v>140</v>
      </c>
      <c r="P10" s="4" t="str">
        <f>IFERROR(INDEX(A:A,_xlfn.AGGREGATE(15,6,ROW(Références[Catégorie de corrosivité])/((COUNTIF($P$1:$P9,Références[Catégorie de corrosivité])=0)*(Références[Catégorie de corrosivité]&lt;&gt;"")),1)),"")</f>
        <v/>
      </c>
      <c r="S10" s="4" t="str">
        <f>IFERROR(INDEX(D:D,_xlfn.AGGREGATE(15,6,ROW(Références[Prétraitement])/((COUNTIF($S$1:$S9,Références[Prétraitement])=0)*(Références[Prétraitement]&lt;&gt;"")),1)),"")</f>
        <v/>
      </c>
      <c r="T10" s="4" t="str">
        <f>IFERROR(INDEX(E:E,_xlfn.AGGREGATE(15,6,ROW(Références[Préparation de surface])/((COUNTIF($T$1:$T9,Références[Préparation de surface])=0)*(Références[Préparation de surface]&lt;&gt;"")),1)),"")</f>
        <v/>
      </c>
      <c r="V10" s="4" t="str">
        <f>IFERROR(INDEX(G:G,_xlfn.AGGREGATE(15,6,ROW(Références[Epaisseur du primaire (µm)])/((COUNTIF($V$1:$V9,Références[Epaisseur du primaire (µm)])=0)*(Références[Epaisseur du primaire (µm)]&lt;&gt;"")),1)),"")</f>
        <v/>
      </c>
      <c r="W10" s="4" t="str">
        <f>IFERROR(INDEX(H:H,_xlfn.AGGREGATE(15,6,ROW(Références[Epaisseur de la couche intermédiaire (µm)])/((COUNTIF($W$1:$W9,Références[Epaisseur de la couche intermédiaire (µm)])=0)*(Références[Epaisseur de la couche intermédiaire (µm)]&lt;&gt;"")),1)),"")</f>
        <v/>
      </c>
      <c r="X10" s="4" t="str">
        <f>IFERROR(INDEX(I:I,_xlfn.AGGREGATE(15,6,ROW(Références[Epaisseur de la couche de finition en polyester (µm)])/((COUNTIF($X$1:$X9,Références[Epaisseur de la couche de finition en polyester (µm)])=0)*(Références[Epaisseur de la couche de finition en polyester (µm)]&lt;&gt;"")),1)),"")</f>
        <v/>
      </c>
      <c r="Y10" s="4" t="str">
        <f>IFERROR(INDEX(J:J,_xlfn.AGGREGATE(15,6,ROW(Références[Nombre de couche totale])/((COUNTIF($Y$1:$Y9,Références[Nombre de couche totale])=0)*(Références[Nombre de couche totale]&lt;&gt;"")),1)),"")</f>
        <v/>
      </c>
      <c r="Z10" s="4" t="str">
        <f>IFERROR(INDEX(K:K,_xlfn.AGGREGATE(15,6,ROW(Références[Epaisseur totale (µm)])/((COUNTIF($Z$1:$Z9,Références[Epaisseur totale (µm)])=0)*(Références[Epaisseur totale (µm)]&lt;&gt;"")),1)),"")</f>
        <v/>
      </c>
      <c r="AD10" s="7" t="s">
        <v>8</v>
      </c>
      <c r="AE10" s="7" t="s">
        <v>45</v>
      </c>
      <c r="AG10" s="7" t="s">
        <v>6</v>
      </c>
      <c r="AH10" s="7" t="s">
        <v>44</v>
      </c>
      <c r="AI10" s="7" t="s">
        <v>15</v>
      </c>
      <c r="AK10" s="7" t="s">
        <v>6</v>
      </c>
      <c r="AL10" s="7" t="s">
        <v>43</v>
      </c>
      <c r="AM10" s="7" t="s">
        <v>25</v>
      </c>
      <c r="AN10" s="7" t="s">
        <v>19</v>
      </c>
      <c r="AP10" s="7" t="s">
        <v>6</v>
      </c>
      <c r="AQ10" s="7" t="s">
        <v>43</v>
      </c>
      <c r="AR10" s="7" t="s">
        <v>25</v>
      </c>
      <c r="AS10" s="7" t="s">
        <v>19</v>
      </c>
      <c r="AT10" s="7" t="s">
        <v>27</v>
      </c>
    </row>
    <row r="11" spans="1:46" ht="30" x14ac:dyDescent="0.25">
      <c r="A11" s="4" t="s">
        <v>6</v>
      </c>
      <c r="B11" s="4" t="s">
        <v>43</v>
      </c>
      <c r="C11" s="4" t="s">
        <v>24</v>
      </c>
      <c r="D11" s="4" t="s">
        <v>19</v>
      </c>
      <c r="E11" s="4" t="s">
        <v>27</v>
      </c>
      <c r="F11" s="4" t="s">
        <v>34</v>
      </c>
      <c r="G11" s="4" t="s">
        <v>34</v>
      </c>
      <c r="H11" s="4" t="s">
        <v>34</v>
      </c>
      <c r="I11" s="4">
        <v>80</v>
      </c>
      <c r="J11" s="4">
        <v>1</v>
      </c>
      <c r="K11" s="4">
        <v>80</v>
      </c>
      <c r="P11" s="4" t="str">
        <f>IFERROR(INDEX(A:A,_xlfn.AGGREGATE(15,6,ROW(Références[Catégorie de corrosivité])/((COUNTIF($P$1:$P10,Références[Catégorie de corrosivité])=0)*(Références[Catégorie de corrosivité]&lt;&gt;"")),1)),"")</f>
        <v/>
      </c>
      <c r="AD11" s="7" t="s">
        <v>8</v>
      </c>
      <c r="AE11" s="7" t="s">
        <v>44</v>
      </c>
      <c r="AG11" s="7" t="s">
        <v>6</v>
      </c>
      <c r="AH11" s="7" t="s">
        <v>44</v>
      </c>
      <c r="AI11" s="7" t="s">
        <v>40</v>
      </c>
      <c r="AK11" s="7" t="s">
        <v>6</v>
      </c>
      <c r="AL11" s="7" t="s">
        <v>43</v>
      </c>
      <c r="AM11" s="7" t="s">
        <v>25</v>
      </c>
      <c r="AN11" s="7" t="s">
        <v>21</v>
      </c>
      <c r="AP11" s="7" t="s">
        <v>6</v>
      </c>
      <c r="AQ11" s="7" t="s">
        <v>43</v>
      </c>
      <c r="AR11" s="7" t="s">
        <v>25</v>
      </c>
      <c r="AS11" s="7" t="s">
        <v>21</v>
      </c>
      <c r="AT11" s="7" t="s">
        <v>27</v>
      </c>
    </row>
    <row r="12" spans="1:46" ht="30" x14ac:dyDescent="0.25">
      <c r="A12" s="4" t="s">
        <v>6</v>
      </c>
      <c r="B12" s="4" t="s">
        <v>43</v>
      </c>
      <c r="C12" s="4" t="s">
        <v>24</v>
      </c>
      <c r="D12" s="4" t="s">
        <v>21</v>
      </c>
      <c r="E12" s="4" t="s">
        <v>27</v>
      </c>
      <c r="F12" s="4" t="s">
        <v>34</v>
      </c>
      <c r="G12" s="4" t="s">
        <v>34</v>
      </c>
      <c r="H12" s="4" t="s">
        <v>34</v>
      </c>
      <c r="I12" s="4">
        <v>80</v>
      </c>
      <c r="J12" s="4">
        <v>1</v>
      </c>
      <c r="K12" s="4">
        <v>80</v>
      </c>
      <c r="AD12" s="7" t="s">
        <v>9</v>
      </c>
      <c r="AE12" s="7" t="s">
        <v>43</v>
      </c>
      <c r="AG12" s="7" t="s">
        <v>7</v>
      </c>
      <c r="AH12" s="7" t="s">
        <v>43</v>
      </c>
      <c r="AI12" s="7" t="s">
        <v>14</v>
      </c>
      <c r="AK12" s="7" t="s">
        <v>6</v>
      </c>
      <c r="AL12" s="7" t="s">
        <v>43</v>
      </c>
      <c r="AM12" s="7" t="s">
        <v>40</v>
      </c>
      <c r="AN12" s="7" t="s">
        <v>34</v>
      </c>
      <c r="AP12" s="7" t="s">
        <v>6</v>
      </c>
      <c r="AQ12" s="7" t="s">
        <v>43</v>
      </c>
      <c r="AR12" s="7" t="s">
        <v>40</v>
      </c>
      <c r="AS12" s="7" t="s">
        <v>34</v>
      </c>
      <c r="AT12" s="7" t="s">
        <v>41</v>
      </c>
    </row>
    <row r="13" spans="1:46" ht="30" x14ac:dyDescent="0.25">
      <c r="A13" s="4" t="s">
        <v>6</v>
      </c>
      <c r="B13" s="4" t="s">
        <v>43</v>
      </c>
      <c r="C13" s="4" t="s">
        <v>25</v>
      </c>
      <c r="D13" s="4" t="s">
        <v>19</v>
      </c>
      <c r="E13" s="4" t="s">
        <v>27</v>
      </c>
      <c r="F13" s="4" t="s">
        <v>34</v>
      </c>
      <c r="G13" s="4" t="s">
        <v>34</v>
      </c>
      <c r="H13" s="4" t="s">
        <v>34</v>
      </c>
      <c r="I13" s="4">
        <v>80</v>
      </c>
      <c r="J13" s="4">
        <v>1</v>
      </c>
      <c r="K13" s="4">
        <v>80</v>
      </c>
      <c r="AD13" s="7" t="s">
        <v>9</v>
      </c>
      <c r="AE13" s="7" t="s">
        <v>42</v>
      </c>
      <c r="AG13" s="7" t="s">
        <v>7</v>
      </c>
      <c r="AH13" s="7" t="s">
        <v>43</v>
      </c>
      <c r="AI13" s="7" t="s">
        <v>15</v>
      </c>
      <c r="AK13" s="7" t="s">
        <v>6</v>
      </c>
      <c r="AL13" s="7" t="s">
        <v>43</v>
      </c>
      <c r="AM13" s="7" t="s">
        <v>39</v>
      </c>
      <c r="AN13" s="7" t="s">
        <v>34</v>
      </c>
      <c r="AP13" s="7" t="s">
        <v>6</v>
      </c>
      <c r="AQ13" s="7" t="s">
        <v>43</v>
      </c>
      <c r="AR13" s="7" t="s">
        <v>39</v>
      </c>
      <c r="AS13" s="7" t="s">
        <v>34</v>
      </c>
      <c r="AT13" s="7" t="s">
        <v>41</v>
      </c>
    </row>
    <row r="14" spans="1:46" ht="30" x14ac:dyDescent="0.25">
      <c r="A14" s="4" t="s">
        <v>6</v>
      </c>
      <c r="B14" s="4" t="s">
        <v>43</v>
      </c>
      <c r="C14" s="4" t="s">
        <v>25</v>
      </c>
      <c r="D14" s="4" t="s">
        <v>19</v>
      </c>
      <c r="E14" s="4" t="s">
        <v>27</v>
      </c>
      <c r="F14" s="4" t="s">
        <v>38</v>
      </c>
      <c r="G14" s="4">
        <v>60</v>
      </c>
      <c r="H14" s="4" t="s">
        <v>34</v>
      </c>
      <c r="I14" s="4">
        <v>80</v>
      </c>
      <c r="J14" s="4">
        <v>2</v>
      </c>
      <c r="K14" s="4">
        <v>140</v>
      </c>
      <c r="AD14" s="7" t="s">
        <v>9</v>
      </c>
      <c r="AE14" s="7" t="s">
        <v>45</v>
      </c>
      <c r="AG14" s="7" t="s">
        <v>7</v>
      </c>
      <c r="AH14" s="7" t="s">
        <v>43</v>
      </c>
      <c r="AI14" s="7" t="s">
        <v>25</v>
      </c>
      <c r="AK14" s="7" t="s">
        <v>6</v>
      </c>
      <c r="AL14" s="7" t="s">
        <v>42</v>
      </c>
      <c r="AM14" s="7" t="s">
        <v>14</v>
      </c>
      <c r="AN14" s="7" t="s">
        <v>19</v>
      </c>
      <c r="AP14" s="7" t="s">
        <v>6</v>
      </c>
      <c r="AQ14" s="7" t="s">
        <v>42</v>
      </c>
      <c r="AR14" s="7" t="s">
        <v>14</v>
      </c>
      <c r="AS14" s="7" t="s">
        <v>19</v>
      </c>
      <c r="AT14" s="7" t="s">
        <v>27</v>
      </c>
    </row>
    <row r="15" spans="1:46" ht="30" x14ac:dyDescent="0.25">
      <c r="A15" s="4" t="s">
        <v>6</v>
      </c>
      <c r="B15" s="4" t="s">
        <v>43</v>
      </c>
      <c r="C15" s="4" t="s">
        <v>25</v>
      </c>
      <c r="D15" s="4" t="s">
        <v>21</v>
      </c>
      <c r="E15" s="4" t="s">
        <v>27</v>
      </c>
      <c r="F15" s="4" t="s">
        <v>34</v>
      </c>
      <c r="G15" s="4" t="s">
        <v>34</v>
      </c>
      <c r="H15" s="4" t="s">
        <v>34</v>
      </c>
      <c r="I15" s="4">
        <v>80</v>
      </c>
      <c r="J15" s="4">
        <v>1</v>
      </c>
      <c r="K15" s="4">
        <v>80</v>
      </c>
      <c r="AD15" s="7" t="s">
        <v>9</v>
      </c>
      <c r="AE15" s="7" t="s">
        <v>44</v>
      </c>
      <c r="AG15" s="7" t="s">
        <v>7</v>
      </c>
      <c r="AH15" s="7" t="s">
        <v>43</v>
      </c>
      <c r="AI15" s="7" t="s">
        <v>40</v>
      </c>
      <c r="AK15" s="7" t="s">
        <v>6</v>
      </c>
      <c r="AL15" s="7" t="s">
        <v>42</v>
      </c>
      <c r="AM15" s="7" t="s">
        <v>14</v>
      </c>
      <c r="AN15" s="7" t="s">
        <v>18</v>
      </c>
      <c r="AP15" s="7" t="s">
        <v>6</v>
      </c>
      <c r="AQ15" s="7" t="s">
        <v>42</v>
      </c>
      <c r="AR15" s="7" t="s">
        <v>14</v>
      </c>
      <c r="AS15" s="7" t="s">
        <v>18</v>
      </c>
      <c r="AT15" s="7" t="s">
        <v>28</v>
      </c>
    </row>
    <row r="16" spans="1:46" ht="30" x14ac:dyDescent="0.25">
      <c r="A16" s="4" t="s">
        <v>6</v>
      </c>
      <c r="B16" s="4" t="s">
        <v>43</v>
      </c>
      <c r="C16" s="4" t="s">
        <v>25</v>
      </c>
      <c r="D16" s="4" t="s">
        <v>21</v>
      </c>
      <c r="E16" s="4" t="s">
        <v>27</v>
      </c>
      <c r="F16" s="4" t="s">
        <v>38</v>
      </c>
      <c r="G16" s="4">
        <v>60</v>
      </c>
      <c r="H16" s="4" t="s">
        <v>34</v>
      </c>
      <c r="I16" s="4">
        <v>80</v>
      </c>
      <c r="J16" s="4">
        <v>2</v>
      </c>
      <c r="K16" s="4">
        <v>140</v>
      </c>
      <c r="AG16" s="7" t="s">
        <v>7</v>
      </c>
      <c r="AH16" s="7" t="s">
        <v>43</v>
      </c>
      <c r="AI16" s="7" t="s">
        <v>39</v>
      </c>
      <c r="AK16" s="7" t="s">
        <v>6</v>
      </c>
      <c r="AL16" s="7" t="s">
        <v>44</v>
      </c>
      <c r="AM16" s="7" t="s">
        <v>14</v>
      </c>
      <c r="AN16" s="7" t="s">
        <v>19</v>
      </c>
      <c r="AP16" s="7" t="s">
        <v>6</v>
      </c>
      <c r="AQ16" s="7" t="s">
        <v>44</v>
      </c>
      <c r="AR16" s="7" t="s">
        <v>14</v>
      </c>
      <c r="AS16" s="7" t="s">
        <v>19</v>
      </c>
      <c r="AT16" s="7" t="s">
        <v>27</v>
      </c>
    </row>
    <row r="17" spans="1:46" x14ac:dyDescent="0.25">
      <c r="A17" s="4" t="s">
        <v>6</v>
      </c>
      <c r="B17" s="4" t="s">
        <v>43</v>
      </c>
      <c r="C17" s="4" t="s">
        <v>40</v>
      </c>
      <c r="D17" s="4" t="s">
        <v>34</v>
      </c>
      <c r="E17" s="4" t="s">
        <v>41</v>
      </c>
      <c r="F17" s="4" t="s">
        <v>34</v>
      </c>
      <c r="G17" s="4" t="s">
        <v>34</v>
      </c>
      <c r="H17" s="4" t="s">
        <v>34</v>
      </c>
      <c r="I17" s="4">
        <v>80</v>
      </c>
      <c r="J17" s="4">
        <v>1</v>
      </c>
      <c r="K17" s="4">
        <v>80</v>
      </c>
      <c r="AG17" s="7" t="s">
        <v>7</v>
      </c>
      <c r="AH17" s="7" t="s">
        <v>45</v>
      </c>
      <c r="AI17" s="7" t="s">
        <v>14</v>
      </c>
      <c r="AK17" s="7" t="s">
        <v>6</v>
      </c>
      <c r="AL17" s="7" t="s">
        <v>44</v>
      </c>
      <c r="AM17" s="7" t="s">
        <v>14</v>
      </c>
      <c r="AN17" s="7" t="s">
        <v>18</v>
      </c>
      <c r="AP17" s="7" t="s">
        <v>6</v>
      </c>
      <c r="AQ17" s="7" t="s">
        <v>44</v>
      </c>
      <c r="AR17" s="7" t="s">
        <v>14</v>
      </c>
      <c r="AS17" s="7" t="s">
        <v>18</v>
      </c>
      <c r="AT17" s="7" t="s">
        <v>28</v>
      </c>
    </row>
    <row r="18" spans="1:46" x14ac:dyDescent="0.25">
      <c r="A18" s="4" t="s">
        <v>6</v>
      </c>
      <c r="B18" s="4" t="s">
        <v>43</v>
      </c>
      <c r="C18" s="4" t="s">
        <v>39</v>
      </c>
      <c r="D18" s="4" t="s">
        <v>34</v>
      </c>
      <c r="E18" s="4" t="s">
        <v>41</v>
      </c>
      <c r="F18" s="4" t="s">
        <v>34</v>
      </c>
      <c r="G18" s="4" t="s">
        <v>34</v>
      </c>
      <c r="H18" s="4" t="s">
        <v>34</v>
      </c>
      <c r="I18" s="4">
        <v>80</v>
      </c>
      <c r="J18" s="4">
        <v>1</v>
      </c>
      <c r="K18" s="4">
        <v>80</v>
      </c>
      <c r="AG18" s="7" t="s">
        <v>7</v>
      </c>
      <c r="AH18" s="7" t="s">
        <v>45</v>
      </c>
      <c r="AI18" s="7" t="s">
        <v>24</v>
      </c>
      <c r="AK18" s="7" t="s">
        <v>6</v>
      </c>
      <c r="AL18" s="7" t="s">
        <v>44</v>
      </c>
      <c r="AM18" s="7" t="s">
        <v>15</v>
      </c>
      <c r="AN18" s="7" t="s">
        <v>19</v>
      </c>
      <c r="AP18" s="7" t="s">
        <v>6</v>
      </c>
      <c r="AQ18" s="7" t="s">
        <v>44</v>
      </c>
      <c r="AR18" s="7" t="s">
        <v>15</v>
      </c>
      <c r="AS18" s="7" t="s">
        <v>19</v>
      </c>
      <c r="AT18" s="7" t="s">
        <v>27</v>
      </c>
    </row>
    <row r="19" spans="1:46" ht="30" x14ac:dyDescent="0.25">
      <c r="A19" s="4" t="s">
        <v>6</v>
      </c>
      <c r="B19" s="4" t="s">
        <v>43</v>
      </c>
      <c r="C19" s="4" t="s">
        <v>39</v>
      </c>
      <c r="D19" s="4" t="s">
        <v>34</v>
      </c>
      <c r="E19" s="4" t="s">
        <v>41</v>
      </c>
      <c r="F19" s="4" t="s">
        <v>38</v>
      </c>
      <c r="G19" s="4">
        <v>60</v>
      </c>
      <c r="H19" s="4" t="s">
        <v>34</v>
      </c>
      <c r="I19" s="4">
        <v>80</v>
      </c>
      <c r="J19" s="4">
        <v>2</v>
      </c>
      <c r="K19" s="4">
        <v>140</v>
      </c>
      <c r="AG19" s="7" t="s">
        <v>7</v>
      </c>
      <c r="AH19" s="7" t="s">
        <v>44</v>
      </c>
      <c r="AI19" s="7" t="s">
        <v>14</v>
      </c>
      <c r="AK19" s="7" t="s">
        <v>6</v>
      </c>
      <c r="AL19" s="7" t="s">
        <v>44</v>
      </c>
      <c r="AM19" s="7" t="s">
        <v>15</v>
      </c>
      <c r="AN19" s="7" t="s">
        <v>21</v>
      </c>
      <c r="AP19" s="7" t="s">
        <v>6</v>
      </c>
      <c r="AQ19" s="7" t="s">
        <v>44</v>
      </c>
      <c r="AR19" s="7" t="s">
        <v>15</v>
      </c>
      <c r="AS19" s="7" t="s">
        <v>21</v>
      </c>
      <c r="AT19" s="7" t="s">
        <v>27</v>
      </c>
    </row>
    <row r="20" spans="1:46" x14ac:dyDescent="0.25">
      <c r="A20" s="4" t="s">
        <v>6</v>
      </c>
      <c r="B20" s="4" t="s">
        <v>42</v>
      </c>
      <c r="C20" s="4" t="s">
        <v>14</v>
      </c>
      <c r="D20" s="4" t="s">
        <v>19</v>
      </c>
      <c r="E20" s="4" t="s">
        <v>27</v>
      </c>
      <c r="F20" s="4" t="s">
        <v>34</v>
      </c>
      <c r="G20" s="4" t="s">
        <v>34</v>
      </c>
      <c r="H20" s="4" t="s">
        <v>34</v>
      </c>
      <c r="I20" s="4">
        <v>60</v>
      </c>
      <c r="J20" s="4">
        <v>1</v>
      </c>
      <c r="K20" s="4">
        <v>60</v>
      </c>
      <c r="AG20" s="7" t="s">
        <v>7</v>
      </c>
      <c r="AH20" s="7" t="s">
        <v>44</v>
      </c>
      <c r="AI20" s="7" t="s">
        <v>15</v>
      </c>
      <c r="AK20" s="7" t="s">
        <v>6</v>
      </c>
      <c r="AL20" s="7" t="s">
        <v>44</v>
      </c>
      <c r="AM20" s="7" t="s">
        <v>40</v>
      </c>
      <c r="AN20" s="7" t="s">
        <v>34</v>
      </c>
      <c r="AP20" s="7" t="s">
        <v>6</v>
      </c>
      <c r="AQ20" s="7" t="s">
        <v>44</v>
      </c>
      <c r="AR20" s="7" t="s">
        <v>40</v>
      </c>
      <c r="AS20" s="7" t="s">
        <v>34</v>
      </c>
      <c r="AT20" s="7" t="s">
        <v>41</v>
      </c>
    </row>
    <row r="21" spans="1:46" x14ac:dyDescent="0.25">
      <c r="A21" s="4" t="s">
        <v>6</v>
      </c>
      <c r="B21" s="4" t="s">
        <v>42</v>
      </c>
      <c r="C21" s="4" t="s">
        <v>14</v>
      </c>
      <c r="D21" s="4" t="s">
        <v>18</v>
      </c>
      <c r="E21" s="4" t="s">
        <v>28</v>
      </c>
      <c r="F21" s="4" t="s">
        <v>34</v>
      </c>
      <c r="G21" s="4" t="s">
        <v>34</v>
      </c>
      <c r="H21" s="4" t="s">
        <v>34</v>
      </c>
      <c r="I21" s="4">
        <v>60</v>
      </c>
      <c r="J21" s="4">
        <v>1</v>
      </c>
      <c r="K21" s="4">
        <v>60</v>
      </c>
      <c r="AG21" s="7" t="s">
        <v>7</v>
      </c>
      <c r="AH21" s="7" t="s">
        <v>44</v>
      </c>
      <c r="AI21" s="7" t="s">
        <v>40</v>
      </c>
      <c r="AK21" s="7" t="s">
        <v>7</v>
      </c>
      <c r="AL21" s="7" t="s">
        <v>43</v>
      </c>
      <c r="AM21" s="7" t="s">
        <v>14</v>
      </c>
      <c r="AN21" s="7" t="s">
        <v>36</v>
      </c>
      <c r="AP21" s="7" t="s">
        <v>7</v>
      </c>
      <c r="AQ21" s="7" t="s">
        <v>43</v>
      </c>
      <c r="AR21" s="7" t="s">
        <v>14</v>
      </c>
      <c r="AS21" s="7" t="s">
        <v>36</v>
      </c>
      <c r="AT21" s="7" t="s">
        <v>28</v>
      </c>
    </row>
    <row r="22" spans="1:46" ht="60" x14ac:dyDescent="0.25">
      <c r="A22" s="4" t="s">
        <v>6</v>
      </c>
      <c r="B22" s="4" t="s">
        <v>44</v>
      </c>
      <c r="C22" s="4" t="s">
        <v>14</v>
      </c>
      <c r="D22" s="4" t="s">
        <v>19</v>
      </c>
      <c r="E22" s="4" t="s">
        <v>27</v>
      </c>
      <c r="F22" s="4" t="s">
        <v>37</v>
      </c>
      <c r="G22" s="4">
        <v>60</v>
      </c>
      <c r="H22" s="4">
        <v>60</v>
      </c>
      <c r="I22" s="4">
        <v>80</v>
      </c>
      <c r="J22" s="4">
        <v>3</v>
      </c>
      <c r="K22" s="4">
        <v>200</v>
      </c>
      <c r="AG22" s="7" t="s">
        <v>8</v>
      </c>
      <c r="AH22" s="7" t="s">
        <v>43</v>
      </c>
      <c r="AI22" s="7" t="s">
        <v>14</v>
      </c>
      <c r="AK22" s="7" t="s">
        <v>7</v>
      </c>
      <c r="AL22" s="7" t="s">
        <v>43</v>
      </c>
      <c r="AM22" s="7" t="s">
        <v>15</v>
      </c>
      <c r="AN22" s="7" t="s">
        <v>19</v>
      </c>
      <c r="AP22" s="7" t="s">
        <v>7</v>
      </c>
      <c r="AQ22" s="7" t="s">
        <v>43</v>
      </c>
      <c r="AR22" s="7" t="s">
        <v>15</v>
      </c>
      <c r="AS22" s="7" t="s">
        <v>19</v>
      </c>
      <c r="AT22" s="7" t="s">
        <v>27</v>
      </c>
    </row>
    <row r="23" spans="1:46" ht="60" x14ac:dyDescent="0.25">
      <c r="A23" s="4" t="s">
        <v>6</v>
      </c>
      <c r="B23" s="4" t="s">
        <v>44</v>
      </c>
      <c r="C23" s="4" t="s">
        <v>14</v>
      </c>
      <c r="D23" s="4" t="s">
        <v>18</v>
      </c>
      <c r="E23" s="4" t="s">
        <v>28</v>
      </c>
      <c r="F23" s="4" t="s">
        <v>37</v>
      </c>
      <c r="G23" s="4">
        <v>60</v>
      </c>
      <c r="H23" s="4">
        <v>60</v>
      </c>
      <c r="I23" s="4">
        <v>80</v>
      </c>
      <c r="J23" s="4">
        <v>3</v>
      </c>
      <c r="K23" s="4">
        <v>200</v>
      </c>
      <c r="AG23" s="7" t="s">
        <v>8</v>
      </c>
      <c r="AH23" s="7" t="s">
        <v>43</v>
      </c>
      <c r="AI23" s="7" t="s">
        <v>15</v>
      </c>
      <c r="AK23" s="7" t="s">
        <v>7</v>
      </c>
      <c r="AL23" s="7" t="s">
        <v>43</v>
      </c>
      <c r="AM23" s="7" t="s">
        <v>15</v>
      </c>
      <c r="AN23" s="7" t="s">
        <v>21</v>
      </c>
      <c r="AP23" s="7" t="s">
        <v>7</v>
      </c>
      <c r="AQ23" s="7" t="s">
        <v>43</v>
      </c>
      <c r="AR23" s="7" t="s">
        <v>15</v>
      </c>
      <c r="AS23" s="7" t="s">
        <v>21</v>
      </c>
      <c r="AT23" s="7" t="s">
        <v>27</v>
      </c>
    </row>
    <row r="24" spans="1:46" ht="30" x14ac:dyDescent="0.25">
      <c r="A24" s="4" t="s">
        <v>6</v>
      </c>
      <c r="B24" s="4" t="s">
        <v>44</v>
      </c>
      <c r="C24" s="4" t="s">
        <v>15</v>
      </c>
      <c r="D24" s="4" t="s">
        <v>19</v>
      </c>
      <c r="E24" s="4" t="s">
        <v>27</v>
      </c>
      <c r="F24" s="4" t="s">
        <v>38</v>
      </c>
      <c r="G24" s="4">
        <v>60</v>
      </c>
      <c r="H24" s="4">
        <v>60</v>
      </c>
      <c r="I24" s="4">
        <v>80</v>
      </c>
      <c r="J24" s="4">
        <v>3</v>
      </c>
      <c r="K24" s="4">
        <v>200</v>
      </c>
      <c r="AG24" s="7" t="s">
        <v>8</v>
      </c>
      <c r="AH24" s="7" t="s">
        <v>43</v>
      </c>
      <c r="AI24" s="7" t="s">
        <v>25</v>
      </c>
      <c r="AK24" s="7" t="s">
        <v>7</v>
      </c>
      <c r="AL24" s="7" t="s">
        <v>43</v>
      </c>
      <c r="AM24" s="7" t="s">
        <v>15</v>
      </c>
      <c r="AN24" s="7" t="s">
        <v>22</v>
      </c>
      <c r="AP24" s="7" t="s">
        <v>7</v>
      </c>
      <c r="AQ24" s="7" t="s">
        <v>43</v>
      </c>
      <c r="AR24" s="7" t="s">
        <v>15</v>
      </c>
      <c r="AS24" s="7" t="s">
        <v>22</v>
      </c>
      <c r="AT24" s="7" t="s">
        <v>27</v>
      </c>
    </row>
    <row r="25" spans="1:46" ht="30" x14ac:dyDescent="0.25">
      <c r="A25" s="4" t="s">
        <v>6</v>
      </c>
      <c r="B25" s="4" t="s">
        <v>44</v>
      </c>
      <c r="C25" s="4" t="s">
        <v>15</v>
      </c>
      <c r="D25" s="4" t="s">
        <v>21</v>
      </c>
      <c r="E25" s="4" t="s">
        <v>27</v>
      </c>
      <c r="F25" s="4" t="s">
        <v>38</v>
      </c>
      <c r="G25" s="4">
        <v>60</v>
      </c>
      <c r="H25" s="4">
        <v>60</v>
      </c>
      <c r="I25" s="4">
        <v>80</v>
      </c>
      <c r="J25" s="4">
        <v>3</v>
      </c>
      <c r="K25" s="4">
        <v>200</v>
      </c>
      <c r="AG25" s="7" t="s">
        <v>8</v>
      </c>
      <c r="AH25" s="7" t="s">
        <v>43</v>
      </c>
      <c r="AI25" s="7" t="s">
        <v>40</v>
      </c>
      <c r="AK25" s="7" t="s">
        <v>7</v>
      </c>
      <c r="AL25" s="7" t="s">
        <v>43</v>
      </c>
      <c r="AM25" s="7" t="s">
        <v>25</v>
      </c>
      <c r="AN25" s="7" t="s">
        <v>19</v>
      </c>
      <c r="AP25" s="7" t="s">
        <v>7</v>
      </c>
      <c r="AQ25" s="7" t="s">
        <v>43</v>
      </c>
      <c r="AR25" s="7" t="s">
        <v>25</v>
      </c>
      <c r="AS25" s="7" t="s">
        <v>19</v>
      </c>
      <c r="AT25" s="7" t="s">
        <v>27</v>
      </c>
    </row>
    <row r="26" spans="1:46" ht="30" x14ac:dyDescent="0.25">
      <c r="A26" s="4" t="s">
        <v>6</v>
      </c>
      <c r="B26" s="4" t="s">
        <v>44</v>
      </c>
      <c r="C26" s="4" t="s">
        <v>40</v>
      </c>
      <c r="D26" s="4" t="s">
        <v>34</v>
      </c>
      <c r="E26" s="4" t="s">
        <v>41</v>
      </c>
      <c r="F26" s="4" t="s">
        <v>38</v>
      </c>
      <c r="G26" s="4">
        <v>60</v>
      </c>
      <c r="H26" s="4" t="s">
        <v>34</v>
      </c>
      <c r="I26" s="4">
        <v>80</v>
      </c>
      <c r="J26" s="4">
        <v>2</v>
      </c>
      <c r="K26" s="4">
        <v>140</v>
      </c>
      <c r="AG26" s="7" t="s">
        <v>8</v>
      </c>
      <c r="AH26" s="7" t="s">
        <v>43</v>
      </c>
      <c r="AI26" s="7" t="s">
        <v>39</v>
      </c>
      <c r="AK26" s="7" t="s">
        <v>7</v>
      </c>
      <c r="AL26" s="7" t="s">
        <v>43</v>
      </c>
      <c r="AM26" s="7" t="s">
        <v>25</v>
      </c>
      <c r="AN26" s="7" t="s">
        <v>21</v>
      </c>
      <c r="AP26" s="7" t="s">
        <v>7</v>
      </c>
      <c r="AQ26" s="7" t="s">
        <v>43</v>
      </c>
      <c r="AR26" s="7" t="s">
        <v>25</v>
      </c>
      <c r="AS26" s="7" t="s">
        <v>21</v>
      </c>
      <c r="AT26" s="7" t="s">
        <v>27</v>
      </c>
    </row>
    <row r="27" spans="1:46" ht="60" x14ac:dyDescent="0.25">
      <c r="A27" s="4" t="s">
        <v>7</v>
      </c>
      <c r="B27" s="4" t="s">
        <v>43</v>
      </c>
      <c r="C27" s="4" t="s">
        <v>14</v>
      </c>
      <c r="D27" s="4" t="s">
        <v>36</v>
      </c>
      <c r="E27" s="4" t="s">
        <v>28</v>
      </c>
      <c r="F27" s="4" t="s">
        <v>37</v>
      </c>
      <c r="G27" s="4">
        <v>60</v>
      </c>
      <c r="H27" s="4" t="s">
        <v>34</v>
      </c>
      <c r="I27" s="4">
        <v>80</v>
      </c>
      <c r="J27" s="4">
        <v>2</v>
      </c>
      <c r="K27" s="4">
        <v>140</v>
      </c>
      <c r="AG27" s="7" t="s">
        <v>8</v>
      </c>
      <c r="AH27" s="7" t="s">
        <v>42</v>
      </c>
      <c r="AI27" s="7" t="s">
        <v>15</v>
      </c>
      <c r="AK27" s="7" t="s">
        <v>7</v>
      </c>
      <c r="AL27" s="7" t="s">
        <v>43</v>
      </c>
      <c r="AM27" s="7" t="s">
        <v>40</v>
      </c>
      <c r="AN27" s="7" t="s">
        <v>34</v>
      </c>
      <c r="AP27" s="7" t="s">
        <v>7</v>
      </c>
      <c r="AQ27" s="7" t="s">
        <v>43</v>
      </c>
      <c r="AR27" s="7" t="s">
        <v>40</v>
      </c>
      <c r="AS27" s="7" t="s">
        <v>34</v>
      </c>
      <c r="AT27" s="7" t="s">
        <v>41</v>
      </c>
    </row>
    <row r="28" spans="1:46" x14ac:dyDescent="0.25">
      <c r="A28" s="4" t="s">
        <v>7</v>
      </c>
      <c r="B28" s="4" t="s">
        <v>43</v>
      </c>
      <c r="C28" s="4" t="s">
        <v>15</v>
      </c>
      <c r="D28" s="4" t="s">
        <v>19</v>
      </c>
      <c r="E28" s="4" t="s">
        <v>27</v>
      </c>
      <c r="F28" s="4" t="s">
        <v>34</v>
      </c>
      <c r="G28" s="4" t="s">
        <v>34</v>
      </c>
      <c r="H28" s="4" t="s">
        <v>34</v>
      </c>
      <c r="I28" s="4">
        <v>80</v>
      </c>
      <c r="J28" s="4">
        <v>1</v>
      </c>
      <c r="K28" s="4">
        <v>80</v>
      </c>
      <c r="AG28" s="7" t="s">
        <v>8</v>
      </c>
      <c r="AH28" s="7" t="s">
        <v>42</v>
      </c>
      <c r="AI28" s="7" t="s">
        <v>39</v>
      </c>
      <c r="AK28" s="7" t="s">
        <v>7</v>
      </c>
      <c r="AL28" s="7" t="s">
        <v>43</v>
      </c>
      <c r="AM28" s="7" t="s">
        <v>39</v>
      </c>
      <c r="AN28" s="7" t="s">
        <v>34</v>
      </c>
      <c r="AP28" s="7" t="s">
        <v>7</v>
      </c>
      <c r="AQ28" s="7" t="s">
        <v>43</v>
      </c>
      <c r="AR28" s="7" t="s">
        <v>39</v>
      </c>
      <c r="AS28" s="7" t="s">
        <v>34</v>
      </c>
      <c r="AT28" s="7" t="s">
        <v>41</v>
      </c>
    </row>
    <row r="29" spans="1:46" ht="30" x14ac:dyDescent="0.25">
      <c r="A29" s="4" t="s">
        <v>7</v>
      </c>
      <c r="B29" s="4" t="s">
        <v>43</v>
      </c>
      <c r="C29" s="4" t="s">
        <v>15</v>
      </c>
      <c r="D29" s="4" t="s">
        <v>19</v>
      </c>
      <c r="E29" s="4" t="s">
        <v>27</v>
      </c>
      <c r="F29" s="4" t="s">
        <v>38</v>
      </c>
      <c r="G29" s="4">
        <v>60</v>
      </c>
      <c r="H29" s="4" t="s">
        <v>34</v>
      </c>
      <c r="I29" s="4">
        <v>80</v>
      </c>
      <c r="J29" s="4">
        <v>2</v>
      </c>
      <c r="K29" s="4">
        <v>140</v>
      </c>
      <c r="AG29" s="7" t="s">
        <v>8</v>
      </c>
      <c r="AH29" s="7" t="s">
        <v>45</v>
      </c>
      <c r="AI29" s="7" t="s">
        <v>14</v>
      </c>
      <c r="AK29" s="7" t="s">
        <v>7</v>
      </c>
      <c r="AL29" s="7" t="s">
        <v>45</v>
      </c>
      <c r="AM29" s="7" t="s">
        <v>14</v>
      </c>
      <c r="AN29" s="7" t="s">
        <v>19</v>
      </c>
      <c r="AP29" s="7" t="s">
        <v>7</v>
      </c>
      <c r="AQ29" s="7" t="s">
        <v>45</v>
      </c>
      <c r="AR29" s="7" t="s">
        <v>14</v>
      </c>
      <c r="AS29" s="7" t="s">
        <v>19</v>
      </c>
      <c r="AT29" s="7" t="s">
        <v>27</v>
      </c>
    </row>
    <row r="30" spans="1:46" x14ac:dyDescent="0.25">
      <c r="A30" s="4" t="s">
        <v>7</v>
      </c>
      <c r="B30" s="4" t="s">
        <v>43</v>
      </c>
      <c r="C30" s="4" t="s">
        <v>15</v>
      </c>
      <c r="D30" s="4" t="s">
        <v>21</v>
      </c>
      <c r="E30" s="4" t="s">
        <v>27</v>
      </c>
      <c r="F30" s="4" t="s">
        <v>34</v>
      </c>
      <c r="G30" s="4" t="s">
        <v>34</v>
      </c>
      <c r="H30" s="4" t="s">
        <v>34</v>
      </c>
      <c r="I30" s="4">
        <v>80</v>
      </c>
      <c r="J30" s="4">
        <v>1</v>
      </c>
      <c r="K30" s="4">
        <v>80</v>
      </c>
      <c r="AG30" s="7" t="s">
        <v>8</v>
      </c>
      <c r="AH30" s="7" t="s">
        <v>45</v>
      </c>
      <c r="AI30" s="7" t="s">
        <v>15</v>
      </c>
      <c r="AK30" s="7" t="s">
        <v>7</v>
      </c>
      <c r="AL30" s="7" t="s">
        <v>45</v>
      </c>
      <c r="AM30" s="7" t="s">
        <v>14</v>
      </c>
      <c r="AN30" s="7" t="s">
        <v>18</v>
      </c>
      <c r="AP30" s="7" t="s">
        <v>7</v>
      </c>
      <c r="AQ30" s="7" t="s">
        <v>45</v>
      </c>
      <c r="AR30" s="7" t="s">
        <v>14</v>
      </c>
      <c r="AS30" s="7" t="s">
        <v>18</v>
      </c>
      <c r="AT30" s="7" t="s">
        <v>28</v>
      </c>
    </row>
    <row r="31" spans="1:46" ht="30" x14ac:dyDescent="0.25">
      <c r="A31" s="4" t="s">
        <v>7</v>
      </c>
      <c r="B31" s="4" t="s">
        <v>43</v>
      </c>
      <c r="C31" s="4" t="s">
        <v>15</v>
      </c>
      <c r="D31" s="4" t="s">
        <v>21</v>
      </c>
      <c r="E31" s="4" t="s">
        <v>27</v>
      </c>
      <c r="F31" s="4" t="s">
        <v>38</v>
      </c>
      <c r="G31" s="4">
        <v>60</v>
      </c>
      <c r="H31" s="4" t="s">
        <v>34</v>
      </c>
      <c r="I31" s="4">
        <v>80</v>
      </c>
      <c r="J31" s="4">
        <v>2</v>
      </c>
      <c r="K31" s="4">
        <v>140</v>
      </c>
      <c r="AG31" s="7" t="s">
        <v>8</v>
      </c>
      <c r="AH31" s="7" t="s">
        <v>44</v>
      </c>
      <c r="AI31" s="7" t="s">
        <v>15</v>
      </c>
      <c r="AK31" s="7" t="s">
        <v>7</v>
      </c>
      <c r="AL31" s="7" t="s">
        <v>45</v>
      </c>
      <c r="AM31" s="7" t="s">
        <v>24</v>
      </c>
      <c r="AN31" s="7" t="s">
        <v>19</v>
      </c>
      <c r="AP31" s="7" t="s">
        <v>7</v>
      </c>
      <c r="AQ31" s="7" t="s">
        <v>45</v>
      </c>
      <c r="AR31" s="7" t="s">
        <v>24</v>
      </c>
      <c r="AS31" s="7" t="s">
        <v>19</v>
      </c>
      <c r="AT31" s="7" t="s">
        <v>27</v>
      </c>
    </row>
    <row r="32" spans="1:46" ht="30" x14ac:dyDescent="0.25">
      <c r="A32" s="4" t="s">
        <v>7</v>
      </c>
      <c r="B32" s="4" t="s">
        <v>43</v>
      </c>
      <c r="C32" s="4" t="s">
        <v>15</v>
      </c>
      <c r="D32" s="4" t="s">
        <v>22</v>
      </c>
      <c r="E32" s="4" t="s">
        <v>27</v>
      </c>
      <c r="F32" s="4" t="s">
        <v>34</v>
      </c>
      <c r="G32" s="4" t="s">
        <v>34</v>
      </c>
      <c r="H32" s="4" t="s">
        <v>34</v>
      </c>
      <c r="I32" s="4">
        <v>80</v>
      </c>
      <c r="J32" s="4">
        <v>1</v>
      </c>
      <c r="K32" s="4">
        <v>80</v>
      </c>
      <c r="AG32" s="7" t="s">
        <v>8</v>
      </c>
      <c r="AH32" s="7" t="s">
        <v>44</v>
      </c>
      <c r="AI32" s="7" t="s">
        <v>40</v>
      </c>
      <c r="AK32" s="7" t="s">
        <v>7</v>
      </c>
      <c r="AL32" s="7" t="s">
        <v>45</v>
      </c>
      <c r="AM32" s="7" t="s">
        <v>24</v>
      </c>
      <c r="AN32" s="7" t="s">
        <v>21</v>
      </c>
      <c r="AP32" s="7" t="s">
        <v>7</v>
      </c>
      <c r="AQ32" s="7" t="s">
        <v>45</v>
      </c>
      <c r="AR32" s="7" t="s">
        <v>24</v>
      </c>
      <c r="AS32" s="7" t="s">
        <v>21</v>
      </c>
      <c r="AT32" s="7" t="s">
        <v>27</v>
      </c>
    </row>
    <row r="33" spans="1:46" ht="30" x14ac:dyDescent="0.25">
      <c r="A33" s="4" t="s">
        <v>7</v>
      </c>
      <c r="B33" s="4" t="s">
        <v>43</v>
      </c>
      <c r="C33" s="4" t="s">
        <v>15</v>
      </c>
      <c r="D33" s="4" t="s">
        <v>22</v>
      </c>
      <c r="E33" s="4" t="s">
        <v>27</v>
      </c>
      <c r="F33" s="4" t="s">
        <v>38</v>
      </c>
      <c r="G33" s="4">
        <v>60</v>
      </c>
      <c r="H33" s="4" t="s">
        <v>34</v>
      </c>
      <c r="I33" s="4">
        <v>80</v>
      </c>
      <c r="J33" s="4">
        <v>2</v>
      </c>
      <c r="K33" s="4">
        <v>140</v>
      </c>
      <c r="AG33" s="7" t="s">
        <v>9</v>
      </c>
      <c r="AH33" s="7" t="s">
        <v>43</v>
      </c>
      <c r="AI33" s="7" t="s">
        <v>14</v>
      </c>
      <c r="AK33" s="7" t="s">
        <v>7</v>
      </c>
      <c r="AL33" s="7" t="s">
        <v>44</v>
      </c>
      <c r="AM33" s="7" t="s">
        <v>14</v>
      </c>
      <c r="AN33" s="7" t="s">
        <v>19</v>
      </c>
      <c r="AP33" s="7" t="s">
        <v>7</v>
      </c>
      <c r="AQ33" s="7" t="s">
        <v>44</v>
      </c>
      <c r="AR33" s="7" t="s">
        <v>14</v>
      </c>
      <c r="AS33" s="7" t="s">
        <v>19</v>
      </c>
      <c r="AT33" s="7" t="s">
        <v>27</v>
      </c>
    </row>
    <row r="34" spans="1:46" ht="30" x14ac:dyDescent="0.25">
      <c r="A34" s="4" t="s">
        <v>7</v>
      </c>
      <c r="B34" s="4" t="s">
        <v>43</v>
      </c>
      <c r="C34" s="4" t="s">
        <v>25</v>
      </c>
      <c r="D34" s="4" t="s">
        <v>19</v>
      </c>
      <c r="E34" s="4" t="s">
        <v>27</v>
      </c>
      <c r="F34" s="4" t="s">
        <v>34</v>
      </c>
      <c r="G34" s="4" t="s">
        <v>34</v>
      </c>
      <c r="H34" s="4" t="s">
        <v>34</v>
      </c>
      <c r="I34" s="4">
        <v>80</v>
      </c>
      <c r="J34" s="4">
        <v>1</v>
      </c>
      <c r="K34" s="4">
        <v>80</v>
      </c>
      <c r="AG34" s="7" t="s">
        <v>9</v>
      </c>
      <c r="AH34" s="7" t="s">
        <v>42</v>
      </c>
      <c r="AI34" s="7" t="s">
        <v>40</v>
      </c>
      <c r="AK34" s="7" t="s">
        <v>7</v>
      </c>
      <c r="AL34" s="7" t="s">
        <v>44</v>
      </c>
      <c r="AM34" s="7" t="s">
        <v>14</v>
      </c>
      <c r="AN34" s="7" t="s">
        <v>18</v>
      </c>
      <c r="AP34" s="7" t="s">
        <v>7</v>
      </c>
      <c r="AQ34" s="7" t="s">
        <v>44</v>
      </c>
      <c r="AR34" s="7" t="s">
        <v>14</v>
      </c>
      <c r="AS34" s="7" t="s">
        <v>18</v>
      </c>
      <c r="AT34" s="7" t="s">
        <v>28</v>
      </c>
    </row>
    <row r="35" spans="1:46" ht="30" x14ac:dyDescent="0.25">
      <c r="A35" s="4" t="s">
        <v>7</v>
      </c>
      <c r="B35" s="4" t="s">
        <v>43</v>
      </c>
      <c r="C35" s="4" t="s">
        <v>25</v>
      </c>
      <c r="D35" s="4" t="s">
        <v>19</v>
      </c>
      <c r="E35" s="4" t="s">
        <v>27</v>
      </c>
      <c r="F35" s="4" t="s">
        <v>38</v>
      </c>
      <c r="G35" s="4">
        <v>60</v>
      </c>
      <c r="H35" s="4" t="s">
        <v>34</v>
      </c>
      <c r="I35" s="4">
        <v>80</v>
      </c>
      <c r="J35" s="4">
        <v>2</v>
      </c>
      <c r="K35" s="4">
        <v>140</v>
      </c>
      <c r="AG35" s="7" t="s">
        <v>9</v>
      </c>
      <c r="AH35" s="7" t="s">
        <v>45</v>
      </c>
      <c r="AI35" s="7" t="s">
        <v>15</v>
      </c>
      <c r="AK35" s="7" t="s">
        <v>7</v>
      </c>
      <c r="AL35" s="7" t="s">
        <v>44</v>
      </c>
      <c r="AM35" s="7" t="s">
        <v>15</v>
      </c>
      <c r="AN35" s="7" t="s">
        <v>19</v>
      </c>
      <c r="AP35" s="7" t="s">
        <v>7</v>
      </c>
      <c r="AQ35" s="7" t="s">
        <v>44</v>
      </c>
      <c r="AR35" s="7" t="s">
        <v>15</v>
      </c>
      <c r="AS35" s="7" t="s">
        <v>19</v>
      </c>
      <c r="AT35" s="7" t="s">
        <v>27</v>
      </c>
    </row>
    <row r="36" spans="1:46" ht="30" x14ac:dyDescent="0.25">
      <c r="A36" s="4" t="s">
        <v>7</v>
      </c>
      <c r="B36" s="4" t="s">
        <v>43</v>
      </c>
      <c r="C36" s="4" t="s">
        <v>25</v>
      </c>
      <c r="D36" s="4" t="s">
        <v>21</v>
      </c>
      <c r="E36" s="4" t="s">
        <v>27</v>
      </c>
      <c r="F36" s="4" t="s">
        <v>34</v>
      </c>
      <c r="G36" s="4" t="s">
        <v>34</v>
      </c>
      <c r="H36" s="4" t="s">
        <v>34</v>
      </c>
      <c r="I36" s="4">
        <v>80</v>
      </c>
      <c r="J36" s="4">
        <v>1</v>
      </c>
      <c r="K36" s="4">
        <v>80</v>
      </c>
      <c r="AG36" s="7" t="s">
        <v>9</v>
      </c>
      <c r="AH36" s="7" t="s">
        <v>44</v>
      </c>
      <c r="AI36" s="7" t="s">
        <v>15</v>
      </c>
      <c r="AK36" s="7" t="s">
        <v>7</v>
      </c>
      <c r="AL36" s="7" t="s">
        <v>44</v>
      </c>
      <c r="AM36" s="7" t="s">
        <v>15</v>
      </c>
      <c r="AN36" s="7" t="s">
        <v>21</v>
      </c>
      <c r="AP36" s="7" t="s">
        <v>7</v>
      </c>
      <c r="AQ36" s="7" t="s">
        <v>44</v>
      </c>
      <c r="AR36" s="7" t="s">
        <v>15</v>
      </c>
      <c r="AS36" s="7" t="s">
        <v>21</v>
      </c>
      <c r="AT36" s="7" t="s">
        <v>27</v>
      </c>
    </row>
    <row r="37" spans="1:46" ht="30" x14ac:dyDescent="0.25">
      <c r="A37" s="4" t="s">
        <v>7</v>
      </c>
      <c r="B37" s="4" t="s">
        <v>43</v>
      </c>
      <c r="C37" s="4" t="s">
        <v>25</v>
      </c>
      <c r="D37" s="4" t="s">
        <v>21</v>
      </c>
      <c r="E37" s="4" t="s">
        <v>27</v>
      </c>
      <c r="F37" s="4" t="s">
        <v>38</v>
      </c>
      <c r="G37" s="4">
        <v>60</v>
      </c>
      <c r="H37" s="4" t="s">
        <v>34</v>
      </c>
      <c r="I37" s="4">
        <v>80</v>
      </c>
      <c r="J37" s="4">
        <v>2</v>
      </c>
      <c r="K37" s="4">
        <v>140</v>
      </c>
      <c r="AG37" s="7" t="s">
        <v>9</v>
      </c>
      <c r="AH37" s="7" t="s">
        <v>44</v>
      </c>
      <c r="AI37" s="7" t="s">
        <v>40</v>
      </c>
      <c r="AK37" s="7" t="s">
        <v>7</v>
      </c>
      <c r="AL37" s="7" t="s">
        <v>44</v>
      </c>
      <c r="AM37" s="7" t="s">
        <v>40</v>
      </c>
      <c r="AN37" s="7" t="s">
        <v>34</v>
      </c>
      <c r="AP37" s="7" t="s">
        <v>7</v>
      </c>
      <c r="AQ37" s="7" t="s">
        <v>44</v>
      </c>
      <c r="AR37" s="7" t="s">
        <v>40</v>
      </c>
      <c r="AS37" s="7" t="s">
        <v>34</v>
      </c>
      <c r="AT37" s="7" t="s">
        <v>41</v>
      </c>
    </row>
    <row r="38" spans="1:46" x14ac:dyDescent="0.25">
      <c r="A38" s="4" t="s">
        <v>7</v>
      </c>
      <c r="B38" s="4" t="s">
        <v>43</v>
      </c>
      <c r="C38" s="4" t="s">
        <v>40</v>
      </c>
      <c r="D38" s="4" t="s">
        <v>34</v>
      </c>
      <c r="E38" s="4" t="s">
        <v>41</v>
      </c>
      <c r="F38" s="4" t="s">
        <v>34</v>
      </c>
      <c r="G38" s="4" t="s">
        <v>34</v>
      </c>
      <c r="H38" s="4" t="s">
        <v>34</v>
      </c>
      <c r="I38" s="4">
        <v>80</v>
      </c>
      <c r="J38" s="4">
        <v>1</v>
      </c>
      <c r="K38" s="4">
        <v>80</v>
      </c>
      <c r="AK38" s="7" t="s">
        <v>8</v>
      </c>
      <c r="AL38" s="7" t="s">
        <v>43</v>
      </c>
      <c r="AM38" s="7" t="s">
        <v>14</v>
      </c>
      <c r="AN38" s="7" t="s">
        <v>19</v>
      </c>
      <c r="AP38" s="7" t="s">
        <v>8</v>
      </c>
      <c r="AQ38" s="7" t="s">
        <v>43</v>
      </c>
      <c r="AR38" s="7" t="s">
        <v>14</v>
      </c>
      <c r="AS38" s="7" t="s">
        <v>19</v>
      </c>
      <c r="AT38" s="7" t="s">
        <v>27</v>
      </c>
    </row>
    <row r="39" spans="1:46" x14ac:dyDescent="0.25">
      <c r="A39" s="4" t="s">
        <v>7</v>
      </c>
      <c r="B39" s="4" t="s">
        <v>43</v>
      </c>
      <c r="C39" s="4" t="s">
        <v>39</v>
      </c>
      <c r="D39" s="4" t="s">
        <v>34</v>
      </c>
      <c r="E39" s="4" t="s">
        <v>41</v>
      </c>
      <c r="F39" s="4" t="s">
        <v>34</v>
      </c>
      <c r="G39" s="4" t="s">
        <v>34</v>
      </c>
      <c r="H39" s="4" t="s">
        <v>34</v>
      </c>
      <c r="I39" s="4">
        <v>80</v>
      </c>
      <c r="J39" s="4">
        <v>1</v>
      </c>
      <c r="K39" s="4">
        <v>80</v>
      </c>
      <c r="AK39" s="7" t="s">
        <v>8</v>
      </c>
      <c r="AL39" s="7" t="s">
        <v>43</v>
      </c>
      <c r="AM39" s="7" t="s">
        <v>14</v>
      </c>
      <c r="AN39" s="7" t="s">
        <v>18</v>
      </c>
      <c r="AP39" s="7" t="s">
        <v>8</v>
      </c>
      <c r="AQ39" s="7" t="s">
        <v>43</v>
      </c>
      <c r="AR39" s="7" t="s">
        <v>14</v>
      </c>
      <c r="AS39" s="7" t="s">
        <v>18</v>
      </c>
      <c r="AT39" s="7" t="s">
        <v>28</v>
      </c>
    </row>
    <row r="40" spans="1:46" ht="30" x14ac:dyDescent="0.25">
      <c r="A40" s="4" t="s">
        <v>7</v>
      </c>
      <c r="B40" s="4" t="s">
        <v>43</v>
      </c>
      <c r="C40" s="4" t="s">
        <v>39</v>
      </c>
      <c r="D40" s="4" t="s">
        <v>34</v>
      </c>
      <c r="E40" s="4" t="s">
        <v>41</v>
      </c>
      <c r="F40" s="4" t="s">
        <v>38</v>
      </c>
      <c r="G40" s="4">
        <v>60</v>
      </c>
      <c r="H40" s="4" t="s">
        <v>34</v>
      </c>
      <c r="I40" s="4">
        <v>80</v>
      </c>
      <c r="J40" s="4">
        <v>2</v>
      </c>
      <c r="K40" s="4">
        <v>140</v>
      </c>
      <c r="AK40" s="7" t="s">
        <v>8</v>
      </c>
      <c r="AL40" s="7" t="s">
        <v>43</v>
      </c>
      <c r="AM40" s="7" t="s">
        <v>14</v>
      </c>
      <c r="AN40" s="7" t="s">
        <v>20</v>
      </c>
      <c r="AP40" s="7" t="s">
        <v>8</v>
      </c>
      <c r="AQ40" s="7" t="s">
        <v>43</v>
      </c>
      <c r="AR40" s="7" t="s">
        <v>14</v>
      </c>
      <c r="AS40" s="7" t="s">
        <v>20</v>
      </c>
      <c r="AT40" s="7" t="s">
        <v>28</v>
      </c>
    </row>
    <row r="41" spans="1:46" ht="60" x14ac:dyDescent="0.25">
      <c r="A41" s="4" t="s">
        <v>7</v>
      </c>
      <c r="B41" s="4" t="s">
        <v>45</v>
      </c>
      <c r="C41" s="4" t="s">
        <v>14</v>
      </c>
      <c r="D41" s="4" t="s">
        <v>19</v>
      </c>
      <c r="E41" s="4" t="s">
        <v>27</v>
      </c>
      <c r="F41" s="4" t="s">
        <v>37</v>
      </c>
      <c r="G41" s="4">
        <v>60</v>
      </c>
      <c r="H41" s="4" t="s">
        <v>34</v>
      </c>
      <c r="I41" s="4">
        <v>80</v>
      </c>
      <c r="J41" s="4">
        <v>2</v>
      </c>
      <c r="K41" s="4">
        <v>140</v>
      </c>
      <c r="AK41" s="7" t="s">
        <v>8</v>
      </c>
      <c r="AL41" s="7" t="s">
        <v>43</v>
      </c>
      <c r="AM41" s="7" t="s">
        <v>15</v>
      </c>
      <c r="AN41" s="7" t="s">
        <v>19</v>
      </c>
      <c r="AP41" s="7" t="s">
        <v>8</v>
      </c>
      <c r="AQ41" s="7" t="s">
        <v>43</v>
      </c>
      <c r="AR41" s="7" t="s">
        <v>15</v>
      </c>
      <c r="AS41" s="7" t="s">
        <v>19</v>
      </c>
      <c r="AT41" s="7" t="s">
        <v>27</v>
      </c>
    </row>
    <row r="42" spans="1:46" ht="60" x14ac:dyDescent="0.25">
      <c r="A42" s="4" t="s">
        <v>7</v>
      </c>
      <c r="B42" s="4" t="s">
        <v>45</v>
      </c>
      <c r="C42" s="4" t="s">
        <v>14</v>
      </c>
      <c r="D42" s="4" t="s">
        <v>18</v>
      </c>
      <c r="E42" s="4" t="s">
        <v>28</v>
      </c>
      <c r="F42" s="4" t="s">
        <v>37</v>
      </c>
      <c r="G42" s="4">
        <v>60</v>
      </c>
      <c r="H42" s="4" t="s">
        <v>34</v>
      </c>
      <c r="I42" s="4">
        <v>80</v>
      </c>
      <c r="J42" s="4">
        <v>2</v>
      </c>
      <c r="K42" s="4">
        <v>140</v>
      </c>
      <c r="AK42" s="7" t="s">
        <v>8</v>
      </c>
      <c r="AL42" s="7" t="s">
        <v>43</v>
      </c>
      <c r="AM42" s="7" t="s">
        <v>15</v>
      </c>
      <c r="AN42" s="7" t="s">
        <v>21</v>
      </c>
      <c r="AP42" s="7" t="s">
        <v>8</v>
      </c>
      <c r="AQ42" s="7" t="s">
        <v>43</v>
      </c>
      <c r="AR42" s="7" t="s">
        <v>15</v>
      </c>
      <c r="AS42" s="7" t="s">
        <v>21</v>
      </c>
      <c r="AT42" s="7" t="s">
        <v>27</v>
      </c>
    </row>
    <row r="43" spans="1:46" ht="30" x14ac:dyDescent="0.25">
      <c r="A43" s="4" t="s">
        <v>7</v>
      </c>
      <c r="B43" s="4" t="s">
        <v>45</v>
      </c>
      <c r="C43" s="4" t="s">
        <v>24</v>
      </c>
      <c r="D43" s="4" t="s">
        <v>19</v>
      </c>
      <c r="E43" s="4" t="s">
        <v>27</v>
      </c>
      <c r="F43" s="4" t="s">
        <v>34</v>
      </c>
      <c r="G43" s="4" t="s">
        <v>34</v>
      </c>
      <c r="H43" s="4" t="s">
        <v>34</v>
      </c>
      <c r="I43" s="4">
        <v>80</v>
      </c>
      <c r="J43" s="4">
        <v>1</v>
      </c>
      <c r="K43" s="4">
        <v>80</v>
      </c>
      <c r="AK43" s="7" t="s">
        <v>8</v>
      </c>
      <c r="AL43" s="7" t="s">
        <v>43</v>
      </c>
      <c r="AM43" s="7" t="s">
        <v>15</v>
      </c>
      <c r="AN43" s="7" t="s">
        <v>22</v>
      </c>
      <c r="AP43" s="7" t="s">
        <v>8</v>
      </c>
      <c r="AQ43" s="7" t="s">
        <v>43</v>
      </c>
      <c r="AR43" s="7" t="s">
        <v>15</v>
      </c>
      <c r="AS43" s="7" t="s">
        <v>22</v>
      </c>
      <c r="AT43" s="7" t="s">
        <v>27</v>
      </c>
    </row>
    <row r="44" spans="1:46" ht="30" x14ac:dyDescent="0.25">
      <c r="A44" s="4" t="s">
        <v>7</v>
      </c>
      <c r="B44" s="4" t="s">
        <v>45</v>
      </c>
      <c r="C44" s="4" t="s">
        <v>24</v>
      </c>
      <c r="D44" s="4" t="s">
        <v>21</v>
      </c>
      <c r="E44" s="4" t="s">
        <v>27</v>
      </c>
      <c r="F44" s="4" t="s">
        <v>34</v>
      </c>
      <c r="G44" s="4" t="s">
        <v>34</v>
      </c>
      <c r="H44" s="4" t="s">
        <v>34</v>
      </c>
      <c r="I44" s="4">
        <v>80</v>
      </c>
      <c r="J44" s="4">
        <v>1</v>
      </c>
      <c r="K44" s="4">
        <v>80</v>
      </c>
      <c r="AK44" s="7" t="s">
        <v>8</v>
      </c>
      <c r="AL44" s="7" t="s">
        <v>43</v>
      </c>
      <c r="AM44" s="7" t="s">
        <v>25</v>
      </c>
      <c r="AN44" s="7" t="s">
        <v>19</v>
      </c>
      <c r="AP44" s="7" t="s">
        <v>8</v>
      </c>
      <c r="AQ44" s="7" t="s">
        <v>43</v>
      </c>
      <c r="AR44" s="7" t="s">
        <v>25</v>
      </c>
      <c r="AS44" s="7" t="s">
        <v>19</v>
      </c>
      <c r="AT44" s="7" t="s">
        <v>27</v>
      </c>
    </row>
    <row r="45" spans="1:46" ht="60" x14ac:dyDescent="0.25">
      <c r="A45" s="4" t="s">
        <v>7</v>
      </c>
      <c r="B45" s="4" t="s">
        <v>44</v>
      </c>
      <c r="C45" s="4" t="s">
        <v>14</v>
      </c>
      <c r="D45" s="4" t="s">
        <v>19</v>
      </c>
      <c r="E45" s="4" t="s">
        <v>27</v>
      </c>
      <c r="F45" s="4" t="s">
        <v>37</v>
      </c>
      <c r="G45" s="4">
        <v>60</v>
      </c>
      <c r="H45" s="4">
        <v>60</v>
      </c>
      <c r="I45" s="4">
        <v>80</v>
      </c>
      <c r="J45" s="4">
        <v>3</v>
      </c>
      <c r="K45" s="4">
        <v>200</v>
      </c>
      <c r="AK45" s="7" t="s">
        <v>8</v>
      </c>
      <c r="AL45" s="7" t="s">
        <v>43</v>
      </c>
      <c r="AM45" s="7" t="s">
        <v>25</v>
      </c>
      <c r="AN45" s="7" t="s">
        <v>21</v>
      </c>
      <c r="AP45" s="7" t="s">
        <v>8</v>
      </c>
      <c r="AQ45" s="7" t="s">
        <v>43</v>
      </c>
      <c r="AR45" s="7" t="s">
        <v>25</v>
      </c>
      <c r="AS45" s="7" t="s">
        <v>21</v>
      </c>
      <c r="AT45" s="7" t="s">
        <v>27</v>
      </c>
    </row>
    <row r="46" spans="1:46" ht="60" x14ac:dyDescent="0.25">
      <c r="A46" s="4" t="s">
        <v>7</v>
      </c>
      <c r="B46" s="4" t="s">
        <v>44</v>
      </c>
      <c r="C46" s="4" t="s">
        <v>14</v>
      </c>
      <c r="D46" s="4" t="s">
        <v>18</v>
      </c>
      <c r="E46" s="4" t="s">
        <v>28</v>
      </c>
      <c r="F46" s="4" t="s">
        <v>37</v>
      </c>
      <c r="G46" s="4">
        <v>60</v>
      </c>
      <c r="H46" s="4">
        <v>60</v>
      </c>
      <c r="I46" s="4">
        <v>80</v>
      </c>
      <c r="J46" s="4">
        <v>3</v>
      </c>
      <c r="K46" s="4">
        <v>200</v>
      </c>
      <c r="AK46" s="7" t="s">
        <v>8</v>
      </c>
      <c r="AL46" s="7" t="s">
        <v>43</v>
      </c>
      <c r="AM46" s="7" t="s">
        <v>40</v>
      </c>
      <c r="AN46" s="7" t="s">
        <v>34</v>
      </c>
      <c r="AP46" s="7" t="s">
        <v>8</v>
      </c>
      <c r="AQ46" s="7" t="s">
        <v>43</v>
      </c>
      <c r="AR46" s="7" t="s">
        <v>40</v>
      </c>
      <c r="AS46" s="7" t="s">
        <v>34</v>
      </c>
      <c r="AT46" s="7" t="s">
        <v>41</v>
      </c>
    </row>
    <row r="47" spans="1:46" ht="30" x14ac:dyDescent="0.25">
      <c r="A47" s="4" t="s">
        <v>7</v>
      </c>
      <c r="B47" s="4" t="s">
        <v>44</v>
      </c>
      <c r="C47" s="4" t="s">
        <v>15</v>
      </c>
      <c r="D47" s="4" t="s">
        <v>19</v>
      </c>
      <c r="E47" s="4" t="s">
        <v>27</v>
      </c>
      <c r="F47" s="4" t="s">
        <v>38</v>
      </c>
      <c r="G47" s="4">
        <v>60</v>
      </c>
      <c r="H47" s="4">
        <v>60</v>
      </c>
      <c r="I47" s="4">
        <v>80</v>
      </c>
      <c r="J47" s="4">
        <v>3</v>
      </c>
      <c r="K47" s="4">
        <v>200</v>
      </c>
      <c r="AK47" s="7" t="s">
        <v>8</v>
      </c>
      <c r="AL47" s="7" t="s">
        <v>43</v>
      </c>
      <c r="AM47" s="7" t="s">
        <v>39</v>
      </c>
      <c r="AN47" s="7" t="s">
        <v>34</v>
      </c>
      <c r="AP47" s="7" t="s">
        <v>8</v>
      </c>
      <c r="AQ47" s="7" t="s">
        <v>43</v>
      </c>
      <c r="AR47" s="7" t="s">
        <v>39</v>
      </c>
      <c r="AS47" s="7" t="s">
        <v>34</v>
      </c>
      <c r="AT47" s="7" t="s">
        <v>41</v>
      </c>
    </row>
    <row r="48" spans="1:46" ht="30" x14ac:dyDescent="0.25">
      <c r="A48" s="4" t="s">
        <v>7</v>
      </c>
      <c r="B48" s="4" t="s">
        <v>44</v>
      </c>
      <c r="C48" s="4" t="s">
        <v>15</v>
      </c>
      <c r="D48" s="4" t="s">
        <v>21</v>
      </c>
      <c r="E48" s="4" t="s">
        <v>27</v>
      </c>
      <c r="F48" s="4" t="s">
        <v>38</v>
      </c>
      <c r="G48" s="4">
        <v>60</v>
      </c>
      <c r="H48" s="4">
        <v>60</v>
      </c>
      <c r="I48" s="4">
        <v>80</v>
      </c>
      <c r="J48" s="4">
        <v>3</v>
      </c>
      <c r="K48" s="4">
        <v>200</v>
      </c>
      <c r="AK48" s="7" t="s">
        <v>8</v>
      </c>
      <c r="AL48" s="7" t="s">
        <v>42</v>
      </c>
      <c r="AM48" s="7" t="s">
        <v>15</v>
      </c>
      <c r="AN48" s="7" t="s">
        <v>19</v>
      </c>
      <c r="AP48" s="7" t="s">
        <v>8</v>
      </c>
      <c r="AQ48" s="7" t="s">
        <v>42</v>
      </c>
      <c r="AR48" s="7" t="s">
        <v>15</v>
      </c>
      <c r="AS48" s="7" t="s">
        <v>19</v>
      </c>
      <c r="AT48" s="7" t="s">
        <v>27</v>
      </c>
    </row>
    <row r="49" spans="1:46" ht="30" x14ac:dyDescent="0.25">
      <c r="A49" s="4" t="s">
        <v>7</v>
      </c>
      <c r="B49" s="4" t="s">
        <v>44</v>
      </c>
      <c r="C49" s="4" t="s">
        <v>40</v>
      </c>
      <c r="D49" s="4" t="s">
        <v>34</v>
      </c>
      <c r="E49" s="4" t="s">
        <v>41</v>
      </c>
      <c r="F49" s="4" t="s">
        <v>38</v>
      </c>
      <c r="G49" s="4">
        <v>60</v>
      </c>
      <c r="H49" s="4" t="s">
        <v>34</v>
      </c>
      <c r="I49" s="4">
        <v>80</v>
      </c>
      <c r="J49" s="4">
        <v>2</v>
      </c>
      <c r="K49" s="4">
        <v>140</v>
      </c>
      <c r="AK49" s="7" t="s">
        <v>8</v>
      </c>
      <c r="AL49" s="7" t="s">
        <v>42</v>
      </c>
      <c r="AM49" s="7" t="s">
        <v>15</v>
      </c>
      <c r="AN49" s="7" t="s">
        <v>21</v>
      </c>
      <c r="AP49" s="7" t="s">
        <v>8</v>
      </c>
      <c r="AQ49" s="7" t="s">
        <v>42</v>
      </c>
      <c r="AR49" s="7" t="s">
        <v>15</v>
      </c>
      <c r="AS49" s="7" t="s">
        <v>21</v>
      </c>
      <c r="AT49" s="7" t="s">
        <v>27</v>
      </c>
    </row>
    <row r="50" spans="1:46" ht="60" x14ac:dyDescent="0.25">
      <c r="A50" s="4" t="s">
        <v>8</v>
      </c>
      <c r="B50" s="4" t="s">
        <v>43</v>
      </c>
      <c r="C50" s="4" t="s">
        <v>14</v>
      </c>
      <c r="D50" s="4" t="s">
        <v>19</v>
      </c>
      <c r="E50" s="4" t="s">
        <v>27</v>
      </c>
      <c r="F50" s="4" t="s">
        <v>37</v>
      </c>
      <c r="G50" s="4">
        <v>60</v>
      </c>
      <c r="H50" s="4">
        <v>60</v>
      </c>
      <c r="I50" s="4">
        <v>80</v>
      </c>
      <c r="J50" s="4">
        <v>3</v>
      </c>
      <c r="K50" s="4">
        <v>200</v>
      </c>
      <c r="AK50" s="7" t="s">
        <v>8</v>
      </c>
      <c r="AL50" s="7" t="s">
        <v>42</v>
      </c>
      <c r="AM50" s="7" t="s">
        <v>39</v>
      </c>
      <c r="AN50" s="7" t="s">
        <v>34</v>
      </c>
      <c r="AP50" s="7" t="s">
        <v>8</v>
      </c>
      <c r="AQ50" s="7" t="s">
        <v>42</v>
      </c>
      <c r="AR50" s="7" t="s">
        <v>39</v>
      </c>
      <c r="AS50" s="7" t="s">
        <v>34</v>
      </c>
      <c r="AT50" s="7" t="s">
        <v>41</v>
      </c>
    </row>
    <row r="51" spans="1:46" ht="60" x14ac:dyDescent="0.25">
      <c r="A51" s="4" t="s">
        <v>8</v>
      </c>
      <c r="B51" s="4" t="s">
        <v>43</v>
      </c>
      <c r="C51" s="4" t="s">
        <v>14</v>
      </c>
      <c r="D51" s="4" t="s">
        <v>18</v>
      </c>
      <c r="E51" s="4" t="s">
        <v>28</v>
      </c>
      <c r="F51" s="4" t="s">
        <v>37</v>
      </c>
      <c r="G51" s="4">
        <v>60</v>
      </c>
      <c r="H51" s="4">
        <v>60</v>
      </c>
      <c r="I51" s="4">
        <v>80</v>
      </c>
      <c r="J51" s="4">
        <v>3</v>
      </c>
      <c r="K51" s="4">
        <v>200</v>
      </c>
      <c r="AK51" s="7" t="s">
        <v>8</v>
      </c>
      <c r="AL51" s="7" t="s">
        <v>45</v>
      </c>
      <c r="AM51" s="7" t="s">
        <v>14</v>
      </c>
      <c r="AN51" s="7" t="s">
        <v>19</v>
      </c>
      <c r="AP51" s="7" t="s">
        <v>8</v>
      </c>
      <c r="AQ51" s="7" t="s">
        <v>45</v>
      </c>
      <c r="AR51" s="7" t="s">
        <v>14</v>
      </c>
      <c r="AS51" s="7" t="s">
        <v>19</v>
      </c>
      <c r="AT51" s="7" t="s">
        <v>27</v>
      </c>
    </row>
    <row r="52" spans="1:46" ht="60" x14ac:dyDescent="0.25">
      <c r="A52" s="4" t="s">
        <v>8</v>
      </c>
      <c r="B52" s="4" t="s">
        <v>43</v>
      </c>
      <c r="C52" s="4" t="s">
        <v>14</v>
      </c>
      <c r="D52" s="4" t="s">
        <v>20</v>
      </c>
      <c r="E52" s="4" t="s">
        <v>28</v>
      </c>
      <c r="F52" s="4" t="s">
        <v>37</v>
      </c>
      <c r="G52" s="4">
        <v>60</v>
      </c>
      <c r="H52" s="4" t="s">
        <v>34</v>
      </c>
      <c r="I52" s="4">
        <v>80</v>
      </c>
      <c r="J52" s="4">
        <v>2</v>
      </c>
      <c r="K52" s="4">
        <v>140</v>
      </c>
      <c r="AK52" s="7" t="s">
        <v>8</v>
      </c>
      <c r="AL52" s="7" t="s">
        <v>45</v>
      </c>
      <c r="AM52" s="7" t="s">
        <v>14</v>
      </c>
      <c r="AN52" s="7" t="s">
        <v>18</v>
      </c>
      <c r="AP52" s="7" t="s">
        <v>8</v>
      </c>
      <c r="AQ52" s="7" t="s">
        <v>45</v>
      </c>
      <c r="AR52" s="7" t="s">
        <v>14</v>
      </c>
      <c r="AS52" s="7" t="s">
        <v>18</v>
      </c>
      <c r="AT52" s="7" t="s">
        <v>28</v>
      </c>
    </row>
    <row r="53" spans="1:46" ht="30" x14ac:dyDescent="0.25">
      <c r="A53" s="4" t="s">
        <v>8</v>
      </c>
      <c r="B53" s="4" t="s">
        <v>43</v>
      </c>
      <c r="C53" s="4" t="s">
        <v>15</v>
      </c>
      <c r="D53" s="4" t="s">
        <v>19</v>
      </c>
      <c r="E53" s="4" t="s">
        <v>27</v>
      </c>
      <c r="F53" s="4" t="s">
        <v>38</v>
      </c>
      <c r="G53" s="4">
        <v>60</v>
      </c>
      <c r="H53" s="4" t="s">
        <v>34</v>
      </c>
      <c r="I53" s="4">
        <v>80</v>
      </c>
      <c r="J53" s="4">
        <v>2</v>
      </c>
      <c r="K53" s="4">
        <v>140</v>
      </c>
      <c r="AK53" s="7" t="s">
        <v>8</v>
      </c>
      <c r="AL53" s="7" t="s">
        <v>45</v>
      </c>
      <c r="AM53" s="7" t="s">
        <v>15</v>
      </c>
      <c r="AN53" s="7" t="s">
        <v>22</v>
      </c>
      <c r="AP53" s="7" t="s">
        <v>8</v>
      </c>
      <c r="AQ53" s="7" t="s">
        <v>45</v>
      </c>
      <c r="AR53" s="7" t="s">
        <v>15</v>
      </c>
      <c r="AS53" s="7" t="s">
        <v>22</v>
      </c>
      <c r="AT53" s="7" t="s">
        <v>27</v>
      </c>
    </row>
    <row r="54" spans="1:46" ht="30" x14ac:dyDescent="0.25">
      <c r="A54" s="4" t="s">
        <v>8</v>
      </c>
      <c r="B54" s="4" t="s">
        <v>43</v>
      </c>
      <c r="C54" s="4" t="s">
        <v>15</v>
      </c>
      <c r="D54" s="4" t="s">
        <v>21</v>
      </c>
      <c r="E54" s="4" t="s">
        <v>27</v>
      </c>
      <c r="F54" s="4" t="s">
        <v>38</v>
      </c>
      <c r="G54" s="4">
        <v>60</v>
      </c>
      <c r="H54" s="4" t="s">
        <v>34</v>
      </c>
      <c r="I54" s="4">
        <v>80</v>
      </c>
      <c r="J54" s="4">
        <v>2</v>
      </c>
      <c r="K54" s="4">
        <v>140</v>
      </c>
      <c r="AK54" s="7" t="s">
        <v>8</v>
      </c>
      <c r="AL54" s="7" t="s">
        <v>44</v>
      </c>
      <c r="AM54" s="7" t="s">
        <v>15</v>
      </c>
      <c r="AN54" s="7" t="s">
        <v>19</v>
      </c>
      <c r="AP54" s="7" t="s">
        <v>8</v>
      </c>
      <c r="AQ54" s="7" t="s">
        <v>44</v>
      </c>
      <c r="AR54" s="7" t="s">
        <v>15</v>
      </c>
      <c r="AS54" s="7" t="s">
        <v>19</v>
      </c>
      <c r="AT54" s="7" t="s">
        <v>27</v>
      </c>
    </row>
    <row r="55" spans="1:46" ht="30" x14ac:dyDescent="0.25">
      <c r="A55" s="4" t="s">
        <v>8</v>
      </c>
      <c r="B55" s="4" t="s">
        <v>43</v>
      </c>
      <c r="C55" s="4" t="s">
        <v>15</v>
      </c>
      <c r="D55" s="4" t="s">
        <v>22</v>
      </c>
      <c r="E55" s="4" t="s">
        <v>27</v>
      </c>
      <c r="F55" s="4" t="s">
        <v>38</v>
      </c>
      <c r="G55" s="4">
        <v>60</v>
      </c>
      <c r="H55" s="4" t="s">
        <v>34</v>
      </c>
      <c r="I55" s="4">
        <v>80</v>
      </c>
      <c r="J55" s="4">
        <v>2</v>
      </c>
      <c r="K55" s="4">
        <v>140</v>
      </c>
      <c r="AK55" s="7" t="s">
        <v>8</v>
      </c>
      <c r="AL55" s="7" t="s">
        <v>44</v>
      </c>
      <c r="AM55" s="7" t="s">
        <v>15</v>
      </c>
      <c r="AN55" s="7" t="s">
        <v>21</v>
      </c>
      <c r="AP55" s="7" t="s">
        <v>8</v>
      </c>
      <c r="AQ55" s="7" t="s">
        <v>44</v>
      </c>
      <c r="AR55" s="7" t="s">
        <v>15</v>
      </c>
      <c r="AS55" s="7" t="s">
        <v>21</v>
      </c>
      <c r="AT55" s="7" t="s">
        <v>27</v>
      </c>
    </row>
    <row r="56" spans="1:46" ht="30" x14ac:dyDescent="0.25">
      <c r="A56" s="4" t="s">
        <v>8</v>
      </c>
      <c r="B56" s="4" t="s">
        <v>43</v>
      </c>
      <c r="C56" s="4" t="s">
        <v>25</v>
      </c>
      <c r="D56" s="4" t="s">
        <v>19</v>
      </c>
      <c r="E56" s="4" t="s">
        <v>27</v>
      </c>
      <c r="F56" s="4" t="s">
        <v>38</v>
      </c>
      <c r="G56" s="4">
        <v>60</v>
      </c>
      <c r="H56" s="4" t="s">
        <v>34</v>
      </c>
      <c r="I56" s="4">
        <v>80</v>
      </c>
      <c r="J56" s="4">
        <v>2</v>
      </c>
      <c r="K56" s="4">
        <v>140</v>
      </c>
      <c r="AK56" s="7" t="s">
        <v>8</v>
      </c>
      <c r="AL56" s="7" t="s">
        <v>44</v>
      </c>
      <c r="AM56" s="7" t="s">
        <v>40</v>
      </c>
      <c r="AN56" s="7" t="s">
        <v>34</v>
      </c>
      <c r="AP56" s="7" t="s">
        <v>8</v>
      </c>
      <c r="AQ56" s="7" t="s">
        <v>44</v>
      </c>
      <c r="AR56" s="7" t="s">
        <v>40</v>
      </c>
      <c r="AS56" s="7" t="s">
        <v>34</v>
      </c>
      <c r="AT56" s="7" t="s">
        <v>41</v>
      </c>
    </row>
    <row r="57" spans="1:46" ht="30" x14ac:dyDescent="0.25">
      <c r="A57" s="4" t="s">
        <v>8</v>
      </c>
      <c r="B57" s="4" t="s">
        <v>43</v>
      </c>
      <c r="C57" s="4" t="s">
        <v>25</v>
      </c>
      <c r="D57" s="4" t="s">
        <v>21</v>
      </c>
      <c r="E57" s="4" t="s">
        <v>27</v>
      </c>
      <c r="F57" s="4" t="s">
        <v>38</v>
      </c>
      <c r="G57" s="4">
        <v>60</v>
      </c>
      <c r="H57" s="4" t="s">
        <v>34</v>
      </c>
      <c r="I57" s="4">
        <v>80</v>
      </c>
      <c r="J57" s="4">
        <v>2</v>
      </c>
      <c r="K57" s="4">
        <v>140</v>
      </c>
      <c r="AK57" s="7" t="s">
        <v>9</v>
      </c>
      <c r="AL57" s="7" t="s">
        <v>43</v>
      </c>
      <c r="AM57" s="7" t="s">
        <v>14</v>
      </c>
      <c r="AN57" s="7" t="s">
        <v>19</v>
      </c>
      <c r="AP57" s="7" t="s">
        <v>9</v>
      </c>
      <c r="AQ57" s="7" t="s">
        <v>43</v>
      </c>
      <c r="AR57" s="7" t="s">
        <v>14</v>
      </c>
      <c r="AS57" s="7" t="s">
        <v>19</v>
      </c>
      <c r="AT57" s="7" t="s">
        <v>27</v>
      </c>
    </row>
    <row r="58" spans="1:46" x14ac:dyDescent="0.25">
      <c r="A58" s="4" t="s">
        <v>8</v>
      </c>
      <c r="B58" s="4" t="s">
        <v>43</v>
      </c>
      <c r="C58" s="4" t="s">
        <v>40</v>
      </c>
      <c r="D58" s="4" t="s">
        <v>34</v>
      </c>
      <c r="E58" s="4" t="s">
        <v>41</v>
      </c>
      <c r="F58" s="4" t="s">
        <v>34</v>
      </c>
      <c r="G58" s="4" t="s">
        <v>34</v>
      </c>
      <c r="H58" s="4" t="s">
        <v>34</v>
      </c>
      <c r="I58" s="4">
        <v>80</v>
      </c>
      <c r="J58" s="4">
        <v>1</v>
      </c>
      <c r="K58" s="4">
        <v>80</v>
      </c>
      <c r="AK58" s="7" t="s">
        <v>9</v>
      </c>
      <c r="AL58" s="7" t="s">
        <v>43</v>
      </c>
      <c r="AM58" s="7" t="s">
        <v>14</v>
      </c>
      <c r="AN58" s="7" t="s">
        <v>18</v>
      </c>
      <c r="AP58" s="7" t="s">
        <v>9</v>
      </c>
      <c r="AQ58" s="7" t="s">
        <v>43</v>
      </c>
      <c r="AR58" s="7" t="s">
        <v>14</v>
      </c>
      <c r="AS58" s="7" t="s">
        <v>18</v>
      </c>
      <c r="AT58" s="7" t="s">
        <v>28</v>
      </c>
    </row>
    <row r="59" spans="1:46" ht="30" x14ac:dyDescent="0.25">
      <c r="A59" s="4" t="s">
        <v>8</v>
      </c>
      <c r="B59" s="4" t="s">
        <v>43</v>
      </c>
      <c r="C59" s="4" t="s">
        <v>39</v>
      </c>
      <c r="D59" s="4" t="s">
        <v>34</v>
      </c>
      <c r="E59" s="4" t="s">
        <v>41</v>
      </c>
      <c r="F59" s="4" t="s">
        <v>38</v>
      </c>
      <c r="G59" s="4">
        <v>60</v>
      </c>
      <c r="H59" s="4" t="s">
        <v>34</v>
      </c>
      <c r="I59" s="4">
        <v>80</v>
      </c>
      <c r="J59" s="4">
        <v>2</v>
      </c>
      <c r="K59" s="4">
        <v>140</v>
      </c>
      <c r="AK59" s="7" t="s">
        <v>9</v>
      </c>
      <c r="AL59" s="7" t="s">
        <v>42</v>
      </c>
      <c r="AM59" s="7" t="s">
        <v>40</v>
      </c>
      <c r="AN59" s="7" t="s">
        <v>34</v>
      </c>
      <c r="AP59" s="7" t="s">
        <v>9</v>
      </c>
      <c r="AQ59" s="7" t="s">
        <v>42</v>
      </c>
      <c r="AR59" s="7" t="s">
        <v>40</v>
      </c>
      <c r="AS59" s="7" t="s">
        <v>34</v>
      </c>
      <c r="AT59" s="7" t="s">
        <v>41</v>
      </c>
    </row>
    <row r="60" spans="1:46" x14ac:dyDescent="0.25">
      <c r="A60" s="4" t="s">
        <v>8</v>
      </c>
      <c r="B60" s="4" t="s">
        <v>42</v>
      </c>
      <c r="C60" s="4" t="s">
        <v>15</v>
      </c>
      <c r="D60" s="4" t="s">
        <v>19</v>
      </c>
      <c r="E60" s="4" t="s">
        <v>27</v>
      </c>
      <c r="F60" s="4" t="s">
        <v>34</v>
      </c>
      <c r="G60" s="4" t="s">
        <v>34</v>
      </c>
      <c r="H60" s="4" t="s">
        <v>34</v>
      </c>
      <c r="I60" s="4">
        <v>80</v>
      </c>
      <c r="J60" s="4">
        <v>1</v>
      </c>
      <c r="K60" s="4">
        <v>80</v>
      </c>
      <c r="AK60" s="7" t="s">
        <v>9</v>
      </c>
      <c r="AL60" s="7" t="s">
        <v>45</v>
      </c>
      <c r="AM60" s="7" t="s">
        <v>15</v>
      </c>
      <c r="AN60" s="7" t="s">
        <v>19</v>
      </c>
      <c r="AP60" s="7" t="s">
        <v>9</v>
      </c>
      <c r="AQ60" s="7" t="s">
        <v>45</v>
      </c>
      <c r="AR60" s="7" t="s">
        <v>15</v>
      </c>
      <c r="AS60" s="7" t="s">
        <v>19</v>
      </c>
      <c r="AT60" s="7" t="s">
        <v>27</v>
      </c>
    </row>
    <row r="61" spans="1:46" x14ac:dyDescent="0.25">
      <c r="A61" s="4" t="s">
        <v>8</v>
      </c>
      <c r="B61" s="4" t="s">
        <v>42</v>
      </c>
      <c r="C61" s="4" t="s">
        <v>15</v>
      </c>
      <c r="D61" s="4" t="s">
        <v>21</v>
      </c>
      <c r="E61" s="4" t="s">
        <v>27</v>
      </c>
      <c r="F61" s="4" t="s">
        <v>34</v>
      </c>
      <c r="G61" s="4" t="s">
        <v>34</v>
      </c>
      <c r="H61" s="4" t="s">
        <v>34</v>
      </c>
      <c r="I61" s="4">
        <v>80</v>
      </c>
      <c r="J61" s="4">
        <v>1</v>
      </c>
      <c r="K61" s="4">
        <v>80</v>
      </c>
      <c r="AK61" s="7" t="s">
        <v>9</v>
      </c>
      <c r="AL61" s="7" t="s">
        <v>45</v>
      </c>
      <c r="AM61" s="7" t="s">
        <v>15</v>
      </c>
      <c r="AN61" s="7" t="s">
        <v>21</v>
      </c>
      <c r="AP61" s="7" t="s">
        <v>9</v>
      </c>
      <c r="AQ61" s="7" t="s">
        <v>45</v>
      </c>
      <c r="AR61" s="7" t="s">
        <v>15</v>
      </c>
      <c r="AS61" s="7" t="s">
        <v>21</v>
      </c>
      <c r="AT61" s="7" t="s">
        <v>27</v>
      </c>
    </row>
    <row r="62" spans="1:46" ht="30" x14ac:dyDescent="0.25">
      <c r="A62" s="4" t="s">
        <v>8</v>
      </c>
      <c r="B62" s="4" t="s">
        <v>42</v>
      </c>
      <c r="C62" s="4" t="s">
        <v>39</v>
      </c>
      <c r="D62" s="4" t="s">
        <v>34</v>
      </c>
      <c r="E62" s="4" t="s">
        <v>41</v>
      </c>
      <c r="F62" s="4" t="s">
        <v>34</v>
      </c>
      <c r="G62" s="4" t="s">
        <v>34</v>
      </c>
      <c r="H62" s="4" t="s">
        <v>34</v>
      </c>
      <c r="I62" s="4">
        <v>80</v>
      </c>
      <c r="J62" s="4">
        <v>1</v>
      </c>
      <c r="K62" s="4">
        <v>80</v>
      </c>
      <c r="AK62" s="7" t="s">
        <v>9</v>
      </c>
      <c r="AL62" s="7" t="s">
        <v>45</v>
      </c>
      <c r="AM62" s="7" t="s">
        <v>15</v>
      </c>
      <c r="AN62" s="7" t="s">
        <v>22</v>
      </c>
      <c r="AP62" s="7" t="s">
        <v>9</v>
      </c>
      <c r="AQ62" s="7" t="s">
        <v>45</v>
      </c>
      <c r="AR62" s="7" t="s">
        <v>15</v>
      </c>
      <c r="AS62" s="7" t="s">
        <v>22</v>
      </c>
      <c r="AT62" s="7" t="s">
        <v>27</v>
      </c>
    </row>
    <row r="63" spans="1:46" ht="60" x14ac:dyDescent="0.25">
      <c r="A63" s="4" t="s">
        <v>8</v>
      </c>
      <c r="B63" s="4" t="s">
        <v>45</v>
      </c>
      <c r="C63" s="4" t="s">
        <v>14</v>
      </c>
      <c r="D63" s="4" t="s">
        <v>19</v>
      </c>
      <c r="E63" s="4" t="s">
        <v>27</v>
      </c>
      <c r="F63" s="4" t="s">
        <v>37</v>
      </c>
      <c r="G63" s="4">
        <v>60</v>
      </c>
      <c r="H63" s="4" t="s">
        <v>34</v>
      </c>
      <c r="I63" s="4">
        <v>80</v>
      </c>
      <c r="J63" s="4">
        <v>2</v>
      </c>
      <c r="K63" s="4">
        <v>140</v>
      </c>
      <c r="AK63" s="7" t="s">
        <v>9</v>
      </c>
      <c r="AL63" s="7" t="s">
        <v>44</v>
      </c>
      <c r="AM63" s="7" t="s">
        <v>15</v>
      </c>
      <c r="AN63" s="7" t="s">
        <v>19</v>
      </c>
      <c r="AP63" s="7" t="s">
        <v>9</v>
      </c>
      <c r="AQ63" s="7" t="s">
        <v>44</v>
      </c>
      <c r="AR63" s="7" t="s">
        <v>15</v>
      </c>
      <c r="AS63" s="7" t="s">
        <v>19</v>
      </c>
      <c r="AT63" s="7" t="s">
        <v>27</v>
      </c>
    </row>
    <row r="64" spans="1:46" ht="60" x14ac:dyDescent="0.25">
      <c r="A64" s="4" t="s">
        <v>8</v>
      </c>
      <c r="B64" s="4" t="s">
        <v>45</v>
      </c>
      <c r="C64" s="4" t="s">
        <v>14</v>
      </c>
      <c r="D64" s="4" t="s">
        <v>18</v>
      </c>
      <c r="E64" s="4" t="s">
        <v>28</v>
      </c>
      <c r="F64" s="4" t="s">
        <v>37</v>
      </c>
      <c r="G64" s="4">
        <v>60</v>
      </c>
      <c r="H64" s="4" t="s">
        <v>34</v>
      </c>
      <c r="I64" s="4">
        <v>80</v>
      </c>
      <c r="J64" s="4">
        <v>2</v>
      </c>
      <c r="K64" s="4">
        <v>140</v>
      </c>
      <c r="AK64" s="7" t="s">
        <v>9</v>
      </c>
      <c r="AL64" s="7" t="s">
        <v>44</v>
      </c>
      <c r="AM64" s="7" t="s">
        <v>15</v>
      </c>
      <c r="AN64" s="7" t="s">
        <v>21</v>
      </c>
      <c r="AP64" s="7" t="s">
        <v>9</v>
      </c>
      <c r="AQ64" s="7" t="s">
        <v>44</v>
      </c>
      <c r="AR64" s="7" t="s">
        <v>15</v>
      </c>
      <c r="AS64" s="7" t="s">
        <v>21</v>
      </c>
      <c r="AT64" s="7" t="s">
        <v>27</v>
      </c>
    </row>
    <row r="65" spans="1:46" ht="30" x14ac:dyDescent="0.25">
      <c r="A65" s="4" t="s">
        <v>8</v>
      </c>
      <c r="B65" s="4" t="s">
        <v>45</v>
      </c>
      <c r="C65" s="4" t="s">
        <v>15</v>
      </c>
      <c r="D65" s="4" t="s">
        <v>22</v>
      </c>
      <c r="E65" s="4" t="s">
        <v>27</v>
      </c>
      <c r="F65" s="4" t="s">
        <v>34</v>
      </c>
      <c r="G65" s="4" t="s">
        <v>34</v>
      </c>
      <c r="H65" s="4" t="s">
        <v>34</v>
      </c>
      <c r="I65" s="4">
        <v>80</v>
      </c>
      <c r="J65" s="4">
        <v>1</v>
      </c>
      <c r="K65" s="4">
        <v>80</v>
      </c>
      <c r="AK65" s="7" t="s">
        <v>9</v>
      </c>
      <c r="AL65" s="7" t="s">
        <v>44</v>
      </c>
      <c r="AM65" s="7" t="s">
        <v>40</v>
      </c>
      <c r="AN65" s="7" t="s">
        <v>34</v>
      </c>
      <c r="AP65" s="7" t="s">
        <v>9</v>
      </c>
      <c r="AQ65" s="7" t="s">
        <v>44</v>
      </c>
      <c r="AR65" s="7" t="s">
        <v>40</v>
      </c>
      <c r="AS65" s="7" t="s">
        <v>34</v>
      </c>
      <c r="AT65" s="7" t="s">
        <v>41</v>
      </c>
    </row>
    <row r="66" spans="1:46" ht="30" x14ac:dyDescent="0.25">
      <c r="A66" s="4" t="s">
        <v>8</v>
      </c>
      <c r="B66" s="4" t="s">
        <v>44</v>
      </c>
      <c r="C66" s="4" t="s">
        <v>15</v>
      </c>
      <c r="D66" s="4" t="s">
        <v>19</v>
      </c>
      <c r="E66" s="4" t="s">
        <v>27</v>
      </c>
      <c r="F66" s="4" t="s">
        <v>38</v>
      </c>
      <c r="G66" s="4">
        <v>60</v>
      </c>
      <c r="H66" s="4">
        <v>60</v>
      </c>
      <c r="I66" s="4">
        <v>80</v>
      </c>
      <c r="J66" s="4">
        <v>3</v>
      </c>
      <c r="K66" s="4">
        <v>200</v>
      </c>
    </row>
    <row r="67" spans="1:46" ht="30" x14ac:dyDescent="0.25">
      <c r="A67" s="4" t="s">
        <v>8</v>
      </c>
      <c r="B67" s="4" t="s">
        <v>44</v>
      </c>
      <c r="C67" s="4" t="s">
        <v>15</v>
      </c>
      <c r="D67" s="4" t="s">
        <v>21</v>
      </c>
      <c r="E67" s="4" t="s">
        <v>27</v>
      </c>
      <c r="F67" s="4" t="s">
        <v>38</v>
      </c>
      <c r="G67" s="4">
        <v>60</v>
      </c>
      <c r="H67" s="4">
        <v>60</v>
      </c>
      <c r="I67" s="4">
        <v>80</v>
      </c>
      <c r="J67" s="4">
        <v>3</v>
      </c>
      <c r="K67" s="4">
        <v>200</v>
      </c>
    </row>
    <row r="68" spans="1:46" ht="30" x14ac:dyDescent="0.25">
      <c r="A68" s="4" t="s">
        <v>8</v>
      </c>
      <c r="B68" s="4" t="s">
        <v>44</v>
      </c>
      <c r="C68" s="4" t="s">
        <v>40</v>
      </c>
      <c r="D68" s="4" t="s">
        <v>34</v>
      </c>
      <c r="E68" s="4" t="s">
        <v>41</v>
      </c>
      <c r="F68" s="4" t="s">
        <v>38</v>
      </c>
      <c r="G68" s="4">
        <v>60</v>
      </c>
      <c r="H68" s="4" t="s">
        <v>34</v>
      </c>
      <c r="I68" s="4">
        <v>80</v>
      </c>
      <c r="J68" s="4">
        <v>2</v>
      </c>
      <c r="K68" s="4">
        <v>140</v>
      </c>
    </row>
    <row r="69" spans="1:46" ht="60" x14ac:dyDescent="0.25">
      <c r="A69" s="4" t="s">
        <v>9</v>
      </c>
      <c r="B69" s="4" t="s">
        <v>43</v>
      </c>
      <c r="C69" s="4" t="s">
        <v>14</v>
      </c>
      <c r="D69" s="4" t="s">
        <v>19</v>
      </c>
      <c r="E69" s="4" t="s">
        <v>27</v>
      </c>
      <c r="F69" s="4" t="s">
        <v>37</v>
      </c>
      <c r="G69" s="4">
        <v>60</v>
      </c>
      <c r="H69" s="4">
        <v>60</v>
      </c>
      <c r="I69" s="4">
        <v>80</v>
      </c>
      <c r="J69" s="4">
        <v>3</v>
      </c>
      <c r="K69" s="4">
        <v>200</v>
      </c>
    </row>
    <row r="70" spans="1:46" ht="60" x14ac:dyDescent="0.25">
      <c r="A70" s="4" t="s">
        <v>9</v>
      </c>
      <c r="B70" s="4" t="s">
        <v>43</v>
      </c>
      <c r="C70" s="4" t="s">
        <v>14</v>
      </c>
      <c r="D70" s="4" t="s">
        <v>18</v>
      </c>
      <c r="E70" s="4" t="s">
        <v>28</v>
      </c>
      <c r="F70" s="4" t="s">
        <v>37</v>
      </c>
      <c r="G70" s="4">
        <v>60</v>
      </c>
      <c r="H70" s="4">
        <v>60</v>
      </c>
      <c r="I70" s="4">
        <v>80</v>
      </c>
      <c r="J70" s="4">
        <v>3</v>
      </c>
      <c r="K70" s="4">
        <v>200</v>
      </c>
    </row>
    <row r="71" spans="1:46" x14ac:dyDescent="0.25">
      <c r="A71" s="4" t="s">
        <v>9</v>
      </c>
      <c r="B71" s="4" t="s">
        <v>42</v>
      </c>
      <c r="C71" s="4" t="s">
        <v>40</v>
      </c>
      <c r="D71" s="4" t="s">
        <v>34</v>
      </c>
      <c r="E71" s="4" t="s">
        <v>41</v>
      </c>
      <c r="F71" s="4" t="s">
        <v>34</v>
      </c>
      <c r="G71" s="4" t="s">
        <v>34</v>
      </c>
      <c r="H71" s="4" t="s">
        <v>34</v>
      </c>
      <c r="I71" s="4">
        <v>80</v>
      </c>
      <c r="J71" s="4">
        <v>1</v>
      </c>
      <c r="K71" s="4">
        <v>80</v>
      </c>
    </row>
    <row r="72" spans="1:46" ht="30" x14ac:dyDescent="0.25">
      <c r="A72" s="4" t="s">
        <v>9</v>
      </c>
      <c r="B72" s="4" t="s">
        <v>45</v>
      </c>
      <c r="C72" s="4" t="s">
        <v>15</v>
      </c>
      <c r="D72" s="4" t="s">
        <v>19</v>
      </c>
      <c r="E72" s="4" t="s">
        <v>27</v>
      </c>
      <c r="F72" s="4" t="s">
        <v>38</v>
      </c>
      <c r="G72" s="4">
        <v>60</v>
      </c>
      <c r="H72" s="4" t="s">
        <v>34</v>
      </c>
      <c r="I72" s="4">
        <v>80</v>
      </c>
      <c r="J72" s="4">
        <v>2</v>
      </c>
      <c r="K72" s="4">
        <v>140</v>
      </c>
    </row>
    <row r="73" spans="1:46" ht="30" x14ac:dyDescent="0.25">
      <c r="A73" s="4" t="s">
        <v>9</v>
      </c>
      <c r="B73" s="4" t="s">
        <v>45</v>
      </c>
      <c r="C73" s="4" t="s">
        <v>15</v>
      </c>
      <c r="D73" s="4" t="s">
        <v>21</v>
      </c>
      <c r="E73" s="4" t="s">
        <v>27</v>
      </c>
      <c r="F73" s="4" t="s">
        <v>38</v>
      </c>
      <c r="G73" s="4">
        <v>60</v>
      </c>
      <c r="H73" s="4" t="s">
        <v>34</v>
      </c>
      <c r="I73" s="4">
        <v>80</v>
      </c>
      <c r="J73" s="4">
        <v>2</v>
      </c>
      <c r="K73" s="4">
        <v>140</v>
      </c>
    </row>
    <row r="74" spans="1:46" ht="30" x14ac:dyDescent="0.25">
      <c r="A74" s="4" t="s">
        <v>9</v>
      </c>
      <c r="B74" s="4" t="s">
        <v>45</v>
      </c>
      <c r="C74" s="4" t="s">
        <v>15</v>
      </c>
      <c r="D74" s="4" t="s">
        <v>22</v>
      </c>
      <c r="E74" s="4" t="s">
        <v>27</v>
      </c>
      <c r="F74" s="4" t="s">
        <v>38</v>
      </c>
      <c r="G74" s="4">
        <v>60</v>
      </c>
      <c r="H74" s="4" t="s">
        <v>34</v>
      </c>
      <c r="I74" s="4">
        <v>80</v>
      </c>
      <c r="J74" s="4">
        <v>2</v>
      </c>
      <c r="K74" s="4">
        <v>140</v>
      </c>
    </row>
    <row r="75" spans="1:46" ht="30" x14ac:dyDescent="0.25">
      <c r="A75" s="4" t="s">
        <v>9</v>
      </c>
      <c r="B75" s="4" t="s">
        <v>44</v>
      </c>
      <c r="C75" s="4" t="s">
        <v>15</v>
      </c>
      <c r="D75" s="4" t="s">
        <v>19</v>
      </c>
      <c r="E75" s="4" t="s">
        <v>27</v>
      </c>
      <c r="F75" s="4" t="s">
        <v>38</v>
      </c>
      <c r="G75" s="4">
        <v>60</v>
      </c>
      <c r="H75" s="4">
        <v>60</v>
      </c>
      <c r="I75" s="4">
        <v>80</v>
      </c>
      <c r="J75" s="4">
        <v>3</v>
      </c>
      <c r="K75" s="4">
        <v>200</v>
      </c>
    </row>
    <row r="76" spans="1:46" ht="30" x14ac:dyDescent="0.25">
      <c r="A76" s="4" t="s">
        <v>9</v>
      </c>
      <c r="B76" s="4" t="s">
        <v>44</v>
      </c>
      <c r="C76" s="4" t="s">
        <v>15</v>
      </c>
      <c r="D76" s="4" t="s">
        <v>21</v>
      </c>
      <c r="E76" s="4" t="s">
        <v>27</v>
      </c>
      <c r="F76" s="4" t="s">
        <v>38</v>
      </c>
      <c r="G76" s="4">
        <v>60</v>
      </c>
      <c r="H76" s="4">
        <v>60</v>
      </c>
      <c r="I76" s="4">
        <v>80</v>
      </c>
      <c r="J76" s="4">
        <v>3</v>
      </c>
      <c r="K76" s="4">
        <v>200</v>
      </c>
    </row>
    <row r="77" spans="1:46" ht="30" x14ac:dyDescent="0.25">
      <c r="A77" s="4" t="s">
        <v>9</v>
      </c>
      <c r="B77" s="4" t="s">
        <v>44</v>
      </c>
      <c r="C77" s="4" t="s">
        <v>40</v>
      </c>
      <c r="D77" s="4" t="s">
        <v>34</v>
      </c>
      <c r="E77" s="4" t="s">
        <v>41</v>
      </c>
      <c r="F77" s="4" t="s">
        <v>38</v>
      </c>
      <c r="G77" s="4">
        <v>60</v>
      </c>
      <c r="H77" s="4" t="s">
        <v>34</v>
      </c>
      <c r="I77" s="4">
        <v>80</v>
      </c>
      <c r="J77" s="4">
        <v>2</v>
      </c>
      <c r="K77" s="4">
        <v>140</v>
      </c>
    </row>
  </sheetData>
  <phoneticPr fontId="3" type="noConversion"/>
  <pageMargins left="0.7" right="0.7" top="0.75" bottom="0.75" header="0.3" footer="0.3"/>
  <pageSetup orientation="portrait" horizontalDpi="1200" verticalDpi="120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8DB1FE-56EF-4AF9-B7B9-9079265390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Selecteur</vt:lpstr>
      <vt:lpstr>Références</vt:lpstr>
      <vt:lpstr>A_</vt:lpstr>
      <vt:lpstr>B_</vt:lpstr>
      <vt:lpstr>C_</vt:lpstr>
      <vt:lpstr>D_</vt:lpstr>
      <vt:lpstr>E_</vt:lpstr>
      <vt:lpstr>L_Categorie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2024-10-24T14:57:21Z</dcterms:created>
  <dcterms:modified xsi:type="dcterms:W3CDTF">2024-10-24T18:54:15Z</dcterms:modified>
</cp:coreProperties>
</file>