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8_{E4426DE0-7BA0-44E0-9068-81F3C94F61A0}" xr6:coauthVersionLast="47" xr6:coauthVersionMax="47" xr10:uidLastSave="{00000000-0000-0000-0000-000000000000}"/>
  <bookViews>
    <workbookView xWindow="-120" yWindow="-120" windowWidth="38640" windowHeight="15990" activeTab="1" xr2:uid="{00000000-000D-0000-FFFF-FFFF00000000}"/>
  </bookViews>
  <sheets>
    <sheet name="BD" sheetId="1" r:id="rId1"/>
    <sheet name="CALCUL" sheetId="2" r:id="rId2"/>
  </sheets>
  <definedNames>
    <definedName name="_xlnm._FilterDatabase" localSheetId="0" hidden="1">BD!$A$2:$M$28</definedName>
    <definedName name="DonnéesExternes_1" localSheetId="1" hidden="1">CALCUL!$L$3:$R$14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2" l="1"/>
  <c r="G6" i="2"/>
  <c r="G7" i="2" s="1"/>
  <c r="F6" i="2"/>
  <c r="F8" i="2" s="1"/>
  <c r="E6" i="2"/>
  <c r="E7" i="2" s="1"/>
  <c r="D6" i="2"/>
  <c r="D7" i="2" s="1"/>
  <c r="C6" i="2"/>
  <c r="C8" i="2" s="1"/>
  <c r="B6" i="2"/>
  <c r="B7" i="2" s="1"/>
  <c r="F7" i="2" l="1"/>
  <c r="E8" i="2"/>
  <c r="D8" i="2"/>
  <c r="G8" i="2"/>
  <c r="B8" i="2"/>
  <c r="C7" i="2"/>
  <c r="A15" i="1" l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M28" i="1"/>
  <c r="M27" i="1"/>
  <c r="M25" i="1"/>
  <c r="M21" i="1"/>
  <c r="M19" i="1"/>
  <c r="M17" i="1"/>
  <c r="M16" i="1"/>
  <c r="M15" i="1"/>
  <c r="M14" i="1"/>
  <c r="A14" i="1"/>
  <c r="M13" i="1"/>
  <c r="A13" i="1"/>
  <c r="M12" i="1"/>
  <c r="A12" i="1"/>
  <c r="A11" i="1"/>
  <c r="M10" i="1"/>
  <c r="A10" i="1"/>
  <c r="M9" i="1"/>
  <c r="A9" i="1"/>
  <c r="M8" i="1"/>
  <c r="A8" i="1"/>
  <c r="M7" i="1"/>
  <c r="A7" i="1"/>
  <c r="A6" i="1"/>
  <c r="M5" i="1"/>
  <c r="A5" i="1"/>
  <c r="M4" i="1"/>
  <c r="A4" i="1"/>
  <c r="M3" i="1"/>
  <c r="A3" i="1"/>
  <c r="E9" i="2" l="1"/>
  <c r="G9" i="2"/>
  <c r="F9" i="2"/>
  <c r="E4" i="2"/>
  <c r="E5" i="2" s="1"/>
  <c r="F4" i="2"/>
  <c r="G4" i="2"/>
  <c r="D4" i="2"/>
  <c r="B9" i="2"/>
  <c r="C9" i="2"/>
  <c r="D9" i="2"/>
  <c r="C4" i="2"/>
  <c r="M26" i="1"/>
  <c r="M24" i="1"/>
  <c r="M23" i="1"/>
  <c r="M22" i="1"/>
  <c r="M20" i="1"/>
  <c r="M18" i="1"/>
  <c r="M11" i="1"/>
  <c r="M6" i="1"/>
  <c r="E10" i="2" l="1"/>
  <c r="F5" i="2"/>
  <c r="F10" i="2"/>
  <c r="G10" i="2"/>
  <c r="G5" i="2"/>
  <c r="D5" i="2"/>
  <c r="D10" i="2"/>
  <c r="C10" i="2"/>
  <c r="C5" i="2"/>
  <c r="B5" i="2"/>
  <c r="B10" i="2"/>
  <c r="F13" i="2" l="1"/>
  <c r="F14" i="2"/>
  <c r="F11" i="2"/>
  <c r="F16" i="2"/>
  <c r="F15" i="2"/>
  <c r="F12" i="2"/>
  <c r="G13" i="2"/>
  <c r="G12" i="2"/>
  <c r="G15" i="2"/>
  <c r="G16" i="2"/>
  <c r="G11" i="2"/>
  <c r="G14" i="2"/>
  <c r="E12" i="2"/>
  <c r="E14" i="2"/>
  <c r="E13" i="2"/>
  <c r="E15" i="2"/>
  <c r="E16" i="2"/>
  <c r="E11" i="2"/>
  <c r="D15" i="2"/>
  <c r="D11" i="2"/>
  <c r="D12" i="2"/>
  <c r="D16" i="2"/>
  <c r="D14" i="2"/>
  <c r="D13" i="2"/>
  <c r="C11" i="2"/>
  <c r="C15" i="2"/>
  <c r="C12" i="2"/>
  <c r="C14" i="2"/>
  <c r="C16" i="2"/>
  <c r="C13" i="2"/>
  <c r="B15" i="2"/>
  <c r="B11" i="2"/>
  <c r="B12" i="2"/>
  <c r="B16" i="2"/>
  <c r="B14" i="2"/>
  <c r="B1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F62F664-7FDE-496E-B7A5-8191773B8334}" keepAlive="1" name="Requête - BD" description="Connexion à la requête « BD » dans le classeur." type="5" refreshedVersion="8" background="1" saveData="1">
    <dbPr connection="Provider=Microsoft.Mashup.OleDb.1;Data Source=$Workbook$;Location=BD;Extended Properties=&quot;&quot;" command="SELECT * FROM [BD]"/>
  </connection>
  <connection id="2" xr16:uid="{8D22E9DE-97C0-4003-B0A7-CBE1F80AABDF}" keepAlive="1" name="Requête - Calculs" description="Connexion à la requête « Calculs » dans le classeur." type="5" refreshedVersion="0" background="1">
    <dbPr connection="Provider=Microsoft.Mashup.OleDb.1;Data Source=$Workbook$;Location=Calculs;Extended Properties=&quot;&quot;" command="SELECT * FROM [Calculs]"/>
  </connection>
</connections>
</file>

<file path=xl/sharedStrings.xml><?xml version="1.0" encoding="utf-8"?>
<sst xmlns="http://schemas.openxmlformats.org/spreadsheetml/2006/main" count="117" uniqueCount="42">
  <si>
    <t>ANNEE</t>
  </si>
  <si>
    <t>TYPE</t>
  </si>
  <si>
    <t>VISA</t>
  </si>
  <si>
    <t>DATE</t>
  </si>
  <si>
    <t>VALEURS</t>
  </si>
  <si>
    <t>réél</t>
  </si>
  <si>
    <t>Conforme ?</t>
  </si>
  <si>
    <t>DCO 10</t>
  </si>
  <si>
    <t>DCO 100</t>
  </si>
  <si>
    <t>DCO 500</t>
  </si>
  <si>
    <t>Moy</t>
  </si>
  <si>
    <t>Moy+SIGMA</t>
  </si>
  <si>
    <t>Moy-SIGMA</t>
  </si>
  <si>
    <t>Moy+2SIGMA</t>
  </si>
  <si>
    <t>Moy-2SIGMA</t>
  </si>
  <si>
    <t>Moy+3SIGMA</t>
  </si>
  <si>
    <t>Moy-3SIGMA</t>
  </si>
  <si>
    <t>AA</t>
  </si>
  <si>
    <t>moy</t>
  </si>
  <si>
    <t>CV</t>
  </si>
  <si>
    <t>2 sigma</t>
  </si>
  <si>
    <t>3 sigma</t>
  </si>
  <si>
    <t>Nombre</t>
  </si>
  <si>
    <t>Sigma (ecart type)</t>
  </si>
  <si>
    <t>Valeur répérées manuellement</t>
  </si>
  <si>
    <t>Calcul</t>
  </si>
  <si>
    <t>2023
DCO 10</t>
  </si>
  <si>
    <t>2023
DCO 100</t>
  </si>
  <si>
    <t>2023
DCO 500</t>
  </si>
  <si>
    <t>2024
DCO 100</t>
  </si>
  <si>
    <t>2024
DCO 500</t>
  </si>
  <si>
    <t>2024
DCO 10</t>
  </si>
  <si>
    <t>Moy + 2 Sigma</t>
  </si>
  <si>
    <t>Moy + 3 Sigma</t>
  </si>
  <si>
    <t>Moy + Sigma</t>
  </si>
  <si>
    <t>Moy - 3 Sigma</t>
  </si>
  <si>
    <t>Moy - Sigma</t>
  </si>
  <si>
    <t>Moy - 2 Sigma</t>
  </si>
  <si>
    <t>Ordre</t>
  </si>
  <si>
    <t>2 Sigma</t>
  </si>
  <si>
    <t>3 Sigma</t>
  </si>
  <si>
    <t>Sigma (Ecart type)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</si>
</sst>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"/>
    <numFmt numFmtId="165" formatCode="dd/mm/yy;@"/>
    <numFmt numFmtId="166" formatCode="0.000000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166" fontId="2" fillId="0" borderId="1" xfId="0" applyNumberFormat="1" applyFont="1" applyBorder="1" applyAlignment="1" applyProtection="1">
      <alignment horizontal="center" vertical="center"/>
      <protection locked="0"/>
    </xf>
    <xf numFmtId="166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2" borderId="0" xfId="0" applyFill="1"/>
    <xf numFmtId="0" fontId="3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164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5" fontId="2" fillId="0" borderId="8" xfId="0" applyNumberFormat="1" applyFont="1" applyBorder="1" applyAlignment="1" applyProtection="1">
      <alignment horizontal="center" vertical="center"/>
      <protection locked="0"/>
    </xf>
    <xf numFmtId="166" fontId="2" fillId="0" borderId="8" xfId="0" applyNumberFormat="1" applyFont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9" xfId="0" applyBorder="1" applyAlignment="1">
      <alignment vertical="center"/>
    </xf>
  </cellXfs>
  <cellStyles count="1">
    <cellStyle name="Normal" xfId="0" builtinId="0"/>
  </cellStyles>
  <dxfs count="2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6" formatCode="0.00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5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A7D7390-D894-4591-80F1-2DF3D97BC328}" autoFormatId="16" applyNumberFormats="0" applyBorderFormats="0" applyFontFormats="0" applyPatternFormats="0" applyAlignmentFormats="0" applyWidthHeightFormats="0">
  <queryTableRefresh nextId="8">
    <queryTableFields count="7">
      <queryTableField id="1" name="Calcul" tableColumnId="1"/>
      <queryTableField id="2" name="2023_x000a_DCO 10" tableColumnId="2"/>
      <queryTableField id="3" name="2023_x000a_DCO 100" tableColumnId="3"/>
      <queryTableField id="4" name="2023_x000a_DCO 500" tableColumnId="4"/>
      <queryTableField id="5" name="2024_x000a_DCO 100" tableColumnId="5"/>
      <queryTableField id="6" name="2024_x000a_DCO 500" tableColumnId="6"/>
      <queryTableField id="7" name="2024_x000a_DCO 10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329258-47B4-46FC-B82B-89FC45CB636F}" name="BD" displayName="BD" ref="A2:M28" totalsRowShown="0" headerRowDxfId="11" dataDxfId="12" headerRowBorderDxfId="27" tableBorderDxfId="28" totalsRowBorderDxfId="26">
  <autoFilter ref="A2:M28" xr:uid="{00000000-0009-0000-0000-000000000000}"/>
  <tableColumns count="13">
    <tableColumn id="1" xr3:uid="{14D7F68D-F1CA-4640-8BFA-0E5F26AB76FD}" name="ANNEE" dataDxfId="25">
      <calculatedColumnFormula>IF(B3="","",TEXT(D3,"aaaa"))</calculatedColumnFormula>
    </tableColumn>
    <tableColumn id="2" xr3:uid="{C1386D59-AF06-4FC6-92D4-DF2CAF195009}" name="TYPE" dataDxfId="24"/>
    <tableColumn id="3" xr3:uid="{C0BB056E-9998-48C4-A3D3-B309073439D7}" name="VISA" dataDxfId="23"/>
    <tableColumn id="4" xr3:uid="{9E51B965-E972-4C6C-81F5-02573D14ABE7}" name="DATE" dataDxfId="22"/>
    <tableColumn id="5" xr3:uid="{DB8B4F79-2D69-4BE4-9E09-9261B762E442}" name="VALEURS" dataDxfId="21"/>
    <tableColumn id="6" xr3:uid="{6D287673-358C-4195-8ED9-32E4CEAD49D8}" name="Moy" dataDxfId="20"/>
    <tableColumn id="7" xr3:uid="{D91C5BFA-DE48-46AA-80AC-346CA00E5CBF}" name="Moy+SIGMA" dataDxfId="19"/>
    <tableColumn id="8" xr3:uid="{36B75BFC-C621-44F2-B0CC-2DFA0D226297}" name="Moy-SIGMA" dataDxfId="18"/>
    <tableColumn id="9" xr3:uid="{14F857E6-09DE-4702-B3B5-2983293E84EA}" name="Moy+2SIGMA" dataDxfId="17"/>
    <tableColumn id="10" xr3:uid="{05CA7CA7-37D5-41A6-A997-BE3A581EC783}" name="Moy-2SIGMA" dataDxfId="16"/>
    <tableColumn id="11" xr3:uid="{437DACD9-D63B-4A33-9E01-231E4A55C4A5}" name="Moy+3SIGMA" dataDxfId="15"/>
    <tableColumn id="12" xr3:uid="{86479444-9C7B-40CE-99EE-24B0D5620171}" name="Moy-3SIGMA" dataDxfId="14"/>
    <tableColumn id="13" xr3:uid="{4473F91C-523B-4D5E-8441-C89941415328}" name="Conforme ?" dataDxfId="13">
      <calculatedColumnFormula>IF(OR(B3="",D3="",E3=""),"",IF(E3&gt;K3,"NC",IF(E3&lt;L3,"NC",IF(AND(E3&gt;I3,E3&lt;=K3),"ATTENTION",IF(AND(E3&lt;J3,E3&gt;=L3),"ATTENTION",IF(AND(E3&gt;=J3,E3&lt;=I3),"OK",""))))))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0FD5D78-02A8-438D-8159-2C1100A9C1AE}" name="BD_1" displayName="BD_1" ref="L3:R14" tableType="queryTable" totalsRowShown="0" headerRowDxfId="10">
  <autoFilter ref="L3:R14" xr:uid="{50FD5D78-02A8-438D-8159-2C1100A9C1AE}"/>
  <tableColumns count="7">
    <tableColumn id="1" xr3:uid="{5E1AD763-D147-43B6-B966-02FD8AD20F5A}" uniqueName="1" name="Calcul" queryTableFieldId="1" dataDxfId="6"/>
    <tableColumn id="2" xr3:uid="{1D1C6706-D95B-49E1-AFF4-B15B8E2BF3B0}" uniqueName="2" name="2023_x000a_DCO 10" queryTableFieldId="2" dataDxfId="5"/>
    <tableColumn id="3" xr3:uid="{7C8C8425-984B-4B30-B3E1-AB470549E897}" uniqueName="3" name="2023_x000a_DCO 100" queryTableFieldId="3" dataDxfId="4"/>
    <tableColumn id="4" xr3:uid="{32D051F2-8F18-473F-A07E-1309D15EE73D}" uniqueName="4" name="2023_x000a_DCO 500" queryTableFieldId="4" dataDxfId="3"/>
    <tableColumn id="5" xr3:uid="{56D73239-89C8-49D2-9064-B0A15B5BEAED}" uniqueName="5" name="2024_x000a_DCO 100" queryTableFieldId="5" dataDxfId="2"/>
    <tableColumn id="6" xr3:uid="{EB74550C-2972-47D7-963C-F65A04BFC96C}" uniqueName="6" name="2024_x000a_DCO 500" queryTableFieldId="6" dataDxfId="1"/>
    <tableColumn id="7" xr3:uid="{0FECC4E2-CA84-4060-AB92-E213599E22F5}" uniqueName="7" name="2024_x000a_DCO 10" queryTableFieldId="7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EC1E8AB-BBDC-49F4-B46E-08E0A647F15C}" name="Calculs" displayName="Calculs" ref="J2:J15" totalsRowShown="0" dataDxfId="7" tableBorderDxfId="9">
  <autoFilter ref="J2:J15" xr:uid="{EEC1E8AB-BBDC-49F4-B46E-08E0A647F15C}"/>
  <tableColumns count="1">
    <tableColumn id="1" xr3:uid="{AD8B5B79-B998-48BE-A1D4-8BC89FD648C9}" name="Ordre" dataDxfId="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8"/>
  <sheetViews>
    <sheetView workbookViewId="0">
      <selection activeCell="F8" sqref="F8"/>
    </sheetView>
  </sheetViews>
  <sheetFormatPr baseColWidth="10" defaultRowHeight="15" x14ac:dyDescent="0.25"/>
  <cols>
    <col min="1" max="4" width="11.42578125" style="6"/>
    <col min="5" max="5" width="11.5703125" style="6" bestFit="1" customWidth="1"/>
    <col min="6" max="6" width="11.42578125" style="6"/>
    <col min="7" max="7" width="13.85546875" style="6" customWidth="1"/>
    <col min="8" max="8" width="13.5703125" style="6" customWidth="1"/>
    <col min="9" max="9" width="14.85546875" style="6" customWidth="1"/>
    <col min="10" max="10" width="14.5703125" style="6" customWidth="1"/>
    <col min="11" max="11" width="14.85546875" style="6" customWidth="1"/>
    <col min="12" max="12" width="14.5703125" style="6" customWidth="1"/>
    <col min="13" max="13" width="12.5703125" style="6" customWidth="1"/>
    <col min="14" max="16384" width="11.42578125" style="6"/>
  </cols>
  <sheetData>
    <row r="2" spans="1:13" ht="35.1" customHeight="1" x14ac:dyDescent="0.25">
      <c r="A2" s="15" t="s">
        <v>0</v>
      </c>
      <c r="B2" s="16" t="s">
        <v>1</v>
      </c>
      <c r="C2" s="17" t="s">
        <v>2</v>
      </c>
      <c r="D2" s="16" t="s">
        <v>3</v>
      </c>
      <c r="E2" s="16" t="s">
        <v>4</v>
      </c>
      <c r="F2" s="16" t="s">
        <v>10</v>
      </c>
      <c r="G2" s="16" t="s">
        <v>11</v>
      </c>
      <c r="H2" s="16" t="s">
        <v>12</v>
      </c>
      <c r="I2" s="16" t="s">
        <v>13</v>
      </c>
      <c r="J2" s="16" t="s">
        <v>14</v>
      </c>
      <c r="K2" s="16" t="s">
        <v>15</v>
      </c>
      <c r="L2" s="16" t="s">
        <v>16</v>
      </c>
      <c r="M2" s="18" t="s">
        <v>6</v>
      </c>
    </row>
    <row r="3" spans="1:13" ht="20.100000000000001" customHeight="1" x14ac:dyDescent="0.25">
      <c r="A3" s="13" t="str">
        <f t="shared" ref="A3:A14" si="0">IF(B3="","",TEXT(D3,"aaaa"))</f>
        <v>2023</v>
      </c>
      <c r="B3" s="2" t="s">
        <v>7</v>
      </c>
      <c r="C3" s="2" t="s">
        <v>17</v>
      </c>
      <c r="D3" s="3">
        <v>44929</v>
      </c>
      <c r="E3" s="4">
        <v>10.1</v>
      </c>
      <c r="F3" s="2">
        <v>11.828463414634141</v>
      </c>
      <c r="G3" s="2">
        <v>13.231131089544238</v>
      </c>
      <c r="H3" s="2">
        <v>10.425795739724045</v>
      </c>
      <c r="I3" s="2">
        <v>14.633798764454335</v>
      </c>
      <c r="J3" s="2">
        <v>9.0231280648139478</v>
      </c>
      <c r="K3" s="2">
        <v>16.036466439364432</v>
      </c>
      <c r="L3" s="2">
        <v>7.620460389903851</v>
      </c>
      <c r="M3" s="14" t="str">
        <f t="shared" ref="M3:M28" si="1">IF(OR(B3="",D3="",E3=""),"",IF(E3&gt;K3,"NC",IF(E3&lt;L3,"NC",IF(AND(E3&gt;I3,E3&lt;=K3),"ATTENTION",IF(AND(E3&lt;J3,E3&gt;=L3),"ATTENTION",IF(AND(E3&gt;=J3,E3&lt;=I3),"OK",""))))))</f>
        <v>OK</v>
      </c>
    </row>
    <row r="4" spans="1:13" ht="20.100000000000001" customHeight="1" x14ac:dyDescent="0.25">
      <c r="A4" s="13" t="str">
        <f t="shared" si="0"/>
        <v>2023</v>
      </c>
      <c r="B4" s="2" t="s">
        <v>8</v>
      </c>
      <c r="C4" s="2" t="s">
        <v>17</v>
      </c>
      <c r="D4" s="3">
        <v>44930</v>
      </c>
      <c r="E4" s="4">
        <v>99.5</v>
      </c>
      <c r="F4" s="2">
        <v>99.718316831683182</v>
      </c>
      <c r="G4" s="2">
        <v>101.63177041500737</v>
      </c>
      <c r="H4" s="2">
        <v>97.804863248358998</v>
      </c>
      <c r="I4" s="2">
        <v>103.54522399833156</v>
      </c>
      <c r="J4" s="2">
        <v>95.8914096650348</v>
      </c>
      <c r="K4" s="2">
        <v>105.45867758165575</v>
      </c>
      <c r="L4" s="2">
        <v>93.977956081710616</v>
      </c>
      <c r="M4" s="14" t="str">
        <f t="shared" si="1"/>
        <v>OK</v>
      </c>
    </row>
    <row r="5" spans="1:13" ht="20.100000000000001" customHeight="1" x14ac:dyDescent="0.25">
      <c r="A5" s="13" t="str">
        <f t="shared" si="0"/>
        <v>2023</v>
      </c>
      <c r="B5" s="2" t="s">
        <v>9</v>
      </c>
      <c r="C5" s="2" t="s">
        <v>17</v>
      </c>
      <c r="D5" s="3">
        <v>44931</v>
      </c>
      <c r="E5" s="4">
        <v>498.3</v>
      </c>
      <c r="F5" s="2">
        <v>498.4</v>
      </c>
      <c r="G5" s="2">
        <v>502.86626770019569</v>
      </c>
      <c r="H5" s="2">
        <v>493.93373229980426</v>
      </c>
      <c r="I5" s="2">
        <v>507.33253540039135</v>
      </c>
      <c r="J5" s="2">
        <v>489.4674645996086</v>
      </c>
      <c r="K5" s="2">
        <v>511.79880310058707</v>
      </c>
      <c r="L5" s="2">
        <v>485.00119689941289</v>
      </c>
      <c r="M5" s="14" t="str">
        <f t="shared" si="1"/>
        <v>OK</v>
      </c>
    </row>
    <row r="6" spans="1:13" ht="20.100000000000001" customHeight="1" x14ac:dyDescent="0.25">
      <c r="A6" s="13" t="str">
        <f t="shared" si="0"/>
        <v>2023</v>
      </c>
      <c r="B6" s="2" t="s">
        <v>8</v>
      </c>
      <c r="C6" s="2" t="s">
        <v>17</v>
      </c>
      <c r="D6" s="3">
        <v>44932</v>
      </c>
      <c r="E6" s="4">
        <v>97.6</v>
      </c>
      <c r="F6" s="2">
        <v>99.718316831683182</v>
      </c>
      <c r="G6" s="2">
        <v>101.63177041500737</v>
      </c>
      <c r="H6" s="2">
        <v>97.804863248358998</v>
      </c>
      <c r="I6" s="2">
        <v>103.54522399833156</v>
      </c>
      <c r="J6" s="2">
        <v>95.8914096650348</v>
      </c>
      <c r="K6" s="2">
        <v>105.45867758165575</v>
      </c>
      <c r="L6" s="2">
        <v>93.977956081710616</v>
      </c>
      <c r="M6" s="14" t="str">
        <f t="shared" si="1"/>
        <v>OK</v>
      </c>
    </row>
    <row r="7" spans="1:13" ht="20.100000000000001" customHeight="1" x14ac:dyDescent="0.25">
      <c r="A7" s="13" t="str">
        <f t="shared" si="0"/>
        <v>2023</v>
      </c>
      <c r="B7" s="2" t="s">
        <v>7</v>
      </c>
      <c r="C7" s="2" t="s">
        <v>17</v>
      </c>
      <c r="D7" s="3">
        <v>44933</v>
      </c>
      <c r="E7" s="4">
        <v>11.9</v>
      </c>
      <c r="F7" s="2">
        <v>11.828463414634141</v>
      </c>
      <c r="G7" s="2">
        <v>13.231131089544238</v>
      </c>
      <c r="H7" s="2">
        <v>10.425795739724045</v>
      </c>
      <c r="I7" s="2">
        <v>14.633798764454335</v>
      </c>
      <c r="J7" s="2">
        <v>9.0231280648139478</v>
      </c>
      <c r="K7" s="2">
        <v>16.036466439364432</v>
      </c>
      <c r="L7" s="2">
        <v>7.620460389903851</v>
      </c>
      <c r="M7" s="14" t="str">
        <f t="shared" si="1"/>
        <v>OK</v>
      </c>
    </row>
    <row r="8" spans="1:13" ht="20.100000000000001" customHeight="1" x14ac:dyDescent="0.25">
      <c r="A8" s="13" t="str">
        <f t="shared" si="0"/>
        <v>2023</v>
      </c>
      <c r="B8" s="2" t="s">
        <v>7</v>
      </c>
      <c r="C8" s="2" t="s">
        <v>17</v>
      </c>
      <c r="D8" s="3">
        <v>44934</v>
      </c>
      <c r="E8" s="4">
        <v>12</v>
      </c>
      <c r="F8" s="2">
        <v>11.828463414634141</v>
      </c>
      <c r="G8" s="2">
        <v>13.231131089544238</v>
      </c>
      <c r="H8" s="2">
        <v>10.425795739724045</v>
      </c>
      <c r="I8" s="2">
        <v>14.633798764454335</v>
      </c>
      <c r="J8" s="2">
        <v>9.0231280648139478</v>
      </c>
      <c r="K8" s="2">
        <v>16.036466439364432</v>
      </c>
      <c r="L8" s="2">
        <v>7.620460389903851</v>
      </c>
      <c r="M8" s="14" t="str">
        <f t="shared" si="1"/>
        <v>OK</v>
      </c>
    </row>
    <row r="9" spans="1:13" ht="20.100000000000001" customHeight="1" x14ac:dyDescent="0.25">
      <c r="A9" s="13" t="str">
        <f t="shared" si="0"/>
        <v>2023</v>
      </c>
      <c r="B9" s="2" t="s">
        <v>8</v>
      </c>
      <c r="C9" s="2" t="s">
        <v>17</v>
      </c>
      <c r="D9" s="3">
        <v>44935</v>
      </c>
      <c r="E9" s="4">
        <v>99.8</v>
      </c>
      <c r="F9" s="2">
        <v>99.718316831683182</v>
      </c>
      <c r="G9" s="2">
        <v>101.63177041500737</v>
      </c>
      <c r="H9" s="2">
        <v>97.804863248358998</v>
      </c>
      <c r="I9" s="2">
        <v>103.54522399833156</v>
      </c>
      <c r="J9" s="2">
        <v>95.8914096650348</v>
      </c>
      <c r="K9" s="2">
        <v>105.45867758165575</v>
      </c>
      <c r="L9" s="2">
        <v>93.977956081710616</v>
      </c>
      <c r="M9" s="14" t="str">
        <f t="shared" si="1"/>
        <v>OK</v>
      </c>
    </row>
    <row r="10" spans="1:13" ht="20.100000000000001" customHeight="1" x14ac:dyDescent="0.25">
      <c r="A10" s="13" t="str">
        <f t="shared" si="0"/>
        <v>2023</v>
      </c>
      <c r="B10" s="2" t="s">
        <v>7</v>
      </c>
      <c r="C10" s="2" t="s">
        <v>17</v>
      </c>
      <c r="D10" s="3">
        <v>44936</v>
      </c>
      <c r="E10" s="4">
        <v>9.73</v>
      </c>
      <c r="F10" s="2">
        <v>11.828463414634141</v>
      </c>
      <c r="G10" s="2">
        <v>13.231131089544238</v>
      </c>
      <c r="H10" s="2">
        <v>10.425795739724045</v>
      </c>
      <c r="I10" s="2">
        <v>14.633798764454335</v>
      </c>
      <c r="J10" s="2">
        <v>9.0231280648139478</v>
      </c>
      <c r="K10" s="2">
        <v>16.036466439364432</v>
      </c>
      <c r="L10" s="2">
        <v>7.620460389903851</v>
      </c>
      <c r="M10" s="14" t="str">
        <f t="shared" si="1"/>
        <v>OK</v>
      </c>
    </row>
    <row r="11" spans="1:13" ht="20.100000000000001" customHeight="1" x14ac:dyDescent="0.25">
      <c r="A11" s="13" t="str">
        <f t="shared" si="0"/>
        <v>2023</v>
      </c>
      <c r="B11" s="2" t="s">
        <v>8</v>
      </c>
      <c r="C11" s="2" t="s">
        <v>17</v>
      </c>
      <c r="D11" s="3">
        <v>44937</v>
      </c>
      <c r="E11" s="4">
        <v>98.6</v>
      </c>
      <c r="F11" s="2">
        <v>99.718316831683182</v>
      </c>
      <c r="G11" s="2">
        <v>101.63177041500737</v>
      </c>
      <c r="H11" s="2">
        <v>97.804863248358998</v>
      </c>
      <c r="I11" s="2">
        <v>103.54522399833156</v>
      </c>
      <c r="J11" s="2">
        <v>95.8914096650348</v>
      </c>
      <c r="K11" s="2">
        <v>105.45867758165575</v>
      </c>
      <c r="L11" s="2">
        <v>93.977956081710616</v>
      </c>
      <c r="M11" s="14" t="str">
        <f t="shared" si="1"/>
        <v>OK</v>
      </c>
    </row>
    <row r="12" spans="1:13" ht="20.100000000000001" customHeight="1" x14ac:dyDescent="0.25">
      <c r="A12" s="13" t="str">
        <f t="shared" si="0"/>
        <v>2023</v>
      </c>
      <c r="B12" s="2" t="s">
        <v>7</v>
      </c>
      <c r="C12" s="2" t="s">
        <v>17</v>
      </c>
      <c r="D12" s="3">
        <v>44938</v>
      </c>
      <c r="E12" s="4">
        <v>10</v>
      </c>
      <c r="F12" s="2">
        <v>11.828463414634141</v>
      </c>
      <c r="G12" s="2">
        <v>13.231131089544238</v>
      </c>
      <c r="H12" s="2">
        <v>10.425795739724045</v>
      </c>
      <c r="I12" s="2">
        <v>14.633798764454335</v>
      </c>
      <c r="J12" s="2">
        <v>9.0231280648139478</v>
      </c>
      <c r="K12" s="2">
        <v>16.036466439364432</v>
      </c>
      <c r="L12" s="2">
        <v>7.620460389903851</v>
      </c>
      <c r="M12" s="14" t="str">
        <f t="shared" si="1"/>
        <v>OK</v>
      </c>
    </row>
    <row r="13" spans="1:13" ht="20.100000000000001" customHeight="1" x14ac:dyDescent="0.25">
      <c r="A13" s="13" t="str">
        <f t="shared" si="0"/>
        <v>2023</v>
      </c>
      <c r="B13" s="2" t="s">
        <v>9</v>
      </c>
      <c r="C13" s="2" t="s">
        <v>17</v>
      </c>
      <c r="D13" s="3">
        <v>44939</v>
      </c>
      <c r="E13" s="4">
        <v>496.56</v>
      </c>
      <c r="F13" s="2">
        <v>498.4</v>
      </c>
      <c r="G13" s="2">
        <v>502.86626770019569</v>
      </c>
      <c r="H13" s="2">
        <v>493.93373229980426</v>
      </c>
      <c r="I13" s="2">
        <v>507.33253540039135</v>
      </c>
      <c r="J13" s="2">
        <v>489.4674645996086</v>
      </c>
      <c r="K13" s="2">
        <v>511.79880310058707</v>
      </c>
      <c r="L13" s="2">
        <v>485.00119689941289</v>
      </c>
      <c r="M13" s="14" t="str">
        <f t="shared" si="1"/>
        <v>OK</v>
      </c>
    </row>
    <row r="14" spans="1:13" ht="20.100000000000001" customHeight="1" x14ac:dyDescent="0.25">
      <c r="A14" s="13" t="str">
        <f t="shared" si="0"/>
        <v>2023</v>
      </c>
      <c r="B14" s="2" t="s">
        <v>9</v>
      </c>
      <c r="C14" s="2" t="s">
        <v>17</v>
      </c>
      <c r="D14" s="3">
        <v>44940</v>
      </c>
      <c r="E14" s="4">
        <v>498.1</v>
      </c>
      <c r="F14" s="2">
        <v>498.4</v>
      </c>
      <c r="G14" s="2">
        <v>502.86626770019569</v>
      </c>
      <c r="H14" s="2">
        <v>493.93373229980426</v>
      </c>
      <c r="I14" s="2">
        <v>507.33253540039135</v>
      </c>
      <c r="J14" s="2">
        <v>489.4674645996086</v>
      </c>
      <c r="K14" s="2">
        <v>511.79880310058707</v>
      </c>
      <c r="L14" s="2">
        <v>485.00119689941289</v>
      </c>
      <c r="M14" s="14" t="str">
        <f t="shared" si="1"/>
        <v>OK</v>
      </c>
    </row>
    <row r="15" spans="1:13" ht="20.100000000000001" customHeight="1" x14ac:dyDescent="0.25">
      <c r="A15" s="13" t="str">
        <f t="shared" ref="A15:A28" si="2">IF(B15="","",TEXT(D15,"aaaa"))</f>
        <v>2023</v>
      </c>
      <c r="B15" s="2" t="s">
        <v>7</v>
      </c>
      <c r="C15" s="2" t="s">
        <v>17</v>
      </c>
      <c r="D15" s="3">
        <v>44941</v>
      </c>
      <c r="E15" s="4">
        <v>9.98</v>
      </c>
      <c r="F15" s="2">
        <v>11.828463414634141</v>
      </c>
      <c r="G15" s="2">
        <v>13.231131089544238</v>
      </c>
      <c r="H15" s="2">
        <v>10.425795739724045</v>
      </c>
      <c r="I15" s="2">
        <v>14.633798764454335</v>
      </c>
      <c r="J15" s="2">
        <v>9.0231280648139478</v>
      </c>
      <c r="K15" s="2">
        <v>16.036466439364432</v>
      </c>
      <c r="L15" s="2">
        <v>7.620460389903851</v>
      </c>
      <c r="M15" s="14" t="str">
        <f t="shared" si="1"/>
        <v>OK</v>
      </c>
    </row>
    <row r="16" spans="1:13" ht="20.100000000000001" customHeight="1" x14ac:dyDescent="0.25">
      <c r="A16" s="13" t="str">
        <f t="shared" si="2"/>
        <v>2023</v>
      </c>
      <c r="B16" s="2" t="s">
        <v>7</v>
      </c>
      <c r="C16" s="2" t="s">
        <v>17</v>
      </c>
      <c r="D16" s="3">
        <v>44942</v>
      </c>
      <c r="E16" s="4">
        <v>9.94</v>
      </c>
      <c r="F16" s="2">
        <v>11.828463414634141</v>
      </c>
      <c r="G16" s="2">
        <v>13.231131089544238</v>
      </c>
      <c r="H16" s="2">
        <v>10.425795739724045</v>
      </c>
      <c r="I16" s="2">
        <v>14.633798764454335</v>
      </c>
      <c r="J16" s="2">
        <v>9.0231280648139478</v>
      </c>
      <c r="K16" s="2">
        <v>16.036466439364432</v>
      </c>
      <c r="L16" s="2">
        <v>7.620460389903851</v>
      </c>
      <c r="M16" s="14" t="str">
        <f t="shared" si="1"/>
        <v>OK</v>
      </c>
    </row>
    <row r="17" spans="1:13" ht="20.100000000000001" customHeight="1" x14ac:dyDescent="0.25">
      <c r="A17" s="13" t="str">
        <f t="shared" si="2"/>
        <v>2024</v>
      </c>
      <c r="B17" s="2" t="s">
        <v>8</v>
      </c>
      <c r="C17" s="2" t="s">
        <v>17</v>
      </c>
      <c r="D17" s="3">
        <v>45309</v>
      </c>
      <c r="E17" s="4">
        <v>98.12</v>
      </c>
      <c r="F17" s="2">
        <v>99.718316831683182</v>
      </c>
      <c r="G17" s="2">
        <v>101.63177041500737</v>
      </c>
      <c r="H17" s="2">
        <v>97.804863248358998</v>
      </c>
      <c r="I17" s="2">
        <v>103.54522399833156</v>
      </c>
      <c r="J17" s="2">
        <v>95.8914096650348</v>
      </c>
      <c r="K17" s="2">
        <v>105.45867758165575</v>
      </c>
      <c r="L17" s="2">
        <v>93.977956081710616</v>
      </c>
      <c r="M17" s="14" t="str">
        <f t="shared" si="1"/>
        <v>OK</v>
      </c>
    </row>
    <row r="18" spans="1:13" ht="20.100000000000001" customHeight="1" x14ac:dyDescent="0.25">
      <c r="A18" s="13" t="str">
        <f t="shared" si="2"/>
        <v>2024</v>
      </c>
      <c r="B18" s="2" t="s">
        <v>9</v>
      </c>
      <c r="C18" s="2" t="s">
        <v>17</v>
      </c>
      <c r="D18" s="3">
        <v>45310</v>
      </c>
      <c r="E18" s="4">
        <v>497.36</v>
      </c>
      <c r="F18" s="2">
        <v>498.4</v>
      </c>
      <c r="G18" s="2">
        <v>502.86626770019569</v>
      </c>
      <c r="H18" s="2">
        <v>493.93373229980426</v>
      </c>
      <c r="I18" s="2">
        <v>507.33253540039135</v>
      </c>
      <c r="J18" s="2">
        <v>489.4674645996086</v>
      </c>
      <c r="K18" s="2">
        <v>511.79880310058707</v>
      </c>
      <c r="L18" s="2">
        <v>485.00119689941289</v>
      </c>
      <c r="M18" s="14" t="str">
        <f t="shared" si="1"/>
        <v>OK</v>
      </c>
    </row>
    <row r="19" spans="1:13" ht="20.100000000000001" customHeight="1" x14ac:dyDescent="0.25">
      <c r="A19" s="13" t="str">
        <f t="shared" si="2"/>
        <v>2024</v>
      </c>
      <c r="B19" s="2" t="s">
        <v>7</v>
      </c>
      <c r="C19" s="2" t="s">
        <v>17</v>
      </c>
      <c r="D19" s="3">
        <v>45311</v>
      </c>
      <c r="E19" s="4">
        <v>14.1</v>
      </c>
      <c r="F19" s="2">
        <v>11.828463414634141</v>
      </c>
      <c r="G19" s="2">
        <v>13.231131089544238</v>
      </c>
      <c r="H19" s="2">
        <v>10.425795739724045</v>
      </c>
      <c r="I19" s="2">
        <v>14.633798764454335</v>
      </c>
      <c r="J19" s="2">
        <v>9.0231280648139478</v>
      </c>
      <c r="K19" s="2">
        <v>16.036466439364432</v>
      </c>
      <c r="L19" s="2">
        <v>7.620460389903851</v>
      </c>
      <c r="M19" s="14" t="str">
        <f t="shared" si="1"/>
        <v>OK</v>
      </c>
    </row>
    <row r="20" spans="1:13" ht="20.100000000000001" customHeight="1" x14ac:dyDescent="0.25">
      <c r="A20" s="13" t="str">
        <f t="shared" si="2"/>
        <v>2024</v>
      </c>
      <c r="B20" s="2" t="s">
        <v>8</v>
      </c>
      <c r="C20" s="2" t="s">
        <v>17</v>
      </c>
      <c r="D20" s="3">
        <v>45312</v>
      </c>
      <c r="E20" s="5">
        <v>98.98</v>
      </c>
      <c r="F20" s="2">
        <v>99.718316831683182</v>
      </c>
      <c r="G20" s="2">
        <v>101.63177041500737</v>
      </c>
      <c r="H20" s="2">
        <v>97.804863248358998</v>
      </c>
      <c r="I20" s="2">
        <v>103.54522399833156</v>
      </c>
      <c r="J20" s="2">
        <v>95.8914096650348</v>
      </c>
      <c r="K20" s="2">
        <v>105.45867758165575</v>
      </c>
      <c r="L20" s="2">
        <v>93.977956081710616</v>
      </c>
      <c r="M20" s="14" t="str">
        <f t="shared" si="1"/>
        <v>OK</v>
      </c>
    </row>
    <row r="21" spans="1:13" ht="20.100000000000001" customHeight="1" x14ac:dyDescent="0.25">
      <c r="A21" s="13" t="str">
        <f t="shared" si="2"/>
        <v>2024</v>
      </c>
      <c r="B21" s="2" t="s">
        <v>7</v>
      </c>
      <c r="C21" s="2" t="s">
        <v>17</v>
      </c>
      <c r="D21" s="3">
        <v>45313</v>
      </c>
      <c r="E21" s="5">
        <v>9.82</v>
      </c>
      <c r="F21" s="2">
        <v>11.828463414634141</v>
      </c>
      <c r="G21" s="2">
        <v>13.231131089544238</v>
      </c>
      <c r="H21" s="2">
        <v>10.425795739724045</v>
      </c>
      <c r="I21" s="2">
        <v>14.633798764454335</v>
      </c>
      <c r="J21" s="2">
        <v>9.0231280648139478</v>
      </c>
      <c r="K21" s="2">
        <v>16.036466439364432</v>
      </c>
      <c r="L21" s="2">
        <v>7.620460389903851</v>
      </c>
      <c r="M21" s="14" t="str">
        <f t="shared" si="1"/>
        <v>OK</v>
      </c>
    </row>
    <row r="22" spans="1:13" ht="20.100000000000001" customHeight="1" x14ac:dyDescent="0.25">
      <c r="A22" s="13" t="str">
        <f t="shared" si="2"/>
        <v>2024</v>
      </c>
      <c r="B22" s="2" t="s">
        <v>9</v>
      </c>
      <c r="C22" s="2" t="s">
        <v>17</v>
      </c>
      <c r="D22" s="3">
        <v>45314</v>
      </c>
      <c r="E22" s="4">
        <v>495.48</v>
      </c>
      <c r="F22" s="2">
        <v>498.4</v>
      </c>
      <c r="G22" s="2">
        <v>502.86626770019569</v>
      </c>
      <c r="H22" s="2">
        <v>493.93373229980426</v>
      </c>
      <c r="I22" s="2">
        <v>507.33253540039135</v>
      </c>
      <c r="J22" s="2">
        <v>489.4674645996086</v>
      </c>
      <c r="K22" s="2">
        <v>511.79880310058707</v>
      </c>
      <c r="L22" s="2">
        <v>485.00119689941289</v>
      </c>
      <c r="M22" s="14" t="str">
        <f t="shared" si="1"/>
        <v>OK</v>
      </c>
    </row>
    <row r="23" spans="1:13" ht="20.100000000000001" customHeight="1" x14ac:dyDescent="0.25">
      <c r="A23" s="13" t="str">
        <f t="shared" si="2"/>
        <v>2024</v>
      </c>
      <c r="B23" s="2" t="s">
        <v>8</v>
      </c>
      <c r="C23" s="2" t="s">
        <v>17</v>
      </c>
      <c r="D23" s="3">
        <v>45315</v>
      </c>
      <c r="E23" s="4">
        <v>100.02</v>
      </c>
      <c r="F23" s="2">
        <v>99.718316831683182</v>
      </c>
      <c r="G23" s="2">
        <v>101.63177041500737</v>
      </c>
      <c r="H23" s="2">
        <v>97.804863248358998</v>
      </c>
      <c r="I23" s="2">
        <v>103.54522399833156</v>
      </c>
      <c r="J23" s="2">
        <v>95.8914096650348</v>
      </c>
      <c r="K23" s="2">
        <v>105.45867758165575</v>
      </c>
      <c r="L23" s="2">
        <v>93.977956081710616</v>
      </c>
      <c r="M23" s="14" t="str">
        <f t="shared" si="1"/>
        <v>OK</v>
      </c>
    </row>
    <row r="24" spans="1:13" ht="20.100000000000001" customHeight="1" x14ac:dyDescent="0.25">
      <c r="A24" s="13" t="str">
        <f t="shared" si="2"/>
        <v>2024</v>
      </c>
      <c r="B24" s="2" t="s">
        <v>8</v>
      </c>
      <c r="C24" s="2" t="s">
        <v>17</v>
      </c>
      <c r="D24" s="3">
        <v>45316</v>
      </c>
      <c r="E24" s="4">
        <v>99.58</v>
      </c>
      <c r="F24" s="2">
        <v>99.718316831683182</v>
      </c>
      <c r="G24" s="2">
        <v>101.63177041500737</v>
      </c>
      <c r="H24" s="2">
        <v>97.804863248358998</v>
      </c>
      <c r="I24" s="2">
        <v>103.54522399833156</v>
      </c>
      <c r="J24" s="2">
        <v>95.8914096650348</v>
      </c>
      <c r="K24" s="2">
        <v>105.45867758165575</v>
      </c>
      <c r="L24" s="2">
        <v>93.977956081710616</v>
      </c>
      <c r="M24" s="14" t="str">
        <f t="shared" si="1"/>
        <v>OK</v>
      </c>
    </row>
    <row r="25" spans="1:13" ht="20.100000000000001" customHeight="1" x14ac:dyDescent="0.25">
      <c r="A25" s="13" t="str">
        <f t="shared" si="2"/>
        <v>2024</v>
      </c>
      <c r="B25" s="2" t="s">
        <v>7</v>
      </c>
      <c r="C25" s="2" t="s">
        <v>17</v>
      </c>
      <c r="D25" s="3">
        <v>45317</v>
      </c>
      <c r="E25" s="4">
        <v>9.9</v>
      </c>
      <c r="F25" s="2">
        <v>11.828463414634141</v>
      </c>
      <c r="G25" s="2">
        <v>13.231131089544238</v>
      </c>
      <c r="H25" s="2">
        <v>10.425795739724045</v>
      </c>
      <c r="I25" s="2">
        <v>14.633798764454335</v>
      </c>
      <c r="J25" s="2">
        <v>9.0231280648139478</v>
      </c>
      <c r="K25" s="2">
        <v>16.036466439364432</v>
      </c>
      <c r="L25" s="2">
        <v>7.620460389903851</v>
      </c>
      <c r="M25" s="14" t="str">
        <f t="shared" si="1"/>
        <v>OK</v>
      </c>
    </row>
    <row r="26" spans="1:13" ht="20.100000000000001" customHeight="1" x14ac:dyDescent="0.25">
      <c r="A26" s="13" t="str">
        <f t="shared" si="2"/>
        <v>2024</v>
      </c>
      <c r="B26" s="2" t="s">
        <v>8</v>
      </c>
      <c r="C26" s="2" t="s">
        <v>17</v>
      </c>
      <c r="D26" s="3">
        <v>45318</v>
      </c>
      <c r="E26" s="4">
        <v>96.87</v>
      </c>
      <c r="F26" s="2">
        <v>99.718316831683182</v>
      </c>
      <c r="G26" s="2">
        <v>101.63177041500737</v>
      </c>
      <c r="H26" s="2">
        <v>97.804863248358998</v>
      </c>
      <c r="I26" s="2">
        <v>103.54522399833156</v>
      </c>
      <c r="J26" s="2">
        <v>95.8914096650348</v>
      </c>
      <c r="K26" s="2">
        <v>105.45867758165575</v>
      </c>
      <c r="L26" s="2">
        <v>93.977956081710616</v>
      </c>
      <c r="M26" s="14" t="str">
        <f t="shared" si="1"/>
        <v>OK</v>
      </c>
    </row>
    <row r="27" spans="1:13" ht="20.100000000000001" customHeight="1" x14ac:dyDescent="0.25">
      <c r="A27" s="13" t="str">
        <f t="shared" si="2"/>
        <v>2024</v>
      </c>
      <c r="B27" s="2" t="s">
        <v>9</v>
      </c>
      <c r="C27" s="2" t="s">
        <v>17</v>
      </c>
      <c r="D27" s="3">
        <v>45319</v>
      </c>
      <c r="E27" s="4">
        <v>497.89</v>
      </c>
      <c r="F27" s="2">
        <v>498.4</v>
      </c>
      <c r="G27" s="2">
        <v>502.86626770019569</v>
      </c>
      <c r="H27" s="2">
        <v>493.93373229980426</v>
      </c>
      <c r="I27" s="2">
        <v>507.33253540039135</v>
      </c>
      <c r="J27" s="2">
        <v>489.4674645996086</v>
      </c>
      <c r="K27" s="2">
        <v>511.79880310058707</v>
      </c>
      <c r="L27" s="2">
        <v>485.00119689941289</v>
      </c>
      <c r="M27" s="14" t="str">
        <f t="shared" si="1"/>
        <v>OK</v>
      </c>
    </row>
    <row r="28" spans="1:13" ht="20.100000000000001" customHeight="1" x14ac:dyDescent="0.25">
      <c r="A28" s="19" t="str">
        <f t="shared" si="2"/>
        <v>2024</v>
      </c>
      <c r="B28" s="20" t="s">
        <v>7</v>
      </c>
      <c r="C28" s="20" t="s">
        <v>17</v>
      </c>
      <c r="D28" s="21">
        <v>45320</v>
      </c>
      <c r="E28" s="22">
        <v>9.7799999999999994</v>
      </c>
      <c r="F28" s="20">
        <v>11.828463414634141</v>
      </c>
      <c r="G28" s="20">
        <v>13.231131089544238</v>
      </c>
      <c r="H28" s="20">
        <v>10.425795739724045</v>
      </c>
      <c r="I28" s="20">
        <v>14.633798764454335</v>
      </c>
      <c r="J28" s="20">
        <v>9.0231280648139478</v>
      </c>
      <c r="K28" s="20">
        <v>16.036466439364432</v>
      </c>
      <c r="L28" s="20">
        <v>7.620460389903851</v>
      </c>
      <c r="M28" s="23" t="str">
        <f t="shared" si="1"/>
        <v>OK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R27"/>
  <sheetViews>
    <sheetView tabSelected="1" workbookViewId="0">
      <selection activeCell="Q20" sqref="Q20"/>
    </sheetView>
  </sheetViews>
  <sheetFormatPr baseColWidth="10" defaultRowHeight="15" x14ac:dyDescent="0.25"/>
  <cols>
    <col min="1" max="1" width="19.85546875" customWidth="1"/>
    <col min="10" max="10" width="18.42578125" customWidth="1"/>
    <col min="12" max="12" width="17.140625" bestFit="1" customWidth="1"/>
    <col min="13" max="13" width="12.140625" bestFit="1" customWidth="1"/>
    <col min="14" max="17" width="12.85546875" bestFit="1" customWidth="1"/>
    <col min="18" max="18" width="12.140625" bestFit="1" customWidth="1"/>
  </cols>
  <sheetData>
    <row r="2" spans="1:18" x14ac:dyDescent="0.25">
      <c r="A2" s="7"/>
      <c r="B2" s="11">
        <v>2023</v>
      </c>
      <c r="C2" s="11"/>
      <c r="D2" s="11"/>
      <c r="E2" s="11">
        <v>2024</v>
      </c>
      <c r="F2" s="11"/>
      <c r="G2" s="11"/>
      <c r="J2" t="s">
        <v>38</v>
      </c>
    </row>
    <row r="3" spans="1:18" ht="30" x14ac:dyDescent="0.25">
      <c r="A3" s="8"/>
      <c r="B3" s="2" t="s">
        <v>7</v>
      </c>
      <c r="C3" s="2" t="s">
        <v>8</v>
      </c>
      <c r="D3" s="2" t="s">
        <v>9</v>
      </c>
      <c r="E3" s="2" t="s">
        <v>7</v>
      </c>
      <c r="F3" s="2" t="s">
        <v>8</v>
      </c>
      <c r="G3" s="2" t="s">
        <v>9</v>
      </c>
      <c r="J3" s="9" t="s">
        <v>10</v>
      </c>
      <c r="L3" s="25" t="s">
        <v>25</v>
      </c>
      <c r="M3" s="25" t="s">
        <v>26</v>
      </c>
      <c r="N3" s="25" t="s">
        <v>27</v>
      </c>
      <c r="O3" s="25" t="s">
        <v>28</v>
      </c>
      <c r="P3" s="25" t="s">
        <v>29</v>
      </c>
      <c r="Q3" s="25" t="s">
        <v>30</v>
      </c>
      <c r="R3" s="25" t="s">
        <v>31</v>
      </c>
    </row>
    <row r="4" spans="1:18" x14ac:dyDescent="0.25">
      <c r="A4" s="9" t="s">
        <v>18</v>
      </c>
      <c r="B4" s="1">
        <f>AVERAGEIFS(BD[VALEURS],BD[ANNEE],B2,BD[TYPE],B3)</f>
        <v>10.521428571428572</v>
      </c>
      <c r="C4" s="2">
        <f>AVERAGEIFS(BD!E3:E28,BD!A3:A28,B2,BD!B3:B28,C3)</f>
        <v>98.875</v>
      </c>
      <c r="D4" s="2">
        <f>AVERAGEIFS(BD!E3:E28,BD!A3:A28,B2,BD!B3:B28,D3)</f>
        <v>497.65333333333336</v>
      </c>
      <c r="E4" s="2">
        <f>AVERAGEIFS(BD!E3:E28,BD!A3:A28,E2,BD!B3:B28,E3)</f>
        <v>10.9</v>
      </c>
      <c r="F4" s="2">
        <f>AVERAGEIFS(BD!E3:E28,BD!A3:A28,E2,BD!B3:B28,F3)</f>
        <v>98.713999999999999</v>
      </c>
      <c r="G4" s="2">
        <f>AVERAGEIFS(BD!E3:E28,BD!A3:A28,E2,BD!B3:B28,G3)</f>
        <v>496.91</v>
      </c>
      <c r="J4" s="9" t="s">
        <v>19</v>
      </c>
      <c r="L4" s="24" t="s">
        <v>10</v>
      </c>
      <c r="M4" s="24">
        <v>10.521428571428572</v>
      </c>
      <c r="N4" s="24">
        <v>98.875</v>
      </c>
      <c r="O4" s="24">
        <v>497.65333333333336</v>
      </c>
      <c r="P4" s="24">
        <v>98.713999999999999</v>
      </c>
      <c r="Q4" s="24">
        <v>496.91</v>
      </c>
      <c r="R4" s="24">
        <v>10.9</v>
      </c>
    </row>
    <row r="5" spans="1:18" x14ac:dyDescent="0.25">
      <c r="A5" s="9" t="s">
        <v>19</v>
      </c>
      <c r="B5" s="2">
        <f t="shared" ref="B5:G5" si="0">B6/B4*100</f>
        <v>9.3395753438113154</v>
      </c>
      <c r="C5" s="2">
        <f t="shared" si="0"/>
        <v>1.0024893856687256</v>
      </c>
      <c r="D5" s="2">
        <f t="shared" si="0"/>
        <v>0.19132202615487745</v>
      </c>
      <c r="E5" s="2">
        <f t="shared" si="0"/>
        <v>19.577216393906948</v>
      </c>
      <c r="F5" s="2">
        <f t="shared" si="0"/>
        <v>1.2692713520737244</v>
      </c>
      <c r="G5" s="2">
        <f t="shared" si="0"/>
        <v>0.25486541549798425</v>
      </c>
      <c r="J5" s="9" t="s">
        <v>41</v>
      </c>
      <c r="L5" s="24" t="s">
        <v>19</v>
      </c>
      <c r="M5" s="24">
        <v>9.3395753438113189</v>
      </c>
      <c r="N5" s="24">
        <v>1.0024893856687251</v>
      </c>
      <c r="O5" s="24">
        <v>0.19132202615487681</v>
      </c>
      <c r="P5" s="24">
        <v>1.2692713520737264</v>
      </c>
      <c r="Q5" s="24">
        <v>0.25486541549798308</v>
      </c>
      <c r="R5" s="24">
        <v>19.577216393906998</v>
      </c>
    </row>
    <row r="6" spans="1:18" x14ac:dyDescent="0.25">
      <c r="A6" s="9" t="s">
        <v>23</v>
      </c>
      <c r="B6" s="2">
        <f t="shared" ref="B6:G6" si="1">STDEV(B20:B27)</f>
        <v>0.9826567486738621</v>
      </c>
      <c r="C6" s="2">
        <f t="shared" si="1"/>
        <v>0.99121138007995246</v>
      </c>
      <c r="D6" s="2">
        <f t="shared" si="1"/>
        <v>0.95212044056061951</v>
      </c>
      <c r="E6" s="2">
        <f t="shared" si="1"/>
        <v>2.1339165869358574</v>
      </c>
      <c r="F6" s="2">
        <f t="shared" si="1"/>
        <v>1.2529485224860564</v>
      </c>
      <c r="G6" s="2">
        <f t="shared" si="1"/>
        <v>1.2664517361510335</v>
      </c>
      <c r="J6" s="9" t="s">
        <v>39</v>
      </c>
      <c r="L6" s="24" t="s">
        <v>41</v>
      </c>
      <c r="M6" s="24">
        <v>0.98265674867386243</v>
      </c>
      <c r="N6" s="24">
        <v>0.99121138007995202</v>
      </c>
      <c r="O6" s="24">
        <v>0.95212044056061629</v>
      </c>
      <c r="P6" s="24">
        <v>1.2529485224860581</v>
      </c>
      <c r="Q6" s="24">
        <v>1.2664517361510279</v>
      </c>
      <c r="R6" s="24">
        <v>2.1339165869358627</v>
      </c>
    </row>
    <row r="7" spans="1:18" x14ac:dyDescent="0.25">
      <c r="A7" s="9" t="s">
        <v>20</v>
      </c>
      <c r="B7" s="2">
        <f>2*B6</f>
        <v>1.9653134973477242</v>
      </c>
      <c r="C7" s="2">
        <f>2*C6</f>
        <v>1.9824227601599049</v>
      </c>
      <c r="D7" s="2">
        <f>2*D6</f>
        <v>1.904240881121239</v>
      </c>
      <c r="E7" s="2">
        <f>2*E6</f>
        <v>4.2678331738717148</v>
      </c>
      <c r="F7" s="2">
        <f t="shared" ref="F7:G7" si="2">2*F6</f>
        <v>2.5058970449721127</v>
      </c>
      <c r="G7" s="2">
        <f t="shared" si="2"/>
        <v>2.5329034723020669</v>
      </c>
      <c r="J7" s="9" t="s">
        <v>40</v>
      </c>
      <c r="L7" s="24" t="s">
        <v>39</v>
      </c>
      <c r="M7" s="24">
        <v>18.679150687622638</v>
      </c>
      <c r="N7" s="24">
        <v>2.0049787713374503</v>
      </c>
      <c r="O7" s="24">
        <v>0.38264405230975362</v>
      </c>
      <c r="P7" s="24">
        <v>2.5385427041474529</v>
      </c>
      <c r="Q7" s="24">
        <v>0.50973083099596617</v>
      </c>
      <c r="R7" s="24">
        <v>39.154432787813995</v>
      </c>
    </row>
    <row r="8" spans="1:18" x14ac:dyDescent="0.25">
      <c r="A8" s="9" t="s">
        <v>21</v>
      </c>
      <c r="B8" s="2">
        <f>3*B6</f>
        <v>2.9479702460215864</v>
      </c>
      <c r="C8" s="2">
        <f>3*C6</f>
        <v>2.9736341402398576</v>
      </c>
      <c r="D8" s="2">
        <f>3*D6</f>
        <v>2.8563613216818586</v>
      </c>
      <c r="E8" s="2">
        <f t="shared" ref="E8:G8" si="3">3*E6</f>
        <v>6.4017497608075722</v>
      </c>
      <c r="F8" s="2">
        <f t="shared" si="3"/>
        <v>3.7588455674581693</v>
      </c>
      <c r="G8" s="2">
        <f t="shared" si="3"/>
        <v>3.7993552084531004</v>
      </c>
      <c r="J8" s="9" t="s">
        <v>22</v>
      </c>
      <c r="L8" s="24" t="s">
        <v>40</v>
      </c>
      <c r="M8" s="24">
        <v>28.018726031433957</v>
      </c>
      <c r="N8" s="24">
        <v>3.0074681570061754</v>
      </c>
      <c r="O8" s="24">
        <v>0.57396607846463044</v>
      </c>
      <c r="P8" s="24">
        <v>3.8078140562211793</v>
      </c>
      <c r="Q8" s="24">
        <v>0.76459624649394931</v>
      </c>
      <c r="R8" s="24">
        <v>58.731649181720996</v>
      </c>
    </row>
    <row r="9" spans="1:18" x14ac:dyDescent="0.25">
      <c r="A9" s="9" t="s">
        <v>22</v>
      </c>
      <c r="B9" s="2">
        <f>COUNTIFS(BD!A3:A28,$B$2,BD!B3:B28,B3)</f>
        <v>7</v>
      </c>
      <c r="C9" s="2">
        <f>COUNTIFS(BD!A3:A28,$B$2,BD!B3:B28,C3)</f>
        <v>4</v>
      </c>
      <c r="D9" s="2">
        <f>COUNTIFS(BD!A3:A28,$B$2,BD!B3:B28,D3)</f>
        <v>3</v>
      </c>
      <c r="E9" s="2">
        <f>COUNTIFS(BD!$A$3:$A$28,$E$2,BD!$B$3:$B$28,E3)</f>
        <v>4</v>
      </c>
      <c r="F9" s="2">
        <f>COUNTIFS(BD!$A$3:$A$28,$E$2,BD!$B$3:$B$28,F3)</f>
        <v>5</v>
      </c>
      <c r="G9" s="2">
        <f>COUNTIFS(BD!$A$3:$A$28,$E$2,BD!$B$3:$B$28,G3)</f>
        <v>3</v>
      </c>
      <c r="J9" s="9" t="s">
        <v>5</v>
      </c>
      <c r="L9" s="24" t="s">
        <v>22</v>
      </c>
      <c r="M9" s="24">
        <v>7</v>
      </c>
      <c r="N9" s="24">
        <v>4</v>
      </c>
      <c r="O9" s="24">
        <v>3</v>
      </c>
      <c r="P9" s="24">
        <v>5</v>
      </c>
      <c r="Q9" s="24">
        <v>3</v>
      </c>
      <c r="R9" s="24">
        <v>4</v>
      </c>
    </row>
    <row r="10" spans="1:18" x14ac:dyDescent="0.25">
      <c r="A10" s="9" t="s">
        <v>5</v>
      </c>
      <c r="B10" s="2">
        <f>B4</f>
        <v>10.521428571428572</v>
      </c>
      <c r="C10" s="2">
        <f>C4</f>
        <v>98.875</v>
      </c>
      <c r="D10" s="2">
        <f>D4</f>
        <v>497.65333333333336</v>
      </c>
      <c r="E10" s="2">
        <f t="shared" ref="E10:G10" si="4">E4</f>
        <v>10.9</v>
      </c>
      <c r="F10" s="2">
        <f t="shared" si="4"/>
        <v>98.713999999999999</v>
      </c>
      <c r="G10" s="2">
        <f t="shared" si="4"/>
        <v>496.91</v>
      </c>
      <c r="J10" s="9" t="s">
        <v>34</v>
      </c>
      <c r="L10" s="24" t="s">
        <v>34</v>
      </c>
      <c r="M10" s="24">
        <v>11.504085320102435</v>
      </c>
      <c r="N10" s="24">
        <v>99.866211380079946</v>
      </c>
      <c r="O10" s="24">
        <v>498.605453773894</v>
      </c>
      <c r="P10" s="24">
        <v>99.966948522486064</v>
      </c>
      <c r="Q10" s="24">
        <v>498.17645173615108</v>
      </c>
      <c r="R10" s="24">
        <v>13.033916586935863</v>
      </c>
    </row>
    <row r="11" spans="1:18" x14ac:dyDescent="0.25">
      <c r="A11" s="9" t="s">
        <v>11</v>
      </c>
      <c r="B11" s="2">
        <f>B10+B6</f>
        <v>11.504085320102435</v>
      </c>
      <c r="C11" s="2">
        <f>C10+C6</f>
        <v>99.866211380079946</v>
      </c>
      <c r="D11" s="2">
        <f>D10+D6</f>
        <v>498.605453773894</v>
      </c>
      <c r="E11" s="2">
        <f t="shared" ref="E11:G11" si="5">E10+E6</f>
        <v>13.033916586935858</v>
      </c>
      <c r="F11" s="2">
        <f t="shared" si="5"/>
        <v>99.966948522486049</v>
      </c>
      <c r="G11" s="2">
        <f t="shared" si="5"/>
        <v>498.17645173615108</v>
      </c>
      <c r="J11" s="9" t="s">
        <v>36</v>
      </c>
      <c r="L11" s="24" t="s">
        <v>36</v>
      </c>
      <c r="M11" s="24">
        <v>9.5387718227547094</v>
      </c>
      <c r="N11" s="24">
        <v>97.883788619920054</v>
      </c>
      <c r="O11" s="24">
        <v>496.70121289277273</v>
      </c>
      <c r="P11" s="24">
        <v>97.461051477513934</v>
      </c>
      <c r="Q11" s="24">
        <v>495.64354826384897</v>
      </c>
      <c r="R11" s="24">
        <v>8.7660834130641376</v>
      </c>
    </row>
    <row r="12" spans="1:18" x14ac:dyDescent="0.25">
      <c r="A12" s="9" t="s">
        <v>12</v>
      </c>
      <c r="B12" s="2">
        <f>B10-B6</f>
        <v>9.5387718227547094</v>
      </c>
      <c r="C12" s="2">
        <f>C10-C6</f>
        <v>97.883788619920054</v>
      </c>
      <c r="D12" s="2">
        <f>D10-D6</f>
        <v>496.70121289277273</v>
      </c>
      <c r="E12" s="2">
        <f t="shared" ref="E12:G12" si="6">E10-E6</f>
        <v>8.766083413064143</v>
      </c>
      <c r="F12" s="2">
        <f t="shared" si="6"/>
        <v>97.461051477513948</v>
      </c>
      <c r="G12" s="2">
        <f t="shared" si="6"/>
        <v>495.64354826384897</v>
      </c>
      <c r="J12" s="9" t="s">
        <v>32</v>
      </c>
      <c r="L12" s="24" t="s">
        <v>32</v>
      </c>
      <c r="M12" s="24">
        <v>12.486742068776298</v>
      </c>
      <c r="N12" s="24">
        <v>100.85742276015991</v>
      </c>
      <c r="O12" s="24">
        <v>499.55757421445458</v>
      </c>
      <c r="P12" s="24">
        <v>101.21989704497211</v>
      </c>
      <c r="Q12" s="24">
        <v>499.44290347230208</v>
      </c>
      <c r="R12" s="24">
        <v>15.167833173871726</v>
      </c>
    </row>
    <row r="13" spans="1:18" x14ac:dyDescent="0.25">
      <c r="A13" s="9" t="s">
        <v>13</v>
      </c>
      <c r="B13" s="2">
        <f>B10+B7</f>
        <v>12.486742068776296</v>
      </c>
      <c r="C13" s="2">
        <f>C10+C7</f>
        <v>100.85742276015991</v>
      </c>
      <c r="D13" s="2">
        <f>D10+D7</f>
        <v>499.55757421445458</v>
      </c>
      <c r="E13" s="2">
        <f t="shared" ref="E13:G13" si="7">E10+E7</f>
        <v>15.167833173871715</v>
      </c>
      <c r="F13" s="2">
        <f t="shared" si="7"/>
        <v>101.21989704497211</v>
      </c>
      <c r="G13" s="2">
        <f t="shared" si="7"/>
        <v>499.44290347230208</v>
      </c>
      <c r="J13" s="9" t="s">
        <v>37</v>
      </c>
      <c r="L13" s="24" t="s">
        <v>33</v>
      </c>
      <c r="M13" s="24">
        <v>13.469398817450159</v>
      </c>
      <c r="N13" s="24">
        <v>101.84863414023985</v>
      </c>
      <c r="O13" s="24">
        <v>500.50969465501521</v>
      </c>
      <c r="P13" s="24">
        <v>102.47284556745818</v>
      </c>
      <c r="Q13" s="24">
        <v>500.70935520845313</v>
      </c>
      <c r="R13" s="24">
        <v>17.301749760807589</v>
      </c>
    </row>
    <row r="14" spans="1:18" x14ac:dyDescent="0.25">
      <c r="A14" s="9" t="s">
        <v>14</v>
      </c>
      <c r="B14" s="2">
        <f>B10-B7</f>
        <v>8.5561150740808483</v>
      </c>
      <c r="C14" s="2">
        <f>C10-C7</f>
        <v>96.892577239840094</v>
      </c>
      <c r="D14" s="2">
        <f>D10-D7</f>
        <v>495.74909245221215</v>
      </c>
      <c r="E14" s="2">
        <f t="shared" ref="E14:G14" si="8">E10-E7</f>
        <v>6.6321668261282856</v>
      </c>
      <c r="F14" s="2">
        <f t="shared" si="8"/>
        <v>96.208102955027883</v>
      </c>
      <c r="G14" s="2">
        <f t="shared" si="8"/>
        <v>494.37709652769797</v>
      </c>
      <c r="J14" s="9" t="s">
        <v>33</v>
      </c>
      <c r="L14" s="24" t="s">
        <v>35</v>
      </c>
      <c r="M14" s="24">
        <v>8.5561150740808465</v>
      </c>
      <c r="N14" s="24">
        <v>96.892577239840094</v>
      </c>
      <c r="O14" s="24">
        <v>495.74909245221215</v>
      </c>
      <c r="P14" s="24">
        <v>96.208102955027883</v>
      </c>
      <c r="Q14" s="24">
        <v>494.37709652769797</v>
      </c>
      <c r="R14" s="24">
        <v>6.6321668261282749</v>
      </c>
    </row>
    <row r="15" spans="1:18" x14ac:dyDescent="0.25">
      <c r="A15" s="9" t="s">
        <v>15</v>
      </c>
      <c r="B15" s="2">
        <f>B10+B8</f>
        <v>13.469398817450159</v>
      </c>
      <c r="C15" s="2">
        <f>C10+C8</f>
        <v>101.84863414023985</v>
      </c>
      <c r="D15" s="2">
        <f>D10+D8</f>
        <v>500.50969465501521</v>
      </c>
      <c r="E15" s="2">
        <f t="shared" ref="E15:G15" si="9">E10+E8</f>
        <v>17.301749760807574</v>
      </c>
      <c r="F15" s="2">
        <f t="shared" si="9"/>
        <v>102.47284556745817</v>
      </c>
      <c r="G15" s="2">
        <f t="shared" si="9"/>
        <v>500.70935520845313</v>
      </c>
      <c r="J15" s="26" t="s">
        <v>35</v>
      </c>
    </row>
    <row r="16" spans="1:18" x14ac:dyDescent="0.25">
      <c r="A16" s="9" t="s">
        <v>16</v>
      </c>
      <c r="B16" s="2">
        <f>B10-B8</f>
        <v>7.5734583254069854</v>
      </c>
      <c r="C16" s="2">
        <f>C10-C8</f>
        <v>95.901365859760148</v>
      </c>
      <c r="D16" s="2">
        <f>D10-D8</f>
        <v>494.79697201165152</v>
      </c>
      <c r="E16" s="2">
        <f t="shared" ref="E16:G16" si="10">E10-E8</f>
        <v>4.4982502391924282</v>
      </c>
      <c r="F16" s="2">
        <f t="shared" si="10"/>
        <v>94.955154432541832</v>
      </c>
      <c r="G16" s="2">
        <f t="shared" si="10"/>
        <v>493.11064479154692</v>
      </c>
    </row>
    <row r="18" spans="2:7" x14ac:dyDescent="0.25">
      <c r="B18" s="12" t="s">
        <v>24</v>
      </c>
      <c r="C18" s="12"/>
      <c r="D18" s="12"/>
    </row>
    <row r="20" spans="2:7" x14ac:dyDescent="0.25">
      <c r="B20" s="10">
        <v>10.1</v>
      </c>
      <c r="C20" s="10">
        <v>99.5</v>
      </c>
      <c r="D20" s="10">
        <v>498.3</v>
      </c>
      <c r="E20" s="10">
        <v>14.1</v>
      </c>
      <c r="F20" s="10">
        <v>98.12</v>
      </c>
      <c r="G20" s="10">
        <v>497.36</v>
      </c>
    </row>
    <row r="21" spans="2:7" x14ac:dyDescent="0.25">
      <c r="B21" s="10">
        <v>11.9</v>
      </c>
      <c r="C21" s="10">
        <v>97.6</v>
      </c>
      <c r="D21" s="10">
        <v>496.56</v>
      </c>
      <c r="E21" s="10">
        <v>9.82</v>
      </c>
      <c r="F21" s="10">
        <v>98.98</v>
      </c>
      <c r="G21" s="10">
        <v>495.48</v>
      </c>
    </row>
    <row r="22" spans="2:7" x14ac:dyDescent="0.25">
      <c r="B22" s="10">
        <v>12</v>
      </c>
      <c r="C22" s="10">
        <v>99.8</v>
      </c>
      <c r="D22" s="10">
        <v>498.1</v>
      </c>
      <c r="E22" s="10">
        <v>9.9</v>
      </c>
      <c r="F22" s="10">
        <v>100.02</v>
      </c>
      <c r="G22" s="10">
        <v>497.89</v>
      </c>
    </row>
    <row r="23" spans="2:7" x14ac:dyDescent="0.25">
      <c r="B23" s="10">
        <v>9.73</v>
      </c>
      <c r="C23" s="10">
        <v>98.6</v>
      </c>
      <c r="D23" s="10"/>
      <c r="E23" s="10">
        <v>9.7799999999999994</v>
      </c>
      <c r="F23" s="10">
        <v>99.58</v>
      </c>
      <c r="G23" s="10"/>
    </row>
    <row r="24" spans="2:7" x14ac:dyDescent="0.25">
      <c r="B24" s="10">
        <v>10</v>
      </c>
      <c r="C24" s="10"/>
      <c r="D24" s="10"/>
      <c r="E24" s="10"/>
      <c r="F24" s="10">
        <v>96.87</v>
      </c>
      <c r="G24" s="10"/>
    </row>
    <row r="25" spans="2:7" x14ac:dyDescent="0.25">
      <c r="B25" s="10">
        <v>9.98</v>
      </c>
      <c r="C25" s="10"/>
      <c r="D25" s="10"/>
      <c r="E25" s="10"/>
      <c r="F25" s="10"/>
      <c r="G25" s="10"/>
    </row>
    <row r="26" spans="2:7" x14ac:dyDescent="0.25">
      <c r="B26" s="10">
        <v>9.94</v>
      </c>
      <c r="C26" s="10"/>
      <c r="D26" s="10"/>
      <c r="E26" s="10"/>
      <c r="F26" s="10"/>
      <c r="G26" s="10"/>
    </row>
    <row r="27" spans="2:7" x14ac:dyDescent="0.25">
      <c r="B27" s="10"/>
      <c r="C27" s="10"/>
      <c r="D27" s="10"/>
      <c r="E27" s="10"/>
      <c r="F27" s="10"/>
      <c r="G27" s="10"/>
    </row>
  </sheetData>
  <mergeCells count="3">
    <mergeCell ref="B2:D2"/>
    <mergeCell ref="E2:G2"/>
    <mergeCell ref="B18:D18"/>
  </mergeCell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D0BAF2E-AF8B-4121-962A-6B6407C5856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CALCUL</vt:lpstr>
    </vt:vector>
  </TitlesOfParts>
  <Company>Département de la Drôme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g26000315</dc:creator>
  <cp:lastModifiedBy>Chris_W10</cp:lastModifiedBy>
  <dcterms:created xsi:type="dcterms:W3CDTF">2024-10-24T10:36:12Z</dcterms:created>
  <dcterms:modified xsi:type="dcterms:W3CDTF">2024-10-24T13:14:42Z</dcterms:modified>
</cp:coreProperties>
</file>