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91F72200-B8A3-48CC-9F86-72F640D5B8FA}" xr6:coauthVersionLast="47" xr6:coauthVersionMax="47" xr10:uidLastSave="{00000000-0000-0000-0000-000000000000}"/>
  <bookViews>
    <workbookView xWindow="-120" yWindow="-120" windowWidth="38640" windowHeight="15990" tabRatio="897" xr2:uid="{F77C538F-19E6-B945-BF9A-CB67963463D0}"/>
  </bookViews>
  <sheets>
    <sheet name="P&amp;L" sheetId="9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0" i="9" l="1"/>
  <c r="H5" i="9"/>
  <c r="I5" i="9"/>
  <c r="F5" i="9"/>
  <c r="C5" i="9"/>
  <c r="B3" i="9"/>
  <c r="E3" i="9" s="1"/>
  <c r="G3" i="9" s="1"/>
  <c r="G5" i="9" s="1"/>
  <c r="B9" i="9" s="1"/>
  <c r="B5" i="9" l="1"/>
  <c r="E5" i="9"/>
  <c r="B11" i="9"/>
  <c r="B12" i="9" s="1"/>
  <c r="B14" i="9"/>
  <c r="B15" i="9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Céline Renaud</author>
  </authors>
  <commentList>
    <comment ref="B15" authorId="0" shapeId="0" xr:uid="{D54B5E5A-1EF1-450F-8623-F0981149DD11}">
      <text>
        <r>
          <rPr>
            <b/>
            <sz val="9"/>
            <color indexed="81"/>
            <rFont val="Tahoma"/>
            <family val="2"/>
          </rPr>
          <t>Céline Renaud:</t>
        </r>
        <r>
          <rPr>
            <sz val="9"/>
            <color indexed="81"/>
            <rFont val="Tahoma"/>
            <family val="2"/>
          </rPr>
          <t xml:space="preserve">
Do not low 7%</t>
        </r>
      </text>
    </comment>
  </commentList>
</comments>
</file>

<file path=xl/sharedStrings.xml><?xml version="1.0" encoding="utf-8"?>
<sst xmlns="http://schemas.openxmlformats.org/spreadsheetml/2006/main" count="24" uniqueCount="23">
  <si>
    <t>TVA (17%)</t>
  </si>
  <si>
    <t>Elements</t>
  </si>
  <si>
    <t>Nombre de jours/hommes</t>
  </si>
  <si>
    <t>Nombre de risques</t>
  </si>
  <si>
    <t>Nombre de gratuité (jours)</t>
  </si>
  <si>
    <t>Total revenus (€)</t>
  </si>
  <si>
    <t>Taux de marge (%)</t>
  </si>
  <si>
    <t>Taux de marge (€)</t>
  </si>
  <si>
    <t>Revenus TTC (€)</t>
  </si>
  <si>
    <t>Informations Sales</t>
  </si>
  <si>
    <t>Nombre de jours/hommes total</t>
  </si>
  <si>
    <t>Type de risques/Comments</t>
  </si>
  <si>
    <t>Total</t>
  </si>
  <si>
    <t>Séniorité, index</t>
  </si>
  <si>
    <t>Coût total (€)</t>
  </si>
  <si>
    <t>Client (nombre de jours facturés au Client)</t>
  </si>
  <si>
    <t>A la charge du Client</t>
  </si>
  <si>
    <t>Prix de vente (€) HT</t>
  </si>
  <si>
    <t>PRJ (€) HT</t>
  </si>
  <si>
    <t>Nom Collaborateur</t>
  </si>
  <si>
    <t>A la charge de ma société</t>
  </si>
  <si>
    <t>Total à prester par ma société</t>
  </si>
  <si>
    <t>Ma société (nombre de jours prestés)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</si>
</sst>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-40C]_-;\-* #,##0.00\ [$€-40C]_-;_-* &quot;-&quot;??\ [$€-40C]_-;_-@_-"/>
  </numFmts>
  <fonts count="13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CCC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6" fillId="0" borderId="0" applyFont="0" applyFill="0" applyBorder="0" applyAlignment="0" applyProtection="0"/>
  </cellStyleXfs>
  <cellXfs count="34">
    <xf numFmtId="0" fontId="0" fillId="0" borderId="0" xfId="0"/>
    <xf numFmtId="0" fontId="9" fillId="0" borderId="0" xfId="0" applyFont="1"/>
    <xf numFmtId="0" fontId="5" fillId="0" borderId="0" xfId="0" applyFont="1"/>
    <xf numFmtId="0" fontId="5" fillId="0" borderId="0" xfId="0" applyFont="1" applyAlignment="1">
      <alignment horizontal="right"/>
    </xf>
    <xf numFmtId="0" fontId="5" fillId="4" borderId="0" xfId="0" applyFont="1" applyFill="1"/>
    <xf numFmtId="164" fontId="5" fillId="4" borderId="0" xfId="0" applyNumberFormat="1" applyFont="1" applyFill="1"/>
    <xf numFmtId="9" fontId="5" fillId="4" borderId="0" xfId="1" applyFont="1" applyFill="1"/>
    <xf numFmtId="164" fontId="5" fillId="7" borderId="0" xfId="0" applyNumberFormat="1" applyFont="1" applyFill="1"/>
    <xf numFmtId="0" fontId="4" fillId="0" borderId="0" xfId="0" applyFont="1"/>
    <xf numFmtId="16" fontId="5" fillId="0" borderId="0" xfId="0" applyNumberFormat="1" applyFont="1"/>
    <xf numFmtId="0" fontId="3" fillId="0" borderId="0" xfId="0" applyFont="1"/>
    <xf numFmtId="0" fontId="9" fillId="0" borderId="0" xfId="0" applyFont="1" applyAlignment="1">
      <alignment vertical="center" wrapText="1"/>
    </xf>
    <xf numFmtId="0" fontId="5" fillId="3" borderId="0" xfId="0" applyFont="1" applyFill="1" applyAlignment="1">
      <alignment vertical="center" wrapText="1"/>
    </xf>
    <xf numFmtId="0" fontId="10" fillId="3" borderId="0" xfId="0" applyFont="1" applyFill="1" applyAlignment="1">
      <alignment vertical="center" wrapText="1"/>
    </xf>
    <xf numFmtId="0" fontId="9" fillId="2" borderId="0" xfId="0" applyFont="1" applyFill="1" applyAlignment="1">
      <alignment vertical="center" wrapText="1"/>
    </xf>
    <xf numFmtId="0" fontId="9" fillId="6" borderId="0" xfId="0" applyFont="1" applyFill="1" applyAlignment="1">
      <alignment vertical="center" wrapText="1"/>
    </xf>
    <xf numFmtId="0" fontId="9" fillId="5" borderId="0" xfId="0" applyFont="1" applyFill="1" applyAlignment="1">
      <alignment vertical="center" wrapText="1"/>
    </xf>
    <xf numFmtId="0" fontId="5" fillId="0" borderId="0" xfId="0" applyFont="1" applyAlignment="1">
      <alignment vertical="center" wrapText="1"/>
    </xf>
    <xf numFmtId="0" fontId="2" fillId="0" borderId="0" xfId="0" applyFont="1"/>
    <xf numFmtId="0" fontId="12" fillId="0" borderId="0" xfId="0" applyFont="1"/>
    <xf numFmtId="0" fontId="9" fillId="8" borderId="0" xfId="0" applyFont="1" applyFill="1"/>
    <xf numFmtId="0" fontId="2" fillId="8" borderId="0" xfId="0" applyFont="1" applyFill="1"/>
    <xf numFmtId="0" fontId="12" fillId="8" borderId="0" xfId="0" applyFont="1" applyFill="1"/>
    <xf numFmtId="0" fontId="12" fillId="3" borderId="0" xfId="0" applyFont="1" applyFill="1"/>
    <xf numFmtId="0" fontId="2" fillId="3" borderId="0" xfId="0" applyFont="1" applyFill="1"/>
    <xf numFmtId="164" fontId="5" fillId="3" borderId="0" xfId="0" applyNumberFormat="1" applyFont="1" applyFill="1"/>
    <xf numFmtId="0" fontId="11" fillId="8" borderId="0" xfId="0" applyFont="1" applyFill="1"/>
    <xf numFmtId="164" fontId="10" fillId="8" borderId="0" xfId="0" applyNumberFormat="1" applyFont="1" applyFill="1"/>
    <xf numFmtId="164" fontId="9" fillId="8" borderId="0" xfId="0" applyNumberFormat="1" applyFont="1" applyFill="1"/>
    <xf numFmtId="164" fontId="9" fillId="0" borderId="0" xfId="0" applyNumberFormat="1" applyFont="1"/>
    <xf numFmtId="0" fontId="1" fillId="0" borderId="0" xfId="0" applyFont="1"/>
    <xf numFmtId="0" fontId="1" fillId="0" borderId="0" xfId="0" applyFont="1" applyAlignment="1">
      <alignment horizontal="right"/>
    </xf>
    <xf numFmtId="164" fontId="1" fillId="7" borderId="0" xfId="0" applyNumberFormat="1" applyFont="1" applyFill="1"/>
    <xf numFmtId="164" fontId="5" fillId="8" borderId="0" xfId="0" applyNumberFormat="1" applyFont="1" applyFill="1"/>
  </cellXfs>
  <cellStyles count="2">
    <cellStyle name="Normal" xfId="0" builtinId="0"/>
    <cellStyle name="Pourcentage" xfId="1" builtinId="5"/>
  </cellStyles>
  <dxfs count="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.00\ [$€-40C]_-;\-* #,##0.00\ [$€-40C]_-;_-* &quot;-&quot;??\ [$€-40C]_-;_-@_-"/>
      <fill>
        <patternFill patternType="solid">
          <fgColor indexed="64"/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.00\ [$€-40C]_-;\-* #,##0.00\ [$€-40C]_-;_-* &quot;-&quot;??\ [$€-40C]_-;_-@_-"/>
      <fill>
        <patternFill patternType="solid">
          <fgColor indexed="64"/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.00\ [$€-40C]_-;\-* #,##0.00\ [$€-40C]_-;_-* &quot;-&quot;??\ [$€-40C]_-;_-@_-"/>
      <fill>
        <patternFill patternType="solid">
          <fgColor indexed="64"/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Light16"/>
  <colors>
    <mruColors>
      <color rgb="FFFFCCCC"/>
      <color rgb="FFFF9999"/>
      <color rgb="FF072939"/>
      <color rgb="FF004D6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254FCAE-56A9-42D6-9009-0252521237E6}" name="Prestaitons" displayName="Prestaitons" ref="A2:I5" totalsRowCount="1" dataDxfId="9">
  <autoFilter ref="A2:I4" xr:uid="{7254FCAE-56A9-42D6-9009-0252521237E6}"/>
  <tableColumns count="9">
    <tableColumn id="1" xr3:uid="{FED846CD-7BE8-410A-9B20-F5F7F122CDA5}" name="Elements" totalsRowLabel="Total" dataDxfId="18" totalsRowDxfId="8"/>
    <tableColumn id="2" xr3:uid="{6890ADC8-C757-4BD9-B115-25296A59480D}" name="Nombre de jours/hommes" totalsRowFunction="sum" dataDxfId="17" totalsRowDxfId="7"/>
    <tableColumn id="3" xr3:uid="{A97D16C8-463D-41E8-92C3-5374B7BC4A06}" name="Nombre de risques" totalsRowFunction="sum" dataDxfId="16" totalsRowDxfId="6"/>
    <tableColumn id="4" xr3:uid="{F7C36CFE-095C-498D-A657-9B9161EFBB6B}" name="Type de risques/Comments" dataDxfId="15" totalsRowDxfId="5"/>
    <tableColumn id="5" xr3:uid="{022F6C7B-949F-42B9-87E2-60CEFAD32EF8}" name="Total à prester par ma société" totalsRowFunction="sum" dataDxfId="14" totalsRowDxfId="4"/>
    <tableColumn id="6" xr3:uid="{8FFC6F56-6764-4138-BC65-503F8F918DC0}" name="Nombre de gratuité (jours)" totalsRowFunction="sum" dataDxfId="13" totalsRowDxfId="3"/>
    <tableColumn id="7" xr3:uid="{92C7CFCC-980C-40E9-9E03-45F14AF52BFC}" name="Nombre de jours/hommes total" totalsRowFunction="sum" dataDxfId="12" totalsRowDxfId="2"/>
    <tableColumn id="8" xr3:uid="{5980D3B9-DF18-4C31-A98C-C197C0AEA3F2}" name="PRJ (€) HT" totalsRowFunction="sum" dataDxfId="11" totalsRowDxfId="0"/>
    <tableColumn id="9" xr3:uid="{7D3E4FF4-AE56-428C-9FA4-9F2C1F7D7608}" name="Prix de vente (€) HT" totalsRowFunction="max" dataDxfId="10" totalsRowDxfId="1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03355D-32CF-405F-BCB6-BC655E43AE80}">
  <dimension ref="A1:I25"/>
  <sheetViews>
    <sheetView tabSelected="1" workbookViewId="0">
      <selection activeCell="B4" sqref="B4"/>
    </sheetView>
  </sheetViews>
  <sheetFormatPr baseColWidth="10" defaultColWidth="8.75" defaultRowHeight="15" x14ac:dyDescent="0.25"/>
  <cols>
    <col min="1" max="1" width="15.625" style="2" bestFit="1" customWidth="1"/>
    <col min="2" max="2" width="23.625" style="2" bestFit="1" customWidth="1"/>
    <col min="3" max="3" width="34.25" style="2" bestFit="1" customWidth="1"/>
    <col min="4" max="4" width="24.5" style="2" bestFit="1" customWidth="1"/>
    <col min="5" max="5" width="26.375" style="2" bestFit="1" customWidth="1"/>
    <col min="6" max="6" width="23.875" style="2" bestFit="1" customWidth="1"/>
    <col min="7" max="7" width="27.625" style="2" bestFit="1" customWidth="1"/>
    <col min="8" max="8" width="10.375" style="2" bestFit="1" customWidth="1"/>
    <col min="9" max="9" width="18.125" style="2" bestFit="1" customWidth="1"/>
    <col min="10" max="10" width="6.25" style="2" bestFit="1" customWidth="1"/>
    <col min="11" max="11" width="14.625" style="2" bestFit="1" customWidth="1"/>
    <col min="12" max="12" width="8.75" style="2"/>
    <col min="13" max="13" width="9.5" style="2" bestFit="1" customWidth="1"/>
    <col min="14" max="16384" width="8.75" style="2"/>
  </cols>
  <sheetData>
    <row r="1" spans="1:9" ht="15.75" x14ac:dyDescent="0.25">
      <c r="E1" s="23" t="s">
        <v>20</v>
      </c>
      <c r="F1" s="19"/>
      <c r="G1" s="22" t="s">
        <v>16</v>
      </c>
    </row>
    <row r="2" spans="1:9" s="17" customFormat="1" ht="33.6" customHeight="1" x14ac:dyDescent="0.25">
      <c r="A2" s="11" t="s">
        <v>1</v>
      </c>
      <c r="B2" s="12" t="s">
        <v>2</v>
      </c>
      <c r="C2" s="12" t="s">
        <v>3</v>
      </c>
      <c r="D2" s="13" t="s">
        <v>11</v>
      </c>
      <c r="E2" s="13" t="s">
        <v>21</v>
      </c>
      <c r="F2" s="12" t="s">
        <v>4</v>
      </c>
      <c r="G2" s="14" t="s">
        <v>10</v>
      </c>
      <c r="H2" s="15" t="s">
        <v>18</v>
      </c>
      <c r="I2" s="16" t="s">
        <v>17</v>
      </c>
    </row>
    <row r="3" spans="1:9" x14ac:dyDescent="0.25">
      <c r="A3" s="18" t="s">
        <v>19</v>
      </c>
      <c r="B3" s="3">
        <f>5</f>
        <v>5</v>
      </c>
      <c r="C3" s="2">
        <v>0</v>
      </c>
      <c r="D3" s="10" t="s">
        <v>13</v>
      </c>
      <c r="E3" s="10">
        <f>B3+C3</f>
        <v>5</v>
      </c>
      <c r="F3" s="2">
        <v>1</v>
      </c>
      <c r="G3" s="2">
        <f>E3-F3</f>
        <v>4</v>
      </c>
      <c r="H3" s="7">
        <v>511.96</v>
      </c>
      <c r="I3" s="7">
        <v>1000</v>
      </c>
    </row>
    <row r="4" spans="1:9" x14ac:dyDescent="0.25">
      <c r="A4" s="18" t="s">
        <v>19</v>
      </c>
      <c r="B4" s="3"/>
      <c r="D4" s="10"/>
      <c r="E4" s="10"/>
      <c r="H4" s="7">
        <v>366.58</v>
      </c>
      <c r="I4" s="7">
        <v>1000</v>
      </c>
    </row>
    <row r="5" spans="1:9" x14ac:dyDescent="0.25">
      <c r="A5" s="30" t="s">
        <v>12</v>
      </c>
      <c r="B5" s="31">
        <f>SUBTOTAL(109,Prestaitons[Nombre de jours/hommes])</f>
        <v>5</v>
      </c>
      <c r="C5" s="30">
        <f>SUBTOTAL(109,Prestaitons[Nombre de risques])</f>
        <v>0</v>
      </c>
      <c r="D5" s="30"/>
      <c r="E5" s="30">
        <f>SUBTOTAL(109,Prestaitons[Total à prester par ma société])</f>
        <v>5</v>
      </c>
      <c r="F5" s="30">
        <f>SUBTOTAL(109,Prestaitons[Nombre de gratuité (jours)])</f>
        <v>1</v>
      </c>
      <c r="G5" s="30">
        <f>SUBTOTAL(109,Prestaitons[Nombre de jours/hommes total])</f>
        <v>4</v>
      </c>
      <c r="H5" s="32">
        <f>SUBTOTAL(109,Prestaitons[PRJ (€) HT])</f>
        <v>878.54</v>
      </c>
      <c r="I5" s="32">
        <f>SUBTOTAL(104,Prestaitons[Prix de vente (€) HT])</f>
        <v>1000</v>
      </c>
    </row>
    <row r="8" spans="1:9" x14ac:dyDescent="0.25">
      <c r="A8" s="1" t="s">
        <v>9</v>
      </c>
    </row>
    <row r="9" spans="1:9" x14ac:dyDescent="0.25">
      <c r="A9" s="20" t="s">
        <v>5</v>
      </c>
      <c r="B9" s="33">
        <f>Prestaitons[[#Totals],[Nombre de jours/hommes total]]*Prestaitons[[#Totals],[Prix de vente (€) HT]]</f>
        <v>4000</v>
      </c>
      <c r="C9" s="21" t="s">
        <v>15</v>
      </c>
    </row>
    <row r="10" spans="1:9" x14ac:dyDescent="0.25">
      <c r="A10" s="24" t="s">
        <v>14</v>
      </c>
      <c r="B10" s="25">
        <f>SUMPRODUCT(Prestaitons[Total à prester par ma société],Prestaitons[PRJ (€) HT])</f>
        <v>2559.7999999999997</v>
      </c>
      <c r="C10" s="24" t="s">
        <v>22</v>
      </c>
      <c r="G10" s="8"/>
    </row>
    <row r="11" spans="1:9" x14ac:dyDescent="0.25">
      <c r="A11" s="26" t="s">
        <v>0</v>
      </c>
      <c r="B11" s="27">
        <f>B9*0.17</f>
        <v>680</v>
      </c>
      <c r="G11" s="8"/>
    </row>
    <row r="12" spans="1:9" x14ac:dyDescent="0.25">
      <c r="A12" s="20" t="s">
        <v>8</v>
      </c>
      <c r="B12" s="28">
        <f>B9+B11</f>
        <v>4680</v>
      </c>
    </row>
    <row r="13" spans="1:9" x14ac:dyDescent="0.25">
      <c r="A13" s="1"/>
      <c r="B13" s="29"/>
    </row>
    <row r="14" spans="1:9" x14ac:dyDescent="0.25">
      <c r="A14" s="4" t="s">
        <v>7</v>
      </c>
      <c r="B14" s="5">
        <f>B9-B10</f>
        <v>1440.2000000000003</v>
      </c>
    </row>
    <row r="15" spans="1:9" x14ac:dyDescent="0.25">
      <c r="A15" s="4" t="s">
        <v>6</v>
      </c>
      <c r="B15" s="6">
        <f>(B14/B9)</f>
        <v>0.36005000000000009</v>
      </c>
    </row>
    <row r="18" spans="7:8" x14ac:dyDescent="0.25">
      <c r="H18" s="9"/>
    </row>
    <row r="19" spans="7:8" x14ac:dyDescent="0.25">
      <c r="H19" s="9"/>
    </row>
    <row r="20" spans="7:8" x14ac:dyDescent="0.25">
      <c r="H20" s="9"/>
    </row>
    <row r="21" spans="7:8" x14ac:dyDescent="0.25">
      <c r="H21" s="9"/>
    </row>
    <row r="22" spans="7:8" x14ac:dyDescent="0.25">
      <c r="H22" s="9"/>
    </row>
    <row r="23" spans="7:8" x14ac:dyDescent="0.25">
      <c r="G23" s="1"/>
    </row>
    <row r="25" spans="7:8" x14ac:dyDescent="0.25">
      <c r="H25" s="9"/>
    </row>
  </sheetData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P&amp;L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Chris_W10</cp:lastModifiedBy>
  <dcterms:created xsi:type="dcterms:W3CDTF">2021-05-18T20:48:14Z</dcterms:created>
  <dcterms:modified xsi:type="dcterms:W3CDTF">2024-08-01T11:22:40Z</dcterms:modified>
</cp:coreProperties>
</file>