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438C9617-F073-49F6-B5FC-6348FEAAC009}" xr6:coauthVersionLast="47" xr6:coauthVersionMax="47" xr10:uidLastSave="{00000000-0000-0000-0000-000000000000}"/>
  <bookViews>
    <workbookView xWindow="-120" yWindow="-120" windowWidth="38640" windowHeight="15990" xr2:uid="{2508FC28-CEE0-4BA2-B489-9FBD2639600A}"/>
  </bookViews>
  <sheets>
    <sheet name="Avt chantier XXX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5" i="1" l="1"/>
  <c r="U17" i="1"/>
  <c r="U19" i="1"/>
  <c r="U21" i="1"/>
  <c r="U23" i="1"/>
  <c r="U25" i="1"/>
  <c r="U27" i="1"/>
  <c r="U29" i="1"/>
  <c r="U31" i="1"/>
  <c r="M34" i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6" i="1" a="1"/>
  <c r="B26" i="1" s="1"/>
  <c r="B27" i="1" a="1"/>
  <c r="B27" i="1" s="1"/>
  <c r="B28" i="1" a="1"/>
  <c r="B28" i="1" s="1"/>
  <c r="B29" i="1" a="1"/>
  <c r="B29" i="1" s="1"/>
  <c r="B30" i="1" a="1"/>
  <c r="B30" i="1" s="1"/>
  <c r="B31" i="1" a="1"/>
  <c r="B31" i="1" s="1"/>
  <c r="B16" i="1" a="1"/>
  <c r="B16" i="1" s="1"/>
  <c r="B17" i="1" a="1"/>
  <c r="B17" i="1" s="1"/>
  <c r="B15" i="1" a="1"/>
  <c r="B15" i="1" s="1"/>
  <c r="B32" i="1" l="1"/>
  <c r="B35" i="1" s="1"/>
  <c r="K33" i="1"/>
  <c r="S31" i="1"/>
  <c r="Q31" i="1"/>
  <c r="O31" i="1"/>
  <c r="M31" i="1"/>
  <c r="S29" i="1"/>
  <c r="Q29" i="1"/>
  <c r="O29" i="1"/>
  <c r="M29" i="1"/>
  <c r="S27" i="1"/>
  <c r="Q27" i="1"/>
  <c r="O27" i="1"/>
  <c r="M27" i="1"/>
  <c r="S25" i="1"/>
  <c r="Q25" i="1"/>
  <c r="O25" i="1"/>
  <c r="M25" i="1"/>
  <c r="S23" i="1"/>
  <c r="Q23" i="1"/>
  <c r="O23" i="1"/>
  <c r="M23" i="1"/>
  <c r="S21" i="1"/>
  <c r="Q21" i="1"/>
  <c r="O21" i="1"/>
  <c r="M21" i="1"/>
  <c r="S19" i="1"/>
  <c r="Q19" i="1"/>
  <c r="O19" i="1"/>
  <c r="M19" i="1"/>
  <c r="S17" i="1"/>
  <c r="Q17" i="1"/>
  <c r="O17" i="1"/>
  <c r="M17" i="1"/>
  <c r="S15" i="1"/>
  <c r="Q15" i="1"/>
  <c r="O15" i="1"/>
  <c r="M15" i="1"/>
  <c r="J8" i="1"/>
  <c r="U33" i="1" l="1"/>
  <c r="S33" i="1"/>
  <c r="Q33" i="1"/>
  <c r="M33" i="1"/>
  <c r="O33" i="1"/>
  <c r="O34" i="1" l="1"/>
  <c r="Q34" i="1" s="1"/>
  <c r="S34" i="1" s="1"/>
  <c r="U3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<sst xmlns="http://schemas.openxmlformats.org/spreadsheetml/2006/main" count="43" uniqueCount="39">
  <si>
    <t>ID CHANTIER</t>
  </si>
  <si>
    <t>Le % d'avancement est à saisir chaque mois dans la colonne "vierge"
Par exemple, si la ligne 2 d'un devis est à 0% mais que d'autres avancements ont eu lieu, 
il ne faudra pas saisir en avancement 1 mais dans la continuité du nombre d'avancement</t>
  </si>
  <si>
    <t>Client</t>
  </si>
  <si>
    <t>Réf.devis</t>
  </si>
  <si>
    <t>Libellé du chantier</t>
  </si>
  <si>
    <t>Construction d'un restaurant et d'un internat</t>
  </si>
  <si>
    <t>Montant total HT</t>
  </si>
  <si>
    <t>mutualisé</t>
  </si>
  <si>
    <t>Remise</t>
  </si>
  <si>
    <t>Montant total TTC</t>
  </si>
  <si>
    <t>Adresse chantier</t>
  </si>
  <si>
    <t>Montant initial</t>
  </si>
  <si>
    <t>Avt 1 (%)</t>
  </si>
  <si>
    <t>Montant de l'avancement 1</t>
  </si>
  <si>
    <t>Avt 2 (%)</t>
  </si>
  <si>
    <t>Montant de l'avancement 2</t>
  </si>
  <si>
    <t>Avt 3 (%)</t>
  </si>
  <si>
    <t>Montant de l'avancement 3</t>
  </si>
  <si>
    <t>Avt 4 (%)</t>
  </si>
  <si>
    <t>Montant de l'avancement 4</t>
  </si>
  <si>
    <t>Avt 5 (%)</t>
  </si>
  <si>
    <t>Montant de l'avancement 5</t>
  </si>
  <si>
    <r>
      <t xml:space="preserve">Carnet de détails de bardage simple peau, avec plans de repérage correspondants comprenant :
</t>
    </r>
    <r>
      <rPr>
        <b/>
        <sz val="11"/>
        <color theme="1"/>
        <rFont val="Aptos Narrow"/>
        <family val="2"/>
        <scheme val="minor"/>
      </rPr>
      <t>Bardage simple peau type Cassette Larson
Façade polycarbonate
Panneaux acoustiques
Capotage Larson</t>
    </r>
  </si>
  <si>
    <t>BATIMENT 1A</t>
  </si>
  <si>
    <t>Calepinage des bardages simple peau définis ci-dessus, avec nomenclatures correspondantes pour le bâtiment 1A comprenant :
Calepinages des différents bardages et ossatures
Nomenclatures des différents bardages</t>
  </si>
  <si>
    <t>Réalisation de plan de fabrication des cassettes pour le bâtiment 1A</t>
  </si>
  <si>
    <t>Nomenclatures des pliages laqués et galva de bardage pour lebâtiment 1A</t>
  </si>
  <si>
    <t>Quantitatif des fixations et éléments de bardage pour le bâtiment 1A</t>
  </si>
  <si>
    <t>BATIMENT 1B</t>
  </si>
  <si>
    <t>Calepinage des bardages simple peau définis ci-dessus, avecnomenclatures correspondantes pour le bâtiment 1B comprenant :
- Calepinages des différents bardages et ossatures
- Nomenclatures des différents bardages</t>
  </si>
  <si>
    <t>Réalisation de plan de fabrication des cassettes pour le bâtiment 1B</t>
  </si>
  <si>
    <t>Nomenclatures des pliages laqués et galva de bardage pour le bâtiment 1B</t>
  </si>
  <si>
    <t>Quantitatif des fixations et éléments de bardage pour le bâtiment 1B</t>
  </si>
  <si>
    <t>SOMME DE L'AVANCEMENT</t>
  </si>
  <si>
    <t>RESTE A FACTURER</t>
  </si>
  <si>
    <t>XXXX</t>
  </si>
  <si>
    <t>D-xxxx du 22/07/2024</t>
  </si>
  <si>
    <t>Avancement</t>
  </si>
  <si>
    <t>Reste à facturer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</si>
</sst>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b/>
      <i/>
      <sz val="10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73">
    <xf numFmtId="0" fontId="0" fillId="0" borderId="0" xfId="0"/>
    <xf numFmtId="164" fontId="0" fillId="0" borderId="0" xfId="0" applyNumberFormat="1"/>
    <xf numFmtId="9" fontId="0" fillId="0" borderId="0" xfId="2" applyFont="1" applyAlignment="1">
      <alignment horizontal="center" vertical="center"/>
    </xf>
    <xf numFmtId="0" fontId="4" fillId="0" borderId="1" xfId="0" applyFont="1" applyBorder="1"/>
    <xf numFmtId="0" fontId="6" fillId="0" borderId="2" xfId="3" applyFont="1" applyBorder="1"/>
    <xf numFmtId="0" fontId="0" fillId="0" borderId="2" xfId="0" applyBorder="1"/>
    <xf numFmtId="0" fontId="0" fillId="0" borderId="3" xfId="0" applyBorder="1"/>
    <xf numFmtId="0" fontId="7" fillId="0" borderId="1" xfId="0" applyFont="1" applyBorder="1" applyAlignment="1">
      <alignment horizontal="left" vertical="top"/>
    </xf>
    <xf numFmtId="0" fontId="0" fillId="0" borderId="3" xfId="0" applyBorder="1" applyAlignment="1">
      <alignment horizontal="center"/>
    </xf>
    <xf numFmtId="0" fontId="7" fillId="0" borderId="4" xfId="0" applyFont="1" applyBorder="1" applyAlignment="1">
      <alignment vertical="top"/>
    </xf>
    <xf numFmtId="0" fontId="0" fillId="0" borderId="0" xfId="0" applyAlignment="1">
      <alignment vertical="top"/>
    </xf>
    <xf numFmtId="0" fontId="0" fillId="0" borderId="5" xfId="0" applyBorder="1"/>
    <xf numFmtId="0" fontId="7" fillId="0" borderId="4" xfId="0" applyFont="1" applyBorder="1" applyAlignment="1">
      <alignment horizontal="left" vertical="top"/>
    </xf>
    <xf numFmtId="0" fontId="0" fillId="0" borderId="5" xfId="0" applyBorder="1" applyAlignment="1">
      <alignment horizontal="left" vertical="top" wrapText="1"/>
    </xf>
    <xf numFmtId="0" fontId="7" fillId="0" borderId="4" xfId="0" applyFont="1" applyBorder="1"/>
    <xf numFmtId="44" fontId="0" fillId="0" borderId="5" xfId="1" applyFont="1" applyBorder="1"/>
    <xf numFmtId="0" fontId="2" fillId="0" borderId="0" xfId="0" applyFont="1" applyAlignment="1">
      <alignment vertical="top" wrapText="1"/>
    </xf>
    <xf numFmtId="0" fontId="8" fillId="0" borderId="4" xfId="0" applyFont="1" applyBorder="1" applyAlignment="1">
      <alignment vertical="top"/>
    </xf>
    <xf numFmtId="44" fontId="9" fillId="0" borderId="5" xfId="0" applyNumberFormat="1" applyFont="1" applyBorder="1" applyAlignment="1">
      <alignment vertical="top"/>
    </xf>
    <xf numFmtId="0" fontId="0" fillId="0" borderId="4" xfId="0" applyBorder="1"/>
    <xf numFmtId="0" fontId="0" fillId="0" borderId="0" xfId="0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10" fillId="0" borderId="0" xfId="0" applyNumberFormat="1" applyFont="1" applyAlignment="1">
      <alignment horizontal="right"/>
    </xf>
    <xf numFmtId="9" fontId="0" fillId="0" borderId="0" xfId="2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3" xfId="0" applyFont="1" applyBorder="1" applyAlignment="1">
      <alignment horizontal="center" vertical="center"/>
    </xf>
    <xf numFmtId="164" fontId="0" fillId="0" borderId="16" xfId="1" applyNumberFormat="1" applyFont="1" applyBorder="1" applyAlignment="1">
      <alignment vertical="center"/>
    </xf>
    <xf numFmtId="10" fontId="9" fillId="2" borderId="17" xfId="2" applyNumberFormat="1" applyFont="1" applyFill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0" fontId="9" fillId="2" borderId="18" xfId="2" applyNumberFormat="1" applyFont="1" applyFill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3" fillId="2" borderId="4" xfId="0" applyFont="1" applyFill="1" applyBorder="1"/>
    <xf numFmtId="0" fontId="11" fillId="2" borderId="0" xfId="0" applyFont="1" applyFill="1"/>
    <xf numFmtId="0" fontId="3" fillId="2" borderId="0" xfId="0" applyFont="1" applyFill="1"/>
    <xf numFmtId="0" fontId="3" fillId="2" borderId="14" xfId="0" applyFont="1" applyFill="1" applyBorder="1"/>
    <xf numFmtId="0" fontId="3" fillId="2" borderId="15" xfId="0" applyFont="1" applyFill="1" applyBorder="1"/>
    <xf numFmtId="164" fontId="0" fillId="0" borderId="20" xfId="1" applyNumberFormat="1" applyFont="1" applyBorder="1" applyAlignment="1">
      <alignment vertical="center"/>
    </xf>
    <xf numFmtId="10" fontId="9" fillId="2" borderId="21" xfId="2" applyNumberFormat="1" applyFont="1" applyFill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0" fontId="9" fillId="2" borderId="22" xfId="2" applyNumberFormat="1" applyFon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164" fontId="0" fillId="0" borderId="24" xfId="1" applyNumberFormat="1" applyFont="1" applyBorder="1" applyAlignment="1">
      <alignment vertical="center"/>
    </xf>
    <xf numFmtId="10" fontId="9" fillId="2" borderId="25" xfId="2" applyNumberFormat="1" applyFont="1" applyFill="1" applyBorder="1" applyAlignment="1">
      <alignment horizontal="center" vertical="center"/>
    </xf>
    <xf numFmtId="10" fontId="9" fillId="2" borderId="26" xfId="2" applyNumberFormat="1" applyFont="1" applyFill="1" applyBorder="1" applyAlignment="1">
      <alignment horizontal="center" vertical="center"/>
    </xf>
    <xf numFmtId="0" fontId="3" fillId="2" borderId="13" xfId="0" applyFont="1" applyFill="1" applyBorder="1"/>
    <xf numFmtId="0" fontId="3" fillId="0" borderId="6" xfId="0" applyFont="1" applyBorder="1" applyAlignment="1">
      <alignment horizontal="center" vertical="center"/>
    </xf>
    <xf numFmtId="164" fontId="0" fillId="0" borderId="27" xfId="1" applyNumberFormat="1" applyFont="1" applyBorder="1" applyAlignment="1">
      <alignment vertical="center"/>
    </xf>
    <xf numFmtId="10" fontId="9" fillId="2" borderId="28" xfId="2" applyNumberFormat="1" applyFont="1" applyFill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10" fontId="9" fillId="2" borderId="30" xfId="2" applyNumberFormat="1" applyFont="1" applyFill="1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9" fontId="0" fillId="0" borderId="0" xfId="2" applyFont="1"/>
    <xf numFmtId="0" fontId="0" fillId="0" borderId="14" xfId="0" applyBorder="1" applyAlignment="1">
      <alignment horizontal="left" vertical="top" wrapText="1" indent="2"/>
    </xf>
    <xf numFmtId="0" fontId="0" fillId="0" borderId="15" xfId="0" applyBorder="1" applyAlignment="1">
      <alignment horizontal="left" vertical="top" wrapText="1" indent="2"/>
    </xf>
    <xf numFmtId="0" fontId="0" fillId="0" borderId="7" xfId="0" applyBorder="1" applyAlignment="1">
      <alignment horizontal="left" vertical="top" wrapText="1" indent="2"/>
    </xf>
    <xf numFmtId="0" fontId="0" fillId="0" borderId="8" xfId="0" applyBorder="1" applyAlignment="1">
      <alignment horizontal="left" vertical="top" wrapText="1" indent="2"/>
    </xf>
    <xf numFmtId="164" fontId="3" fillId="0" borderId="9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9" fontId="3" fillId="0" borderId="1" xfId="2" applyFont="1" applyBorder="1" applyAlignment="1">
      <alignment horizontal="center" vertical="center" wrapText="1"/>
    </xf>
    <xf numFmtId="9" fontId="0" fillId="0" borderId="6" xfId="2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9" fontId="3" fillId="0" borderId="9" xfId="2" applyFont="1" applyBorder="1" applyAlignment="1">
      <alignment horizontal="center" vertical="center" wrapText="1"/>
    </xf>
    <xf numFmtId="9" fontId="0" fillId="0" borderId="11" xfId="2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44" fontId="0" fillId="3" borderId="0" xfId="1" applyFont="1" applyFill="1" applyAlignment="1">
      <alignment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1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5B5B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</xdr:colOff>
      <xdr:row>2</xdr:row>
      <xdr:rowOff>190499</xdr:rowOff>
    </xdr:from>
    <xdr:to>
      <xdr:col>11</xdr:col>
      <xdr:colOff>83344</xdr:colOff>
      <xdr:row>5</xdr:row>
      <xdr:rowOff>35718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6183B2-5537-4CB6-91A1-268846BE78A9}"/>
            </a:ext>
          </a:extLst>
        </xdr:cNvPr>
        <xdr:cNvSpPr/>
      </xdr:nvSpPr>
      <xdr:spPr>
        <a:xfrm>
          <a:off x="7720012" y="571499"/>
          <a:ext cx="1012032" cy="426244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ACCUEIL</a:t>
          </a:r>
        </a:p>
      </xdr:txBody>
    </xdr:sp>
    <xdr:clientData/>
  </xdr:twoCellAnchor>
  <xdr:twoCellAnchor editAs="oneCell">
    <xdr:from>
      <xdr:col>14</xdr:col>
      <xdr:colOff>500062</xdr:colOff>
      <xdr:row>3</xdr:row>
      <xdr:rowOff>71437</xdr:rowOff>
    </xdr:from>
    <xdr:to>
      <xdr:col>14</xdr:col>
      <xdr:colOff>928687</xdr:colOff>
      <xdr:row>5</xdr:row>
      <xdr:rowOff>119062</xdr:rowOff>
    </xdr:to>
    <xdr:pic>
      <xdr:nvPicPr>
        <xdr:cNvPr id="3" name="Graphique 2" descr="Avertissement contour">
          <a:extLst>
            <a:ext uri="{FF2B5EF4-FFF2-40B4-BE49-F238E27FC236}">
              <a16:creationId xmlns:a16="http://schemas.microsoft.com/office/drawing/2014/main" id="{51BCED50-017C-47CE-B144-2B0E0756E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1434762" y="652462"/>
          <a:ext cx="428625" cy="428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3A9EB-E7F2-446B-92A4-9E2FCEF44F4B}">
  <dimension ref="A3:V37"/>
  <sheetViews>
    <sheetView showGridLines="0" tabSelected="1" topLeftCell="B9" zoomScale="85" zoomScaleNormal="85" workbookViewId="0">
      <selection activeCell="M25" sqref="M25"/>
    </sheetView>
  </sheetViews>
  <sheetFormatPr baseColWidth="10" defaultRowHeight="15" x14ac:dyDescent="0.25"/>
  <cols>
    <col min="1" max="1" width="3.5703125" hidden="1" customWidth="1"/>
    <col min="2" max="2" width="26.42578125" style="69" customWidth="1"/>
    <col min="3" max="3" width="3.5703125" customWidth="1"/>
    <col min="4" max="4" width="14.42578125" customWidth="1"/>
    <col min="5" max="5" width="16.5703125" customWidth="1"/>
    <col min="8" max="8" width="6.28515625" customWidth="1"/>
    <col min="9" max="9" width="15.85546875" customWidth="1"/>
    <col min="10" max="10" width="35.85546875" customWidth="1"/>
    <col min="11" max="11" width="14.28515625" style="1" bestFit="1" customWidth="1"/>
    <col min="12" max="12" width="11.42578125" style="2" bestFit="1" customWidth="1"/>
    <col min="13" max="13" width="14.42578125" customWidth="1"/>
    <col min="15" max="15" width="15.5703125" customWidth="1"/>
    <col min="17" max="17" width="15.5703125" customWidth="1"/>
    <col min="19" max="19" width="15" customWidth="1"/>
    <col min="21" max="21" width="14.7109375" customWidth="1"/>
  </cols>
  <sheetData>
    <row r="3" spans="2:22" ht="15.75" thickBot="1" x14ac:dyDescent="0.3"/>
    <row r="4" spans="2:22" ht="15" customHeight="1" x14ac:dyDescent="0.25">
      <c r="D4" s="3" t="s">
        <v>0</v>
      </c>
      <c r="E4" s="4" t="s">
        <v>35</v>
      </c>
      <c r="F4" s="5"/>
      <c r="G4" s="5"/>
      <c r="H4" s="6"/>
      <c r="I4" s="7"/>
      <c r="J4" s="8"/>
      <c r="P4" s="65" t="s">
        <v>1</v>
      </c>
      <c r="Q4" s="65"/>
      <c r="R4" s="65"/>
      <c r="S4" s="65"/>
      <c r="T4" s="65"/>
      <c r="U4" s="65"/>
      <c r="V4" s="65"/>
    </row>
    <row r="5" spans="2:22" x14ac:dyDescent="0.25">
      <c r="D5" s="9" t="s">
        <v>2</v>
      </c>
      <c r="E5" s="10" t="s">
        <v>35</v>
      </c>
      <c r="H5" s="11"/>
      <c r="I5" s="12" t="s">
        <v>3</v>
      </c>
      <c r="J5" s="13" t="s">
        <v>36</v>
      </c>
      <c r="P5" s="65"/>
      <c r="Q5" s="65"/>
      <c r="R5" s="65"/>
      <c r="S5" s="65"/>
      <c r="T5" s="65"/>
      <c r="U5" s="65"/>
      <c r="V5" s="65"/>
    </row>
    <row r="6" spans="2:22" x14ac:dyDescent="0.25">
      <c r="D6" s="14" t="s">
        <v>4</v>
      </c>
      <c r="E6" t="s">
        <v>5</v>
      </c>
      <c r="H6" s="11"/>
      <c r="I6" s="14" t="s">
        <v>6</v>
      </c>
      <c r="J6" s="15">
        <v>11696</v>
      </c>
      <c r="P6" s="65"/>
      <c r="Q6" s="65"/>
      <c r="R6" s="65"/>
      <c r="S6" s="65"/>
      <c r="T6" s="65"/>
      <c r="U6" s="65"/>
      <c r="V6" s="65"/>
    </row>
    <row r="7" spans="2:22" x14ac:dyDescent="0.25">
      <c r="D7" s="14"/>
      <c r="E7" t="s">
        <v>7</v>
      </c>
      <c r="H7" s="11"/>
      <c r="I7" s="14" t="s">
        <v>8</v>
      </c>
      <c r="J7" s="15">
        <v>0</v>
      </c>
      <c r="P7" s="16"/>
      <c r="Q7" s="16"/>
      <c r="R7" s="16"/>
      <c r="S7" s="16"/>
      <c r="T7" s="16"/>
      <c r="U7" s="16"/>
      <c r="V7" s="16"/>
    </row>
    <row r="8" spans="2:22" x14ac:dyDescent="0.25">
      <c r="D8" s="14"/>
      <c r="H8" s="11"/>
      <c r="I8" s="14" t="s">
        <v>9</v>
      </c>
      <c r="J8" s="15">
        <f>J6*1.2</f>
        <v>14035.199999999999</v>
      </c>
      <c r="P8" s="16"/>
      <c r="Q8" s="16"/>
      <c r="R8" s="16"/>
      <c r="S8" s="16"/>
      <c r="T8" s="16"/>
      <c r="U8" s="16"/>
      <c r="V8" s="16"/>
    </row>
    <row r="9" spans="2:22" ht="27.75" customHeight="1" x14ac:dyDescent="0.25">
      <c r="D9" s="9" t="s">
        <v>10</v>
      </c>
      <c r="E9" s="66" t="s">
        <v>35</v>
      </c>
      <c r="F9" s="66"/>
      <c r="H9" s="11"/>
      <c r="I9" s="17"/>
      <c r="J9" s="18"/>
    </row>
    <row r="10" spans="2:22" x14ac:dyDescent="0.25">
      <c r="D10" s="19"/>
      <c r="E10" s="20" t="s">
        <v>35</v>
      </c>
      <c r="H10" s="11"/>
      <c r="I10" s="19"/>
      <c r="J10" s="11"/>
    </row>
    <row r="11" spans="2:22" ht="15.75" thickBot="1" x14ac:dyDescent="0.3">
      <c r="D11" s="21"/>
      <c r="E11" s="22" t="s">
        <v>35</v>
      </c>
      <c r="F11" s="22"/>
      <c r="G11" s="22"/>
      <c r="H11" s="23"/>
      <c r="I11" s="21"/>
      <c r="J11" s="23"/>
    </row>
    <row r="12" spans="2:22" ht="15.75" thickBot="1" x14ac:dyDescent="0.3">
      <c r="K12" s="24"/>
      <c r="L12" s="25"/>
    </row>
    <row r="13" spans="2:22" ht="15" customHeight="1" x14ac:dyDescent="0.25">
      <c r="K13" s="59" t="s">
        <v>11</v>
      </c>
      <c r="L13" s="67" t="s">
        <v>12</v>
      </c>
      <c r="M13" s="59" t="s">
        <v>13</v>
      </c>
      <c r="N13" s="67" t="s">
        <v>14</v>
      </c>
      <c r="O13" s="59" t="s">
        <v>15</v>
      </c>
      <c r="P13" s="67" t="s">
        <v>16</v>
      </c>
      <c r="Q13" s="59" t="s">
        <v>17</v>
      </c>
      <c r="R13" s="67" t="s">
        <v>18</v>
      </c>
      <c r="S13" s="59" t="s">
        <v>19</v>
      </c>
      <c r="T13" s="61" t="s">
        <v>20</v>
      </c>
      <c r="U13" s="63" t="s">
        <v>21</v>
      </c>
      <c r="V13" s="26"/>
    </row>
    <row r="14" spans="2:22" ht="15.75" thickBot="1" x14ac:dyDescent="0.3">
      <c r="B14" s="70" t="s">
        <v>37</v>
      </c>
      <c r="K14" s="60"/>
      <c r="L14" s="68"/>
      <c r="M14" s="60"/>
      <c r="N14" s="68"/>
      <c r="O14" s="60"/>
      <c r="P14" s="68"/>
      <c r="Q14" s="60"/>
      <c r="R14" s="68"/>
      <c r="S14" s="60"/>
      <c r="T14" s="62"/>
      <c r="U14" s="64"/>
      <c r="V14" s="26"/>
    </row>
    <row r="15" spans="2:22" ht="78.75" customHeight="1" thickBot="1" x14ac:dyDescent="0.3">
      <c r="B15" s="71" cm="1">
        <f t="array" aca="1" ref="B15" ca="1">IF(K15="",0,OFFSET(K15,,MATCH(MAX(_xlfn._xlws.FILTER(L15:AZ15,LEFT($L$13:$AZ$13,3)="Avt")),K15:AZ15,0)))</f>
        <v>3753.6</v>
      </c>
      <c r="C15" s="27">
        <v>1</v>
      </c>
      <c r="D15" s="55" t="s">
        <v>22</v>
      </c>
      <c r="E15" s="55"/>
      <c r="F15" s="55"/>
      <c r="G15" s="55"/>
      <c r="H15" s="55"/>
      <c r="I15" s="55"/>
      <c r="J15" s="56"/>
      <c r="K15" s="28">
        <v>3753.6</v>
      </c>
      <c r="L15" s="29">
        <v>0.1</v>
      </c>
      <c r="M15" s="30">
        <f>K15*L15</f>
        <v>375.36</v>
      </c>
      <c r="N15" s="29">
        <v>0</v>
      </c>
      <c r="O15" s="30">
        <f>K15*N15</f>
        <v>0</v>
      </c>
      <c r="P15" s="29">
        <v>0.5</v>
      </c>
      <c r="Q15" s="30">
        <f>K15*P15</f>
        <v>1876.8</v>
      </c>
      <c r="R15" s="29">
        <v>0.9</v>
      </c>
      <c r="S15" s="30">
        <f>K15*R15</f>
        <v>3378.24</v>
      </c>
      <c r="T15" s="31">
        <v>1</v>
      </c>
      <c r="U15" s="32">
        <f>K15*T15</f>
        <v>3753.6</v>
      </c>
    </row>
    <row r="16" spans="2:22" ht="21.75" thickBot="1" x14ac:dyDescent="0.4">
      <c r="B16" s="71" cm="1">
        <f t="array" aca="1" ref="B16" ca="1">IF(K16="",0,OFFSET(K16,,MATCH(MAX(_xlfn._xlws.FILTER(L16:AZ16,LEFT($L$13:$AZ$13,3)="Avt")),K16:AZ16,0)))</f>
        <v>0</v>
      </c>
      <c r="C16" s="33"/>
      <c r="D16" s="34" t="s">
        <v>23</v>
      </c>
      <c r="E16" s="35"/>
      <c r="F16" s="35"/>
      <c r="G16" s="35"/>
      <c r="H16" s="35"/>
      <c r="I16" s="35"/>
      <c r="J16" s="35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7"/>
    </row>
    <row r="17" spans="2:21" ht="63" customHeight="1" thickBot="1" x14ac:dyDescent="0.3">
      <c r="B17" s="72" cm="1">
        <f t="array" aca="1" ref="B17" ca="1">IF(K17="",0,OFFSET(K17,,MATCH(MAX(_xlfn._xlws.FILTER(L17:AZ17,LEFT($L$13:$AZ$13,3)="Avt")),K17:AZ17,0)))</f>
        <v>1618.4</v>
      </c>
      <c r="C17" s="27">
        <v>2</v>
      </c>
      <c r="D17" s="55" t="s">
        <v>24</v>
      </c>
      <c r="E17" s="55"/>
      <c r="F17" s="55"/>
      <c r="G17" s="55"/>
      <c r="H17" s="55"/>
      <c r="I17" s="55"/>
      <c r="J17" s="56"/>
      <c r="K17" s="38">
        <v>1618.4</v>
      </c>
      <c r="L17" s="39">
        <v>0.1</v>
      </c>
      <c r="M17" s="40">
        <f t="shared" ref="M17:M25" si="0">K17*L17</f>
        <v>161.84000000000003</v>
      </c>
      <c r="N17" s="39">
        <v>0</v>
      </c>
      <c r="O17" s="40">
        <f t="shared" ref="O17:O25" si="1">K17*N17</f>
        <v>0</v>
      </c>
      <c r="P17" s="39">
        <v>0.2</v>
      </c>
      <c r="Q17" s="40">
        <f t="shared" ref="Q17:Q25" si="2">K17*P17</f>
        <v>323.68000000000006</v>
      </c>
      <c r="R17" s="39">
        <v>0.8</v>
      </c>
      <c r="S17" s="40">
        <f t="shared" ref="S17:S25" si="3">K17*R17</f>
        <v>1294.7200000000003</v>
      </c>
      <c r="T17" s="41">
        <v>1</v>
      </c>
      <c r="U17" s="42">
        <f t="shared" ref="U17:U25" si="4">K17*T17</f>
        <v>1618.4</v>
      </c>
    </row>
    <row r="18" spans="2:21" ht="15.75" thickBot="1" x14ac:dyDescent="0.3">
      <c r="B18" s="72" cm="1">
        <f t="array" aca="1" ref="B18" ca="1">IF(K18="",0,OFFSET(K18,,MATCH(MAX(_xlfn._xlws.FILTER(L18:AZ18,LEFT($L$13:$AZ$13,3)="Avt")),K18:AZ18,0)))</f>
        <v>0</v>
      </c>
      <c r="C18" s="33"/>
      <c r="D18" s="35"/>
      <c r="E18" s="35"/>
      <c r="F18" s="35"/>
      <c r="G18" s="35"/>
      <c r="H18" s="35"/>
      <c r="I18" s="35"/>
      <c r="J18" s="35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7"/>
    </row>
    <row r="19" spans="2:21" ht="15.75" thickBot="1" x14ac:dyDescent="0.3">
      <c r="B19" s="72" cm="1">
        <f t="array" aca="1" ref="B19" ca="1">IF(K19="",0,OFFSET(K19,,MATCH(MAX(_xlfn._xlws.FILTER(L19:AZ19,LEFT($L$13:$AZ$13,3)="Avt")),K19:AZ19,0)))</f>
        <v>204</v>
      </c>
      <c r="C19" s="43">
        <v>3</v>
      </c>
      <c r="D19" s="55" t="s">
        <v>25</v>
      </c>
      <c r="E19" s="55"/>
      <c r="F19" s="55"/>
      <c r="G19" s="55"/>
      <c r="H19" s="55"/>
      <c r="I19" s="55"/>
      <c r="J19" s="56"/>
      <c r="K19" s="44">
        <v>204</v>
      </c>
      <c r="L19" s="45">
        <v>0.1</v>
      </c>
      <c r="M19" s="40">
        <f t="shared" si="0"/>
        <v>20.400000000000002</v>
      </c>
      <c r="N19" s="45">
        <v>1</v>
      </c>
      <c r="O19" s="40">
        <f t="shared" si="1"/>
        <v>204</v>
      </c>
      <c r="P19" s="45">
        <v>0</v>
      </c>
      <c r="Q19" s="40">
        <f t="shared" si="2"/>
        <v>0</v>
      </c>
      <c r="R19" s="45">
        <v>0</v>
      </c>
      <c r="S19" s="40">
        <f t="shared" si="3"/>
        <v>0</v>
      </c>
      <c r="T19" s="46">
        <v>0</v>
      </c>
      <c r="U19" s="42">
        <f t="shared" si="4"/>
        <v>0</v>
      </c>
    </row>
    <row r="20" spans="2:21" ht="15.75" thickBot="1" x14ac:dyDescent="0.3">
      <c r="B20" s="72" cm="1">
        <f t="array" aca="1" ref="B20" ca="1">IF(K20="",0,OFFSET(K20,,MATCH(MAX(_xlfn._xlws.FILTER(L20:AZ20,LEFT($L$13:$AZ$13,3)="Avt")),K20:AZ20,0)))</f>
        <v>0</v>
      </c>
      <c r="C20" s="33"/>
      <c r="D20" s="35"/>
      <c r="E20" s="35"/>
      <c r="F20" s="35"/>
      <c r="G20" s="35"/>
      <c r="H20" s="35"/>
      <c r="I20" s="35"/>
      <c r="J20" s="35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7"/>
    </row>
    <row r="21" spans="2:21" ht="15.75" thickBot="1" x14ac:dyDescent="0.3">
      <c r="B21" s="72" cm="1">
        <f t="array" aca="1" ref="B21" ca="1">IF(K21="",0,OFFSET(K21,,MATCH(MAX(_xlfn._xlws.FILTER(L21:AZ21,LEFT($L$13:$AZ$13,3)="Avt")),K21:AZ21,0)))</f>
        <v>544</v>
      </c>
      <c r="C21" s="43">
        <v>4</v>
      </c>
      <c r="D21" s="55" t="s">
        <v>26</v>
      </c>
      <c r="E21" s="55"/>
      <c r="F21" s="55"/>
      <c r="G21" s="55"/>
      <c r="H21" s="55"/>
      <c r="I21" s="55"/>
      <c r="J21" s="56"/>
      <c r="K21" s="44">
        <v>544</v>
      </c>
      <c r="L21" s="45">
        <v>0.1</v>
      </c>
      <c r="M21" s="40">
        <f t="shared" si="0"/>
        <v>54.400000000000006</v>
      </c>
      <c r="N21" s="45">
        <v>0.3</v>
      </c>
      <c r="O21" s="40">
        <f t="shared" si="1"/>
        <v>163.19999999999999</v>
      </c>
      <c r="P21" s="45">
        <v>1</v>
      </c>
      <c r="Q21" s="40">
        <f t="shared" si="2"/>
        <v>544</v>
      </c>
      <c r="R21" s="45">
        <v>0</v>
      </c>
      <c r="S21" s="40">
        <f t="shared" si="3"/>
        <v>0</v>
      </c>
      <c r="T21" s="46">
        <v>0</v>
      </c>
      <c r="U21" s="42">
        <f t="shared" si="4"/>
        <v>0</v>
      </c>
    </row>
    <row r="22" spans="2:21" ht="15.75" thickBot="1" x14ac:dyDescent="0.3">
      <c r="B22" s="72" cm="1">
        <f t="array" aca="1" ref="B22" ca="1">IF(K22="",0,OFFSET(K22,,MATCH(MAX(_xlfn._xlws.FILTER(L22:AZ22,LEFT($L$13:$AZ$13,3)="Avt")),K22:AZ22,0)))</f>
        <v>0</v>
      </c>
      <c r="C22" s="47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7"/>
    </row>
    <row r="23" spans="2:21" ht="15.75" thickBot="1" x14ac:dyDescent="0.3">
      <c r="B23" s="72" cm="1">
        <f t="array" aca="1" ref="B23" ca="1">IF(K23="",0,OFFSET(K23,,MATCH(MAX(_xlfn._xlws.FILTER(L23:AZ23,LEFT($L$13:$AZ$13,3)="Avt")),K23:AZ23,0)))</f>
        <v>442</v>
      </c>
      <c r="C23" s="48">
        <v>5</v>
      </c>
      <c r="D23" s="57" t="s">
        <v>27</v>
      </c>
      <c r="E23" s="57"/>
      <c r="F23" s="57"/>
      <c r="G23" s="57"/>
      <c r="H23" s="57"/>
      <c r="I23" s="57"/>
      <c r="J23" s="58"/>
      <c r="K23" s="38">
        <v>442</v>
      </c>
      <c r="L23" s="39">
        <v>0.1</v>
      </c>
      <c r="M23" s="40">
        <f t="shared" si="0"/>
        <v>44.2</v>
      </c>
      <c r="N23" s="39">
        <v>0.5</v>
      </c>
      <c r="O23" s="40">
        <f t="shared" si="1"/>
        <v>221</v>
      </c>
      <c r="P23" s="39">
        <v>1</v>
      </c>
      <c r="Q23" s="40">
        <f t="shared" si="2"/>
        <v>442</v>
      </c>
      <c r="R23" s="39">
        <v>0</v>
      </c>
      <c r="S23" s="40">
        <f t="shared" si="3"/>
        <v>0</v>
      </c>
      <c r="T23" s="41">
        <v>0</v>
      </c>
      <c r="U23" s="42">
        <f t="shared" si="4"/>
        <v>0</v>
      </c>
    </row>
    <row r="24" spans="2:21" ht="21.75" thickBot="1" x14ac:dyDescent="0.4">
      <c r="B24" s="72" cm="1">
        <f t="array" aca="1" ref="B24" ca="1">IF(K24="",0,OFFSET(K24,,MATCH(MAX(_xlfn._xlws.FILTER(L24:AZ24,LEFT($L$13:$AZ$13,3)="Avt")),K24:AZ24,0)))</f>
        <v>0</v>
      </c>
      <c r="C24" s="33"/>
      <c r="D24" s="34" t="s">
        <v>28</v>
      </c>
      <c r="E24" s="35"/>
      <c r="F24" s="35"/>
      <c r="G24" s="35"/>
      <c r="H24" s="35"/>
      <c r="I24" s="35"/>
      <c r="J24" s="35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7"/>
    </row>
    <row r="25" spans="2:21" ht="69" customHeight="1" thickBot="1" x14ac:dyDescent="0.3">
      <c r="B25" s="72" cm="1">
        <f t="array" aca="1" ref="B25" ca="1">IF(K25="",0,OFFSET(K25,,MATCH(MAX(_xlfn._xlws.FILTER(L25:AZ25,LEFT($L$13:$AZ$13,3)="Avt")),K25:AZ25,0)))</f>
        <v>2652</v>
      </c>
      <c r="C25" s="27">
        <v>6</v>
      </c>
      <c r="D25" s="55" t="s">
        <v>29</v>
      </c>
      <c r="E25" s="55"/>
      <c r="F25" s="55"/>
      <c r="G25" s="55"/>
      <c r="H25" s="55"/>
      <c r="I25" s="55"/>
      <c r="J25" s="56"/>
      <c r="K25" s="49">
        <v>2652</v>
      </c>
      <c r="L25" s="50">
        <v>0</v>
      </c>
      <c r="M25" s="51">
        <f t="shared" si="0"/>
        <v>0</v>
      </c>
      <c r="N25" s="50">
        <v>0.1</v>
      </c>
      <c r="O25" s="51">
        <f t="shared" si="1"/>
        <v>265.2</v>
      </c>
      <c r="P25" s="50">
        <v>0.8</v>
      </c>
      <c r="Q25" s="51">
        <f t="shared" si="2"/>
        <v>2121.6</v>
      </c>
      <c r="R25" s="50">
        <v>1</v>
      </c>
      <c r="S25" s="51">
        <f t="shared" si="3"/>
        <v>2652</v>
      </c>
      <c r="T25" s="52">
        <v>0</v>
      </c>
      <c r="U25" s="53">
        <f t="shared" si="4"/>
        <v>0</v>
      </c>
    </row>
    <row r="26" spans="2:21" ht="15.75" thickBot="1" x14ac:dyDescent="0.3">
      <c r="B26" s="72" cm="1">
        <f t="array" aca="1" ref="B26" ca="1">IF(K26="",0,OFFSET(K26,,MATCH(MAX(_xlfn._xlws.FILTER(L26:AZ26,LEFT($L$13:$AZ$13,3)="Avt")),K26:AZ26,0)))</f>
        <v>0</v>
      </c>
      <c r="C26" s="47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7"/>
    </row>
    <row r="27" spans="2:21" ht="15.75" thickBot="1" x14ac:dyDescent="0.3">
      <c r="B27" s="72" cm="1">
        <f t="array" aca="1" ref="B27" ca="1">IF(K27="",0,OFFSET(K27,,MATCH(MAX(_xlfn._xlws.FILTER(L27:AZ27,LEFT($L$13:$AZ$13,3)="Avt")),K27:AZ27,0)))</f>
        <v>816</v>
      </c>
      <c r="C27" s="48">
        <v>7</v>
      </c>
      <c r="D27" s="57" t="s">
        <v>30</v>
      </c>
      <c r="E27" s="57"/>
      <c r="F27" s="57"/>
      <c r="G27" s="57"/>
      <c r="H27" s="57"/>
      <c r="I27" s="57"/>
      <c r="J27" s="58"/>
      <c r="K27" s="38">
        <v>816</v>
      </c>
      <c r="L27" s="39">
        <v>0.1</v>
      </c>
      <c r="M27" s="40">
        <f t="shared" ref="M27" si="5">K27*L27</f>
        <v>81.600000000000009</v>
      </c>
      <c r="N27" s="39">
        <v>0.2</v>
      </c>
      <c r="O27" s="40">
        <f t="shared" ref="O27" si="6">K27*N27</f>
        <v>163.20000000000002</v>
      </c>
      <c r="P27" s="39">
        <v>0.9</v>
      </c>
      <c r="Q27" s="40">
        <f t="shared" ref="Q27" si="7">K27*P27</f>
        <v>734.4</v>
      </c>
      <c r="R27" s="39">
        <v>1</v>
      </c>
      <c r="S27" s="40">
        <f t="shared" ref="S27" si="8">K27*R27</f>
        <v>816</v>
      </c>
      <c r="T27" s="41">
        <v>0</v>
      </c>
      <c r="U27" s="42">
        <f t="shared" ref="U27" si="9">K27*T27</f>
        <v>0</v>
      </c>
    </row>
    <row r="28" spans="2:21" ht="15.75" thickBot="1" x14ac:dyDescent="0.3">
      <c r="B28" s="72" cm="1">
        <f t="array" aca="1" ref="B28" ca="1">IF(K28="",0,OFFSET(K28,,MATCH(MAX(_xlfn._xlws.FILTER(L28:AZ28,LEFT($L$13:$AZ$13,3)="Avt")),K28:AZ28,0)))</f>
        <v>0</v>
      </c>
      <c r="C28" s="47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7"/>
    </row>
    <row r="29" spans="2:21" ht="15.75" thickBot="1" x14ac:dyDescent="0.3">
      <c r="B29" s="72" cm="1">
        <f t="array" aca="1" ref="B29" ca="1">IF(K29="",0,OFFSET(K29,,MATCH(MAX(_xlfn._xlws.FILTER(L29:AZ29,LEFT($L$13:$AZ$13,3)="Avt")),K29:AZ29,0)))</f>
        <v>952</v>
      </c>
      <c r="C29" s="48">
        <v>8</v>
      </c>
      <c r="D29" s="57" t="s">
        <v>31</v>
      </c>
      <c r="E29" s="57"/>
      <c r="F29" s="57"/>
      <c r="G29" s="57"/>
      <c r="H29" s="57"/>
      <c r="I29" s="57"/>
      <c r="J29" s="58"/>
      <c r="K29" s="38">
        <v>952</v>
      </c>
      <c r="L29" s="39">
        <v>0</v>
      </c>
      <c r="M29" s="40">
        <f t="shared" ref="M29" si="10">K29*L29</f>
        <v>0</v>
      </c>
      <c r="N29" s="39">
        <v>0</v>
      </c>
      <c r="O29" s="40">
        <f t="shared" ref="O29" si="11">K29*N29</f>
        <v>0</v>
      </c>
      <c r="P29" s="39">
        <v>0.5</v>
      </c>
      <c r="Q29" s="40">
        <f t="shared" ref="Q29" si="12">K29*P29</f>
        <v>476</v>
      </c>
      <c r="R29" s="39">
        <v>0.9</v>
      </c>
      <c r="S29" s="40">
        <f t="shared" ref="S29" si="13">K29*R29</f>
        <v>856.80000000000007</v>
      </c>
      <c r="T29" s="41">
        <v>1</v>
      </c>
      <c r="U29" s="42">
        <f t="shared" ref="U29" si="14">K29*T29</f>
        <v>952</v>
      </c>
    </row>
    <row r="30" spans="2:21" ht="15.75" thickBot="1" x14ac:dyDescent="0.3">
      <c r="B30" s="72" cm="1">
        <f t="array" aca="1" ref="B30" ca="1">IF(K30="",0,OFFSET(K30,,MATCH(MAX(_xlfn._xlws.FILTER(L30:AZ30,LEFT($L$13:$AZ$13,3)="Avt")),K30:AZ30,0)))</f>
        <v>0</v>
      </c>
      <c r="C30" s="47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7"/>
    </row>
    <row r="31" spans="2:21" ht="15.75" thickBot="1" x14ac:dyDescent="0.3">
      <c r="B31" s="72" cm="1">
        <f t="array" aca="1" ref="B31" ca="1">IF(K31="",0,OFFSET(K31,,MATCH(MAX(_xlfn._xlws.FILTER(L31:AZ31,LEFT($L$13:$AZ$13,3)="Avt")),K31:AZ31,0)))</f>
        <v>714</v>
      </c>
      <c r="C31" s="48">
        <v>9</v>
      </c>
      <c r="D31" s="57" t="s">
        <v>32</v>
      </c>
      <c r="E31" s="57"/>
      <c r="F31" s="57"/>
      <c r="G31" s="57"/>
      <c r="H31" s="57"/>
      <c r="I31" s="57"/>
      <c r="J31" s="58"/>
      <c r="K31" s="38">
        <v>714</v>
      </c>
      <c r="L31" s="39">
        <v>0.2</v>
      </c>
      <c r="M31" s="40">
        <f t="shared" ref="M31" si="15">K31*L31</f>
        <v>142.80000000000001</v>
      </c>
      <c r="N31" s="39">
        <v>0.5</v>
      </c>
      <c r="O31" s="40">
        <f t="shared" ref="O31" si="16">K31*N31</f>
        <v>357</v>
      </c>
      <c r="P31" s="39">
        <v>1</v>
      </c>
      <c r="Q31" s="40">
        <f t="shared" ref="Q31" si="17">K31*P31</f>
        <v>714</v>
      </c>
      <c r="R31" s="39">
        <v>0</v>
      </c>
      <c r="S31" s="40">
        <f t="shared" ref="S31" si="18">K31*R31</f>
        <v>0</v>
      </c>
      <c r="T31" s="41">
        <v>0</v>
      </c>
      <c r="U31" s="42">
        <f t="shared" ref="U31" si="19">K31*T31</f>
        <v>0</v>
      </c>
    </row>
    <row r="32" spans="2:21" x14ac:dyDescent="0.25">
      <c r="B32" s="72">
        <f ca="1">SUM(B15:B31)</f>
        <v>11696</v>
      </c>
    </row>
    <row r="33" spans="2:22" x14ac:dyDescent="0.25">
      <c r="B33" s="71"/>
      <c r="J33" t="s">
        <v>33</v>
      </c>
      <c r="K33" s="1">
        <f>K15+K17+K19+K21+K23+K25+K27+K29+K31</f>
        <v>11696</v>
      </c>
      <c r="L33" s="1"/>
      <c r="M33" s="1">
        <f t="shared" ref="M33" si="20">M15+M17+M19+M21+M23+M25+M27+M29+M31</f>
        <v>880.60000000000014</v>
      </c>
      <c r="N33" s="1"/>
      <c r="O33" s="1">
        <f>(O15-M15)+(O17-M17)+(O19-M19)+(O21-M21)+(O23-M23)+(O25-M25)+(O27-M27)+(O29-M29)+(O31-M31)</f>
        <v>492.99999999999994</v>
      </c>
      <c r="P33" s="1"/>
      <c r="Q33" s="1">
        <f t="shared" ref="Q33:U33" si="21">(Q15-O15)+(Q17-O17)+(Q19-O19)+(Q21-O21)+(Q23-O23)+(Q25-O25)+(Q27-O27)+(Q29-O29)+(Q31-O31)</f>
        <v>5858.88</v>
      </c>
      <c r="R33" s="1"/>
      <c r="S33" s="1">
        <f>(S15-Q15)+(S17-Q17)+(S19-Q19)+(S21-Q21)+(S23-Q23)+(S25-Q25)+(S27-Q27)+(S29-Q29)+(S31-Q31)</f>
        <v>1765.2800000000002</v>
      </c>
      <c r="T33" s="1"/>
      <c r="U33" s="1">
        <f t="shared" si="21"/>
        <v>-2673.76</v>
      </c>
    </row>
    <row r="34" spans="2:22" x14ac:dyDescent="0.25">
      <c r="B34" s="71" t="s">
        <v>38</v>
      </c>
      <c r="J34" t="s">
        <v>34</v>
      </c>
      <c r="M34" s="1">
        <f>K33-M33</f>
        <v>10815.4</v>
      </c>
      <c r="N34" s="1"/>
      <c r="O34" s="1">
        <f>M34-O33</f>
        <v>10322.4</v>
      </c>
      <c r="P34" s="1"/>
      <c r="Q34" s="1">
        <f>O34-Q33</f>
        <v>4463.5199999999995</v>
      </c>
      <c r="R34" s="1"/>
      <c r="S34" s="1">
        <f>Q34-S33</f>
        <v>2698.2399999999993</v>
      </c>
      <c r="T34" s="1"/>
      <c r="U34" s="1">
        <f>S34-U33</f>
        <v>5372</v>
      </c>
    </row>
    <row r="35" spans="2:22" x14ac:dyDescent="0.25">
      <c r="B35" s="72">
        <f ca="1">K33-B32</f>
        <v>0</v>
      </c>
      <c r="G35" s="54"/>
    </row>
    <row r="36" spans="2:22" x14ac:dyDescent="0.25">
      <c r="M36" s="1"/>
      <c r="O36" s="1"/>
      <c r="P36" s="1"/>
      <c r="Q36" s="1"/>
      <c r="R36" s="1"/>
      <c r="S36" s="1"/>
      <c r="T36" s="1"/>
      <c r="U36" s="1"/>
      <c r="V36" s="1"/>
    </row>
    <row r="37" spans="2:22" x14ac:dyDescent="0.25">
      <c r="M37" s="1"/>
      <c r="O37" s="1"/>
      <c r="Q37" s="1"/>
      <c r="S37" s="1"/>
      <c r="U37" s="1"/>
    </row>
  </sheetData>
  <mergeCells count="22">
    <mergeCell ref="P4:V6"/>
    <mergeCell ref="E9:F9"/>
    <mergeCell ref="K13:K14"/>
    <mergeCell ref="L13:L14"/>
    <mergeCell ref="M13:M14"/>
    <mergeCell ref="N13:N14"/>
    <mergeCell ref="O13:O14"/>
    <mergeCell ref="P13:P14"/>
    <mergeCell ref="Q13:Q14"/>
    <mergeCell ref="R13:R14"/>
    <mergeCell ref="D31:J31"/>
    <mergeCell ref="S13:S14"/>
    <mergeCell ref="T13:T14"/>
    <mergeCell ref="U13:U14"/>
    <mergeCell ref="D15:J15"/>
    <mergeCell ref="D17:J17"/>
    <mergeCell ref="D19:J19"/>
    <mergeCell ref="D21:J21"/>
    <mergeCell ref="D23:J23"/>
    <mergeCell ref="D25:J25"/>
    <mergeCell ref="D27:J27"/>
    <mergeCell ref="D29:J29"/>
  </mergeCells>
  <conditionalFormatting sqref="D15:U15 D17:U17 D19:U19 D21:U21 D23:U23 D25:U25">
    <cfRule type="cellIs" dxfId="11" priority="7" operator="equal">
      <formula>0</formula>
    </cfRule>
  </conditionalFormatting>
  <conditionalFormatting sqref="D27:U27">
    <cfRule type="cellIs" dxfId="10" priority="5" operator="equal">
      <formula>0</formula>
    </cfRule>
  </conditionalFormatting>
  <conditionalFormatting sqref="D29:U29">
    <cfRule type="cellIs" dxfId="9" priority="3" operator="equal">
      <formula>0</formula>
    </cfRule>
  </conditionalFormatting>
  <conditionalFormatting sqref="D31:U31">
    <cfRule type="cellIs" dxfId="8" priority="1" operator="equal">
      <formula>0</formula>
    </cfRule>
  </conditionalFormatting>
  <conditionalFormatting sqref="E5:F11">
    <cfRule type="cellIs" dxfId="7" priority="12" operator="equal">
      <formula>0</formula>
    </cfRule>
  </conditionalFormatting>
  <conditionalFormatting sqref="J4">
    <cfRule type="beginsWith" dxfId="6" priority="9" operator="beginsWith" text="terminée">
      <formula>LEFT(J4,LEN("terminée"))="terminée"</formula>
    </cfRule>
    <cfRule type="beginsWith" dxfId="5" priority="10" operator="beginsWith" text="Non commencée">
      <formula>LEFT(J4,LEN("Non commencée"))="Non commencée"</formula>
    </cfRule>
    <cfRule type="beginsWith" dxfId="4" priority="11" operator="beginsWith" text="En cours">
      <formula>LEFT(J4,LEN("En cours"))="En cours"</formula>
    </cfRule>
  </conditionalFormatting>
  <conditionalFormatting sqref="L15 N15 P15 R15 T15 L17 N17 P17 R17 T17 L19 N19 P19 R19 T19 L21 N21 P21 R21 T21 L23 N23 P23 R23 T23 L25 N25 P25 R25 T25">
    <cfRule type="cellIs" dxfId="3" priority="8" operator="equal">
      <formula>1</formula>
    </cfRule>
  </conditionalFormatting>
  <conditionalFormatting sqref="L27 N27 P27 R27 T27">
    <cfRule type="cellIs" dxfId="2" priority="6" operator="equal">
      <formula>1</formula>
    </cfRule>
  </conditionalFormatting>
  <conditionalFormatting sqref="L29 N29 P29 R29 T29">
    <cfRule type="cellIs" dxfId="1" priority="4" operator="equal">
      <formula>1</formula>
    </cfRule>
  </conditionalFormatting>
  <conditionalFormatting sqref="L31 N31 P31 R31 T31">
    <cfRule type="cellIs" dxfId="0" priority="2" operator="equal"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Avt chantier XXXX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Servane LEBEC</dc:creator>
  <cp:lastModifiedBy>Chris_W10</cp:lastModifiedBy>
  <dcterms:created xsi:type="dcterms:W3CDTF">2024-07-29T09:36:50Z</dcterms:created>
  <dcterms:modified xsi:type="dcterms:W3CDTF">2024-07-29T11:05:11Z</dcterms:modified>
</cp:coreProperties>
</file>