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666B90E-B956-4822-ADE9-582D2E1B42A2}" xr6:coauthVersionLast="47" xr6:coauthVersionMax="47" xr10:uidLastSave="{00000000-0000-0000-0000-000000000000}"/>
  <bookViews>
    <workbookView xWindow="-120" yWindow="-120" windowWidth="38640" windowHeight="15990" tabRatio="797" xr2:uid="{00000000-000D-0000-FFFF-FFFF00000000}"/>
  </bookViews>
  <sheets>
    <sheet name="Analyse" sheetId="15" r:id="rId1"/>
    <sheet name="Extract" sheetId="2" r:id="rId2"/>
    <sheet name="TCD" sheetId="3" r:id="rId3"/>
  </sheets>
  <definedNames>
    <definedName name="_xlnm._FilterDatabase" localSheetId="0" hidden="1">Analyse!$A$12:$H$16</definedName>
    <definedName name="_xlnm._FilterDatabase" localSheetId="1" hidden="1">Extract!#REF!</definedName>
    <definedName name="TCD_D">OFFSET(TCD!$B$2,,,1,COUNTA(TCD!$2:$2)-1)</definedName>
    <definedName name="TCD_REF">OFFSET(TCD_V,,-1,,1)</definedName>
    <definedName name="TCD_V">OFFSET(TCD_D,1,,COUNTA(TCD!$A:$A)-2)</definedName>
  </definedNames>
  <calcPr calcId="191029" iterate="1" iterateCount="10000" iterateDelta="9.9999999999999995E-7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5" l="1" a="1"/>
  <c r="H17" i="15" s="1"/>
  <c r="G17" i="15" a="1"/>
  <c r="G17" i="15" s="1"/>
  <c r="F17" i="15" a="1"/>
  <c r="F17" i="15" s="1"/>
  <c r="C14" i="15" l="1" a="1"/>
  <c r="C14" i="15" s="1"/>
  <c r="C15" i="15" a="1"/>
  <c r="C15" i="15" s="1"/>
  <c r="C16" i="15" a="1"/>
  <c r="C16" i="15" s="1"/>
  <c r="C13" i="15" a="1"/>
  <c r="C13" i="15" s="1"/>
  <c r="D13" i="15" l="1" a="1"/>
  <c r="D13" i="15" s="1"/>
  <c r="D14" i="15" l="1" a="1"/>
  <c r="D14" i="15" s="1"/>
  <c r="D15" i="15" a="1"/>
  <c r="D15" i="15" s="1"/>
  <c r="D16" i="15" l="1" a="1"/>
  <c r="D16" i="1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<sst xmlns="http://schemas.openxmlformats.org/spreadsheetml/2006/main" count="263" uniqueCount="164">
  <si>
    <t>Dépôt</t>
  </si>
  <si>
    <t>Désignation</t>
  </si>
  <si>
    <t>Groupe produit</t>
  </si>
  <si>
    <t>Groupe article</t>
  </si>
  <si>
    <t>Type ordre</t>
  </si>
  <si>
    <t>83H</t>
  </si>
  <si>
    <t>NU</t>
  </si>
  <si>
    <t>Étiquettes de lignes</t>
  </si>
  <si>
    <t>Étiquettes de colonnes</t>
  </si>
  <si>
    <t>CCT</t>
  </si>
  <si>
    <t>MUNOZ</t>
  </si>
  <si>
    <t>C39</t>
  </si>
  <si>
    <t>061</t>
  </si>
  <si>
    <t>Approvisionneur</t>
  </si>
  <si>
    <t>20</t>
  </si>
  <si>
    <t>010</t>
  </si>
  <si>
    <t>HARDYC</t>
  </si>
  <si>
    <t>AD</t>
  </si>
  <si>
    <t>UN</t>
  </si>
  <si>
    <t>C11</t>
  </si>
  <si>
    <t>C36</t>
  </si>
  <si>
    <t>8330004</t>
  </si>
  <si>
    <t>EURO ACCESSOIRES</t>
  </si>
  <si>
    <t>082</t>
  </si>
  <si>
    <t>83102750</t>
  </si>
  <si>
    <t>DOMETIC SNC</t>
  </si>
  <si>
    <t>8330041</t>
  </si>
  <si>
    <t>POLYTEX</t>
  </si>
  <si>
    <t>15</t>
  </si>
  <si>
    <t>GAUTHIERF</t>
  </si>
  <si>
    <t>CAC</t>
  </si>
  <si>
    <t>CCA</t>
  </si>
  <si>
    <t>185</t>
  </si>
  <si>
    <t>(vide)</t>
  </si>
  <si>
    <t>83I</t>
  </si>
  <si>
    <t>GOBERTHIER</t>
  </si>
  <si>
    <t>Fournisseur</t>
  </si>
  <si>
    <t>SC39</t>
  </si>
  <si>
    <t>SC11</t>
  </si>
  <si>
    <t>SC36</t>
  </si>
  <si>
    <t>35</t>
  </si>
  <si>
    <t>MC050</t>
  </si>
  <si>
    <t>FC225</t>
  </si>
  <si>
    <t>83100102</t>
  </si>
  <si>
    <t>KNAUF INDUSTRIES OUEST</t>
  </si>
  <si>
    <t>83R</t>
  </si>
  <si>
    <t>AMELINE</t>
  </si>
  <si>
    <t>M/CAL003</t>
  </si>
  <si>
    <t>CALE INTER CT300X185X64</t>
  </si>
  <si>
    <t>Date commande</t>
  </si>
  <si>
    <t>Code fournisseur</t>
  </si>
  <si>
    <t>Nom fournisseur</t>
  </si>
  <si>
    <t>No OA</t>
  </si>
  <si>
    <t>Ligne OA</t>
  </si>
  <si>
    <t>Ss ligne OA</t>
  </si>
  <si>
    <t>Statut haut</t>
  </si>
  <si>
    <t>Statut bas</t>
  </si>
  <si>
    <t>Notre Référence</t>
  </si>
  <si>
    <t>Référence fournisseur</t>
  </si>
  <si>
    <t>Nom article</t>
  </si>
  <si>
    <t>Unité d'achat</t>
  </si>
  <si>
    <t>Qté commandée</t>
  </si>
  <si>
    <t>Qté reçue</t>
  </si>
  <si>
    <t>Qté restante</t>
  </si>
  <si>
    <t>Qté facturée</t>
  </si>
  <si>
    <t>Date demandée</t>
  </si>
  <si>
    <t>Date confirmée</t>
  </si>
  <si>
    <t>Date confirmée précédente</t>
  </si>
  <si>
    <t>Autre date de livraison confirmée</t>
  </si>
  <si>
    <t>Date planifiée</t>
  </si>
  <si>
    <t>Prix achat</t>
  </si>
  <si>
    <t>Unité prix achat</t>
  </si>
  <si>
    <t>Coef de conversion</t>
  </si>
  <si>
    <t>PCB</t>
  </si>
  <si>
    <t>Prix unitaire achat</t>
  </si>
  <si>
    <t>Valeur</t>
  </si>
  <si>
    <t>Prix achat confirmé</t>
  </si>
  <si>
    <t>No cde du fourn</t>
  </si>
  <si>
    <t>Devise</t>
  </si>
  <si>
    <t>PSTD</t>
  </si>
  <si>
    <t>Secteur activité</t>
  </si>
  <si>
    <t>Objet ctrl comptable</t>
  </si>
  <si>
    <t>nom article ordre achat</t>
  </si>
  <si>
    <t>désignation article ordre achat</t>
  </si>
  <si>
    <t>opération service</t>
  </si>
  <si>
    <t>Service</t>
  </si>
  <si>
    <t>Date réception</t>
  </si>
  <si>
    <t>Pays origine</t>
  </si>
  <si>
    <t>message action (MA)</t>
  </si>
  <si>
    <t>Date besoin initiale</t>
  </si>
  <si>
    <t>Element projet</t>
  </si>
  <si>
    <t>Centre de coût</t>
  </si>
  <si>
    <t>Univers</t>
  </si>
  <si>
    <t>Univers (lbl)</t>
  </si>
  <si>
    <t>Secteur</t>
  </si>
  <si>
    <t>Secteur (lbl)</t>
  </si>
  <si>
    <t>Famille</t>
  </si>
  <si>
    <t>Famille (lbl)</t>
  </si>
  <si>
    <t>Sous famille</t>
  </si>
  <si>
    <t>Sous famille (lbl)</t>
  </si>
  <si>
    <t>2631689</t>
  </si>
  <si>
    <t>M/65112</t>
  </si>
  <si>
    <t>918371.1</t>
  </si>
  <si>
    <t>ADAPTATEUR FICHE FEMELLE STAND</t>
  </si>
  <si>
    <t>EUR</t>
  </si>
  <si>
    <t>003</t>
  </si>
  <si>
    <t>FR</t>
  </si>
  <si>
    <t>B3</t>
  </si>
  <si>
    <t>83183908</t>
  </si>
  <si>
    <t>MB TRADING SRL</t>
  </si>
  <si>
    <t>2647402</t>
  </si>
  <si>
    <t>M/ADH1675</t>
  </si>
  <si>
    <t>ADHESIF SAFARI 2025</t>
  </si>
  <si>
    <t>83C</t>
  </si>
  <si>
    <t>8370324</t>
  </si>
  <si>
    <t>GIMEG</t>
  </si>
  <si>
    <t>FC24109</t>
  </si>
  <si>
    <t>M/T28ME42</t>
  </si>
  <si>
    <t>1301797</t>
  </si>
  <si>
    <t>LIQUIDE WC 2L</t>
  </si>
  <si>
    <t>Travellife KemPing Blue toilet</t>
  </si>
  <si>
    <t>Travellife KemPing Blue toilet fluid 2L</t>
  </si>
  <si>
    <t>009</t>
  </si>
  <si>
    <t>2648014</t>
  </si>
  <si>
    <t>CALE INTER CT300X185X64 (MATIERE PSE BLANC 20KG/M3)</t>
  </si>
  <si>
    <t>011</t>
  </si>
  <si>
    <t>2645913</t>
  </si>
  <si>
    <t>M/7615/20F</t>
  </si>
  <si>
    <t>SOLETTE VIP Faç.Porte 590/620 CRISTAL FUME</t>
  </si>
  <si>
    <t>SOLETTE VIP Faç.Port 590/620 F</t>
  </si>
  <si>
    <t>CATTE</t>
  </si>
  <si>
    <t>CONFECTION TUNISIE S/T</t>
  </si>
  <si>
    <t>001</t>
  </si>
  <si>
    <t>9011</t>
  </si>
  <si>
    <t>007</t>
  </si>
  <si>
    <t>8302055</t>
  </si>
  <si>
    <t>BYSTRONIC</t>
  </si>
  <si>
    <t>2645728</t>
  </si>
  <si>
    <t>ENTRETIEN MAT</t>
  </si>
  <si>
    <t>.10166490</t>
  </si>
  <si>
    <t>Libellé à définir dans la commande</t>
  </si>
  <si>
    <t>Entretien matériel</t>
  </si>
  <si>
    <t>ENTREMAT</t>
  </si>
  <si>
    <t>kit conversion plieuse 4m XPERT PRO250/4300</t>
  </si>
  <si>
    <t>C717</t>
  </si>
  <si>
    <t>2638488</t>
  </si>
  <si>
    <t>M/218332E</t>
  </si>
  <si>
    <t>.9105702379</t>
  </si>
  <si>
    <t>CADRE INF BLANC</t>
  </si>
  <si>
    <t>CADRE INFERIEUR RS1650 BLANC</t>
  </si>
  <si>
    <t>Date liv</t>
  </si>
  <si>
    <t>Semaine</t>
  </si>
  <si>
    <t>Somme de Qté restante</t>
  </si>
  <si>
    <t>OA</t>
  </si>
  <si>
    <t>Qtés</t>
  </si>
  <si>
    <t>13 S 2024</t>
  </si>
  <si>
    <t>14 S 2024</t>
  </si>
  <si>
    <t>83 H</t>
  </si>
  <si>
    <t>N° OA</t>
  </si>
  <si>
    <t>Founisseur</t>
  </si>
  <si>
    <t>10 S 2024</t>
  </si>
  <si>
    <t>7 S 2024</t>
  </si>
  <si>
    <t>SIERREUR(INDEX(TCD_D;1;PETITE.VALEUR(SI(DECALER(TCD_D;EQUIV($B13;TCD_REF;0);0;1)&gt;0;COLONNE(TCD_V)-1;9^9);COLONNE(TCD!A1070)));"")</t>
  </si>
  <si>
    <t>Comment faire pour que s'affiche ici en fonction des criteres cellules F11 et F12 ici 83H et 13 S 2024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</si>
</sst>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#0"/>
    <numFmt numFmtId="165" formatCode="#\ ##0.#####"/>
    <numFmt numFmtId="166" formatCode="#\ ##0.00"/>
    <numFmt numFmtId="167" formatCode="#\ ##0"/>
    <numFmt numFmtId="168" formatCode="d/m;@"/>
    <numFmt numFmtId="169" formatCode="dd/mm/yy;@"/>
    <numFmt numFmtId="170" formatCode="#\ ###.0000"/>
    <numFmt numFmtId="171" formatCode="#\ ##0.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>
      <alignment horizontal="left"/>
    </xf>
    <xf numFmtId="166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49" fontId="0" fillId="0" borderId="0" xfId="0" applyNumberFormat="1"/>
    <xf numFmtId="0" fontId="0" fillId="0" borderId="3" xfId="0" applyBorder="1" applyAlignment="1">
      <alignment horizontal="center" vertical="center"/>
    </xf>
    <xf numFmtId="168" fontId="0" fillId="0" borderId="0" xfId="0" applyNumberFormat="1"/>
    <xf numFmtId="49" fontId="0" fillId="2" borderId="6" xfId="0" applyNumberFormat="1" applyFill="1" applyBorder="1" applyAlignment="1">
      <alignment vertical="center"/>
    </xf>
    <xf numFmtId="168" fontId="0" fillId="3" borderId="4" xfId="0" applyNumberForma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9" fontId="0" fillId="3" borderId="5" xfId="0" applyNumberFormat="1" applyFill="1" applyBorder="1" applyAlignment="1">
      <alignment horizontal="center" vertical="center"/>
    </xf>
    <xf numFmtId="169" fontId="0" fillId="2" borderId="2" xfId="0" applyNumberFormat="1" applyFill="1" applyBorder="1" applyAlignment="1">
      <alignment horizontal="center" vertical="center"/>
    </xf>
    <xf numFmtId="169" fontId="0" fillId="2" borderId="1" xfId="0" applyNumberFormat="1" applyFill="1" applyBorder="1" applyAlignment="1">
      <alignment horizontal="center" vertical="center"/>
    </xf>
    <xf numFmtId="0" fontId="0" fillId="0" borderId="0" xfId="0" pivotButton="1"/>
    <xf numFmtId="17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0" fontId="0" fillId="4" borderId="0" xfId="0" applyFill="1"/>
    <xf numFmtId="1" fontId="0" fillId="4" borderId="3" xfId="0" applyNumberFormat="1" applyFill="1" applyBorder="1"/>
    <xf numFmtId="0" fontId="0" fillId="0" borderId="0" xfId="0" applyAlignment="1">
      <alignment vertical="top" wrapText="1"/>
    </xf>
    <xf numFmtId="0" fontId="0" fillId="0" borderId="3" xfId="0" applyBorder="1" applyAlignment="1">
      <alignment horizontal="center" vertical="center"/>
    </xf>
    <xf numFmtId="0" fontId="0" fillId="4" borderId="7" xfId="0" applyFill="1" applyBorder="1"/>
    <xf numFmtId="14" fontId="0" fillId="4" borderId="7" xfId="0" applyNumberFormat="1" applyFill="1" applyBorder="1"/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63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7" formatCode="#\ ##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71" formatCode="#\ ##0.0000"/>
      <protection locked="0" hidden="0"/>
    </dxf>
    <dxf>
      <protection locked="0" hidden="0"/>
    </dxf>
    <dxf>
      <protection locked="0" hidden="0"/>
    </dxf>
    <dxf>
      <numFmt numFmtId="170" formatCode="#\ ###.0000"/>
      <protection locked="0" hidden="0"/>
    </dxf>
    <dxf>
      <numFmt numFmtId="166" formatCode="#\ ##0.00"/>
      <protection locked="0" hidden="0"/>
    </dxf>
    <dxf>
      <numFmt numFmtId="170" formatCode="#\ ###.0000"/>
      <protection locked="0" hidden="0"/>
    </dxf>
    <dxf>
      <numFmt numFmtId="164" formatCode="###0"/>
      <protection locked="0" hidden="0"/>
    </dxf>
    <dxf>
      <protection locked="0" hidden="0"/>
    </dxf>
    <dxf>
      <protection locked="0" hidden="0"/>
    </dxf>
    <dxf>
      <numFmt numFmtId="170" formatCode="#\ ###.000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5" formatCode="#\ ##0.#####"/>
      <protection locked="0" hidden="0"/>
    </dxf>
    <dxf>
      <numFmt numFmtId="167" formatCode="#\ ##0"/>
      <protection locked="0" hidden="0"/>
    </dxf>
    <dxf>
      <numFmt numFmtId="167" formatCode="#\ ##0"/>
      <protection locked="0" hidden="0"/>
    </dxf>
    <dxf>
      <numFmt numFmtId="167" formatCode="#\ ##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##0"/>
      <protection locked="0" hidden="0"/>
    </dxf>
    <dxf>
      <protection locked="0" hidden="0"/>
    </dxf>
    <dxf>
      <protection locked="0" hidden="0"/>
    </dxf>
    <dxf>
      <numFmt numFmtId="1" formatCode="0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ster" refreshedDate="45363.570376851851" missingItemsLimit="0" createdVersion="5" refreshedVersion="5" minRefreshableVersion="3" recordCount="1978" xr:uid="{00000000-000A-0000-FFFF-FFFF65000000}">
  <cacheSource type="worksheet">
    <worksheetSource ref="A1:BG1048576" sheet="Extract"/>
  </cacheSource>
  <cacheFields count="59">
    <cacheField name="Date liv" numFmtId="0">
      <sharedItems containsNonDate="0" containsDate="1" containsString="0" containsBlank="1" minDate="2024-02-12T00:00:00" maxDate="2024-04-06T00:00:00"/>
    </cacheField>
    <cacheField name="Semaine" numFmtId="0">
      <sharedItems containsBlank="1"/>
    </cacheField>
    <cacheField name="Approvisionneur" numFmtId="0">
      <sharedItems containsBlank="1"/>
    </cacheField>
    <cacheField name="Dépôt" numFmtId="0">
      <sharedItems containsBlank="1"/>
    </cacheField>
    <cacheField name="Date commande" numFmtId="0">
      <sharedItems containsString="0" containsBlank="1" containsNumber="1" containsInteger="1" minValue="20230721" maxValue="20240311"/>
    </cacheField>
    <cacheField name="Code fournisseur" numFmtId="0">
      <sharedItems containsBlank="1"/>
    </cacheField>
    <cacheField name="Nom fournisseur" numFmtId="0">
      <sharedItems containsBlank="1" count="8">
        <s v="EURO ACCESSOIRES"/>
        <s v="MB TRADING SRL"/>
        <s v="GIMEG"/>
        <s v="KNAUF INDUSTRIES OUEST"/>
        <s v="POLYTEX"/>
        <s v="BYSTRONIC"/>
        <s v="DOMETIC SNC"/>
        <m/>
      </sharedItems>
    </cacheField>
    <cacheField name="No OA" numFmtId="0">
      <sharedItems containsBlank="1" count="8">
        <s v="2631689"/>
        <s v="2647402"/>
        <s v="FC24109"/>
        <s v="2648014"/>
        <s v="2645913"/>
        <s v="2645728"/>
        <s v="2638488"/>
        <m/>
      </sharedItems>
    </cacheField>
    <cacheField name="Ligne OA" numFmtId="0">
      <sharedItems containsString="0" containsBlank="1" containsNumber="1" containsInteger="1" minValue="1" maxValue="30"/>
    </cacheField>
    <cacheField name="Ss ligne OA" numFmtId="0">
      <sharedItems containsString="0" containsBlank="1" containsNumber="1" containsInteger="1" minValue="0" maxValue="1"/>
    </cacheField>
    <cacheField name="Statut haut" numFmtId="0">
      <sharedItems containsBlank="1"/>
    </cacheField>
    <cacheField name="Statut bas" numFmtId="0">
      <sharedItems containsBlank="1"/>
    </cacheField>
    <cacheField name="Notre Référence" numFmtId="0">
      <sharedItems containsBlank="1"/>
    </cacheField>
    <cacheField name="Référence fournisseur" numFmtId="0">
      <sharedItems containsBlank="1"/>
    </cacheField>
    <cacheField name="Désignation" numFmtId="0">
      <sharedItems containsBlank="1"/>
    </cacheField>
    <cacheField name="Nom article" numFmtId="0">
      <sharedItems containsBlank="1"/>
    </cacheField>
    <cacheField name="Unité d'achat" numFmtId="0">
      <sharedItems containsBlank="1"/>
    </cacheField>
    <cacheField name="Qté commandée" numFmtId="0">
      <sharedItems containsString="0" containsBlank="1" containsNumber="1" containsInteger="1" minValue="1" maxValue="1794"/>
    </cacheField>
    <cacheField name="Qté reçue" numFmtId="0">
      <sharedItems containsString="0" containsBlank="1" containsNumber="1" containsInteger="1" minValue="0" maxValue="0"/>
    </cacheField>
    <cacheField name="Qté restante" numFmtId="0">
      <sharedItems containsString="0" containsBlank="1" containsNumber="1" containsInteger="1" minValue="1" maxValue="1794"/>
    </cacheField>
    <cacheField name="Qté facturée" numFmtId="0">
      <sharedItems containsString="0" containsBlank="1" containsNumber="1" containsInteger="1" minValue="0" maxValue="0"/>
    </cacheField>
    <cacheField name="Date demandée" numFmtId="0">
      <sharedItems containsString="0" containsBlank="1" containsNumber="1" containsInteger="1" minValue="20230912" maxValue="20240405"/>
    </cacheField>
    <cacheField name="Date confirmée" numFmtId="0">
      <sharedItems containsString="0" containsBlank="1" containsNumber="1" containsInteger="1" minValue="0" maxValue="20240404"/>
    </cacheField>
    <cacheField name="Date confirmée précédente" numFmtId="0">
      <sharedItems containsString="0" containsBlank="1" containsNumber="1" containsInteger="1" minValue="0" maxValue="20240205"/>
    </cacheField>
    <cacheField name="Autre date de livraison confirmée" numFmtId="0">
      <sharedItems containsString="0" containsBlank="1" containsNumber="1" containsInteger="1" minValue="0" maxValue="0"/>
    </cacheField>
    <cacheField name="Date planifiée" numFmtId="0">
      <sharedItems containsString="0" containsBlank="1" containsNumber="1" containsInteger="1" minValue="20240212" maxValue="20240405"/>
    </cacheField>
    <cacheField name="Prix achat" numFmtId="0">
      <sharedItems containsString="0" containsBlank="1" containsNumber="1" minValue="0.60199999999999998" maxValue="2852.82"/>
    </cacheField>
    <cacheField name="Unité prix achat" numFmtId="0">
      <sharedItems containsBlank="1"/>
    </cacheField>
    <cacheField name="Coef de conversion" numFmtId="0">
      <sharedItems containsNonDate="0" containsString="0" containsBlank="1"/>
    </cacheField>
    <cacheField name="PCB" numFmtId="0">
      <sharedItems containsString="0" containsBlank="1" containsNumber="1" containsInteger="1" minValue="0" maxValue="100"/>
    </cacheField>
    <cacheField name="Prix unitaire achat" numFmtId="0">
      <sharedItems containsString="0" containsBlank="1" containsNumber="1" minValue="9.529E-2" maxValue="2852.82"/>
    </cacheField>
    <cacheField name="Valeur" numFmtId="0">
      <sharedItems containsString="0" containsBlank="1" containsNumber="1" minValue="41" maxValue="4144.1400000000003"/>
    </cacheField>
    <cacheField name="Prix achat confirmé" numFmtId="0">
      <sharedItems containsString="0" containsBlank="1" containsNumber="1" minValue="0" maxValue="20.5"/>
    </cacheField>
    <cacheField name="No cde du fourn" numFmtId="0">
      <sharedItems containsNonDate="0" containsString="0" containsBlank="1"/>
    </cacheField>
    <cacheField name="Devise" numFmtId="0">
      <sharedItems containsBlank="1"/>
    </cacheField>
    <cacheField name="PSTD" numFmtId="0">
      <sharedItems containsString="0" containsBlank="1" containsNumber="1" minValue="0" maxValue="69.606899999999996"/>
    </cacheField>
    <cacheField name="Groupe article" numFmtId="0">
      <sharedItems containsBlank="1"/>
    </cacheField>
    <cacheField name="Groupe produit" numFmtId="0">
      <sharedItems containsBlank="1"/>
    </cacheField>
    <cacheField name="Secteur activité" numFmtId="0">
      <sharedItems containsBlank="1"/>
    </cacheField>
    <cacheField name="Objet ctrl comptable" numFmtId="0">
      <sharedItems containsBlank="1"/>
    </cacheField>
    <cacheField name="nom article ordre achat" numFmtId="0">
      <sharedItems containsBlank="1"/>
    </cacheField>
    <cacheField name="désignation article ordre achat" numFmtId="0">
      <sharedItems containsBlank="1"/>
    </cacheField>
    <cacheField name="opération service" numFmtId="0">
      <sharedItems containsBlank="1"/>
    </cacheField>
    <cacheField name="Service" numFmtId="0">
      <sharedItems containsBlank="1"/>
    </cacheField>
    <cacheField name="Type ordre" numFmtId="0">
      <sharedItems containsBlank="1"/>
    </cacheField>
    <cacheField name="Date réception" numFmtId="0">
      <sharedItems containsString="0" containsBlank="1" containsNumber="1" containsInteger="1" minValue="0" maxValue="0"/>
    </cacheField>
    <cacheField name="Pays origine" numFmtId="0">
      <sharedItems containsBlank="1"/>
    </cacheField>
    <cacheField name="message action (MA)" numFmtId="0">
      <sharedItems containsBlank="1"/>
    </cacheField>
    <cacheField name="Date besoin initiale" numFmtId="0">
      <sharedItems containsString="0" containsBlank="1" containsNumber="1" containsInteger="1" minValue="20240423" maxValue="20240423"/>
    </cacheField>
    <cacheField name="Element projet" numFmtId="0">
      <sharedItems containsNonDate="0" containsString="0" containsBlank="1"/>
    </cacheField>
    <cacheField name="Centre de coût" numFmtId="0">
      <sharedItems containsBlank="1"/>
    </cacheField>
    <cacheField name="Univers" numFmtId="0">
      <sharedItems containsNonDate="0" containsString="0" containsBlank="1"/>
    </cacheField>
    <cacheField name="Univers (lbl)" numFmtId="0">
      <sharedItems containsNonDate="0" containsString="0" containsBlank="1"/>
    </cacheField>
    <cacheField name="Secteur" numFmtId="0">
      <sharedItems containsNonDate="0" containsString="0" containsBlank="1"/>
    </cacheField>
    <cacheField name="Secteur (lbl)" numFmtId="0">
      <sharedItems containsNonDate="0" containsString="0" containsBlank="1"/>
    </cacheField>
    <cacheField name="Famille" numFmtId="0">
      <sharedItems containsNonDate="0" containsString="0" containsBlank="1"/>
    </cacheField>
    <cacheField name="Famille (lbl)" numFmtId="0">
      <sharedItems containsNonDate="0" containsString="0" containsBlank="1"/>
    </cacheField>
    <cacheField name="Sous famille" numFmtId="0">
      <sharedItems containsNonDate="0" containsString="0" containsBlank="1"/>
    </cacheField>
    <cacheField name="Sous famille (lbl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8">
  <r>
    <d v="2024-03-07T00:00:00"/>
    <s v="10 S 2024"/>
    <s v="GAUTHIERF"/>
    <s v="83R"/>
    <n v="20230721"/>
    <s v="8330004"/>
    <x v="0"/>
    <x v="0"/>
    <n v="1"/>
    <n v="1"/>
    <s v="35"/>
    <s v="35"/>
    <s v="M/65112"/>
    <s v="918371.1"/>
    <s v="ADAPTATEUR FICHE FEMELLE STAND"/>
    <s v="ADAPTATEUR FICHE FEMELLE STAND"/>
    <s v="UN"/>
    <n v="1794"/>
    <n v="0"/>
    <n v="1794"/>
    <n v="0"/>
    <n v="20230912"/>
    <n v="20240307"/>
    <n v="20240131"/>
    <n v="0"/>
    <n v="20240307"/>
    <n v="2.31"/>
    <s v="UN"/>
    <m/>
    <n v="1"/>
    <n v="2.31"/>
    <n v="4144.1400000000003"/>
    <n v="1.67"/>
    <m/>
    <s v="EUR"/>
    <n v="2.42"/>
    <s v="C39"/>
    <s v="C39"/>
    <s v="NU"/>
    <s v="SC39"/>
    <s v="ADAPTATEUR FICHE FEMELLE STAND"/>
    <s v="ADAPTATEUR FICHE FEMELLE STAND"/>
    <m/>
    <m/>
    <s v="003"/>
    <n v="0"/>
    <s v="FR"/>
    <s v="B3"/>
    <n v="20240423"/>
    <m/>
    <m/>
    <m/>
    <m/>
    <m/>
    <m/>
    <m/>
    <m/>
    <m/>
    <m/>
  </r>
  <r>
    <d v="2024-04-04T00:00:00"/>
    <s v="14 S 2024"/>
    <s v="HARDYC"/>
    <s v="010"/>
    <n v="20240301"/>
    <s v="83183908"/>
    <x v="1"/>
    <x v="1"/>
    <n v="30"/>
    <n v="0"/>
    <s v="35"/>
    <s v="35"/>
    <s v="M/ADH1675"/>
    <m/>
    <s v="ADHESIF SAFARI 2025"/>
    <s v="ADHESIF SAFARI 2025"/>
    <s v="UN"/>
    <n v="2"/>
    <n v="0"/>
    <n v="2"/>
    <n v="0"/>
    <n v="20240404"/>
    <n v="20240404"/>
    <n v="0"/>
    <n v="0"/>
    <n v="20240404"/>
    <n v="20.5"/>
    <s v="UN"/>
    <m/>
    <n v="0"/>
    <n v="20.5"/>
    <n v="41"/>
    <n v="20.5"/>
    <m/>
    <s v="EUR"/>
    <n v="20.5"/>
    <s v="C39"/>
    <s v="C39"/>
    <s v="NU"/>
    <s v="SC39"/>
    <s v="ADHESIF SAFARI 2025"/>
    <s v="ADHESIF SAFARI 2025"/>
    <m/>
    <m/>
    <s v="003"/>
    <n v="0"/>
    <s v="FR"/>
    <m/>
    <m/>
    <m/>
    <m/>
    <m/>
    <m/>
    <m/>
    <m/>
    <m/>
    <m/>
    <m/>
    <m/>
  </r>
  <r>
    <d v="2024-03-26T00:00:00"/>
    <s v="13 S 2024"/>
    <s v="GOBERTHIER"/>
    <s v="83C"/>
    <n v="20240304"/>
    <s v="8370324"/>
    <x v="2"/>
    <x v="2"/>
    <n v="10"/>
    <n v="0"/>
    <s v="15"/>
    <s v="15"/>
    <s v="M/T28ME42"/>
    <s v="1301797"/>
    <s v="LIQUIDE WC 2L"/>
    <s v="LIQUIDE WC 2L"/>
    <s v="UN"/>
    <n v="840"/>
    <n v="0"/>
    <n v="840"/>
    <n v="0"/>
    <n v="20240326"/>
    <n v="0"/>
    <n v="0"/>
    <n v="0"/>
    <n v="20240326"/>
    <n v="3.24"/>
    <s v="UN"/>
    <m/>
    <n v="0"/>
    <n v="3.24"/>
    <n v="2721.6"/>
    <n v="0"/>
    <m/>
    <s v="EUR"/>
    <n v="3.76"/>
    <s v="CAC"/>
    <s v="CCA"/>
    <s v="185"/>
    <s v="MC050"/>
    <s v="Travellife KemPing Blue toilet"/>
    <s v="Travellife KemPing Blue toilet fluid 2L"/>
    <m/>
    <m/>
    <s v="009"/>
    <n v="0"/>
    <s v="FR"/>
    <m/>
    <m/>
    <m/>
    <m/>
    <m/>
    <m/>
    <m/>
    <m/>
    <m/>
    <m/>
    <m/>
    <m/>
  </r>
  <r>
    <d v="2024-04-04T00:00:00"/>
    <s v="14 S 2024"/>
    <s v="MUNOZ"/>
    <s v="83H"/>
    <n v="20240311"/>
    <s v="83100102"/>
    <x v="3"/>
    <x v="3"/>
    <n v="10"/>
    <n v="0"/>
    <s v="20"/>
    <s v="20"/>
    <s v="M/CAL003"/>
    <m/>
    <s v="CALE INTER CT300X185X64"/>
    <s v="CALE INTER CT300X185X64"/>
    <s v="UN"/>
    <n v="576"/>
    <n v="0"/>
    <n v="576"/>
    <n v="0"/>
    <n v="20240404"/>
    <n v="0"/>
    <n v="0"/>
    <n v="0"/>
    <n v="20240404"/>
    <n v="0.60199999999999998"/>
    <s v="UN"/>
    <m/>
    <n v="0"/>
    <n v="0.60199999999999998"/>
    <n v="346.75"/>
    <n v="0"/>
    <m/>
    <s v="EUR"/>
    <n v="0.60199999999999998"/>
    <s v="C11"/>
    <s v="C11"/>
    <s v="NU"/>
    <s v="SC11"/>
    <s v="CALE INTER CT300X185X64"/>
    <s v="CALE INTER CT300X185X64 (MATIERE PSE BLANC 20KG/M3)"/>
    <m/>
    <m/>
    <s v="003"/>
    <n v="0"/>
    <s v="FR"/>
    <m/>
    <m/>
    <m/>
    <m/>
    <m/>
    <m/>
    <m/>
    <m/>
    <m/>
    <m/>
    <m/>
    <m/>
  </r>
  <r>
    <d v="2024-04-05T00:00:00"/>
    <s v="14 S 2024"/>
    <s v="MUNOZ"/>
    <s v="011"/>
    <n v="20240208"/>
    <s v="8330041"/>
    <x v="4"/>
    <x v="4"/>
    <n v="1"/>
    <n v="0"/>
    <s v="20"/>
    <s v="20"/>
    <s v="M/7615/20F"/>
    <m/>
    <s v="SOLETTE VIP Faç.Porte 590/620 CRISTAL FUME"/>
    <s v="SOLETTE VIP Faç.Port 590/620 F"/>
    <s v="UN"/>
    <n v="10"/>
    <n v="0"/>
    <n v="10"/>
    <n v="0"/>
    <n v="20240405"/>
    <n v="0"/>
    <n v="0"/>
    <n v="0"/>
    <n v="20240405"/>
    <n v="9.5289999999999999"/>
    <s v="UN"/>
    <m/>
    <n v="100"/>
    <n v="9.529E-2"/>
    <n v="95.29"/>
    <n v="0"/>
    <m/>
    <s v="EUR"/>
    <n v="69.606899999999996"/>
    <s v="CATTE"/>
    <s v="CCT"/>
    <s v="061"/>
    <s v="FC225"/>
    <s v="CONFECTION TUNISIE S/T"/>
    <s v="SOLETTE VIP Faç.Porte 590/620 CRISTAL FUME"/>
    <s v="001"/>
    <s v="9011"/>
    <s v="007"/>
    <n v="0"/>
    <s v="FR"/>
    <m/>
    <m/>
    <m/>
    <m/>
    <m/>
    <m/>
    <m/>
    <m/>
    <m/>
    <m/>
    <m/>
    <m/>
  </r>
  <r>
    <d v="2024-02-12T00:00:00"/>
    <s v="7 S 2024"/>
    <s v="GAUTHIERF"/>
    <s v="83R"/>
    <n v="20240206"/>
    <s v="8302055"/>
    <x v="5"/>
    <x v="5"/>
    <n v="10"/>
    <n v="0"/>
    <s v="20"/>
    <s v="20"/>
    <s v="ENTRETIEN MAT"/>
    <s v=".10166490"/>
    <s v="Libellé à définir dans la commande"/>
    <s v="Entretien matériel"/>
    <s v="UN"/>
    <n v="1"/>
    <n v="0"/>
    <n v="1"/>
    <n v="0"/>
    <n v="20240212"/>
    <n v="0"/>
    <n v="0"/>
    <n v="0"/>
    <n v="20240212"/>
    <n v="2852.82"/>
    <s v="UN"/>
    <m/>
    <n v="0"/>
    <n v="2852.82"/>
    <n v="2852.82"/>
    <n v="0"/>
    <m/>
    <s v="EUR"/>
    <n v="0"/>
    <s v="NU"/>
    <s v="NU"/>
    <s v="AD"/>
    <s v="ENTREMAT"/>
    <m/>
    <s v="kit conversion plieuse 4m XPERT PRO250/4300"/>
    <m/>
    <m/>
    <s v="009"/>
    <n v="0"/>
    <m/>
    <m/>
    <m/>
    <m/>
    <s v="C717"/>
    <m/>
    <m/>
    <m/>
    <m/>
    <m/>
    <m/>
    <m/>
    <m/>
  </r>
  <r>
    <d v="2024-03-06T00:00:00"/>
    <s v="10 S 2024"/>
    <s v="AMELINE"/>
    <s v="83I"/>
    <n v="20231024"/>
    <s v="83102750"/>
    <x v="6"/>
    <x v="6"/>
    <n v="4"/>
    <n v="0"/>
    <s v="35"/>
    <s v="35"/>
    <s v="M/218332E"/>
    <s v=".9105702379"/>
    <s v="CADRE INF BLANC"/>
    <s v="CADRE INF BLANC"/>
    <s v="UN"/>
    <n v="50"/>
    <n v="0"/>
    <n v="50"/>
    <n v="0"/>
    <n v="20240205"/>
    <n v="20240306"/>
    <n v="20240205"/>
    <n v="0"/>
    <n v="20240306"/>
    <n v="1.65"/>
    <s v="UN"/>
    <m/>
    <n v="0"/>
    <n v="1.65"/>
    <n v="82.5"/>
    <n v="1.65"/>
    <m/>
    <s v="EUR"/>
    <n v="1.65"/>
    <s v="C36"/>
    <s v="C36"/>
    <s v="082"/>
    <s v="SC36"/>
    <s v="CADRE INF BLANC"/>
    <s v="CADRE INFERIEUR RS1650 BLANC"/>
    <m/>
    <m/>
    <s v="003"/>
    <n v="0"/>
    <s v="FR"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4" cacheId="0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>
  <location ref="A1:I10" firstHeaderRow="1" firstDataRow="2" firstDataCol="1"/>
  <pivotFields count="59"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axis="axisCol" showAll="0" defaultSubtotal="0">
      <items count="8">
        <item x="5"/>
        <item x="6"/>
        <item x="0"/>
        <item x="2"/>
        <item x="3"/>
        <item x="1"/>
        <item x="4"/>
        <item x="7"/>
      </items>
    </pivotField>
    <pivotField axis="axisRow" showAll="0" defaultSubtotal="0">
      <items count="8">
        <item x="0"/>
        <item x="6"/>
        <item x="5"/>
        <item x="4"/>
        <item x="1"/>
        <item x="3"/>
        <item x="2"/>
        <item x="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7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6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Somme de Qté restante" fld="19" baseField="7" baseItem="0"/>
  </dataFields>
  <formats count="1">
    <format dxfId="62">
      <pivotArea type="topRight" dataOnly="0" labelOnly="1" outline="0" offset="V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527E4F-4F1E-4DEA-8F5D-C0775317E3D9}" name="Tableau1" displayName="Tableau1" ref="A1:BG8" totalsRowShown="0" headerRowDxfId="0" dataDxfId="1" tableBorderDxfId="61">
  <autoFilter ref="A1:BG8" xr:uid="{95527E4F-4F1E-4DEA-8F5D-C0775317E3D9}"/>
  <tableColumns count="59">
    <tableColumn id="1" xr3:uid="{C90CEAD6-6761-4AD8-B80D-46C70B7206DA}" name="Date liv" dataDxfId="60"/>
    <tableColumn id="2" xr3:uid="{25E46349-856D-4E85-8626-EA9B13522297}" name="Semaine" dataDxfId="59"/>
    <tableColumn id="3" xr3:uid="{FBDC5F64-24D4-428D-8A6D-5C99AFDB95A8}" name="Approvisionneur" dataDxfId="58"/>
    <tableColumn id="4" xr3:uid="{68A8A8DC-E0A2-437E-903C-3C3E832707A6}" name="Dépôt" dataDxfId="57"/>
    <tableColumn id="5" xr3:uid="{343A8FD7-57F0-49DB-A4F4-1F39149FCBBB}" name="Date commande" dataDxfId="56"/>
    <tableColumn id="6" xr3:uid="{0A787E11-C2C7-4A67-B0D0-1E01644CEB67}" name="Code fournisseur" dataDxfId="55"/>
    <tableColumn id="7" xr3:uid="{C3918A3B-A6D3-4666-AD41-789BDF8F6E0E}" name="Nom fournisseur" dataDxfId="54"/>
    <tableColumn id="8" xr3:uid="{955B50EC-C0FD-4304-9041-19066E2074DD}" name="No OA" dataDxfId="53"/>
    <tableColumn id="9" xr3:uid="{79D5853E-2B4A-47F5-AB40-F79D9573E118}" name="Ligne OA" dataDxfId="52"/>
    <tableColumn id="10" xr3:uid="{A19A7A7D-5D91-4A28-95F3-94EFC41C3C14}" name="Ss ligne OA" dataDxfId="51"/>
    <tableColumn id="11" xr3:uid="{CEEE875D-82D5-4D6E-A8C3-058961ED9FE5}" name="Statut haut" dataDxfId="50"/>
    <tableColumn id="12" xr3:uid="{B7717CDF-6DB0-4AE1-A84F-C4DFF8E70F90}" name="Statut bas" dataDxfId="49"/>
    <tableColumn id="13" xr3:uid="{0C81C362-AB92-4783-8DFF-28D93435E6E6}" name="Notre Référence" dataDxfId="48"/>
    <tableColumn id="14" xr3:uid="{A46F0F15-B903-41FD-93E9-442D531F6EFE}" name="Référence fournisseur" dataDxfId="47"/>
    <tableColumn id="15" xr3:uid="{C7B51A74-38E1-4E40-942A-979B661E8EB4}" name="Désignation" dataDxfId="46"/>
    <tableColumn id="16" xr3:uid="{20D3F880-8E80-41BE-9BF7-3454BF8465EE}" name="Nom article" dataDxfId="45"/>
    <tableColumn id="17" xr3:uid="{09D15E20-C727-4FEA-856F-39C9CD364D35}" name="Unité d'achat" dataDxfId="44"/>
    <tableColumn id="18" xr3:uid="{CE3026B1-C63A-444F-B0DB-C5EBD670CB1F}" name="Qté commandée" dataDxfId="43"/>
    <tableColumn id="19" xr3:uid="{BC1B000E-233A-42A1-9900-DCBAD12656B1}" name="Qté reçue" dataDxfId="42"/>
    <tableColumn id="20" xr3:uid="{B904F270-4FE2-443E-891F-FFA31B8A04FC}" name="Qté restante" dataDxfId="41"/>
    <tableColumn id="21" xr3:uid="{E631CB71-0F6A-4611-B130-AE7DCC6D2FC1}" name="Qté facturée" dataDxfId="40"/>
    <tableColumn id="22" xr3:uid="{E693D6C8-66B9-4E18-854A-A0243FED4D78}" name="Date demandée" dataDxfId="39"/>
    <tableColumn id="23" xr3:uid="{8A2CB311-647B-4E7E-9E05-9DB2364B3C25}" name="Date confirmée" dataDxfId="38"/>
    <tableColumn id="24" xr3:uid="{AF5A862E-740F-4610-8BA4-0DECD75CAF0F}" name="Date confirmée précédente" dataDxfId="37"/>
    <tableColumn id="25" xr3:uid="{D872DB61-8713-415B-AFF5-A42D513441A6}" name="Autre date de livraison confirmée" dataDxfId="36"/>
    <tableColumn id="26" xr3:uid="{D426B389-A0DC-4C9C-937C-08D00FB36A30}" name="Date planifiée" dataDxfId="35"/>
    <tableColumn id="27" xr3:uid="{6617BC07-B62A-488D-A335-0C68A245739A}" name="Prix achat" dataDxfId="34"/>
    <tableColumn id="28" xr3:uid="{3D0AFEFB-B547-4CA0-A055-4DE1D7AEE04C}" name="Unité prix achat" dataDxfId="33"/>
    <tableColumn id="29" xr3:uid="{DA12571D-A947-4E4A-B5A5-3B406D26B3E0}" name="Coef de conversion" dataDxfId="32"/>
    <tableColumn id="30" xr3:uid="{DDAAEF9D-EF28-4CA8-BCFD-F689F712D088}" name="PCB" dataDxfId="31"/>
    <tableColumn id="31" xr3:uid="{62CF17F8-F031-47FC-86AC-DE092EB3F5C4}" name="Prix unitaire achat" dataDxfId="30"/>
    <tableColumn id="32" xr3:uid="{12948B4A-74EF-4D0C-8B24-451F7C2A5C2E}" name="Valeur" dataDxfId="29"/>
    <tableColumn id="33" xr3:uid="{00A48416-F118-45BF-8B78-7AC4D7AAA6E2}" name="Prix achat confirmé" dataDxfId="28"/>
    <tableColumn id="34" xr3:uid="{E632FDCD-E2A5-418F-9F68-89BFD4161F33}" name="No cde du fourn" dataDxfId="27"/>
    <tableColumn id="35" xr3:uid="{F7682E2E-F51B-4108-A72F-11439DAF7B11}" name="Devise" dataDxfId="26"/>
    <tableColumn id="36" xr3:uid="{0E110E0B-6157-4781-A6A4-C8240A2CBFF6}" name="PSTD" dataDxfId="25"/>
    <tableColumn id="37" xr3:uid="{214C9E57-477F-4052-8913-158571D208B7}" name="Groupe article" dataDxfId="24"/>
    <tableColumn id="38" xr3:uid="{3486DE25-9BD1-4478-92CE-16090842CDD9}" name="Groupe produit" dataDxfId="23"/>
    <tableColumn id="39" xr3:uid="{A0EFB150-DC0E-42AF-9D75-D0F114F5CD96}" name="Secteur activité" dataDxfId="22"/>
    <tableColumn id="40" xr3:uid="{50BD5BEB-7FAF-4FC9-90B6-7FB95FB22742}" name="Objet ctrl comptable" dataDxfId="21"/>
    <tableColumn id="41" xr3:uid="{C62131D0-986E-4348-B30B-E8DBA30475D3}" name="nom article ordre achat" dataDxfId="20"/>
    <tableColumn id="42" xr3:uid="{58569529-2635-4A57-8AF9-994FC5E67973}" name="désignation article ordre achat" dataDxfId="19"/>
    <tableColumn id="43" xr3:uid="{84691FEF-F7D8-4756-9161-3987581F191C}" name="opération service" dataDxfId="18"/>
    <tableColumn id="44" xr3:uid="{F63568D9-F625-49C2-8E9B-59EB5B5FFC0A}" name="Service" dataDxfId="17"/>
    <tableColumn id="45" xr3:uid="{CB78F16B-2FB2-4498-8E39-BF8C7F4D457E}" name="Type ordre" dataDxfId="16"/>
    <tableColumn id="46" xr3:uid="{EA57320F-BBB6-48B2-8252-ADD6272EDEB9}" name="Date réception" dataDxfId="15"/>
    <tableColumn id="47" xr3:uid="{B318D4F6-D54A-4162-B40B-DA53C2D2E49D}" name="Pays origine" dataDxfId="14"/>
    <tableColumn id="48" xr3:uid="{34D0616A-E266-4B53-A055-C9DDCD68BF8A}" name="message action (MA)" dataDxfId="13"/>
    <tableColumn id="49" xr3:uid="{0E0906B3-72D6-4E2F-AD6C-6B59616B5BF2}" name="Date besoin initiale" dataDxfId="12"/>
    <tableColumn id="50" xr3:uid="{EFFF35D7-4C3B-4B33-BE7F-590F2E98A4D0}" name="Element projet" dataDxfId="11"/>
    <tableColumn id="51" xr3:uid="{62FFF93B-8438-4F74-9F0F-277212F8858E}" name="Centre de coût" dataDxfId="10"/>
    <tableColumn id="52" xr3:uid="{5D788F26-4D51-44A4-9A78-E141C02D897D}" name="Univers" dataDxfId="9"/>
    <tableColumn id="53" xr3:uid="{D3200517-80D4-4832-8FD3-21D8DDC88E05}" name="Univers (lbl)" dataDxfId="8"/>
    <tableColumn id="54" xr3:uid="{890A5079-889B-4197-97FA-D0938AAD74DF}" name="Secteur" dataDxfId="7"/>
    <tableColumn id="55" xr3:uid="{3F3C9E2C-DF80-43AE-AD91-B0590007B1F8}" name="Secteur (lbl)" dataDxfId="6"/>
    <tableColumn id="56" xr3:uid="{F0C60247-60C4-423C-9661-CCE29A012086}" name="Famille" dataDxfId="5"/>
    <tableColumn id="57" xr3:uid="{C415FD24-3F14-4981-9775-C959358E7498}" name="Famille (lbl)" dataDxfId="4"/>
    <tableColumn id="58" xr3:uid="{21625C03-EADD-4F66-B777-687F30BE822D}" name="Sous famille" dataDxfId="3"/>
    <tableColumn id="59" xr3:uid="{850F78BF-9FBC-4AA8-BFD1-2DCC5A14C6F0}" name="Sous famille (lbl)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K17"/>
  <sheetViews>
    <sheetView showGridLines="0" tabSelected="1" zoomScale="85" zoomScaleNormal="85" workbookViewId="0">
      <selection activeCell="F17" sqref="F17:H17"/>
    </sheetView>
  </sheetViews>
  <sheetFormatPr baseColWidth="10" defaultRowHeight="15" x14ac:dyDescent="0.25"/>
  <cols>
    <col min="1" max="1" width="5.85546875" customWidth="1"/>
    <col min="2" max="2" width="14.5703125" customWidth="1"/>
    <col min="3" max="3" width="26.42578125" style="9" customWidth="1"/>
    <col min="4" max="4" width="22.7109375" customWidth="1"/>
    <col min="6" max="6" width="35.42578125" customWidth="1"/>
    <col min="7" max="7" width="36.42578125" customWidth="1"/>
    <col min="8" max="8" width="34.5703125" customWidth="1"/>
  </cols>
  <sheetData>
    <row r="1" spans="2:11" x14ac:dyDescent="0.25">
      <c r="C1"/>
    </row>
    <row r="2" spans="2:11" ht="7.5" customHeight="1" x14ac:dyDescent="0.25"/>
    <row r="3" spans="2:11" ht="11.25" customHeight="1" x14ac:dyDescent="0.25"/>
    <row r="4" spans="2:11" ht="11.25" customHeight="1" x14ac:dyDescent="0.25"/>
    <row r="5" spans="2:11" ht="11.25" customHeight="1" x14ac:dyDescent="0.25"/>
    <row r="6" spans="2:11" ht="22.15" customHeight="1" x14ac:dyDescent="0.25">
      <c r="F6" t="s">
        <v>162</v>
      </c>
    </row>
    <row r="7" spans="2:11" ht="6.75" customHeight="1" x14ac:dyDescent="0.25"/>
    <row r="8" spans="2:11" ht="3.75" customHeight="1" x14ac:dyDescent="0.25"/>
    <row r="9" spans="2:11" ht="15.75" customHeight="1" x14ac:dyDescent="0.25">
      <c r="C9"/>
    </row>
    <row r="10" spans="2:11" ht="15" customHeight="1" x14ac:dyDescent="0.25">
      <c r="B10" s="7"/>
      <c r="C10"/>
    </row>
    <row r="11" spans="2:11" ht="39.75" customHeight="1" thickBot="1" x14ac:dyDescent="0.3">
      <c r="B11" s="7"/>
      <c r="C11"/>
      <c r="F11" s="25" t="s">
        <v>5</v>
      </c>
      <c r="G11" s="25"/>
      <c r="H11" s="25"/>
      <c r="I11" s="22" t="s">
        <v>157</v>
      </c>
      <c r="J11" s="22"/>
      <c r="K11" s="22"/>
    </row>
    <row r="12" spans="2:11" ht="67.5" customHeight="1" thickBot="1" x14ac:dyDescent="0.3">
      <c r="B12" s="10" t="s">
        <v>153</v>
      </c>
      <c r="C12" s="11" t="s">
        <v>36</v>
      </c>
      <c r="D12" s="12" t="s">
        <v>154</v>
      </c>
      <c r="F12" s="25" t="s">
        <v>156</v>
      </c>
      <c r="G12" s="25"/>
      <c r="H12" s="25"/>
      <c r="I12" s="22" t="s">
        <v>156</v>
      </c>
      <c r="J12" s="22"/>
      <c r="K12" s="22"/>
    </row>
    <row r="13" spans="2:11" ht="15.75" thickBot="1" x14ac:dyDescent="0.3">
      <c r="B13" s="1" t="s">
        <v>100</v>
      </c>
      <c r="C13" s="13" t="str">
        <f t="array" aca="1" ref="C13" ca="1">IFERROR(INDEX(TCD_D,1,SMALL(IF(OFFSET(TCD_D,MATCH($B13,TCD_REF,0),0,1)&gt;0,COLUMN(TCD_V)-1,9^9),COLUMN(TCD!A1070))),"")</f>
        <v>EURO ACCESSOIRES</v>
      </c>
      <c r="D13" s="15" t="str">
        <f t="array" aca="1" ref="D13" ca="1">IFERROR(INDEX(TCD_D,1,SMALL(IF(OFFSET(TCD_D,MATCH($B13,TCD_REF,0),0,1)&gt;0,COLUMN(TCD_V)-1,9^9),COLUMN(TCD!#REF!))),"")</f>
        <v/>
      </c>
      <c r="F13" s="8" t="s">
        <v>158</v>
      </c>
      <c r="G13" s="8" t="s">
        <v>159</v>
      </c>
      <c r="H13" s="8" t="s">
        <v>154</v>
      </c>
      <c r="I13" s="8" t="s">
        <v>158</v>
      </c>
      <c r="J13" s="8" t="s">
        <v>159</v>
      </c>
      <c r="K13" s="8" t="s">
        <v>154</v>
      </c>
    </row>
    <row r="14" spans="2:11" ht="60" customHeight="1" thickBot="1" x14ac:dyDescent="0.3">
      <c r="B14" s="1" t="s">
        <v>110</v>
      </c>
      <c r="C14" s="13" t="str">
        <f t="array" aca="1" ref="C14" ca="1">IFERROR(INDEX(TCD_D,1,SMALL(IF(OFFSET(TCD_D,MATCH($B14,TCD_REF,0),0,1)&gt;0,COLUMN(TCD_V)-1,9^9),COLUMN(TCD!A1071))),"")</f>
        <v>MB TRADING SRL</v>
      </c>
      <c r="D14" s="14" t="str">
        <f t="array" aca="1" ref="D14" ca="1">IFERROR(INDEX(TCD_D,1,SMALL(IF(OFFSET(TCD_D,MATCH($B14,TCD_REF,0),0,1)&gt;0,COLUMN(TCD_V)-1,9^9),COLUMN(TCD!#REF!))),"")</f>
        <v/>
      </c>
      <c r="F14" s="21" t="s">
        <v>163</v>
      </c>
      <c r="G14" s="21" t="s">
        <v>163</v>
      </c>
      <c r="H14" s="21" t="s">
        <v>163</v>
      </c>
    </row>
    <row r="15" spans="2:11" ht="15.75" thickBot="1" x14ac:dyDescent="0.3">
      <c r="B15" s="1" t="s">
        <v>116</v>
      </c>
      <c r="C15" s="13" t="str">
        <f t="array" aca="1" ref="C15" ca="1">IFERROR(INDEX(TCD_D,1,SMALL(IF(OFFSET(TCD_D,MATCH($B15,TCD_REF,0),0,1)&gt;0,COLUMN(TCD_V)-1,9^9),COLUMN(TCD!A1072))),"")</f>
        <v>GIMEG</v>
      </c>
      <c r="D15" s="14" t="str">
        <f t="array" aca="1" ref="D15" ca="1">IFERROR(INDEX(TCD_D,1,SMALL(IF(OFFSET(TCD_D,MATCH($B15,TCD_REF,0),0,1)&gt;0,COLUMN(TCD_V)-1,9^9),COLUMN(TCD!#REF!))),"")</f>
        <v/>
      </c>
    </row>
    <row r="16" spans="2:11" x14ac:dyDescent="0.25">
      <c r="B16" s="1" t="s">
        <v>123</v>
      </c>
      <c r="C16" s="13" t="str">
        <f t="array" aca="1" ref="C16" ca="1">IFERROR(INDEX(TCD_D,1,SMALL(IF(OFFSET(TCD_D,MATCH($B16,TCD_REF,0),0,1)&gt;0,COLUMN(TCD_V)-1,9^9),COLUMN(TCD!A1073))),"")</f>
        <v>KNAUF INDUSTRIES OUEST</v>
      </c>
      <c r="D16" s="14" t="str">
        <f t="array" aca="1" ref="D16" ca="1">IFERROR(INDEX(TCD_D,1,SMALL(IF(OFFSET(TCD_D,MATCH($B16,TCD_REF,0),0,1)&gt;0,COLUMN(TCD_V)-1,9^9),COLUMN(TCD!#REF!))),"")</f>
        <v/>
      </c>
    </row>
    <row r="17" spans="6:8" x14ac:dyDescent="0.25">
      <c r="F17" s="26" t="str" cm="1">
        <f t="array" ref="F17">INDEX(Tableau1[No OA],MATCH(Analyse!$F$11&amp;"-"&amp;Analyse!$F$12,Tableau1[Dépôt]&amp;"-"&amp;Tableau1[Semaine],0))</f>
        <v>2648014</v>
      </c>
      <c r="G17" s="26" t="str" cm="1">
        <f t="array" ref="G17">INDEX(Tableau1[Code fournisseur],MATCH(Analyse!$F$11&amp;"-"&amp;Analyse!$F$12,Tableau1[Dépôt]&amp;"-"&amp;Tableau1[Semaine],0))</f>
        <v>83100102</v>
      </c>
      <c r="H17" s="26" cm="1">
        <f t="array" ref="H17">INDEX(Tableau1[Qté restante],MATCH(Analyse!$F$11&amp;"-"&amp;Analyse!$F$12,Tableau1[Dépôt]&amp;"-"&amp;Tableau1[Semaine],0))</f>
        <v>576</v>
      </c>
    </row>
  </sheetData>
  <mergeCells count="4">
    <mergeCell ref="F12:H12"/>
    <mergeCell ref="F11:H11"/>
    <mergeCell ref="I11:K11"/>
    <mergeCell ref="I12:K12"/>
  </mergeCells>
  <pageMargins left="0" right="0" top="0" bottom="0" header="0" footer="0"/>
  <pageSetup paperSize="8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BG8"/>
  <sheetViews>
    <sheetView zoomScale="85" zoomScaleNormal="85" workbookViewId="0">
      <selection activeCell="G2" sqref="G2:G8"/>
    </sheetView>
  </sheetViews>
  <sheetFormatPr baseColWidth="10" defaultRowHeight="15" x14ac:dyDescent="0.25"/>
  <cols>
    <col min="1" max="2" width="11.5703125"/>
    <col min="3" max="3" width="18.28515625" customWidth="1"/>
    <col min="5" max="5" width="18.140625" customWidth="1"/>
    <col min="6" max="6" width="18.85546875" customWidth="1"/>
    <col min="7" max="7" width="24.7109375" bestFit="1" customWidth="1"/>
    <col min="10" max="10" width="13.42578125" customWidth="1"/>
    <col min="11" max="11" width="13.28515625" customWidth="1"/>
    <col min="12" max="12" width="12.42578125" customWidth="1"/>
    <col min="13" max="13" width="18" customWidth="1"/>
    <col min="14" max="14" width="23.5703125" customWidth="1"/>
    <col min="15" max="15" width="14.42578125" customWidth="1"/>
    <col min="16" max="16" width="13.7109375" customWidth="1"/>
    <col min="17" max="17" width="15.42578125" customWidth="1"/>
    <col min="18" max="18" width="18.140625" customWidth="1"/>
    <col min="19" max="19" width="12" customWidth="1"/>
    <col min="20" max="20" width="14.5703125" customWidth="1"/>
    <col min="21" max="21" width="14.42578125" customWidth="1"/>
    <col min="22" max="22" width="18" customWidth="1"/>
    <col min="23" max="23" width="17.28515625" customWidth="1"/>
    <col min="24" max="24" width="28.28515625" customWidth="1"/>
    <col min="25" max="25" width="34" customWidth="1"/>
    <col min="26" max="26" width="16.5703125" customWidth="1"/>
    <col min="27" max="27" width="12" customWidth="1"/>
    <col min="28" max="28" width="17.7109375" customWidth="1"/>
    <col min="29" max="29" width="20.5703125" customWidth="1"/>
    <col min="31" max="31" width="19.85546875" customWidth="1"/>
    <col min="33" max="33" width="20.5703125" customWidth="1"/>
    <col min="34" max="34" width="17.7109375" customWidth="1"/>
    <col min="37" max="37" width="16.28515625" customWidth="1"/>
    <col min="38" max="39" width="17.140625" customWidth="1"/>
    <col min="40" max="40" width="21.7109375" customWidth="1"/>
    <col min="41" max="41" width="24.5703125" customWidth="1"/>
    <col min="42" max="42" width="31.5703125" customWidth="1"/>
    <col min="43" max="43" width="19.140625" customWidth="1"/>
    <col min="45" max="45" width="12.7109375" customWidth="1"/>
    <col min="46" max="46" width="16.85546875" customWidth="1"/>
    <col min="47" max="47" width="14.28515625" customWidth="1"/>
    <col min="48" max="48" width="22.28515625" customWidth="1"/>
    <col min="49" max="49" width="21.85546875" customWidth="1"/>
    <col min="50" max="50" width="16.5703125" customWidth="1"/>
    <col min="51" max="51" width="16.28515625" customWidth="1"/>
    <col min="53" max="53" width="14.42578125" customWidth="1"/>
    <col min="55" max="55" width="14.28515625" customWidth="1"/>
    <col min="57" max="57" width="14.5703125" customWidth="1"/>
    <col min="58" max="58" width="14.85546875" customWidth="1"/>
    <col min="59" max="59" width="19.140625" customWidth="1"/>
  </cols>
  <sheetData>
    <row r="1" spans="1:59" x14ac:dyDescent="0.25">
      <c r="A1" s="23" t="s">
        <v>150</v>
      </c>
      <c r="B1" s="19" t="s">
        <v>151</v>
      </c>
      <c r="C1" s="1" t="s">
        <v>13</v>
      </c>
      <c r="D1" s="1" t="s">
        <v>0</v>
      </c>
      <c r="E1" s="1" t="s">
        <v>49</v>
      </c>
      <c r="F1" s="1" t="s">
        <v>50</v>
      </c>
      <c r="G1" s="1" t="s">
        <v>51</v>
      </c>
      <c r="H1" s="1" t="s">
        <v>52</v>
      </c>
      <c r="I1" s="1" t="s">
        <v>53</v>
      </c>
      <c r="J1" s="1" t="s">
        <v>54</v>
      </c>
      <c r="K1" s="1" t="s">
        <v>55</v>
      </c>
      <c r="L1" s="1" t="s">
        <v>56</v>
      </c>
      <c r="M1" s="1" t="s">
        <v>57</v>
      </c>
      <c r="N1" s="1" t="s">
        <v>58</v>
      </c>
      <c r="O1" s="1" t="s">
        <v>1</v>
      </c>
      <c r="P1" s="1" t="s">
        <v>59</v>
      </c>
      <c r="Q1" s="1" t="s">
        <v>60</v>
      </c>
      <c r="R1" s="1" t="s">
        <v>61</v>
      </c>
      <c r="S1" s="1" t="s">
        <v>62</v>
      </c>
      <c r="T1" s="1" t="s">
        <v>63</v>
      </c>
      <c r="U1" s="1" t="s">
        <v>64</v>
      </c>
      <c r="V1" s="1" t="s">
        <v>65</v>
      </c>
      <c r="W1" s="1" t="s">
        <v>66</v>
      </c>
      <c r="X1" s="1" t="s">
        <v>67</v>
      </c>
      <c r="Y1" s="1" t="s">
        <v>68</v>
      </c>
      <c r="Z1" s="1" t="s">
        <v>69</v>
      </c>
      <c r="AA1" s="1" t="s">
        <v>70</v>
      </c>
      <c r="AB1" s="1" t="s">
        <v>71</v>
      </c>
      <c r="AC1" s="1" t="s">
        <v>72</v>
      </c>
      <c r="AD1" s="1" t="s">
        <v>73</v>
      </c>
      <c r="AE1" s="1" t="s">
        <v>74</v>
      </c>
      <c r="AF1" s="1" t="s">
        <v>75</v>
      </c>
      <c r="AG1" s="1" t="s">
        <v>76</v>
      </c>
      <c r="AH1" s="1" t="s">
        <v>77</v>
      </c>
      <c r="AI1" s="1" t="s">
        <v>78</v>
      </c>
      <c r="AJ1" s="1" t="s">
        <v>79</v>
      </c>
      <c r="AK1" s="1" t="s">
        <v>3</v>
      </c>
      <c r="AL1" s="1" t="s">
        <v>2</v>
      </c>
      <c r="AM1" s="1" t="s">
        <v>80</v>
      </c>
      <c r="AN1" s="1" t="s">
        <v>81</v>
      </c>
      <c r="AO1" s="1" t="s">
        <v>82</v>
      </c>
      <c r="AP1" s="1" t="s">
        <v>83</v>
      </c>
      <c r="AQ1" s="1" t="s">
        <v>84</v>
      </c>
      <c r="AR1" s="1" t="s">
        <v>85</v>
      </c>
      <c r="AS1" s="1" t="s">
        <v>4</v>
      </c>
      <c r="AT1" s="1" t="s">
        <v>86</v>
      </c>
      <c r="AU1" s="1" t="s">
        <v>87</v>
      </c>
      <c r="AV1" s="1" t="s">
        <v>88</v>
      </c>
      <c r="AW1" s="1" t="s">
        <v>89</v>
      </c>
      <c r="AX1" s="1" t="s">
        <v>90</v>
      </c>
      <c r="AY1" s="1" t="s">
        <v>91</v>
      </c>
      <c r="AZ1" s="1" t="s">
        <v>92</v>
      </c>
      <c r="BA1" s="1" t="s">
        <v>93</v>
      </c>
      <c r="BB1" s="1" t="s">
        <v>94</v>
      </c>
      <c r="BC1" s="1" t="s">
        <v>95</v>
      </c>
      <c r="BD1" s="1" t="s">
        <v>96</v>
      </c>
      <c r="BE1" s="1" t="s">
        <v>97</v>
      </c>
      <c r="BF1" s="1" t="s">
        <v>98</v>
      </c>
      <c r="BG1" s="1" t="s">
        <v>99</v>
      </c>
    </row>
    <row r="2" spans="1:59" x14ac:dyDescent="0.25">
      <c r="A2" s="24">
        <v>45358</v>
      </c>
      <c r="B2" s="20" t="s">
        <v>160</v>
      </c>
      <c r="C2" s="1" t="s">
        <v>29</v>
      </c>
      <c r="D2" s="1" t="s">
        <v>45</v>
      </c>
      <c r="E2" s="2">
        <v>20230721</v>
      </c>
      <c r="F2" s="1" t="s">
        <v>21</v>
      </c>
      <c r="G2" s="1" t="s">
        <v>22</v>
      </c>
      <c r="H2" s="1" t="s">
        <v>100</v>
      </c>
      <c r="I2" s="2">
        <v>1</v>
      </c>
      <c r="J2" s="2">
        <v>1</v>
      </c>
      <c r="K2" s="1" t="s">
        <v>40</v>
      </c>
      <c r="L2" s="1" t="s">
        <v>40</v>
      </c>
      <c r="M2" s="1" t="s">
        <v>101</v>
      </c>
      <c r="N2" s="1" t="s">
        <v>102</v>
      </c>
      <c r="O2" s="1" t="s">
        <v>103</v>
      </c>
      <c r="P2" s="1" t="s">
        <v>103</v>
      </c>
      <c r="Q2" s="1" t="s">
        <v>18</v>
      </c>
      <c r="R2" s="6">
        <v>1794</v>
      </c>
      <c r="S2" s="6">
        <v>0</v>
      </c>
      <c r="T2" s="6">
        <v>1794</v>
      </c>
      <c r="U2" s="3">
        <v>0</v>
      </c>
      <c r="V2" s="2">
        <v>20230912</v>
      </c>
      <c r="W2" s="2">
        <v>20240307</v>
      </c>
      <c r="X2" s="2">
        <v>20240131</v>
      </c>
      <c r="Y2" s="2">
        <v>0</v>
      </c>
      <c r="Z2" s="2">
        <v>20240307</v>
      </c>
      <c r="AA2" s="17">
        <v>2.31</v>
      </c>
      <c r="AB2" s="1" t="s">
        <v>18</v>
      </c>
      <c r="AC2" s="1"/>
      <c r="AD2" s="2">
        <v>1</v>
      </c>
      <c r="AE2" s="17">
        <v>2.31</v>
      </c>
      <c r="AF2" s="5">
        <v>4144.1400000000003</v>
      </c>
      <c r="AG2" s="17">
        <v>1.67</v>
      </c>
      <c r="AH2" s="1"/>
      <c r="AI2" s="1" t="s">
        <v>104</v>
      </c>
      <c r="AJ2" s="18">
        <v>2.42</v>
      </c>
      <c r="AK2" s="1" t="s">
        <v>11</v>
      </c>
      <c r="AL2" s="1" t="s">
        <v>11</v>
      </c>
      <c r="AM2" s="1" t="s">
        <v>6</v>
      </c>
      <c r="AN2" s="1" t="s">
        <v>37</v>
      </c>
      <c r="AO2" s="1" t="s">
        <v>103</v>
      </c>
      <c r="AP2" s="1" t="s">
        <v>103</v>
      </c>
      <c r="AQ2" s="1"/>
      <c r="AR2" s="1"/>
      <c r="AS2" s="1" t="s">
        <v>105</v>
      </c>
      <c r="AT2" s="6">
        <v>0</v>
      </c>
      <c r="AU2" s="1" t="s">
        <v>106</v>
      </c>
      <c r="AV2" s="1" t="s">
        <v>107</v>
      </c>
      <c r="AW2" s="2">
        <v>20240423</v>
      </c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x14ac:dyDescent="0.25">
      <c r="A3" s="24">
        <v>45386</v>
      </c>
      <c r="B3" s="20" t="s">
        <v>156</v>
      </c>
      <c r="C3" s="1" t="s">
        <v>16</v>
      </c>
      <c r="D3" s="1" t="s">
        <v>15</v>
      </c>
      <c r="E3" s="2">
        <v>20240301</v>
      </c>
      <c r="F3" s="1" t="s">
        <v>108</v>
      </c>
      <c r="G3" s="1" t="s">
        <v>109</v>
      </c>
      <c r="H3" s="1" t="s">
        <v>110</v>
      </c>
      <c r="I3" s="2">
        <v>30</v>
      </c>
      <c r="J3" s="2">
        <v>0</v>
      </c>
      <c r="K3" s="1" t="s">
        <v>40</v>
      </c>
      <c r="L3" s="1" t="s">
        <v>40</v>
      </c>
      <c r="M3" s="1" t="s">
        <v>111</v>
      </c>
      <c r="N3" s="1"/>
      <c r="O3" s="1" t="s">
        <v>112</v>
      </c>
      <c r="P3" s="1" t="s">
        <v>112</v>
      </c>
      <c r="Q3" s="1" t="s">
        <v>18</v>
      </c>
      <c r="R3" s="6">
        <v>2</v>
      </c>
      <c r="S3" s="6">
        <v>0</v>
      </c>
      <c r="T3" s="6">
        <v>2</v>
      </c>
      <c r="U3" s="3">
        <v>0</v>
      </c>
      <c r="V3" s="2">
        <v>20240404</v>
      </c>
      <c r="W3" s="2">
        <v>20240404</v>
      </c>
      <c r="X3" s="2">
        <v>0</v>
      </c>
      <c r="Y3" s="2">
        <v>0</v>
      </c>
      <c r="Z3" s="2">
        <v>20240404</v>
      </c>
      <c r="AA3" s="17">
        <v>20.5</v>
      </c>
      <c r="AB3" s="1" t="s">
        <v>18</v>
      </c>
      <c r="AC3" s="1"/>
      <c r="AD3" s="2">
        <v>0</v>
      </c>
      <c r="AE3" s="17">
        <v>20.5</v>
      </c>
      <c r="AF3" s="5">
        <v>41</v>
      </c>
      <c r="AG3" s="17">
        <v>20.5</v>
      </c>
      <c r="AH3" s="1"/>
      <c r="AI3" s="1" t="s">
        <v>104</v>
      </c>
      <c r="AJ3" s="18">
        <v>20.5</v>
      </c>
      <c r="AK3" s="1" t="s">
        <v>11</v>
      </c>
      <c r="AL3" s="1" t="s">
        <v>11</v>
      </c>
      <c r="AM3" s="1" t="s">
        <v>6</v>
      </c>
      <c r="AN3" s="1" t="s">
        <v>37</v>
      </c>
      <c r="AO3" s="1" t="s">
        <v>112</v>
      </c>
      <c r="AP3" s="1" t="s">
        <v>112</v>
      </c>
      <c r="AQ3" s="1"/>
      <c r="AR3" s="1"/>
      <c r="AS3" s="1" t="s">
        <v>105</v>
      </c>
      <c r="AT3" s="6">
        <v>0</v>
      </c>
      <c r="AU3" s="1" t="s">
        <v>106</v>
      </c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x14ac:dyDescent="0.25">
      <c r="A4" s="24">
        <v>45377</v>
      </c>
      <c r="B4" s="20" t="s">
        <v>155</v>
      </c>
      <c r="C4" s="1" t="s">
        <v>35</v>
      </c>
      <c r="D4" s="1" t="s">
        <v>113</v>
      </c>
      <c r="E4" s="2">
        <v>20240304</v>
      </c>
      <c r="F4" s="1" t="s">
        <v>114</v>
      </c>
      <c r="G4" s="1" t="s">
        <v>115</v>
      </c>
      <c r="H4" s="1" t="s">
        <v>116</v>
      </c>
      <c r="I4" s="2">
        <v>10</v>
      </c>
      <c r="J4" s="2">
        <v>0</v>
      </c>
      <c r="K4" s="1" t="s">
        <v>28</v>
      </c>
      <c r="L4" s="1" t="s">
        <v>28</v>
      </c>
      <c r="M4" s="1" t="s">
        <v>117</v>
      </c>
      <c r="N4" s="1" t="s">
        <v>118</v>
      </c>
      <c r="O4" s="1" t="s">
        <v>119</v>
      </c>
      <c r="P4" s="1" t="s">
        <v>119</v>
      </c>
      <c r="Q4" s="1" t="s">
        <v>18</v>
      </c>
      <c r="R4" s="6">
        <v>840</v>
      </c>
      <c r="S4" s="6">
        <v>0</v>
      </c>
      <c r="T4" s="6">
        <v>840</v>
      </c>
      <c r="U4" s="3">
        <v>0</v>
      </c>
      <c r="V4" s="2">
        <v>20240326</v>
      </c>
      <c r="W4" s="2">
        <v>0</v>
      </c>
      <c r="X4" s="2">
        <v>0</v>
      </c>
      <c r="Y4" s="2">
        <v>0</v>
      </c>
      <c r="Z4" s="2">
        <v>20240326</v>
      </c>
      <c r="AA4" s="17">
        <v>3.24</v>
      </c>
      <c r="AB4" s="1" t="s">
        <v>18</v>
      </c>
      <c r="AC4" s="1"/>
      <c r="AD4" s="2">
        <v>0</v>
      </c>
      <c r="AE4" s="17">
        <v>3.24</v>
      </c>
      <c r="AF4" s="5">
        <v>2721.6</v>
      </c>
      <c r="AG4" s="17">
        <v>0</v>
      </c>
      <c r="AH4" s="1"/>
      <c r="AI4" s="1" t="s">
        <v>104</v>
      </c>
      <c r="AJ4" s="18">
        <v>3.76</v>
      </c>
      <c r="AK4" s="1" t="s">
        <v>30</v>
      </c>
      <c r="AL4" s="1" t="s">
        <v>31</v>
      </c>
      <c r="AM4" s="1" t="s">
        <v>32</v>
      </c>
      <c r="AN4" s="1" t="s">
        <v>41</v>
      </c>
      <c r="AO4" s="1" t="s">
        <v>120</v>
      </c>
      <c r="AP4" s="1" t="s">
        <v>121</v>
      </c>
      <c r="AQ4" s="1"/>
      <c r="AR4" s="1"/>
      <c r="AS4" s="1" t="s">
        <v>122</v>
      </c>
      <c r="AT4" s="6">
        <v>0</v>
      </c>
      <c r="AU4" s="1" t="s">
        <v>106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x14ac:dyDescent="0.25">
      <c r="A5" s="24">
        <v>45386</v>
      </c>
      <c r="B5" s="20" t="s">
        <v>156</v>
      </c>
      <c r="C5" s="1" t="s">
        <v>10</v>
      </c>
      <c r="D5" s="1" t="s">
        <v>5</v>
      </c>
      <c r="E5" s="2">
        <v>20240311</v>
      </c>
      <c r="F5" s="1" t="s">
        <v>43</v>
      </c>
      <c r="G5" s="1" t="s">
        <v>44</v>
      </c>
      <c r="H5" s="1" t="s">
        <v>123</v>
      </c>
      <c r="I5" s="2">
        <v>10</v>
      </c>
      <c r="J5" s="2">
        <v>0</v>
      </c>
      <c r="K5" s="1" t="s">
        <v>14</v>
      </c>
      <c r="L5" s="1" t="s">
        <v>14</v>
      </c>
      <c r="M5" s="1" t="s">
        <v>47</v>
      </c>
      <c r="N5" s="1"/>
      <c r="O5" s="1" t="s">
        <v>48</v>
      </c>
      <c r="P5" s="1" t="s">
        <v>48</v>
      </c>
      <c r="Q5" s="1" t="s">
        <v>18</v>
      </c>
      <c r="R5" s="6">
        <v>576</v>
      </c>
      <c r="S5" s="6">
        <v>0</v>
      </c>
      <c r="T5" s="6">
        <v>576</v>
      </c>
      <c r="U5" s="3">
        <v>0</v>
      </c>
      <c r="V5" s="2">
        <v>20240404</v>
      </c>
      <c r="W5" s="2">
        <v>0</v>
      </c>
      <c r="X5" s="2">
        <v>0</v>
      </c>
      <c r="Y5" s="2">
        <v>0</v>
      </c>
      <c r="Z5" s="2">
        <v>20240404</v>
      </c>
      <c r="AA5" s="17">
        <v>0.60199999999999998</v>
      </c>
      <c r="AB5" s="1" t="s">
        <v>18</v>
      </c>
      <c r="AC5" s="1"/>
      <c r="AD5" s="2">
        <v>0</v>
      </c>
      <c r="AE5" s="17">
        <v>0.60199999999999998</v>
      </c>
      <c r="AF5" s="5">
        <v>346.75</v>
      </c>
      <c r="AG5" s="17">
        <v>0</v>
      </c>
      <c r="AH5" s="1"/>
      <c r="AI5" s="1" t="s">
        <v>104</v>
      </c>
      <c r="AJ5" s="18">
        <v>0.60199999999999998</v>
      </c>
      <c r="AK5" s="1" t="s">
        <v>19</v>
      </c>
      <c r="AL5" s="1" t="s">
        <v>19</v>
      </c>
      <c r="AM5" s="1" t="s">
        <v>6</v>
      </c>
      <c r="AN5" s="1" t="s">
        <v>38</v>
      </c>
      <c r="AO5" s="1" t="s">
        <v>48</v>
      </c>
      <c r="AP5" s="1" t="s">
        <v>124</v>
      </c>
      <c r="AQ5" s="1"/>
      <c r="AR5" s="1"/>
      <c r="AS5" s="1" t="s">
        <v>105</v>
      </c>
      <c r="AT5" s="6">
        <v>0</v>
      </c>
      <c r="AU5" s="1" t="s">
        <v>106</v>
      </c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x14ac:dyDescent="0.25">
      <c r="A6" s="24">
        <v>45387</v>
      </c>
      <c r="B6" s="20" t="s">
        <v>156</v>
      </c>
      <c r="C6" s="1" t="s">
        <v>10</v>
      </c>
      <c r="D6" s="1" t="s">
        <v>125</v>
      </c>
      <c r="E6" s="2">
        <v>20240208</v>
      </c>
      <c r="F6" s="1" t="s">
        <v>26</v>
      </c>
      <c r="G6" s="1" t="s">
        <v>27</v>
      </c>
      <c r="H6" s="1" t="s">
        <v>126</v>
      </c>
      <c r="I6" s="2">
        <v>1</v>
      </c>
      <c r="J6" s="2">
        <v>0</v>
      </c>
      <c r="K6" s="1" t="s">
        <v>14</v>
      </c>
      <c r="L6" s="1" t="s">
        <v>14</v>
      </c>
      <c r="M6" s="1" t="s">
        <v>127</v>
      </c>
      <c r="N6" s="1"/>
      <c r="O6" s="1" t="s">
        <v>128</v>
      </c>
      <c r="P6" s="1" t="s">
        <v>129</v>
      </c>
      <c r="Q6" s="1" t="s">
        <v>18</v>
      </c>
      <c r="R6" s="6">
        <v>10</v>
      </c>
      <c r="S6" s="6">
        <v>0</v>
      </c>
      <c r="T6" s="6">
        <v>10</v>
      </c>
      <c r="U6" s="3">
        <v>0</v>
      </c>
      <c r="V6" s="2">
        <v>20240405</v>
      </c>
      <c r="W6" s="2">
        <v>0</v>
      </c>
      <c r="X6" s="2">
        <v>0</v>
      </c>
      <c r="Y6" s="2">
        <v>0</v>
      </c>
      <c r="Z6" s="2">
        <v>20240405</v>
      </c>
      <c r="AA6" s="17">
        <v>9.5289999999999999</v>
      </c>
      <c r="AB6" s="1" t="s">
        <v>18</v>
      </c>
      <c r="AC6" s="1"/>
      <c r="AD6" s="2">
        <v>100</v>
      </c>
      <c r="AE6" s="17">
        <v>9.529E-2</v>
      </c>
      <c r="AF6" s="5">
        <v>95.29</v>
      </c>
      <c r="AG6" s="17">
        <v>0</v>
      </c>
      <c r="AH6" s="1"/>
      <c r="AI6" s="1" t="s">
        <v>104</v>
      </c>
      <c r="AJ6" s="18">
        <v>69.606899999999996</v>
      </c>
      <c r="AK6" s="1" t="s">
        <v>130</v>
      </c>
      <c r="AL6" s="1" t="s">
        <v>9</v>
      </c>
      <c r="AM6" s="1" t="s">
        <v>12</v>
      </c>
      <c r="AN6" s="1" t="s">
        <v>42</v>
      </c>
      <c r="AO6" s="1" t="s">
        <v>131</v>
      </c>
      <c r="AP6" s="1" t="s">
        <v>128</v>
      </c>
      <c r="AQ6" s="1" t="s">
        <v>132</v>
      </c>
      <c r="AR6" s="1" t="s">
        <v>133</v>
      </c>
      <c r="AS6" s="1" t="s">
        <v>134</v>
      </c>
      <c r="AT6" s="6">
        <v>0</v>
      </c>
      <c r="AU6" s="1" t="s">
        <v>106</v>
      </c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x14ac:dyDescent="0.25">
      <c r="A7" s="24">
        <v>45334</v>
      </c>
      <c r="B7" s="20" t="s">
        <v>161</v>
      </c>
      <c r="C7" s="1" t="s">
        <v>29</v>
      </c>
      <c r="D7" s="1" t="s">
        <v>45</v>
      </c>
      <c r="E7" s="2">
        <v>20240206</v>
      </c>
      <c r="F7" s="1" t="s">
        <v>135</v>
      </c>
      <c r="G7" s="1" t="s">
        <v>136</v>
      </c>
      <c r="H7" s="1" t="s">
        <v>137</v>
      </c>
      <c r="I7" s="2">
        <v>10</v>
      </c>
      <c r="J7" s="2">
        <v>0</v>
      </c>
      <c r="K7" s="1" t="s">
        <v>14</v>
      </c>
      <c r="L7" s="1" t="s">
        <v>14</v>
      </c>
      <c r="M7" s="1" t="s">
        <v>138</v>
      </c>
      <c r="N7" s="1" t="s">
        <v>139</v>
      </c>
      <c r="O7" s="1" t="s">
        <v>140</v>
      </c>
      <c r="P7" s="1" t="s">
        <v>141</v>
      </c>
      <c r="Q7" s="1" t="s">
        <v>18</v>
      </c>
      <c r="R7" s="6">
        <v>1</v>
      </c>
      <c r="S7" s="6">
        <v>0</v>
      </c>
      <c r="T7" s="6">
        <v>1</v>
      </c>
      <c r="U7" s="3">
        <v>0</v>
      </c>
      <c r="V7" s="2">
        <v>20240212</v>
      </c>
      <c r="W7" s="2">
        <v>0</v>
      </c>
      <c r="X7" s="2">
        <v>0</v>
      </c>
      <c r="Y7" s="2">
        <v>0</v>
      </c>
      <c r="Z7" s="2">
        <v>20240212</v>
      </c>
      <c r="AA7" s="17">
        <v>2852.82</v>
      </c>
      <c r="AB7" s="1" t="s">
        <v>18</v>
      </c>
      <c r="AC7" s="1"/>
      <c r="AD7" s="2">
        <v>0</v>
      </c>
      <c r="AE7" s="17">
        <v>2852.82</v>
      </c>
      <c r="AF7" s="5">
        <v>2852.82</v>
      </c>
      <c r="AG7" s="17">
        <v>0</v>
      </c>
      <c r="AH7" s="1"/>
      <c r="AI7" s="1" t="s">
        <v>104</v>
      </c>
      <c r="AJ7" s="18">
        <v>0</v>
      </c>
      <c r="AK7" s="1" t="s">
        <v>6</v>
      </c>
      <c r="AL7" s="1" t="s">
        <v>6</v>
      </c>
      <c r="AM7" s="1" t="s">
        <v>17</v>
      </c>
      <c r="AN7" s="1" t="s">
        <v>142</v>
      </c>
      <c r="AO7" s="1"/>
      <c r="AP7" s="1" t="s">
        <v>143</v>
      </c>
      <c r="AQ7" s="1"/>
      <c r="AR7" s="1"/>
      <c r="AS7" s="1" t="s">
        <v>122</v>
      </c>
      <c r="AT7" s="6">
        <v>0</v>
      </c>
      <c r="AU7" s="1"/>
      <c r="AV7" s="1"/>
      <c r="AW7" s="1"/>
      <c r="AX7" s="1"/>
      <c r="AY7" s="1" t="s">
        <v>144</v>
      </c>
      <c r="AZ7" s="1"/>
      <c r="BA7" s="1"/>
      <c r="BB7" s="1"/>
      <c r="BC7" s="1"/>
      <c r="BD7" s="1"/>
      <c r="BE7" s="1"/>
      <c r="BF7" s="1"/>
      <c r="BG7" s="1"/>
    </row>
    <row r="8" spans="1:59" x14ac:dyDescent="0.25">
      <c r="A8" s="24">
        <v>45357</v>
      </c>
      <c r="B8" s="20" t="s">
        <v>160</v>
      </c>
      <c r="C8" s="1" t="s">
        <v>46</v>
      </c>
      <c r="D8" s="1" t="s">
        <v>34</v>
      </c>
      <c r="E8" s="2">
        <v>20231024</v>
      </c>
      <c r="F8" s="1" t="s">
        <v>24</v>
      </c>
      <c r="G8" s="1" t="s">
        <v>25</v>
      </c>
      <c r="H8" s="1" t="s">
        <v>145</v>
      </c>
      <c r="I8" s="2">
        <v>4</v>
      </c>
      <c r="J8" s="2">
        <v>0</v>
      </c>
      <c r="K8" s="1" t="s">
        <v>40</v>
      </c>
      <c r="L8" s="1" t="s">
        <v>40</v>
      </c>
      <c r="M8" s="1" t="s">
        <v>146</v>
      </c>
      <c r="N8" s="1" t="s">
        <v>147</v>
      </c>
      <c r="O8" s="1" t="s">
        <v>148</v>
      </c>
      <c r="P8" s="1" t="s">
        <v>148</v>
      </c>
      <c r="Q8" s="1" t="s">
        <v>18</v>
      </c>
      <c r="R8" s="6">
        <v>50</v>
      </c>
      <c r="S8" s="6">
        <v>0</v>
      </c>
      <c r="T8" s="6">
        <v>50</v>
      </c>
      <c r="U8" s="3">
        <v>0</v>
      </c>
      <c r="V8" s="2">
        <v>20240205</v>
      </c>
      <c r="W8" s="2">
        <v>20240306</v>
      </c>
      <c r="X8" s="2">
        <v>20240205</v>
      </c>
      <c r="Y8" s="2">
        <v>0</v>
      </c>
      <c r="Z8" s="2">
        <v>20240306</v>
      </c>
      <c r="AA8" s="17">
        <v>1.65</v>
      </c>
      <c r="AB8" s="1" t="s">
        <v>18</v>
      </c>
      <c r="AC8" s="1"/>
      <c r="AD8" s="2">
        <v>0</v>
      </c>
      <c r="AE8" s="17">
        <v>1.65</v>
      </c>
      <c r="AF8" s="5">
        <v>82.5</v>
      </c>
      <c r="AG8" s="17">
        <v>1.65</v>
      </c>
      <c r="AH8" s="1"/>
      <c r="AI8" s="1" t="s">
        <v>104</v>
      </c>
      <c r="AJ8" s="18">
        <v>1.65</v>
      </c>
      <c r="AK8" s="1" t="s">
        <v>20</v>
      </c>
      <c r="AL8" s="1" t="s">
        <v>20</v>
      </c>
      <c r="AM8" s="1" t="s">
        <v>23</v>
      </c>
      <c r="AN8" s="1" t="s">
        <v>39</v>
      </c>
      <c r="AO8" s="1" t="s">
        <v>148</v>
      </c>
      <c r="AP8" s="1" t="s">
        <v>149</v>
      </c>
      <c r="AQ8" s="1"/>
      <c r="AR8" s="1"/>
      <c r="AS8" s="1" t="s">
        <v>105</v>
      </c>
      <c r="AT8" s="6">
        <v>0</v>
      </c>
      <c r="AU8" s="1" t="s">
        <v>106</v>
      </c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I25"/>
  <sheetViews>
    <sheetView zoomScale="70" zoomScaleNormal="70" workbookViewId="0">
      <selection activeCell="E6" sqref="E6"/>
    </sheetView>
  </sheetViews>
  <sheetFormatPr baseColWidth="10" defaultRowHeight="15" x14ac:dyDescent="0.25"/>
  <cols>
    <col min="1" max="1" width="24.85546875" customWidth="1"/>
    <col min="2" max="14" width="17.5703125" customWidth="1"/>
    <col min="15" max="15" width="14.28515625" customWidth="1"/>
    <col min="16" max="16" width="34.28515625" customWidth="1"/>
    <col min="17" max="17" width="58.42578125" customWidth="1"/>
    <col min="18" max="18" width="10.42578125" customWidth="1"/>
    <col min="19" max="20" width="34.28515625" customWidth="1"/>
    <col min="21" max="21" width="10.42578125" customWidth="1"/>
    <col min="22" max="23" width="34.28515625" customWidth="1"/>
    <col min="24" max="24" width="12.42578125" customWidth="1"/>
    <col min="25" max="29" width="34.28515625" customWidth="1"/>
    <col min="30" max="30" width="5.42578125" customWidth="1"/>
    <col min="31" max="32" width="34.28515625" customWidth="1"/>
    <col min="33" max="33" width="6.28515625" customWidth="1"/>
    <col min="34" max="35" width="34.28515625" customWidth="1"/>
    <col min="36" max="36" width="6.7109375" customWidth="1"/>
    <col min="37" max="38" width="34.28515625" customWidth="1"/>
    <col min="39" max="39" width="7.85546875" customWidth="1"/>
    <col min="40" max="44" width="34.28515625" customWidth="1"/>
    <col min="45" max="45" width="16" customWidth="1"/>
    <col min="46" max="48" width="16.5703125" customWidth="1"/>
    <col min="49" max="49" width="16.28515625" customWidth="1"/>
    <col min="50" max="50" width="16.5703125" customWidth="1"/>
    <col min="51" max="51" width="16.7109375" customWidth="1"/>
    <col min="52" max="52" width="16.5703125" customWidth="1"/>
    <col min="53" max="53" width="16.7109375" customWidth="1"/>
    <col min="54" max="54" width="16.5703125" customWidth="1"/>
    <col min="55" max="55" width="16.7109375" customWidth="1"/>
    <col min="56" max="57" width="16.28515625" customWidth="1"/>
    <col min="58" max="59" width="16.7109375" customWidth="1"/>
  </cols>
  <sheetData>
    <row r="1" spans="1:9" x14ac:dyDescent="0.25">
      <c r="A1" s="16" t="s">
        <v>152</v>
      </c>
      <c r="B1" s="16" t="s">
        <v>8</v>
      </c>
    </row>
    <row r="2" spans="1:9" x14ac:dyDescent="0.25">
      <c r="A2" s="16" t="s">
        <v>7</v>
      </c>
      <c r="B2" t="s">
        <v>136</v>
      </c>
      <c r="C2" t="s">
        <v>25</v>
      </c>
      <c r="D2" t="s">
        <v>22</v>
      </c>
      <c r="E2" t="s">
        <v>115</v>
      </c>
      <c r="F2" t="s">
        <v>44</v>
      </c>
      <c r="G2" t="s">
        <v>109</v>
      </c>
      <c r="H2" t="s">
        <v>27</v>
      </c>
      <c r="I2" t="s">
        <v>33</v>
      </c>
    </row>
    <row r="3" spans="1:9" x14ac:dyDescent="0.25">
      <c r="A3" s="4" t="s">
        <v>100</v>
      </c>
      <c r="D3">
        <v>1794</v>
      </c>
    </row>
    <row r="4" spans="1:9" x14ac:dyDescent="0.25">
      <c r="A4" s="4" t="s">
        <v>145</v>
      </c>
      <c r="C4">
        <v>50</v>
      </c>
    </row>
    <row r="5" spans="1:9" ht="15" customHeight="1" x14ac:dyDescent="0.25">
      <c r="A5" s="4" t="s">
        <v>137</v>
      </c>
      <c r="B5">
        <v>1</v>
      </c>
    </row>
    <row r="6" spans="1:9" ht="15.75" customHeight="1" x14ac:dyDescent="0.25">
      <c r="A6" s="4" t="s">
        <v>126</v>
      </c>
      <c r="H6">
        <v>10</v>
      </c>
    </row>
    <row r="7" spans="1:9" x14ac:dyDescent="0.25">
      <c r="A7" s="4" t="s">
        <v>110</v>
      </c>
      <c r="G7">
        <v>2</v>
      </c>
    </row>
    <row r="8" spans="1:9" x14ac:dyDescent="0.25">
      <c r="A8" s="4" t="s">
        <v>123</v>
      </c>
      <c r="F8">
        <v>576</v>
      </c>
    </row>
    <row r="9" spans="1:9" x14ac:dyDescent="0.25">
      <c r="A9" s="4" t="s">
        <v>116</v>
      </c>
      <c r="E9">
        <v>840</v>
      </c>
    </row>
    <row r="10" spans="1:9" x14ac:dyDescent="0.25">
      <c r="A10" s="4" t="s">
        <v>33</v>
      </c>
    </row>
    <row r="22" spans="1:1" x14ac:dyDescent="0.25">
      <c r="A22" s="1" t="s">
        <v>100</v>
      </c>
    </row>
    <row r="23" spans="1:1" x14ac:dyDescent="0.25">
      <c r="A23" s="1" t="s">
        <v>110</v>
      </c>
    </row>
    <row r="24" spans="1:1" x14ac:dyDescent="0.25">
      <c r="A24" s="1" t="s">
        <v>116</v>
      </c>
    </row>
    <row r="25" spans="1:1" x14ac:dyDescent="0.25">
      <c r="A25" s="1" t="s">
        <v>123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Extract</vt:lpstr>
      <vt:lpstr>TCD</vt:lpstr>
    </vt:vector>
  </TitlesOfParts>
  <Company>TRIGANO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Chris_W10</cp:lastModifiedBy>
  <cp:lastPrinted>2021-05-31T05:09:03Z</cp:lastPrinted>
  <dcterms:created xsi:type="dcterms:W3CDTF">2020-05-05T13:20:34Z</dcterms:created>
  <dcterms:modified xsi:type="dcterms:W3CDTF">2024-03-12T17:03:42Z</dcterms:modified>
</cp:coreProperties>
</file>