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14EE902-C202-4A80-A702-6A13EC607754}" xr6:coauthVersionLast="47" xr6:coauthVersionMax="47" xr10:uidLastSave="{00000000-0000-0000-0000-000000000000}"/>
  <bookViews>
    <workbookView xWindow="-120" yWindow="-120" windowWidth="38640" windowHeight="15990" xr2:uid="{DDFAAA7A-DF59-4520-B47A-6F95D67DEE4C}"/>
  </bookViews>
  <sheets>
    <sheet name="Feuil1" sheetId="1" r:id="rId1"/>
    <sheet name="Feuil2" sheetId="2" r:id="rId2"/>
  </sheets>
  <definedNames>
    <definedName name="Cochable">OFFSET(Participations[[                                           Date              Participant]],,1,,COUNTA(Participations[#Headers])-2)</definedName>
    <definedName name="Points">OFFSET(Cochable,-2,0,1)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I1" i="1"/>
  <c r="J1" i="1"/>
  <c r="K1" i="1"/>
  <c r="L1" i="1"/>
  <c r="M1" i="1"/>
  <c r="N1" i="1"/>
  <c r="O1" i="1"/>
  <c r="B1" i="1"/>
  <c r="P4" i="1" l="1" a="1"/>
  <c r="P4" i="1" s="1"/>
  <c r="P5" i="1" a="1"/>
  <c r="P5" i="1" s="1"/>
  <c r="P6" i="1" a="1"/>
  <c r="P6" i="1" s="1"/>
  <c r="P3" i="1" a="1"/>
  <c r="P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<sst xmlns="http://schemas.openxmlformats.org/spreadsheetml/2006/main" count="46" uniqueCount="29">
  <si>
    <t>CA</t>
  </si>
  <si>
    <t>CV</t>
  </si>
  <si>
    <t xml:space="preserve">TOTAL </t>
  </si>
  <si>
    <t>Nombre de jetons</t>
  </si>
  <si>
    <t xml:space="preserve">                                           Date              Participant</t>
  </si>
  <si>
    <t>CA
Date 1</t>
  </si>
  <si>
    <t>CA
Date 2</t>
  </si>
  <si>
    <t>CA
Date 3</t>
  </si>
  <si>
    <t>CA
Date 4</t>
  </si>
  <si>
    <t>CA
Date 5</t>
  </si>
  <si>
    <t>CV
Date 1</t>
  </si>
  <si>
    <t>CV
Date 2</t>
  </si>
  <si>
    <t>CV
Date 3</t>
  </si>
  <si>
    <t>CV
Date 4</t>
  </si>
  <si>
    <t>CV
Date 5</t>
  </si>
  <si>
    <t>Evt 1
Date</t>
  </si>
  <si>
    <t>Evt 2
Date</t>
  </si>
  <si>
    <t>Evt 3
Date</t>
  </si>
  <si>
    <t>Evt 4
Date</t>
  </si>
  <si>
    <t>Personne 1</t>
  </si>
  <si>
    <t>Personne 2</t>
  </si>
  <si>
    <t>Personne 3</t>
  </si>
  <si>
    <t>Personne 4</t>
  </si>
  <si>
    <t>ü</t>
  </si>
  <si>
    <t>Evt 1</t>
  </si>
  <si>
    <t>Evt 2</t>
  </si>
  <si>
    <t>Evt 3</t>
  </si>
  <si>
    <t>Evt 4</t>
  </si>
  <si>
    <t>Evènement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</si>
</sst>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numFmt numFmtId="0" formatCode="General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5D5693-17B7-4ADF-B643-C12052A45CFE}" name="Participations" displayName="Participations" ref="A2:P6" headerRowDxfId="33">
  <tableColumns count="16">
    <tableColumn id="1" xr3:uid="{E5D4E67D-478C-45A2-9701-EF4B67607E1A}" name="                                           Date              Participant" totalsRowLabel="Total"/>
    <tableColumn id="2" xr3:uid="{B31D39CE-B1DB-4FDC-8D7B-4A2A0FE02884}" name="CA_x000a_Date 1" dataDxfId="32" totalsRowDxfId="0"/>
    <tableColumn id="3" xr3:uid="{C991C4AF-D651-4C89-9177-5BD1EFCEA337}" name="CA_x000a_Date 2" dataDxfId="31" totalsRowDxfId="1"/>
    <tableColumn id="4" xr3:uid="{C1A72782-E3BC-473E-9E30-E5DE9941037E}" name="CA_x000a_Date 3" dataDxfId="30" totalsRowDxfId="2"/>
    <tableColumn id="5" xr3:uid="{E51A5AE6-2092-4C90-96A2-0F9D122D76B6}" name="CA_x000a_Date 4" dataDxfId="29" totalsRowDxfId="3"/>
    <tableColumn id="6" xr3:uid="{1372B556-8675-415D-99FD-E4B5C8231C04}" name="CA_x000a_Date 5" dataDxfId="28" totalsRowDxfId="4"/>
    <tableColumn id="7" xr3:uid="{72AE9F05-F5CB-4E76-B202-77AB7E37A59A}" name="CV_x000a_Date 1" dataDxfId="27" totalsRowDxfId="5"/>
    <tableColumn id="8" xr3:uid="{B06F4147-F220-4A74-8B22-964D2ABA3F26}" name="CV_x000a_Date 2" dataDxfId="26" totalsRowDxfId="6"/>
    <tableColumn id="9" xr3:uid="{BE2D710F-D107-48CE-9D61-36B46FA8B089}" name="CV_x000a_Date 3" dataDxfId="25" totalsRowDxfId="7"/>
    <tableColumn id="10" xr3:uid="{58522FC6-A78F-4B44-9F33-8FEFA57F20FA}" name="CV_x000a_Date 4" dataDxfId="24" totalsRowDxfId="8"/>
    <tableColumn id="11" xr3:uid="{B249BB24-1425-4814-BA12-E5EE692D5D85}" name="CV_x000a_Date 5" dataDxfId="23" totalsRowDxfId="9"/>
    <tableColumn id="12" xr3:uid="{52EAB526-59CC-48FA-A108-E97127AB748B}" name="Evt 1_x000a_Date" dataDxfId="22" totalsRowDxfId="10"/>
    <tableColumn id="13" xr3:uid="{81631DC4-BB78-4E4D-A579-0986C67404D6}" name="Evt 2_x000a_Date" dataDxfId="21" totalsRowDxfId="11"/>
    <tableColumn id="14" xr3:uid="{C48CFFD9-1B62-40C1-92C6-BE9101A5A5A5}" name="Evt 3_x000a_Date" dataDxfId="20" totalsRowDxfId="12"/>
    <tableColumn id="15" xr3:uid="{B2CAEE7D-9074-4F16-A6A3-CE27DB62F41B}" name="Evt 4_x000a_Date" dataDxfId="19" totalsRowDxfId="13"/>
    <tableColumn id="16" xr3:uid="{55AAA041-3F21-4A88-9EB5-D26FC7179B8B}" name="TOTAL " totalsRowFunction="sum" dataDxfId="14">
      <calculatedColumnFormula array="1">SUM(IF(Participations[[#This Row],[CA
Date 1]:[Evt 4
Date]]&lt;&gt;"",Points,0))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EBAA94-1A91-4EF0-B1BE-83770552FF3F}" name="Jetons" displayName="Jetons" ref="A1:B7" totalsRowShown="0" headerRowDxfId="18" dataDxfId="17">
  <tableColumns count="2">
    <tableColumn id="1" xr3:uid="{236EA180-3A18-45DB-B380-07508D7C995D}" name="Evènement" dataDxfId="16"/>
    <tableColumn id="2" xr3:uid="{843C927F-C4AF-48C2-B926-D537860A1134}" name="Nombre de jetons" dataDxfId="1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B03D3A-3D05-4916-B9C0-78418D71FCF8}">
  <sheetPr codeName="Feuil1"/>
  <dimension ref="A1:P6"/>
  <sheetViews>
    <sheetView tabSelected="1" workbookViewId="0">
      <selection activeCell="K6" sqref="K6"/>
    </sheetView>
  </sheetViews>
  <sheetFormatPr baseColWidth="10" defaultRowHeight="15" x14ac:dyDescent="0.25"/>
  <cols>
    <col min="1" max="1" width="26.7109375" customWidth="1"/>
    <col min="2" max="2" width="8.5703125" customWidth="1"/>
    <col min="12" max="12" width="12.28515625" bestFit="1" customWidth="1"/>
    <col min="13" max="15" width="12" bestFit="1" customWidth="1"/>
    <col min="16" max="16" width="16.28515625" bestFit="1" customWidth="1"/>
    <col min="21" max="21" width="12.7109375" customWidth="1"/>
    <col min="22" max="22" width="17.28515625" bestFit="1" customWidth="1"/>
  </cols>
  <sheetData>
    <row r="1" spans="1:16" s="1" customFormat="1" x14ac:dyDescent="0.25">
      <c r="B1" s="1">
        <f>VLOOKUP(LEFT(Participations[[#Headers],[CA
Date 1]],SEARCH(CHAR(10),Participations[[#Headers],[CA
Date 1]])-1),Jetons[],2,0)</f>
        <v>5</v>
      </c>
      <c r="C1" s="1">
        <f>VLOOKUP(LEFT(Participations[[#Headers],[CA
Date 2]],SEARCH(CHAR(10),Participations[[#Headers],[CA
Date 2]])-1),Jetons[],2,0)</f>
        <v>5</v>
      </c>
      <c r="D1" s="1">
        <f>VLOOKUP(LEFT(Participations[[#Headers],[CA
Date 3]],SEARCH(CHAR(10),Participations[[#Headers],[CA
Date 3]])-1),Jetons[],2,0)</f>
        <v>5</v>
      </c>
      <c r="E1" s="1">
        <f>VLOOKUP(LEFT(Participations[[#Headers],[CA
Date 4]],SEARCH(CHAR(10),Participations[[#Headers],[CA
Date 4]])-1),Jetons[],2,0)</f>
        <v>5</v>
      </c>
      <c r="F1" s="1">
        <f>VLOOKUP(LEFT(Participations[[#Headers],[CA
Date 5]],SEARCH(CHAR(10),Participations[[#Headers],[CA
Date 5]])-1),Jetons[],2,0)</f>
        <v>5</v>
      </c>
      <c r="G1" s="1">
        <f>VLOOKUP(LEFT(Participations[[#Headers],[CV
Date 1]],SEARCH(CHAR(10),Participations[[#Headers],[CV
Date 1]])-1),Jetons[],2,0)</f>
        <v>2</v>
      </c>
      <c r="H1" s="1">
        <f>VLOOKUP(LEFT(Participations[[#Headers],[CV
Date 2]],SEARCH(CHAR(10),Participations[[#Headers],[CV
Date 2]])-1),Jetons[],2,0)</f>
        <v>2</v>
      </c>
      <c r="I1" s="1">
        <f>VLOOKUP(LEFT(Participations[[#Headers],[CV
Date 3]],SEARCH(CHAR(10),Participations[[#Headers],[CV
Date 3]])-1),Jetons[],2,0)</f>
        <v>2</v>
      </c>
      <c r="J1" s="1">
        <f>VLOOKUP(LEFT(Participations[[#Headers],[CV
Date 4]],SEARCH(CHAR(10),Participations[[#Headers],[CV
Date 4]])-1),Jetons[],2,0)</f>
        <v>2</v>
      </c>
      <c r="K1" s="1">
        <f>VLOOKUP(LEFT(Participations[[#Headers],[CV
Date 5]],SEARCH(CHAR(10),Participations[[#Headers],[CV
Date 5]])-1),Jetons[],2,0)</f>
        <v>2</v>
      </c>
      <c r="L1" s="1">
        <f>VLOOKUP(LEFT(Participations[[#Headers],[Evt 1
Date]],SEARCH(CHAR(10),Participations[[#Headers],[Evt 1
Date]])-1),Jetons[],2,0)</f>
        <v>1</v>
      </c>
      <c r="M1" s="1">
        <f>VLOOKUP(LEFT(Participations[[#Headers],[Evt 2
Date]],SEARCH(CHAR(10),Participations[[#Headers],[Evt 2
Date]])-1),Jetons[],2,0)</f>
        <v>2</v>
      </c>
      <c r="N1" s="1">
        <f>VLOOKUP(LEFT(Participations[[#Headers],[Evt 3
Date]],SEARCH(CHAR(10),Participations[[#Headers],[Evt 3
Date]])-1),Jetons[],2,0)</f>
        <v>1</v>
      </c>
      <c r="O1" s="1">
        <f>VLOOKUP(LEFT(Participations[[#Headers],[Evt 4
Date]],SEARCH(CHAR(10),Participations[[#Headers],[Evt 4
Date]])-1),Jetons[],2,0)</f>
        <v>2</v>
      </c>
    </row>
    <row r="2" spans="1:16" s="1" customFormat="1" ht="30" x14ac:dyDescent="0.25">
      <c r="A2" s="2" t="s">
        <v>4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4" t="s">
        <v>2</v>
      </c>
    </row>
    <row r="3" spans="1:16" s="1" customFormat="1" x14ac:dyDescent="0.25">
      <c r="A3" t="s">
        <v>19</v>
      </c>
      <c r="B3" s="5"/>
      <c r="C3" s="5" t="s">
        <v>23</v>
      </c>
      <c r="D3" s="5"/>
      <c r="E3" s="5"/>
      <c r="F3" s="5"/>
      <c r="G3" s="5" t="s">
        <v>23</v>
      </c>
      <c r="H3" s="5" t="s">
        <v>23</v>
      </c>
      <c r="I3" s="5"/>
      <c r="J3" s="5"/>
      <c r="K3" s="5"/>
      <c r="L3" s="5" t="s">
        <v>23</v>
      </c>
      <c r="M3" s="5"/>
      <c r="N3" s="5" t="s">
        <v>23</v>
      </c>
      <c r="O3" s="5"/>
      <c r="P3" cm="1">
        <f t="array" aca="1" ref="P3" ca="1">SUM(IF(Participations[[#This Row],[CA
Date 1]:[Evt 4
Date]]&lt;&gt;"",Points,0))</f>
        <v>11</v>
      </c>
    </row>
    <row r="4" spans="1:16" x14ac:dyDescent="0.25">
      <c r="A4" t="s">
        <v>20</v>
      </c>
      <c r="B4" s="5" t="s">
        <v>23</v>
      </c>
      <c r="C4" s="5" t="s">
        <v>23</v>
      </c>
      <c r="D4" s="5"/>
      <c r="E4" s="5"/>
      <c r="F4" s="5"/>
      <c r="G4" s="5"/>
      <c r="H4" s="5"/>
      <c r="I4" s="5"/>
      <c r="J4" s="5" t="s">
        <v>23</v>
      </c>
      <c r="K4" s="5"/>
      <c r="L4" s="5"/>
      <c r="M4" s="5" t="s">
        <v>23</v>
      </c>
      <c r="N4" s="5" t="s">
        <v>23</v>
      </c>
      <c r="O4" s="5"/>
      <c r="P4" cm="1">
        <f t="array" aca="1" ref="P4" ca="1">SUM(IF(Participations[[#This Row],[CA
Date 1]:[Evt 4
Date]]&lt;&gt;"",Points,0))</f>
        <v>15</v>
      </c>
    </row>
    <row r="5" spans="1:16" x14ac:dyDescent="0.25">
      <c r="A5" t="s">
        <v>21</v>
      </c>
      <c r="B5" s="5"/>
      <c r="C5" s="5"/>
      <c r="D5" s="5"/>
      <c r="E5" s="5"/>
      <c r="F5" s="5"/>
      <c r="G5" s="5" t="s">
        <v>23</v>
      </c>
      <c r="H5" s="5"/>
      <c r="I5" s="5"/>
      <c r="J5" s="5"/>
      <c r="K5" s="5"/>
      <c r="L5" s="5" t="s">
        <v>23</v>
      </c>
      <c r="M5" s="5"/>
      <c r="N5" s="5"/>
      <c r="O5" s="5" t="s">
        <v>23</v>
      </c>
      <c r="P5" cm="1">
        <f t="array" aca="1" ref="P5" ca="1">SUM(IF(Participations[[#This Row],[CA
Date 1]:[Evt 4
Date]]&lt;&gt;"",Points,0))</f>
        <v>5</v>
      </c>
    </row>
    <row r="6" spans="1:16" x14ac:dyDescent="0.25">
      <c r="A6" t="s">
        <v>22</v>
      </c>
      <c r="B6" s="5" t="s">
        <v>23</v>
      </c>
      <c r="C6" s="5"/>
      <c r="D6" s="5"/>
      <c r="E6" s="5"/>
      <c r="F6" s="5"/>
      <c r="G6" s="5"/>
      <c r="H6" s="5" t="s">
        <v>23</v>
      </c>
      <c r="I6" s="5"/>
      <c r="J6" s="5"/>
      <c r="K6" s="5"/>
      <c r="L6" s="5" t="s">
        <v>23</v>
      </c>
      <c r="M6" s="5" t="s">
        <v>23</v>
      </c>
      <c r="N6" s="5" t="s">
        <v>23</v>
      </c>
      <c r="O6" s="5"/>
      <c r="P6" cm="1">
        <f t="array" aca="1" ref="P6" ca="1">SUM(IF(Participations[[#This Row],[CA
Date 1]:[Evt 4
Date]]&lt;&gt;"",Points,0))</f>
        <v>11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473C9-76FD-4B75-8AC6-0A603017ACD5}">
  <sheetPr codeName="Feuil2"/>
  <dimension ref="A1:B7"/>
  <sheetViews>
    <sheetView workbookViewId="0">
      <selection sqref="A1:B7"/>
    </sheetView>
  </sheetViews>
  <sheetFormatPr baseColWidth="10" defaultRowHeight="15" x14ac:dyDescent="0.25"/>
  <cols>
    <col min="1" max="16384" width="11.42578125" style="6"/>
  </cols>
  <sheetData>
    <row r="1" spans="1:2" x14ac:dyDescent="0.25">
      <c r="A1" s="1" t="s">
        <v>28</v>
      </c>
      <c r="B1" s="1" t="s">
        <v>3</v>
      </c>
    </row>
    <row r="2" spans="1:2" x14ac:dyDescent="0.25">
      <c r="A2" t="s">
        <v>0</v>
      </c>
      <c r="B2">
        <v>5</v>
      </c>
    </row>
    <row r="3" spans="1:2" x14ac:dyDescent="0.25">
      <c r="A3" t="s">
        <v>1</v>
      </c>
      <c r="B3">
        <v>2</v>
      </c>
    </row>
    <row r="4" spans="1:2" x14ac:dyDescent="0.25">
      <c r="A4" t="s">
        <v>24</v>
      </c>
      <c r="B4">
        <v>1</v>
      </c>
    </row>
    <row r="5" spans="1:2" x14ac:dyDescent="0.25">
      <c r="A5" t="s">
        <v>25</v>
      </c>
      <c r="B5">
        <v>2</v>
      </c>
    </row>
    <row r="6" spans="1:2" x14ac:dyDescent="0.25">
      <c r="A6" t="s">
        <v>26</v>
      </c>
      <c r="B6">
        <v>1</v>
      </c>
    </row>
    <row r="7" spans="1:2" x14ac:dyDescent="0.25">
      <c r="A7" t="s">
        <v>27</v>
      </c>
      <c r="B7">
        <v>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2024-03-07T15:17:46Z</dcterms:created>
  <dcterms:modified xsi:type="dcterms:W3CDTF">2024-03-07T16:25:32Z</dcterms:modified>
</cp:coreProperties>
</file>