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tables/table2.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tables/table3.xml" ContentType="application/vnd.openxmlformats-officedocument.spreadsheetml.table+xml"/>
  <Override PartName="/xl/customProperty3.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E757BCB4-07E6-AE0B-56E0-F0EEF7A6E26C}"/>
  <workbookPr codeName="ThisWorkbook"/>
  <mc:AlternateContent xmlns:mc="http://schemas.openxmlformats.org/markup-compatibility/2006">
    <mc:Choice Requires="x15">
      <x15ac:absPath xmlns:x15ac="http://schemas.microsoft.com/office/spreadsheetml/2010/11/ac" url="T:\TEMP\"/>
    </mc:Choice>
  </mc:AlternateContent>
  <xr:revisionPtr revIDLastSave="0" documentId="8_{907F1D50-62C5-4EC8-B6D5-89AB2971B8E3}" xr6:coauthVersionLast="47" xr6:coauthVersionMax="47" xr10:uidLastSave="{00000000-0000-0000-0000-000000000000}"/>
  <bookViews>
    <workbookView xWindow="-120" yWindow="-120" windowWidth="38640" windowHeight="15990" activeTab="1" xr2:uid="{00000000-000D-0000-FFFF-FFFF00000000}"/>
  </bookViews>
  <sheets>
    <sheet name="Data_Projet" sheetId="20" r:id="rId1"/>
    <sheet name="Data_Sous_tâche" sheetId="27" r:id="rId2"/>
    <sheet name="Annexe" sheetId="23" r:id="rId3"/>
  </sheets>
  <definedNames>
    <definedName name="nextDate">#REF!</definedName>
    <definedName name="pEnd">#REF!</definedName>
    <definedName name="thisDate">#REF!</definedName>
    <definedName name="valuevx">42.314159</definedName>
    <definedName name="vertex42_copyright" hidden="1">"© 2017 Vertex42 LLC"</definedName>
    <definedName name="vertex42_id" hidden="1">"project-planner.xlsx"</definedName>
    <definedName name="vertex42_title" hidden="1">"Project Planner Template"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27" l="1"/>
  <c r="M17" i="27"/>
  <c r="M18" i="27"/>
  <c r="M19" i="27"/>
  <c r="K16" i="27"/>
  <c r="K17" i="27"/>
  <c r="K18" i="27"/>
  <c r="K19" i="27"/>
  <c r="J16" i="27"/>
  <c r="J17" i="27"/>
  <c r="J18" i="27"/>
  <c r="J19" i="27"/>
  <c r="G16" i="27"/>
  <c r="G17" i="27"/>
  <c r="G18" i="27"/>
  <c r="G19" i="27"/>
  <c r="C6" i="27"/>
  <c r="C5" i="27"/>
  <c r="C4" i="27"/>
  <c r="C3" i="27"/>
  <c r="V3" i="20"/>
  <c r="U3" i="20"/>
  <c r="S3" i="20"/>
  <c r="R3" i="20"/>
  <c r="I3" i="20"/>
  <c r="I4" i="20"/>
  <c r="I5" i="20"/>
  <c r="H3" i="20"/>
  <c r="H4" i="20"/>
  <c r="H5" i="20"/>
  <c r="F3" i="20"/>
  <c r="F4" i="20"/>
  <c r="F5" i="20"/>
  <c r="E3" i="20"/>
  <c r="E4" i="20"/>
  <c r="E5" i="20"/>
  <c r="W3" i="20" l="1"/>
  <c r="T3" i="20"/>
  <c r="G4" i="20"/>
  <c r="G5" i="20"/>
  <c r="G3" i="20"/>
  <c r="J3" i="20"/>
  <c r="J5" i="20"/>
  <c r="J4" i="20"/>
  <c r="K5" i="20" l="1"/>
  <c r="K4" i="20"/>
  <c r="K3" i="20"/>
  <c r="L3" i="20" l="1"/>
  <c r="L4" i="20"/>
  <c r="L5" i="20"/>
  <c r="X3" i="20" l="1"/>
  <c r="Y3" i="20" s="1"/>
</calcChain>
</file>

<file path=xl/sharedStrings.xml><?xml version="1.0" encoding="utf-8"?>
<sst xmlns="http://schemas.openxmlformats.org/spreadsheetml/2006/main" count="66" uniqueCount="40">
  <si>
    <t>WBS</t>
  </si>
  <si>
    <t>Descritpion tâches</t>
  </si>
  <si>
    <t>Date début prévu</t>
  </si>
  <si>
    <t>Date fin prévu</t>
  </si>
  <si>
    <t>Date début réel</t>
  </si>
  <si>
    <t>Date fin réel</t>
  </si>
  <si>
    <t>Nombre de jours réels</t>
  </si>
  <si>
    <t>Nombre de jours prévus</t>
  </si>
  <si>
    <t xml:space="preserve">Ecart </t>
  </si>
  <si>
    <t>Activité</t>
  </si>
  <si>
    <t>Sous-Tâche</t>
  </si>
  <si>
    <t>Statut</t>
  </si>
  <si>
    <t>En cours</t>
  </si>
  <si>
    <t>Terminée</t>
  </si>
  <si>
    <t>Non commencée</t>
  </si>
  <si>
    <t>Progression</t>
  </si>
  <si>
    <t xml:space="preserve">Non Commencée </t>
  </si>
  <si>
    <t>Retardée</t>
  </si>
  <si>
    <t>Objectif</t>
  </si>
  <si>
    <t>Ecart Plannification</t>
  </si>
  <si>
    <t>% Ecart</t>
  </si>
  <si>
    <t xml:space="preserve">% Ecart </t>
  </si>
  <si>
    <t>Date début Prévue</t>
  </si>
  <si>
    <t>Date Fin Prévue</t>
  </si>
  <si>
    <t>Date Début Réelle</t>
  </si>
  <si>
    <t>Date Fin Réelle</t>
  </si>
  <si>
    <t>Nombre de jour</t>
  </si>
  <si>
    <t>Date Début Prévue</t>
  </si>
  <si>
    <t>Nombre Jour Prévu</t>
  </si>
  <si>
    <t>Nombre de jour Réel</t>
  </si>
  <si>
    <t>Activités</t>
  </si>
  <si>
    <t>Ecart</t>
  </si>
  <si>
    <t>Projet 1</t>
  </si>
  <si>
    <t>Sous-tâche 1</t>
  </si>
  <si>
    <t>Tâche 1</t>
  </si>
  <si>
    <t>Projet 2</t>
  </si>
  <si>
    <t>Tâche 2</t>
  </si>
  <si>
    <t>Sous-tâche 2</t>
  </si>
  <si>
    <t>Nombre de jour2</t>
  </si>
  <si>
    <t>Ecart Plannification3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</si>
</sst>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5" formatCode="[$-F800]dddd\,\ mmmm\ dd\,\ yyyy"/>
    <numFmt numFmtId="171" formatCode="0.00%;\-0.00%;\-"/>
    <numFmt numFmtId="175" formatCode="_-* #,##0_-;\-* #,##0_-;_-* &quot;-&quot;??_-;_-@_-"/>
  </numFmts>
  <fonts count="11" x14ac:knownFonts="1">
    <font>
      <sz val="11"/>
      <color theme="1"/>
      <name val="Arial"/>
      <family val="2"/>
      <scheme val="minor"/>
    </font>
    <font>
      <u/>
      <sz val="11"/>
      <color indexed="12"/>
      <name val="Arial"/>
      <family val="2"/>
    </font>
    <font>
      <sz val="10"/>
      <color theme="1"/>
      <name val="Arial"/>
      <family val="2"/>
      <scheme val="minor"/>
    </font>
    <font>
      <sz val="11"/>
      <name val="Arial"/>
      <family val="2"/>
      <scheme val="minor"/>
    </font>
    <font>
      <b/>
      <sz val="9"/>
      <color theme="0"/>
      <name val="Arial"/>
      <family val="2"/>
      <scheme val="minor"/>
    </font>
    <font>
      <sz val="11"/>
      <color theme="1"/>
      <name val="Arial"/>
      <family val="2"/>
      <scheme val="minor"/>
    </font>
    <font>
      <b/>
      <sz val="11"/>
      <color theme="0"/>
      <name val="Arial"/>
      <family val="2"/>
      <scheme val="minor"/>
    </font>
    <font>
      <sz val="11"/>
      <color theme="0"/>
      <name val="Arial"/>
      <family val="2"/>
      <scheme val="minor"/>
    </font>
    <font>
      <sz val="8"/>
      <name val="Arial"/>
      <family val="2"/>
      <scheme val="minor"/>
    </font>
    <font>
      <b/>
      <sz val="10"/>
      <color theme="0"/>
      <name val="Arial"/>
      <family val="2"/>
      <scheme val="minor"/>
    </font>
    <font>
      <b/>
      <sz val="10"/>
      <color rgb="FFFF0000"/>
      <name val="Arial"/>
      <family val="2"/>
      <scheme val="minor"/>
    </font>
  </fonts>
  <fills count="8">
    <fill>
      <patternFill patternType="none"/>
    </fill>
    <fill>
      <patternFill patternType="gray125"/>
    </fill>
    <fill>
      <patternFill patternType="solid">
        <fgColor rgb="FF45BB90"/>
        <bgColor theme="4"/>
      </patternFill>
    </fill>
    <fill>
      <patternFill patternType="darkUp">
        <fgColor theme="1" tint="0.499984740745262"/>
        <bgColor rgb="FF45BB90"/>
      </patternFill>
    </fill>
    <fill>
      <patternFill patternType="solid">
        <fgColor rgb="FF24624C"/>
        <bgColor indexed="64"/>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xf numFmtId="0" fontId="1" fillId="0" borderId="0" applyNumberFormat="0" applyFill="0" applyBorder="0" applyAlignment="0" applyProtection="0">
      <alignment vertical="top"/>
      <protection locked="0"/>
    </xf>
    <xf numFmtId="9" fontId="5" fillId="0" borderId="0" applyFont="0" applyFill="0" applyBorder="0" applyAlignment="0" applyProtection="0"/>
    <xf numFmtId="43" fontId="5" fillId="0" borderId="0" applyFont="0" applyFill="0" applyBorder="0" applyAlignment="0" applyProtection="0"/>
  </cellStyleXfs>
  <cellXfs count="44">
    <xf numFmtId="0" fontId="0" fillId="0" borderId="0" xfId="0"/>
    <xf numFmtId="0" fontId="0" fillId="0" borderId="0" xfId="0" applyAlignment="1">
      <alignment horizontal="center"/>
    </xf>
    <xf numFmtId="14" fontId="0" fillId="0" borderId="0" xfId="0" applyNumberFormat="1"/>
    <xf numFmtId="0" fontId="0" fillId="0" borderId="1" xfId="0" applyBorder="1"/>
    <xf numFmtId="0" fontId="0" fillId="6" borderId="1" xfId="0" applyFill="1" applyBorder="1"/>
    <xf numFmtId="0" fontId="0" fillId="0" borderId="0" xfId="0" applyAlignment="1">
      <alignment horizontal="left"/>
    </xf>
    <xf numFmtId="10" fontId="0" fillId="0" borderId="1" xfId="0" applyNumberFormat="1" applyBorder="1"/>
    <xf numFmtId="10" fontId="0" fillId="0" borderId="0" xfId="0" applyNumberFormat="1"/>
    <xf numFmtId="0" fontId="2" fillId="0" borderId="1" xfId="0" applyFont="1" applyBorder="1" applyAlignment="1">
      <alignment horizontal="center"/>
    </xf>
    <xf numFmtId="0" fontId="2" fillId="0" borderId="0" xfId="0" applyFont="1" applyAlignment="1">
      <alignment horizontal="center"/>
    </xf>
    <xf numFmtId="0" fontId="2" fillId="0" borderId="0" xfId="0" applyFont="1"/>
    <xf numFmtId="0" fontId="10" fillId="7" borderId="0"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wrapText="1"/>
    </xf>
    <xf numFmtId="9" fontId="4" fillId="2" borderId="0" xfId="2" applyFont="1" applyFill="1" applyBorder="1" applyAlignment="1">
      <alignment horizontal="center" vertical="center" wrapText="1"/>
    </xf>
    <xf numFmtId="9" fontId="0" fillId="0" borderId="0" xfId="2" applyFont="1" applyBorder="1"/>
    <xf numFmtId="14" fontId="0" fillId="0" borderId="0" xfId="0" applyNumberFormat="1" applyBorder="1"/>
    <xf numFmtId="2" fontId="0" fillId="0" borderId="0" xfId="0" applyNumberFormat="1" applyBorder="1"/>
    <xf numFmtId="171" fontId="0" fillId="0" borderId="0" xfId="2" applyNumberFormat="1" applyFont="1" applyBorder="1"/>
    <xf numFmtId="0" fontId="4" fillId="2" borderId="2" xfId="0" applyFont="1" applyFill="1" applyBorder="1" applyAlignment="1">
      <alignment horizontal="center" vertical="center" wrapText="1"/>
    </xf>
    <xf numFmtId="0" fontId="9" fillId="4" borderId="0" xfId="0" applyFont="1" applyFill="1" applyBorder="1" applyAlignment="1">
      <alignment horizontal="center" vertical="center"/>
    </xf>
    <xf numFmtId="0" fontId="6" fillId="4" borderId="0" xfId="0" applyFont="1" applyFill="1" applyBorder="1" applyAlignment="1">
      <alignment horizontal="center" vertical="center"/>
    </xf>
    <xf numFmtId="14" fontId="0" fillId="0" borderId="0" xfId="2" applyNumberFormat="1" applyFont="1" applyBorder="1"/>
    <xf numFmtId="0" fontId="0" fillId="0" borderId="0" xfId="0" applyNumberFormat="1" applyBorder="1"/>
    <xf numFmtId="0" fontId="4" fillId="2" borderId="0" xfId="0" applyFont="1" applyFill="1" applyBorder="1" applyAlignment="1">
      <alignment horizontal="center" vertical="center"/>
    </xf>
    <xf numFmtId="2" fontId="4" fillId="2" borderId="0" xfId="0" applyNumberFormat="1" applyFont="1" applyFill="1" applyBorder="1" applyAlignment="1">
      <alignment horizontal="center" vertical="center" wrapText="1"/>
    </xf>
    <xf numFmtId="14" fontId="4" fillId="2" borderId="0" xfId="0" applyNumberFormat="1" applyFont="1" applyFill="1" applyBorder="1" applyAlignment="1">
      <alignment horizontal="center" vertical="center" wrapText="1"/>
    </xf>
    <xf numFmtId="0" fontId="0" fillId="0" borderId="0" xfId="0" applyBorder="1"/>
    <xf numFmtId="175" fontId="0" fillId="0" borderId="0" xfId="3" applyNumberFormat="1" applyFont="1" applyBorder="1"/>
    <xf numFmtId="0" fontId="9" fillId="2" borderId="3" xfId="0" applyFont="1" applyFill="1" applyBorder="1" applyAlignment="1">
      <alignment horizontal="center" vertical="center"/>
    </xf>
    <xf numFmtId="0" fontId="4" fillId="2" borderId="4" xfId="0" applyFont="1" applyFill="1" applyBorder="1" applyAlignment="1">
      <alignment horizontal="left" vertical="center"/>
    </xf>
    <xf numFmtId="14" fontId="4" fillId="3" borderId="4" xfId="0" applyNumberFormat="1" applyFont="1" applyFill="1" applyBorder="1" applyAlignment="1">
      <alignment horizontal="center" vertical="center" wrapText="1"/>
    </xf>
    <xf numFmtId="0" fontId="4" fillId="3" borderId="4" xfId="0" applyFont="1" applyFill="1" applyBorder="1" applyAlignment="1">
      <alignment horizontal="center" vertical="center" wrapText="1"/>
    </xf>
    <xf numFmtId="165" fontId="4" fillId="2" borderId="4" xfId="0" applyNumberFormat="1" applyFont="1" applyFill="1" applyBorder="1" applyAlignment="1">
      <alignment horizontal="center" vertical="center" wrapText="1"/>
    </xf>
    <xf numFmtId="0" fontId="2" fillId="5" borderId="0" xfId="0" applyFont="1" applyFill="1" applyBorder="1" applyAlignment="1">
      <alignment horizontal="center" vertical="center"/>
    </xf>
    <xf numFmtId="0" fontId="0" fillId="5" borderId="0" xfId="0" applyFill="1" applyBorder="1" applyAlignment="1">
      <alignment horizontal="center" vertical="center"/>
    </xf>
    <xf numFmtId="0" fontId="0" fillId="5" borderId="0" xfId="0" applyFill="1" applyBorder="1" applyAlignment="1">
      <alignment horizontal="left" vertical="center"/>
    </xf>
    <xf numFmtId="14" fontId="0" fillId="0" borderId="0" xfId="0" applyNumberFormat="1" applyBorder="1" applyAlignment="1">
      <alignment horizontal="center" vertical="center"/>
    </xf>
    <xf numFmtId="14" fontId="3" fillId="0" borderId="0" xfId="0" applyNumberFormat="1" applyFont="1" applyBorder="1" applyAlignment="1">
      <alignment horizontal="center" vertical="center"/>
    </xf>
    <xf numFmtId="175" fontId="3" fillId="0" borderId="0" xfId="3" applyNumberFormat="1" applyFont="1" applyBorder="1" applyAlignment="1">
      <alignment horizontal="center" vertical="center"/>
    </xf>
    <xf numFmtId="0" fontId="2" fillId="5" borderId="0" xfId="0" applyFont="1" applyFill="1" applyBorder="1" applyAlignment="1">
      <alignment horizontal="center"/>
    </xf>
    <xf numFmtId="0" fontId="0" fillId="5" borderId="0" xfId="0" applyFill="1" applyBorder="1" applyAlignment="1">
      <alignment horizontal="center"/>
    </xf>
    <xf numFmtId="0" fontId="0" fillId="5" borderId="0" xfId="0" applyFill="1" applyBorder="1" applyAlignment="1">
      <alignment horizontal="left"/>
    </xf>
    <xf numFmtId="175" fontId="7" fillId="4" borderId="0" xfId="3" applyNumberFormat="1" applyFont="1" applyFill="1" applyBorder="1" applyAlignment="1">
      <alignment horizontal="center" vertical="center"/>
    </xf>
  </cellXfs>
  <cellStyles count="4">
    <cellStyle name="Lien hypertexte" xfId="1" builtinId="8" customBuiltin="1"/>
    <cellStyle name="Milliers" xfId="3" builtinId="3"/>
    <cellStyle name="Normal" xfId="0" builtinId="0"/>
    <cellStyle name="Pourcentage" xfId="2" builtinId="5"/>
  </cellStyles>
  <dxfs count="53">
    <dxf>
      <font>
        <b val="0"/>
        <i val="0"/>
        <strike val="0"/>
        <condense val="0"/>
        <extend val="0"/>
        <outline val="0"/>
        <shadow val="0"/>
        <u val="none"/>
        <vertAlign val="baseline"/>
        <sz val="11"/>
        <color auto="1"/>
        <name val="Arial"/>
        <family val="2"/>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minor"/>
      </font>
      <numFmt numFmtId="175" formatCode="_-* #,##0_-;\-* #,##0_-;_-* &quot;-&quot;??_-;_-@_-"/>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fill>
        <patternFill>
          <fgColor indexed="64"/>
          <bgColor theme="0"/>
        </patternFill>
      </fill>
      <alignment horizontal="left" textRotation="0" wrapText="0" indent="0" justifyLastLine="0" shrinkToFit="0" readingOrder="0"/>
    </dxf>
    <dxf>
      <font>
        <b val="0"/>
        <i val="0"/>
        <strike val="0"/>
        <condense val="0"/>
        <extend val="0"/>
        <outline val="0"/>
        <shadow val="0"/>
        <u val="none"/>
        <vertAlign val="baseline"/>
        <sz val="11"/>
        <color auto="1"/>
        <name val="Arial"/>
        <family val="2"/>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minor"/>
      </font>
      <numFmt numFmtId="175" formatCode="_-* #,##0_-;\-* #,##0_-;_-* &quot;-&quot;??_-;_-@_-"/>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0"/>
        <name val="Arial"/>
        <family val="2"/>
        <scheme val="minor"/>
      </font>
      <numFmt numFmtId="175" formatCode="_-* #,##0_-;\-* #,##0_-;_-* &quot;-&quot;??_-;_-@_-"/>
      <fill>
        <patternFill patternType="solid">
          <fgColor indexed="64"/>
          <bgColor rgb="FF24624C"/>
        </patternFill>
      </fill>
      <alignment horizontal="center" vertical="center" textRotation="0" wrapText="0" indent="0" justifyLastLine="0" shrinkToFit="0" readingOrder="0"/>
    </dxf>
    <dxf>
      <numFmt numFmtId="13" formatCode="0%"/>
    </dxf>
    <dxf>
      <font>
        <strike val="0"/>
        <outline val="0"/>
        <shadow val="0"/>
        <u val="none"/>
        <vertAlign val="baseline"/>
        <sz val="11"/>
        <color theme="1"/>
        <name val="Arial"/>
        <family val="2"/>
        <scheme val="minor"/>
      </font>
      <fill>
        <patternFill>
          <fgColor indexed="64"/>
          <bgColor theme="0"/>
        </patternFill>
      </fill>
    </dxf>
    <dxf>
      <font>
        <strike val="0"/>
        <outline val="0"/>
        <shadow val="0"/>
        <u val="none"/>
        <vertAlign val="baseline"/>
        <sz val="10"/>
        <name val="Arial"/>
        <family val="2"/>
        <scheme val="minor"/>
      </font>
      <fill>
        <patternFill>
          <fgColor indexed="64"/>
          <bgColor theme="0"/>
        </patternFill>
      </fill>
    </dxf>
    <dxf>
      <numFmt numFmtId="175" formatCode="_-* #,##0_-;\-* #,##0_-;_-* &quot;-&quot;??_-;_-@_-"/>
    </dxf>
    <dxf>
      <numFmt numFmtId="175" formatCode="_-* #,##0_-;\-* #,##0_-;_-* &quot;-&quot;??_-;_-@_-"/>
    </dxf>
    <dxf>
      <numFmt numFmtId="175" formatCode="_-* #,##0_-;\-* #,##0_-;_-* &quot;-&quot;??_-;_-@_-"/>
    </dxf>
    <dxf>
      <font>
        <b val="0"/>
        <i val="0"/>
        <strike val="0"/>
        <condense val="0"/>
        <extend val="0"/>
        <outline val="0"/>
        <shadow val="0"/>
        <u val="none"/>
        <vertAlign val="baseline"/>
        <sz val="11"/>
        <color theme="1"/>
        <name val="Arial"/>
        <family val="2"/>
        <scheme val="minor"/>
      </font>
      <numFmt numFmtId="175" formatCode="_-* #,##0_-;\-* #,##0_-;_-* &quot;-&quot;??_-;_-@_-"/>
    </dxf>
    <dxf>
      <numFmt numFmtId="171" formatCode="0.00%;\-0.00%;\-"/>
    </dxf>
    <dxf>
      <font>
        <b val="0"/>
        <i val="0"/>
        <strike val="0"/>
        <condense val="0"/>
        <extend val="0"/>
        <outline val="0"/>
        <shadow val="0"/>
        <u val="none"/>
        <vertAlign val="baseline"/>
        <sz val="11"/>
        <color theme="1"/>
        <name val="Arial"/>
        <family val="2"/>
        <scheme val="minor"/>
      </font>
      <numFmt numFmtId="175" formatCode="_-* #,##0_-;\-* #,##0_-;_-* &quot;-&quot;??_-;_-@_-"/>
    </dxf>
    <dxf>
      <font>
        <b val="0"/>
        <i val="0"/>
        <strike val="0"/>
        <condense val="0"/>
        <extend val="0"/>
        <outline val="0"/>
        <shadow val="0"/>
        <u val="none"/>
        <vertAlign val="baseline"/>
        <sz val="11"/>
        <color theme="1"/>
        <name val="Arial"/>
        <family val="2"/>
        <scheme val="minor"/>
      </font>
      <numFmt numFmtId="19" formatCode="dd/mm/yyyy"/>
    </dxf>
    <dxf>
      <font>
        <b val="0"/>
        <i val="0"/>
        <strike val="0"/>
        <condense val="0"/>
        <extend val="0"/>
        <outline val="0"/>
        <shadow val="0"/>
        <u val="none"/>
        <vertAlign val="baseline"/>
        <sz val="11"/>
        <color theme="1"/>
        <name val="Arial"/>
        <family val="2"/>
        <scheme val="minor"/>
      </font>
      <numFmt numFmtId="175" formatCode="_-* #,##0_-;\-* #,##0_-;_-* &quot;-&quot;??_-;_-@_-"/>
    </dxf>
    <dxf>
      <font>
        <b val="0"/>
        <i val="0"/>
        <strike val="0"/>
        <condense val="0"/>
        <extend val="0"/>
        <outline val="0"/>
        <shadow val="0"/>
        <u val="none"/>
        <vertAlign val="baseline"/>
        <sz val="11"/>
        <color theme="1"/>
        <name val="Arial"/>
        <family val="2"/>
        <scheme val="minor"/>
      </font>
      <numFmt numFmtId="19" formatCode="dd/mm/yyyy"/>
    </dxf>
    <dxf>
      <font>
        <b val="0"/>
        <i val="0"/>
        <strike val="0"/>
        <condense val="0"/>
        <extend val="0"/>
        <outline val="0"/>
        <shadow val="0"/>
        <u val="none"/>
        <vertAlign val="baseline"/>
        <sz val="11"/>
        <color theme="1"/>
        <name val="Arial"/>
        <family val="2"/>
        <scheme val="minor"/>
      </font>
      <numFmt numFmtId="19" formatCode="dd/mm/yyyy"/>
    </dxf>
    <dxf>
      <font>
        <b val="0"/>
        <i val="0"/>
        <strike val="0"/>
        <condense val="0"/>
        <extend val="0"/>
        <outline val="0"/>
        <shadow val="0"/>
        <u val="none"/>
        <vertAlign val="baseline"/>
        <sz val="11"/>
        <color theme="1"/>
        <name val="Arial"/>
        <family val="2"/>
        <scheme val="minor"/>
      </font>
      <numFmt numFmtId="19" formatCode="dd/mm/yyyy"/>
    </dxf>
    <dxf>
      <numFmt numFmtId="0" formatCode="General"/>
    </dxf>
    <dxf>
      <font>
        <b/>
        <i val="0"/>
        <strike val="0"/>
        <condense val="0"/>
        <extend val="0"/>
        <outline val="0"/>
        <shadow val="0"/>
        <u val="none"/>
        <vertAlign val="baseline"/>
        <sz val="11"/>
        <color theme="0"/>
        <name val="Arial"/>
        <family val="2"/>
        <scheme val="minor"/>
      </font>
      <fill>
        <patternFill patternType="solid">
          <fgColor indexed="64"/>
          <bgColor rgb="FF24624C"/>
        </patternFill>
      </fill>
      <alignment horizontal="center" vertical="center" textRotation="0" wrapText="0" indent="0" justifyLastLine="0" shrinkToFit="0" readingOrder="0"/>
    </dxf>
    <dxf>
      <font>
        <b/>
        <i val="0"/>
        <strike val="0"/>
        <condense val="0"/>
        <extend val="0"/>
        <outline val="0"/>
        <shadow val="0"/>
        <u val="none"/>
        <vertAlign val="baseline"/>
        <sz val="10"/>
        <color theme="0"/>
        <name val="Arial"/>
        <family val="2"/>
        <scheme val="minor"/>
      </font>
      <fill>
        <patternFill patternType="solid">
          <fgColor indexed="64"/>
          <bgColor rgb="FF24624C"/>
        </patternFill>
      </fill>
      <alignment horizontal="center" vertical="center" textRotation="0" wrapText="0" indent="0" justifyLastLine="0" shrinkToFit="0" readingOrder="0"/>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0"/>
        <name val="Arial"/>
        <family val="2"/>
        <scheme val="minor"/>
      </font>
      <fill>
        <patternFill patternType="solid">
          <fgColor theme="4"/>
          <bgColor rgb="FF45BB9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71" formatCode="0.00%;\-0.00%;\-"/>
    </dxf>
    <dxf>
      <numFmt numFmtId="19" formatCode="dd/mm/yyyy"/>
    </dxf>
    <dxf>
      <numFmt numFmtId="19" formatCode="dd/mm/yyyy"/>
    </dxf>
    <dxf>
      <numFmt numFmtId="19" formatCode="dd/mm/yyyy"/>
    </dxf>
    <dxf>
      <numFmt numFmtId="19" formatCode="dd/mm/yyyy"/>
    </dxf>
    <dxf>
      <font>
        <b val="0"/>
        <i val="0"/>
        <strike val="0"/>
        <condense val="0"/>
        <extend val="0"/>
        <outline val="0"/>
        <shadow val="0"/>
        <u val="none"/>
        <vertAlign val="baseline"/>
        <sz val="11"/>
        <color theme="1"/>
        <name val="Arial"/>
        <family val="2"/>
        <scheme val="minor"/>
      </font>
    </dxf>
    <dxf>
      <font>
        <b val="0"/>
        <i val="0"/>
        <strike val="0"/>
        <condense val="0"/>
        <extend val="0"/>
        <outline val="0"/>
        <shadow val="0"/>
        <u val="none"/>
        <vertAlign val="baseline"/>
        <sz val="11"/>
        <color theme="1"/>
        <name val="Arial"/>
        <family val="2"/>
        <scheme val="minor"/>
      </font>
    </dxf>
    <dxf>
      <font>
        <b/>
        <i val="0"/>
        <strike val="0"/>
        <condense val="0"/>
        <extend val="0"/>
        <outline val="0"/>
        <shadow val="0"/>
        <u val="none"/>
        <vertAlign val="baseline"/>
        <sz val="10"/>
        <color rgb="FFFF0000"/>
        <name val="Arial"/>
        <family val="2"/>
        <scheme val="minor"/>
      </font>
      <fill>
        <patternFill patternType="solid">
          <fgColor indexed="64"/>
          <bgColor rgb="FFFFFF00"/>
        </patternFill>
      </fill>
      <alignment horizontal="center" vertical="center" textRotation="0" wrapText="0" indent="0" justifyLastLine="0" shrinkToFit="0" readingOrder="0"/>
    </dxf>
    <dxf>
      <border outline="0">
        <top style="thin">
          <color rgb="FF000000"/>
        </top>
      </border>
    </dxf>
    <dxf>
      <border outline="0">
        <left style="thin">
          <color rgb="FF000000"/>
        </left>
        <top style="thin">
          <color rgb="FF000000"/>
        </top>
        <bottom style="thin">
          <color rgb="FF000000"/>
        </bottom>
      </border>
    </dxf>
    <dxf>
      <border outline="0">
        <bottom style="thin">
          <color rgb="FF000000"/>
        </bottom>
      </border>
    </dxf>
    <dxf>
      <font>
        <b/>
        <i val="0"/>
        <strike val="0"/>
        <condense val="0"/>
        <extend val="0"/>
        <outline val="0"/>
        <shadow val="0"/>
        <u val="none"/>
        <vertAlign val="baseline"/>
        <sz val="9"/>
        <color theme="0"/>
        <name val="Arial"/>
        <family val="2"/>
        <scheme val="minor"/>
      </font>
      <fill>
        <patternFill patternType="solid">
          <fgColor theme="4"/>
          <bgColor rgb="FF45BB90"/>
        </patternFill>
      </fill>
      <alignment horizontal="center" vertical="center" textRotation="0" wrapText="1" indent="0" justifyLastLine="0" shrinkToFit="0" readingOrder="0"/>
    </dxf>
    <dxf>
      <border outline="0">
        <top style="thin">
          <color indexed="64"/>
        </top>
      </border>
    </dxf>
    <dxf>
      <border outline="0">
        <bottom style="thin">
          <color indexed="64"/>
        </bottom>
      </border>
    </dxf>
    <dxf>
      <font>
        <b/>
        <i val="0"/>
        <strike val="0"/>
        <condense val="0"/>
        <extend val="0"/>
        <outline val="0"/>
        <shadow val="0"/>
        <u val="none"/>
        <vertAlign val="baseline"/>
        <sz val="9"/>
        <color theme="0"/>
        <name val="Arial"/>
        <family val="2"/>
        <scheme val="minor"/>
      </font>
      <fill>
        <patternFill patternType="solid">
          <fgColor theme="4"/>
          <bgColor rgb="FF45BB90"/>
        </patternFill>
      </fill>
      <alignment horizontal="center" vertical="center" textRotation="0" wrapText="1" indent="0" justifyLastLine="0" shrinkToFit="0" readingOrder="0"/>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52"/>
      <tableStyleElement type="headerRow" dxfId="51"/>
      <tableStyleElement type="totalRow" dxfId="50"/>
      <tableStyleElement type="firstColumn" dxfId="49"/>
      <tableStyleElement type="lastColumn" dxfId="48"/>
      <tableStyleElement type="firstRowStripe" dxfId="47"/>
      <tableStyleElement type="secondRowStripe" dxfId="46"/>
      <tableStyleElement type="firstColumnStripe" dxfId="45"/>
      <tableStyleElement type="secondColumnStripe" dxfId="4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C0C0C0"/>
      <color rgb="FFF1EEC1"/>
      <color rgb="FF24624C"/>
      <color rgb="FF81D1B4"/>
      <color rgb="FF45BB90"/>
      <color rgb="FF969696"/>
      <color rgb="FF427FC2"/>
      <color rgb="FF44678E"/>
      <color rgb="FF42648A"/>
      <color rgb="FF2158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698500</xdr:colOff>
      <xdr:row>36</xdr:row>
      <xdr:rowOff>52918</xdr:rowOff>
    </xdr:from>
    <xdr:to>
      <xdr:col>7</xdr:col>
      <xdr:colOff>222250</xdr:colOff>
      <xdr:row>47</xdr:row>
      <xdr:rowOff>1</xdr:rowOff>
    </xdr:to>
    <xdr:sp macro="" textlink="">
      <xdr:nvSpPr>
        <xdr:cNvPr id="2" name="ZoneTexte 1">
          <a:extLst>
            <a:ext uri="{FF2B5EF4-FFF2-40B4-BE49-F238E27FC236}">
              <a16:creationId xmlns:a16="http://schemas.microsoft.com/office/drawing/2014/main" id="{A1072478-6090-BF85-F421-870BB6125FCC}"/>
            </a:ext>
          </a:extLst>
        </xdr:cNvPr>
        <xdr:cNvSpPr txBox="1"/>
      </xdr:nvSpPr>
      <xdr:spPr>
        <a:xfrm>
          <a:off x="5101167" y="6529918"/>
          <a:ext cx="6826250" cy="19261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des datas</a:t>
          </a:r>
          <a:r>
            <a:rPr lang="fr-FR" sz="1100" baseline="0"/>
            <a:t> de toutes les activités répertoriées. C'est le tableau centrale où je vais extraire mes données. </a:t>
          </a:r>
        </a:p>
        <a:p>
          <a:r>
            <a:rPr lang="fr-FR" sz="1100" baseline="0"/>
            <a:t>Dans ce tableau, je veux extraire en fonction de mes différents activités et tâches, la date de début prévue la plus ancienne. Exemple sur le projet, la date la plus ancienne est 01/01/2023., Je veux faire de même pour la Projet 1 associé à la tâche 1. </a:t>
          </a:r>
          <a:br>
            <a:rPr lang="fr-FR" sz="1100" baseline="0"/>
          </a:br>
          <a:r>
            <a:rPr lang="fr-FR" sz="1100" baseline="0"/>
            <a:t>Une fois cette date sélectionnée, je veux qu'elle soit copier dans le tableau ProgressionActivités située dans la feuille Data_Projet sur la ligne correspondant au projet 1</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5E23B93-6225-4443-BC98-1D519DE514D6}" name="ProgressionTâche" displayName="ProgressionTâche" ref="B2:L5" totalsRowShown="0" headerRowDxfId="28" headerRowBorderDxfId="26" tableBorderDxfId="27" totalsRowBorderDxfId="25">
  <autoFilter ref="B2:L5" xr:uid="{45E23B93-6225-4443-BC98-1D519DE514D6}"/>
  <tableColumns count="11">
    <tableColumn id="1" xr3:uid="{65EC1678-C298-40B5-8E96-EE6E7340F8B7}" name="Activités" dataDxfId="24"/>
    <tableColumn id="2" xr3:uid="{372FB3F3-639E-4F0A-BD33-0BF7CCEE49AB}" name="Descritpion tâches" dataDxfId="23"/>
    <tableColumn id="10" xr3:uid="{6134B9C4-0047-4C6A-8CB7-05F2D7C5181F}" name="Progression" dataDxfId="22"/>
    <tableColumn id="19" xr3:uid="{9468CFFA-45BD-4DE4-98E1-6842589752C8}" name="Date Début Prévue" dataDxfId="21" dataCellStyle="Pourcentage">
      <calculatedColumnFormula>IF(AND(ProgressionTâche[[#This Row],[Activités]]="",ProgressionTâche[[#This Row],[Descritpion tâches]]=""),"",_xlfn.MINIFS(DataActivités[Date début prévu],DataActivités[Activité],ProgressionTâche[[#This Row],[Activités]],DataActivités[Descritpion tâches],ProgressionTâche[[#This Row],[Descritpion tâches]]))</calculatedColumnFormula>
    </tableColumn>
    <tableColumn id="18" xr3:uid="{BC61BA47-1249-403F-8EBE-1F13414D8D2F}" name="Date Fin Prévue" dataDxfId="20" dataCellStyle="Pourcentage">
      <calculatedColumnFormula>IF(AND(ProgressionTâche[[#This Row],[Activités]]="",ProgressionTâche[[#This Row],[Descritpion tâches]]=""),"",_xlfn.MINIFS(DataActivités[Date fin prévu],DataActivités[Activité],ProgressionTâche[[#This Row],[Activités]],DataActivités[Descritpion tâches],ProgressionTâche[[#This Row],[Descritpion tâches]]))</calculatedColumnFormula>
    </tableColumn>
    <tableColumn id="17" xr3:uid="{340DB742-B49A-46AB-9E47-CAF30F8F6DBC}" name="Nombre Jour Prévu" dataDxfId="18" dataCellStyle="Milliers">
      <calculatedColumnFormula>IF(AND(ProgressionTâche[[#This Row],[Date Début Prévue]]="",ProgressionTâche[[#This Row],[Date Fin Prévue]]=""),0,ProgressionTâche[[#This Row],[Date Fin Prévue]]-ProgressionTâche[[#This Row],[Date Début Prévue]]+1)</calculatedColumnFormula>
    </tableColumn>
    <tableColumn id="16" xr3:uid="{E2B67FE1-21C8-41A0-BBA8-682641DB431E}" name="Date Début Réelle" dataDxfId="19" dataCellStyle="Pourcentage">
      <calculatedColumnFormula>IF(AND(ProgressionTâche[[#This Row],[Activités]]="",ProgressionTâche[[#This Row],[Descritpion tâches]]=""),"",_xlfn.MINIFS(DataActivités[Date début réel],DataActivités[Activité],ProgressionTâche[[#This Row],[Activités]],DataActivités[Descritpion tâches],ProgressionTâche[[#This Row],[Descritpion tâches]]))</calculatedColumnFormula>
    </tableColumn>
    <tableColumn id="20" xr3:uid="{84354C09-6A76-4044-9CE2-AFF194DBC1DF}" name="Date Fin Réelle" dataDxfId="17" dataCellStyle="Pourcentage">
      <calculatedColumnFormula>IF(AND(ProgressionTâche[[#This Row],[Activités]]="",ProgressionTâche[[#This Row],[Descritpion tâches]]=""),"",_xlfn.MAXIFS(DataActivités[Date fin réel],DataActivités[Activité],ProgressionTâche[[#This Row],[Activités]],DataActivités[Descritpion tâches],ProgressionTâche[[#This Row],[Descritpion tâches]]))</calculatedColumnFormula>
    </tableColumn>
    <tableColumn id="21" xr3:uid="{95AF4B54-72B0-41D2-A8A8-E6D6F5B06599}" name="Nombre de jour Réel" dataDxfId="16" dataCellStyle="Milliers">
      <calculatedColumnFormula>IF(AND(ProgressionTâche[[#This Row],[Date Début Réelle]]="",ProgressionTâche[[#This Row],[Date Fin Réelle]]=""),0,ProgressionTâche[[#This Row],[Date Fin Réelle]]-ProgressionTâche[[#This Row],[Date Début Réelle]]+1)</calculatedColumnFormula>
    </tableColumn>
    <tableColumn id="22" xr3:uid="{14E0FC05-3B71-4461-815D-7303F63B750B}" name="Ecart" dataDxfId="14" dataCellStyle="Milliers">
      <calculatedColumnFormula>ProgressionTâche[[#This Row],[Nombre de jour Réel]]-ProgressionTâche[[#This Row],[Nombre Jour Prévu]]</calculatedColumnFormula>
    </tableColumn>
    <tableColumn id="11" xr3:uid="{89A01030-9782-4196-944E-53B4E3F5EDBB}" name="% Ecart " dataDxfId="15" dataCellStyle="Pourcentage">
      <calculatedColumnFormula>IFERROR(ProgressionTâche[[#This Row],[Ecart]]/ProgressionTâche[[#This Row],[Nombre Jour Prévu]],0)</calculatedColumnFormula>
    </tableColumn>
  </tableColumns>
  <tableStyleInfo name="TableStyleLight13" showFirstColumn="0" showLastColumn="1" showRowStripes="1" showColumnStripes="1"/>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F244F0-F1AF-44AE-8EF8-7C3299A4834D}" name="ProgressionActivités" displayName="ProgressionActivités" ref="O2:Y3" totalsRowShown="0" headerRowDxfId="43" headerRowBorderDxfId="42" tableBorderDxfId="41">
  <autoFilter ref="O2:Y3" xr:uid="{6EF244F0-F1AF-44AE-8EF8-7C3299A4834D}"/>
  <tableColumns count="11">
    <tableColumn id="1" xr3:uid="{643D9E8F-CF53-4472-BE72-6E56DB7C8D29}" name="WBS" dataDxfId="36"/>
    <tableColumn id="2" xr3:uid="{BB61E6E6-64A7-41BB-823F-ABFCEA8CA81D}" name="Progression" dataDxfId="35" dataCellStyle="Pourcentage"/>
    <tableColumn id="3" xr3:uid="{12B8D783-68E3-45FD-8517-D0CBAFC6C19C}" name="Objectif" dataDxfId="34" dataCellStyle="Pourcentage"/>
    <tableColumn id="4" xr3:uid="{68F6DECE-F759-4BBB-A9B0-5F4DC4A793D1}" name="Date début Prévue" dataDxfId="33">
      <calculatedColumnFormula>IF(ProgressionActivités[[#This Row],[WBS]]="","",_xlfn.MINIFS(DataActivités[Date début prévu],DataActivités[Activité],ProgressionActivités[[#This Row],[WBS]]))</calculatedColumnFormula>
    </tableColumn>
    <tableColumn id="5" xr3:uid="{DA35F986-B657-44D4-8F50-DB130666965E}" name="Date Fin Prévue" dataDxfId="32">
      <calculatedColumnFormula>IF(ProgressionActivités[[#This Row],[WBS]]="","",_xlfn.MINIFS(DataActivités[Date fin prévu],DataActivités[Activité],ProgressionActivités[[#This Row],[WBS]]))</calculatedColumnFormula>
    </tableColumn>
    <tableColumn id="6" xr3:uid="{D4440EC0-4F2F-4F63-BCE0-6B93D73BABF1}" name="Nombre de jour" dataDxfId="13" dataCellStyle="Milliers">
      <calculatedColumnFormula>IF(AND(ProgressionActivités[[#This Row],[Date début Prévue]]="",ProgressionActivités[[#This Row],[Date Fin Prévue]]=""),0,ProgressionActivités[[#This Row],[Date Fin Prévue]]-ProgressionActivités[[#This Row],[Date début Prévue]]+1)</calculatedColumnFormula>
    </tableColumn>
    <tableColumn id="7" xr3:uid="{560AB60D-CA57-4CE6-810C-DE8E8DAAC91C}" name="Date Début Réelle" dataDxfId="31">
      <calculatedColumnFormula>IF(ProgressionActivités[[#This Row],[WBS]]="","",_xlfn.MINIFS(DataActivités[Date début réel],DataActivités[Activité],ProgressionActivités[[#This Row],[WBS]]))</calculatedColumnFormula>
    </tableColumn>
    <tableColumn id="8" xr3:uid="{EBF102F7-25FF-4FF2-B6E9-7B3B7D894429}" name="Date Fin Réelle" dataDxfId="30">
      <calculatedColumnFormula>IF(ProgressionActivités[[#This Row],[WBS]]="","",_xlfn.MINIFS(DataActivités[Date fin réel],DataActivités[Activité],ProgressionActivités[[#This Row],[WBS]]))</calculatedColumnFormula>
    </tableColumn>
    <tableColumn id="9" xr3:uid="{CDCA4632-6467-4C3B-89F8-317B6A3172BB}" name="Nombre de jour2" dataDxfId="12" dataCellStyle="Milliers">
      <calculatedColumnFormula>IF(AND(ProgressionActivités[[#This Row],[Date Début Réelle]]="",ProgressionActivités[[#This Row],[Date Fin Réelle]]=""),0,ProgressionActivités[[#This Row],[Date Fin Réelle]]-ProgressionActivités[[#This Row],[Date Début Réelle]]+1)</calculatedColumnFormula>
    </tableColumn>
    <tableColumn id="10" xr3:uid="{F84223B9-497C-41FC-A6F9-A7D32F292845}" name="Ecart Plannification" dataDxfId="11" dataCellStyle="Milliers"/>
    <tableColumn id="11" xr3:uid="{B5AB6702-3228-4495-B900-2D0A6D181A84}" name="Ecart Plannification3" dataDxfId="29" dataCellStyle="Pourcentage">
      <calculatedColumnFormula>IFERROR(ProgressionActivités[[#This Row],[Ecart Plannification]]/ProgressionActivités[[#This Row],[Date Fin Prévue]],0)</calculatedColumnFormula>
    </tableColumn>
  </tableColumns>
  <tableStyleInfo name="TableStyleLight13" showFirstColumn="0" showLastColumn="0" showRowStripes="1" showColumnStripes="1"/>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BF3504-A28A-4399-BCE0-974EAB06DB4B}" name="DataActivités" displayName="DataActivités" ref="B15:M19" totalsRowShown="0" headerRowDxfId="40" headerRowBorderDxfId="39" tableBorderDxfId="38" totalsRowBorderDxfId="37">
  <autoFilter ref="B15:M19" xr:uid="{6E170939-BB45-48DB-A07F-89A029AD10E0}"/>
  <tableColumns count="12">
    <tableColumn id="1" xr3:uid="{C80090B9-AEC6-4FCF-91C1-846E67E550E8}" name="Activité" dataDxfId="10"/>
    <tableColumn id="2" xr3:uid="{AEB657D1-8A0A-4659-803E-A53D83D68966}" name="Descritpion tâches" dataDxfId="9"/>
    <tableColumn id="3" xr3:uid="{D1F72E8A-ACD3-4759-9679-D0771ADD985C}" name="Sous-Tâche" dataDxfId="3"/>
    <tableColumn id="4" xr3:uid="{E148DE12-4728-446E-926F-007D6A35F49C}" name="Date début prévu" dataDxfId="2"/>
    <tableColumn id="5" xr3:uid="{CC8C1A14-F53A-4410-A21B-4327A5AAE600}" name="Date fin prévu" dataDxfId="0"/>
    <tableColumn id="6" xr3:uid="{03632042-B701-48D9-AD4A-82BFBCDC33DD}" name="Nombre de jours prévus" dataDxfId="1" dataCellStyle="Milliers">
      <calculatedColumnFormula>IF(AND(DataActivités[[#This Row],[Date début prévu]]="",DataActivités[[#This Row],[Date fin prévu]]=""),0,DataActivités[[#This Row],[Date fin prévu]]-DataActivités[[#This Row],[Date début prévu]]+1)</calculatedColumnFormula>
    </tableColumn>
    <tableColumn id="7" xr3:uid="{B91BFF77-1E6E-44A3-AEEC-DE95A6E6FAE1}" name="Date début réel" dataDxfId="6"/>
    <tableColumn id="8" xr3:uid="{77ACB354-F0D4-4399-BB83-A18E4B25906D}" name="Date fin réel" dataDxfId="4"/>
    <tableColumn id="9" xr3:uid="{250F5563-B127-48DE-953A-CC26C5BBF80C}" name="Nombre de jours réels" dataDxfId="5" dataCellStyle="Milliers">
      <calculatedColumnFormula>IF(AND(DataActivités[[#This Row],[Date début réel]]="",DataActivités[[#This Row],[Date fin réel]]=""),0,DataActivités[[#This Row],[Date fin réel]]-DataActivités[[#This Row],[Date début réel]]+1)</calculatedColumnFormula>
    </tableColumn>
    <tableColumn id="10" xr3:uid="{2C9C4719-544F-4EFE-89E7-06CE02C89B55}" name="Ecart " dataDxfId="7" dataCellStyle="Milliers">
      <calculatedColumnFormula>DataActivités[[#This Row],[Nombre de jours réels]]-DataActivités[[#This Row],[Nombre de jours prévus]]</calculatedColumnFormula>
    </tableColumn>
    <tableColumn id="11" xr3:uid="{2DBE3572-ED9E-4856-ACDF-226FC9FAFD9A}" name="Statut"/>
    <tableColumn id="14" xr3:uid="{FD1DFB19-0EE0-488C-BF95-73334C74BF5F}" name="% Ecart" dataDxfId="8" dataCellStyle="Pourcentage">
      <calculatedColumnFormula>IFERROR(DataActivités[[#This Row],[Ecart ]]/DataActivités[[#This Row],[Nombre de jours prévus]],0)</calculatedColumnFormula>
    </tableColumn>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Vertex42 - Blue">
      <a:dk1>
        <a:sysClr val="windowText" lastClr="000000"/>
      </a:dk1>
      <a:lt1>
        <a:sysClr val="window" lastClr="FFFFFF"/>
      </a:lt1>
      <a:dk2>
        <a:srgbClr val="5E8BCE"/>
      </a:dk2>
      <a:lt2>
        <a:srgbClr val="EEECE2"/>
      </a:lt2>
      <a:accent1>
        <a:srgbClr val="3A5D9C"/>
      </a:accent1>
      <a:accent2>
        <a:srgbClr val="C04E4E"/>
      </a:accent2>
      <a:accent3>
        <a:srgbClr val="E68422"/>
      </a:accent3>
      <a:accent4>
        <a:srgbClr val="846648"/>
      </a:accent4>
      <a:accent5>
        <a:srgbClr val="26AA26"/>
      </a:accent5>
      <a:accent6>
        <a:srgbClr val="7860B4"/>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EA95D-B030-4D5C-B206-7FC38706AD68}">
  <sheetPr codeName="Feuil3"/>
  <dimension ref="B2:Y5"/>
  <sheetViews>
    <sheetView topLeftCell="E1" zoomScaleNormal="100" workbookViewId="0">
      <selection activeCell="Y3" sqref="Y3"/>
    </sheetView>
  </sheetViews>
  <sheetFormatPr baseColWidth="10" defaultRowHeight="14.25" x14ac:dyDescent="0.2"/>
  <cols>
    <col min="1" max="2" width="11" style="27"/>
    <col min="3" max="3" width="16.125" style="27" customWidth="1"/>
    <col min="4" max="4" width="13.625" style="27" bestFit="1" customWidth="1"/>
    <col min="5" max="6" width="13.625" style="27" customWidth="1"/>
    <col min="7" max="7" width="13.625" style="17" customWidth="1"/>
    <col min="8" max="11" width="13.625" style="27" customWidth="1"/>
    <col min="12" max="15" width="11" style="27"/>
    <col min="16" max="16" width="11.5" style="27" customWidth="1"/>
    <col min="17" max="17" width="11" style="15"/>
    <col min="18" max="18" width="15.75" style="27" customWidth="1"/>
    <col min="19" max="19" width="13.75" style="27" customWidth="1"/>
    <col min="20" max="20" width="13.625" style="27" customWidth="1"/>
    <col min="21" max="21" width="15.25" style="27" customWidth="1"/>
    <col min="22" max="22" width="13.125" style="27" customWidth="1"/>
    <col min="23" max="23" width="14.5" style="27" customWidth="1"/>
    <col min="24" max="24" width="16.5" style="27" customWidth="1"/>
    <col min="25" max="25" width="17.375" style="27" customWidth="1"/>
    <col min="26" max="16384" width="11" style="27"/>
  </cols>
  <sheetData>
    <row r="2" spans="2:25" ht="24" x14ac:dyDescent="0.2">
      <c r="B2" s="24" t="s">
        <v>30</v>
      </c>
      <c r="C2" s="24" t="s">
        <v>1</v>
      </c>
      <c r="D2" s="13" t="s">
        <v>15</v>
      </c>
      <c r="E2" s="13" t="s">
        <v>27</v>
      </c>
      <c r="F2" s="13" t="s">
        <v>23</v>
      </c>
      <c r="G2" s="25" t="s">
        <v>28</v>
      </c>
      <c r="H2" s="26" t="s">
        <v>24</v>
      </c>
      <c r="I2" s="13" t="s">
        <v>25</v>
      </c>
      <c r="J2" s="13" t="s">
        <v>29</v>
      </c>
      <c r="K2" s="13" t="s">
        <v>31</v>
      </c>
      <c r="L2" s="13" t="s">
        <v>21</v>
      </c>
      <c r="O2" s="24" t="s">
        <v>0</v>
      </c>
      <c r="P2" s="13" t="s">
        <v>15</v>
      </c>
      <c r="Q2" s="14" t="s">
        <v>18</v>
      </c>
      <c r="R2" s="13" t="s">
        <v>22</v>
      </c>
      <c r="S2" s="13" t="s">
        <v>23</v>
      </c>
      <c r="T2" s="13" t="s">
        <v>26</v>
      </c>
      <c r="U2" s="13" t="s">
        <v>24</v>
      </c>
      <c r="V2" s="13" t="s">
        <v>25</v>
      </c>
      <c r="W2" s="13" t="s">
        <v>38</v>
      </c>
      <c r="X2" s="13" t="s">
        <v>19</v>
      </c>
      <c r="Y2" s="13" t="s">
        <v>39</v>
      </c>
    </row>
    <row r="3" spans="2:25" ht="15" x14ac:dyDescent="0.2">
      <c r="B3" s="20" t="s">
        <v>32</v>
      </c>
      <c r="C3" s="21" t="s">
        <v>34</v>
      </c>
      <c r="D3" s="15"/>
      <c r="E3" s="22">
        <f>IF(AND(ProgressionTâche[[#This Row],[Activités]]="",ProgressionTâche[[#This Row],[Descritpion tâches]]=""),"",_xlfn.MINIFS(DataActivités[Date début prévu],DataActivités[Activité],ProgressionTâche[[#This Row],[Activités]],DataActivités[Descritpion tâches],ProgressionTâche[[#This Row],[Descritpion tâches]]))</f>
        <v>44927</v>
      </c>
      <c r="F3" s="22">
        <f>IF(AND(ProgressionTâche[[#This Row],[Activités]]="",ProgressionTâche[[#This Row],[Descritpion tâches]]=""),"",_xlfn.MINIFS(DataActivités[Date fin prévu],DataActivités[Activité],ProgressionTâche[[#This Row],[Activités]],DataActivités[Descritpion tâches],ProgressionTâche[[#This Row],[Descritpion tâches]]))</f>
        <v>45284</v>
      </c>
      <c r="G3" s="28">
        <f>IF(AND(ProgressionTâche[[#This Row],[Date Début Prévue]]="",ProgressionTâche[[#This Row],[Date Fin Prévue]]=""),0,ProgressionTâche[[#This Row],[Date Fin Prévue]]-ProgressionTâche[[#This Row],[Date Début Prévue]]+1)</f>
        <v>358</v>
      </c>
      <c r="H3" s="22">
        <f>IF(AND(ProgressionTâche[[#This Row],[Activités]]="",ProgressionTâche[[#This Row],[Descritpion tâches]]=""),"",_xlfn.MINIFS(DataActivités[Date début réel],DataActivités[Activité],ProgressionTâche[[#This Row],[Activités]],DataActivités[Descritpion tâches],ProgressionTâche[[#This Row],[Descritpion tâches]]))</f>
        <v>44958</v>
      </c>
      <c r="I3" s="22">
        <f>IF(AND(ProgressionTâche[[#This Row],[Activités]]="",ProgressionTâche[[#This Row],[Descritpion tâches]]=""),"",_xlfn.MAXIFS(DataActivités[Date fin réel],DataActivités[Activité],ProgressionTâche[[#This Row],[Activités]],DataActivités[Descritpion tâches],ProgressionTâche[[#This Row],[Descritpion tâches]]))</f>
        <v>45291</v>
      </c>
      <c r="J3" s="28">
        <f>IF(AND(ProgressionTâche[[#This Row],[Date Début Réelle]]="",ProgressionTâche[[#This Row],[Date Fin Réelle]]=""),0,ProgressionTâche[[#This Row],[Date Fin Réelle]]-ProgressionTâche[[#This Row],[Date Début Réelle]]+1)</f>
        <v>334</v>
      </c>
      <c r="K3" s="28">
        <f>ProgressionTâche[[#This Row],[Nombre de jour Réel]]-ProgressionTâche[[#This Row],[Nombre Jour Prévu]]</f>
        <v>-24</v>
      </c>
      <c r="L3" s="18">
        <f>IFERROR(ProgressionTâche[[#This Row],[Ecart]]/ProgressionTâche[[#This Row],[Nombre Jour Prévu]],0)</f>
        <v>-6.7039106145251395E-2</v>
      </c>
      <c r="O3" s="11" t="s">
        <v>32</v>
      </c>
      <c r="P3" s="15"/>
      <c r="Q3" s="15">
        <v>1</v>
      </c>
      <c r="R3" s="16">
        <f>IF(ProgressionActivités[[#This Row],[WBS]]="","",_xlfn.MINIFS(DataActivités[Date début prévu],DataActivités[Activité],ProgressionActivités[[#This Row],[WBS]]))</f>
        <v>44927</v>
      </c>
      <c r="S3" s="16">
        <f>IF(ProgressionActivités[[#This Row],[WBS]]="","",_xlfn.MINIFS(DataActivités[Date fin prévu],DataActivités[Activité],ProgressionActivités[[#This Row],[WBS]]))</f>
        <v>45054</v>
      </c>
      <c r="T3" s="28">
        <f>IF(AND(ProgressionActivités[[#This Row],[Date début Prévue]]="",ProgressionActivités[[#This Row],[Date Fin Prévue]]=""),0,ProgressionActivités[[#This Row],[Date Fin Prévue]]-ProgressionActivités[[#This Row],[Date début Prévue]]+1)</f>
        <v>128</v>
      </c>
      <c r="U3" s="16">
        <f>IF(ProgressionActivités[[#This Row],[WBS]]="","",_xlfn.MINIFS(DataActivités[Date début réel],DataActivités[Activité],ProgressionActivités[[#This Row],[WBS]]))</f>
        <v>44958</v>
      </c>
      <c r="V3" s="16">
        <f>IF(ProgressionActivités[[#This Row],[WBS]]="","",_xlfn.MINIFS(DataActivités[Date fin réel],DataActivités[Activité],ProgressionActivités[[#This Row],[WBS]]))</f>
        <v>45291</v>
      </c>
      <c r="W3" s="28">
        <f>IF(AND(ProgressionActivités[[#This Row],[Date Début Réelle]]="",ProgressionActivités[[#This Row],[Date Fin Réelle]]=""),0,ProgressionActivités[[#This Row],[Date Fin Réelle]]-ProgressionActivités[[#This Row],[Date Début Réelle]]+1)</f>
        <v>334</v>
      </c>
      <c r="X3" s="28">
        <f>W3-T3</f>
        <v>206</v>
      </c>
      <c r="Y3" s="18">
        <f>IFERROR(ProgressionActivités[[#This Row],[Ecart Plannification]]/ProgressionActivités[[#This Row],[Date Fin Prévue]],0)</f>
        <v>4.5722910285435252E-3</v>
      </c>
    </row>
    <row r="4" spans="2:25" ht="15" x14ac:dyDescent="0.2">
      <c r="B4" s="20" t="s">
        <v>32</v>
      </c>
      <c r="C4" s="21" t="s">
        <v>36</v>
      </c>
      <c r="D4" s="15"/>
      <c r="E4" s="22">
        <f>IF(AND(ProgressionTâche[[#This Row],[Activités]]="",ProgressionTâche[[#This Row],[Descritpion tâches]]=""),"",_xlfn.MINIFS(DataActivités[Date début prévu],DataActivités[Activité],ProgressionTâche[[#This Row],[Activités]],DataActivités[Descritpion tâches],ProgressionTâche[[#This Row],[Descritpion tâches]]))</f>
        <v>45019</v>
      </c>
      <c r="F4" s="22">
        <f>IF(AND(ProgressionTâche[[#This Row],[Activités]]="",ProgressionTâche[[#This Row],[Descritpion tâches]]=""),"",_xlfn.MINIFS(DataActivités[Date fin prévu],DataActivités[Activité],ProgressionTâche[[#This Row],[Activités]],DataActivités[Descritpion tâches],ProgressionTâche[[#This Row],[Descritpion tâches]]))</f>
        <v>45054</v>
      </c>
      <c r="G4" s="28">
        <f>IF(AND(ProgressionTâche[[#This Row],[Date Début Prévue]]="",ProgressionTâche[[#This Row],[Date Fin Prévue]]=""),0,ProgressionTâche[[#This Row],[Date Fin Prévue]]-ProgressionTâche[[#This Row],[Date Début Prévue]]+1)</f>
        <v>36</v>
      </c>
      <c r="H4" s="22">
        <f>IF(AND(ProgressionTâche[[#This Row],[Activités]]="",ProgressionTâche[[#This Row],[Descritpion tâches]]=""),"",_xlfn.MINIFS(DataActivités[Date début réel],DataActivités[Activité],ProgressionTâche[[#This Row],[Activités]],DataActivités[Descritpion tâches],ProgressionTâche[[#This Row],[Descritpion tâches]]))</f>
        <v>45081</v>
      </c>
      <c r="I4" s="22">
        <f>IF(AND(ProgressionTâche[[#This Row],[Activités]]="",ProgressionTâche[[#This Row],[Descritpion tâches]]=""),"",_xlfn.MAXIFS(DataActivités[Date fin réel],DataActivités[Activité],ProgressionTâche[[#This Row],[Activités]],DataActivités[Descritpion tâches],ProgressionTâche[[#This Row],[Descritpion tâches]]))</f>
        <v>45782</v>
      </c>
      <c r="J4" s="28">
        <f>IF(AND(ProgressionTâche[[#This Row],[Date Début Réelle]]="",ProgressionTâche[[#This Row],[Date Fin Réelle]]=""),0,ProgressionTâche[[#This Row],[Date Fin Réelle]]-ProgressionTâche[[#This Row],[Date Début Réelle]]+1)</f>
        <v>702</v>
      </c>
      <c r="K4" s="28">
        <f>ProgressionTâche[[#This Row],[Nombre de jour Réel]]-ProgressionTâche[[#This Row],[Nombre Jour Prévu]]</f>
        <v>666</v>
      </c>
      <c r="L4" s="18">
        <f>IFERROR(ProgressionTâche[[#This Row],[Ecart]]/ProgressionTâche[[#This Row],[Nombre Jour Prévu]],0)</f>
        <v>18.5</v>
      </c>
    </row>
    <row r="5" spans="2:25" ht="15" x14ac:dyDescent="0.2">
      <c r="B5" s="20" t="s">
        <v>35</v>
      </c>
      <c r="C5" s="21" t="s">
        <v>34</v>
      </c>
      <c r="D5" s="23"/>
      <c r="E5" s="22">
        <f>IF(AND(ProgressionTâche[[#This Row],[Activités]]="",ProgressionTâche[[#This Row],[Descritpion tâches]]=""),"",_xlfn.MINIFS(DataActivités[Date début prévu],DataActivités[Activité],ProgressionTâche[[#This Row],[Activités]],DataActivités[Descritpion tâches],ProgressionTâche[[#This Row],[Descritpion tâches]]))</f>
        <v>45387</v>
      </c>
      <c r="F5" s="22">
        <f>IF(AND(ProgressionTâche[[#This Row],[Activités]]="",ProgressionTâche[[#This Row],[Descritpion tâches]]=""),"",_xlfn.MINIFS(DataActivités[Date fin prévu],DataActivités[Activité],ProgressionTâche[[#This Row],[Activités]],DataActivités[Descritpion tâches],ProgressionTâche[[#This Row],[Descritpion tâches]]))</f>
        <v>45449</v>
      </c>
      <c r="G5" s="28">
        <f>IF(AND(ProgressionTâche[[#This Row],[Date Début Prévue]]="",ProgressionTâche[[#This Row],[Date Fin Prévue]]=""),0,ProgressionTâche[[#This Row],[Date Fin Prévue]]-ProgressionTâche[[#This Row],[Date Début Prévue]]+1)</f>
        <v>63</v>
      </c>
      <c r="H5" s="22">
        <f>IF(AND(ProgressionTâche[[#This Row],[Activités]]="",ProgressionTâche[[#This Row],[Descritpion tâches]]=""),"",_xlfn.MINIFS(DataActivités[Date début réel],DataActivités[Activité],ProgressionTâche[[#This Row],[Activités]],DataActivités[Descritpion tâches],ProgressionTâche[[#This Row],[Descritpion tâches]]))</f>
        <v>45416</v>
      </c>
      <c r="I5" s="22">
        <f>IF(AND(ProgressionTâche[[#This Row],[Activités]]="",ProgressionTâche[[#This Row],[Descritpion tâches]]=""),"",_xlfn.MAXIFS(DataActivités[Date fin réel],DataActivités[Activité],ProgressionTâche[[#This Row],[Activités]],DataActivités[Descritpion tâches],ProgressionTâche[[#This Row],[Descritpion tâches]]))</f>
        <v>45510</v>
      </c>
      <c r="J5" s="28">
        <f>IF(AND(ProgressionTâche[[#This Row],[Date Début Réelle]]="",ProgressionTâche[[#This Row],[Date Fin Réelle]]=""),0,ProgressionTâche[[#This Row],[Date Fin Réelle]]-ProgressionTâche[[#This Row],[Date Début Réelle]]+1)</f>
        <v>95</v>
      </c>
      <c r="K5" s="28">
        <f>ProgressionTâche[[#This Row],[Nombre de jour Réel]]-ProgressionTâche[[#This Row],[Nombre Jour Prévu]]</f>
        <v>32</v>
      </c>
      <c r="L5" s="18">
        <f>IFERROR(ProgressionTâche[[#This Row],[Ecart]]/ProgressionTâche[[#This Row],[Nombre Jour Prévu]],0)</f>
        <v>0.50793650793650791</v>
      </c>
    </row>
  </sheetData>
  <phoneticPr fontId="8" type="noConversion"/>
  <conditionalFormatting sqref="M8">
    <cfRule type="colorScale" priority="7">
      <colorScale>
        <cfvo type="min"/>
        <cfvo type="percentile" val="50"/>
        <cfvo type="max"/>
        <color rgb="FF63BE7B"/>
        <color rgb="FFFFEB84"/>
        <color rgb="FFF8696B"/>
      </colorScale>
    </cfRule>
  </conditionalFormatting>
  <conditionalFormatting sqref="P1:P1048576">
    <cfRule type="dataBar" priority="3">
      <dataBar>
        <cfvo type="min"/>
        <cfvo type="max"/>
        <color rgb="FF638EC6"/>
      </dataBar>
      <extLst>
        <ext xmlns:x14="http://schemas.microsoft.com/office/spreadsheetml/2009/9/main" uri="{B025F937-C7B1-47D3-B67F-A62EFF666E3E}">
          <x14:id>{D50F6BFE-D1A7-4F8E-81A4-6301D4BD1F87}</x14:id>
        </ext>
      </extLst>
    </cfRule>
  </conditionalFormatting>
  <conditionalFormatting sqref="P3">
    <cfRule type="dataBar" priority="23">
      <dataBar>
        <cfvo type="percent" val="0"/>
        <cfvo type="percent" val="100"/>
        <color rgb="FF638EC6"/>
      </dataBar>
      <extLst>
        <ext xmlns:x14="http://schemas.microsoft.com/office/spreadsheetml/2009/9/main" uri="{B025F937-C7B1-47D3-B67F-A62EFF666E3E}">
          <x14:id>{9401105D-91C1-48E6-8602-EF5735B20089}</x14:id>
        </ext>
      </extLst>
    </cfRule>
  </conditionalFormatting>
  <pageMargins left="0.7" right="0.7" top="0.75" bottom="0.75" header="0.3" footer="0.3"/>
  <pageSetup paperSize="9" orientation="portrait" horizontalDpi="4294967293" verticalDpi="0" r:id="rId1"/>
  <customProperties>
    <customPr name="PolyworksSheetId" r:id="rId2"/>
  </customProperties>
  <tableParts count="2">
    <tablePart r:id="rId3"/>
    <tablePart r:id="rId4"/>
  </tableParts>
  <extLst>
    <ext xmlns:x14="http://schemas.microsoft.com/office/spreadsheetml/2009/9/main" uri="{78C0D931-6437-407d-A8EE-F0AAD7539E65}">
      <x14:conditionalFormattings>
        <x14:conditionalFormatting xmlns:xm="http://schemas.microsoft.com/office/excel/2006/main">
          <x14:cfRule type="dataBar" id="{D50F6BFE-D1A7-4F8E-81A4-6301D4BD1F87}">
            <x14:dataBar minLength="0" maxLength="100" border="1" negativeBarBorderColorSameAsPositive="0">
              <x14:cfvo type="autoMin"/>
              <x14:cfvo type="autoMax"/>
              <x14:borderColor rgb="FF638EC6"/>
              <x14:negativeFillColor rgb="FFFF0000"/>
              <x14:negativeBorderColor rgb="FFFF0000"/>
              <x14:axisColor rgb="FF000000"/>
            </x14:dataBar>
          </x14:cfRule>
          <xm:sqref>P1:P1048576</xm:sqref>
        </x14:conditionalFormatting>
        <x14:conditionalFormatting xmlns:xm="http://schemas.microsoft.com/office/excel/2006/main">
          <x14:cfRule type="dataBar" id="{9401105D-91C1-48E6-8602-EF5735B20089}">
            <x14:dataBar minLength="0" maxLength="100" gradient="0">
              <x14:cfvo type="percent">
                <xm:f>0</xm:f>
              </x14:cfvo>
              <x14:cfvo type="percent">
                <xm:f>100</xm:f>
              </x14:cfvo>
              <x14:negativeFillColor rgb="FFFF0000"/>
              <x14:axisColor rgb="FF000000"/>
            </x14:dataBar>
          </x14:cfRule>
          <xm:sqref>P3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1944C-37D8-4ACB-93E4-773404C04E3A}">
  <sheetPr codeName="Feuil4"/>
  <dimension ref="B3:M19"/>
  <sheetViews>
    <sheetView tabSelected="1" zoomScale="90" zoomScaleNormal="90" workbookViewId="0">
      <selection activeCell="C3" sqref="C3"/>
    </sheetView>
  </sheetViews>
  <sheetFormatPr baseColWidth="10" defaultRowHeight="14.25" x14ac:dyDescent="0.2"/>
  <cols>
    <col min="2" max="2" width="24.25" style="10" customWidth="1"/>
    <col min="3" max="3" width="26.875" style="1" bestFit="1" customWidth="1"/>
    <col min="4" max="4" width="39.75" style="5" bestFit="1" customWidth="1"/>
    <col min="5" max="5" width="17.875" style="2" customWidth="1"/>
    <col min="6" max="6" width="15" style="2" customWidth="1"/>
    <col min="7" max="7" width="23.125" customWidth="1"/>
    <col min="8" max="8" width="19.5" bestFit="1" customWidth="1"/>
    <col min="9" max="9" width="13.5" customWidth="1"/>
    <col min="10" max="10" width="21.625" customWidth="1"/>
    <col min="12" max="12" width="15.875" bestFit="1" customWidth="1"/>
    <col min="13" max="13" width="14.25" bestFit="1" customWidth="1"/>
  </cols>
  <sheetData>
    <row r="3" spans="2:13" x14ac:dyDescent="0.2">
      <c r="B3" s="8" t="s">
        <v>16</v>
      </c>
      <c r="C3" s="6">
        <f>COUNTIF(DataActivités[Statut],B3)/(COUNTA(DataActivités[Statut]))</f>
        <v>0</v>
      </c>
    </row>
    <row r="4" spans="2:13" x14ac:dyDescent="0.2">
      <c r="B4" s="8" t="s">
        <v>12</v>
      </c>
      <c r="C4" s="6">
        <f>COUNTIF(DataActivités[Statut],B4)/(COUNTA(DataActivités[Statut]))</f>
        <v>0.5</v>
      </c>
    </row>
    <row r="5" spans="2:13" x14ac:dyDescent="0.2">
      <c r="B5" s="8" t="s">
        <v>13</v>
      </c>
      <c r="C5" s="6">
        <f>COUNTIF(DataActivités[Statut],B5)/(COUNTA(DataActivités[Statut]))</f>
        <v>0.5</v>
      </c>
    </row>
    <row r="6" spans="2:13" x14ac:dyDescent="0.2">
      <c r="B6" s="8" t="s">
        <v>17</v>
      </c>
      <c r="C6" s="6">
        <f>COUNTIF(DataActivités[Statut],B6)/(COUNTA(DataActivités[Statut]))</f>
        <v>0</v>
      </c>
    </row>
    <row r="7" spans="2:13" x14ac:dyDescent="0.2">
      <c r="B7" s="9"/>
      <c r="C7" s="7"/>
    </row>
    <row r="8" spans="2:13" x14ac:dyDescent="0.2">
      <c r="B8" s="9"/>
      <c r="C8" s="7"/>
    </row>
    <row r="9" spans="2:13" x14ac:dyDescent="0.2">
      <c r="B9" s="9"/>
      <c r="C9" s="7"/>
    </row>
    <row r="10" spans="2:13" x14ac:dyDescent="0.2">
      <c r="B10" s="9"/>
      <c r="C10" s="7"/>
    </row>
    <row r="11" spans="2:13" x14ac:dyDescent="0.2">
      <c r="B11" s="9"/>
      <c r="C11" s="7"/>
    </row>
    <row r="12" spans="2:13" x14ac:dyDescent="0.2">
      <c r="B12" s="9"/>
      <c r="C12" s="7"/>
    </row>
    <row r="15" spans="2:13" x14ac:dyDescent="0.2">
      <c r="B15" s="29" t="s">
        <v>9</v>
      </c>
      <c r="C15" s="12" t="s">
        <v>1</v>
      </c>
      <c r="D15" s="30" t="s">
        <v>10</v>
      </c>
      <c r="E15" s="31" t="s">
        <v>2</v>
      </c>
      <c r="F15" s="31" t="s">
        <v>3</v>
      </c>
      <c r="G15" s="32" t="s">
        <v>7</v>
      </c>
      <c r="H15" s="33" t="s">
        <v>4</v>
      </c>
      <c r="I15" s="33" t="s">
        <v>5</v>
      </c>
      <c r="J15" s="19" t="s">
        <v>6</v>
      </c>
      <c r="K15" s="19" t="s">
        <v>8</v>
      </c>
      <c r="L15" s="13" t="s">
        <v>11</v>
      </c>
      <c r="M15" s="13" t="s">
        <v>20</v>
      </c>
    </row>
    <row r="16" spans="2:13" x14ac:dyDescent="0.2">
      <c r="B16" s="34" t="s">
        <v>32</v>
      </c>
      <c r="C16" s="35" t="s">
        <v>34</v>
      </c>
      <c r="D16" s="36" t="s">
        <v>33</v>
      </c>
      <c r="E16" s="37">
        <v>44927</v>
      </c>
      <c r="F16" s="38">
        <v>45284</v>
      </c>
      <c r="G16" s="39">
        <f>IF(AND(DataActivités[[#This Row],[Date début prévu]]="",DataActivités[[#This Row],[Date fin prévu]]=""),0,DataActivités[[#This Row],[Date fin prévu]]-DataActivités[[#This Row],[Date début prévu]]+1)</f>
        <v>358</v>
      </c>
      <c r="H16" s="37">
        <v>44958</v>
      </c>
      <c r="I16" s="38">
        <v>45291</v>
      </c>
      <c r="J16" s="39">
        <f>IF(AND(DataActivités[[#This Row],[Date début réel]]="",DataActivités[[#This Row],[Date fin réel]]=""),0,DataActivités[[#This Row],[Date fin réel]]-DataActivités[[#This Row],[Date début réel]]+1)</f>
        <v>334</v>
      </c>
      <c r="K16" s="43">
        <f>DataActivités[[#This Row],[Nombre de jours réels]]-DataActivités[[#This Row],[Nombre de jours prévus]]</f>
        <v>-24</v>
      </c>
      <c r="L16" s="27" t="s">
        <v>13</v>
      </c>
      <c r="M16" s="18">
        <f>IFERROR(DataActivités[[#This Row],[Ecart ]]/DataActivités[[#This Row],[Nombre de jours prévus]],0)</f>
        <v>-6.7039106145251395E-2</v>
      </c>
    </row>
    <row r="17" spans="2:13" x14ac:dyDescent="0.2">
      <c r="B17" s="34" t="s">
        <v>32</v>
      </c>
      <c r="C17" s="35" t="s">
        <v>36</v>
      </c>
      <c r="D17" s="36" t="s">
        <v>37</v>
      </c>
      <c r="E17" s="37">
        <v>45693</v>
      </c>
      <c r="F17" s="38">
        <v>45782</v>
      </c>
      <c r="G17" s="39">
        <f>IF(AND(DataActivités[[#This Row],[Date début prévu]]="",DataActivités[[#This Row],[Date fin prévu]]=""),0,DataActivités[[#This Row],[Date fin prévu]]-DataActivités[[#This Row],[Date début prévu]]+1)</f>
        <v>90</v>
      </c>
      <c r="H17" s="37">
        <v>45782</v>
      </c>
      <c r="I17" s="38">
        <v>45782</v>
      </c>
      <c r="J17" s="39">
        <f>IF(AND(DataActivités[[#This Row],[Date début réel]]="",DataActivités[[#This Row],[Date fin réel]]=""),0,DataActivités[[#This Row],[Date fin réel]]-DataActivités[[#This Row],[Date début réel]]+1)</f>
        <v>1</v>
      </c>
      <c r="K17" s="43">
        <f>DataActivités[[#This Row],[Nombre de jours réels]]-DataActivités[[#This Row],[Nombre de jours prévus]]</f>
        <v>-89</v>
      </c>
      <c r="L17" s="27" t="s">
        <v>13</v>
      </c>
      <c r="M17" s="18">
        <f>IFERROR(DataActivités[[#This Row],[Ecart ]]/DataActivités[[#This Row],[Nombre de jours prévus]],0)</f>
        <v>-0.98888888888888893</v>
      </c>
    </row>
    <row r="18" spans="2:13" x14ac:dyDescent="0.2">
      <c r="B18" s="40" t="s">
        <v>32</v>
      </c>
      <c r="C18" s="41" t="s">
        <v>36</v>
      </c>
      <c r="D18" s="42" t="s">
        <v>37</v>
      </c>
      <c r="E18" s="37">
        <v>45019</v>
      </c>
      <c r="F18" s="38">
        <v>45054</v>
      </c>
      <c r="G18" s="39">
        <f>IF(AND(DataActivités[[#This Row],[Date début prévu]]="",DataActivités[[#This Row],[Date fin prévu]]=""),0,DataActivités[[#This Row],[Date fin prévu]]-DataActivités[[#This Row],[Date début prévu]]+1)</f>
        <v>36</v>
      </c>
      <c r="H18" s="37">
        <v>45081</v>
      </c>
      <c r="I18" s="38">
        <v>45416</v>
      </c>
      <c r="J18" s="39">
        <f>IF(AND(DataActivités[[#This Row],[Date début réel]]="",DataActivités[[#This Row],[Date fin réel]]=""),0,DataActivités[[#This Row],[Date fin réel]]-DataActivités[[#This Row],[Date début réel]]+1)</f>
        <v>336</v>
      </c>
      <c r="K18" s="43">
        <f>DataActivités[[#This Row],[Nombre de jours réels]]-DataActivités[[#This Row],[Nombre de jours prévus]]</f>
        <v>300</v>
      </c>
      <c r="L18" s="27" t="s">
        <v>12</v>
      </c>
      <c r="M18" s="18">
        <f>IFERROR(DataActivités[[#This Row],[Ecart ]]/DataActivités[[#This Row],[Nombre de jours prévus]],0)</f>
        <v>8.3333333333333339</v>
      </c>
    </row>
    <row r="19" spans="2:13" x14ac:dyDescent="0.2">
      <c r="B19" s="40" t="s">
        <v>35</v>
      </c>
      <c r="C19" s="41" t="s">
        <v>34</v>
      </c>
      <c r="D19" s="42" t="s">
        <v>33</v>
      </c>
      <c r="E19" s="37">
        <v>45387</v>
      </c>
      <c r="F19" s="38">
        <v>45449</v>
      </c>
      <c r="G19" s="39">
        <f>IF(AND(DataActivités[[#This Row],[Date début prévu]]="",DataActivités[[#This Row],[Date fin prévu]]=""),0,DataActivités[[#This Row],[Date fin prévu]]-DataActivités[[#This Row],[Date début prévu]]+1)</f>
        <v>63</v>
      </c>
      <c r="H19" s="37">
        <v>45416</v>
      </c>
      <c r="I19" s="38">
        <v>45510</v>
      </c>
      <c r="J19" s="39">
        <f>IF(AND(DataActivités[[#This Row],[Date début réel]]="",DataActivités[[#This Row],[Date fin réel]]=""),0,DataActivités[[#This Row],[Date fin réel]]-DataActivités[[#This Row],[Date début réel]]+1)</f>
        <v>95</v>
      </c>
      <c r="K19" s="43">
        <f>DataActivités[[#This Row],[Nombre de jours réels]]-DataActivités[[#This Row],[Nombre de jours prévus]]</f>
        <v>32</v>
      </c>
      <c r="L19" s="27" t="s">
        <v>12</v>
      </c>
      <c r="M19" s="18">
        <f>IFERROR(DataActivités[[#This Row],[Ecart ]]/DataActivités[[#This Row],[Nombre de jours prévus]],0)</f>
        <v>0.50793650793650791</v>
      </c>
    </row>
  </sheetData>
  <pageMargins left="0.7" right="0.7" top="0.75" bottom="0.75" header="0.3" footer="0.3"/>
  <pageSetup paperSize="9" orientation="portrait" horizontalDpi="4294967293" verticalDpi="0" r:id="rId1"/>
  <headerFooter>
    <oddFooter>&amp;R_x000D_&amp;1#&amp;"Arial"&amp;10&amp;K000000 Confidential C</oddFooter>
  </headerFooter>
  <customProperties>
    <customPr name="PolyworksSheetId" r:id="rId2"/>
  </customProperties>
  <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73A05F4D-A24D-4C2E-B5E0-10A30AE4CF9F}">
          <x14:formula1>
            <xm:f>Annexe!$B$3:$B$6</xm:f>
          </x14:formula1>
          <xm:sqref>L16:L19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3025B-7E04-48CC-ACC9-0549FD2817CC}">
  <sheetPr codeName="Feuil8"/>
  <dimension ref="B2:B6"/>
  <sheetViews>
    <sheetView workbookViewId="0">
      <selection activeCell="D10" sqref="D10"/>
    </sheetView>
  </sheetViews>
  <sheetFormatPr baseColWidth="10" defaultRowHeight="14.25" x14ac:dyDescent="0.2"/>
  <cols>
    <col min="2" max="2" width="14.875" bestFit="1" customWidth="1"/>
  </cols>
  <sheetData>
    <row r="2" spans="2:2" x14ac:dyDescent="0.2">
      <c r="B2" s="4" t="s">
        <v>11</v>
      </c>
    </row>
    <row r="3" spans="2:2" x14ac:dyDescent="0.2">
      <c r="B3" s="3" t="s">
        <v>14</v>
      </c>
    </row>
    <row r="4" spans="2:2" x14ac:dyDescent="0.2">
      <c r="B4" s="3" t="s">
        <v>12</v>
      </c>
    </row>
    <row r="5" spans="2:2" x14ac:dyDescent="0.2">
      <c r="B5" s="3" t="s">
        <v>13</v>
      </c>
    </row>
    <row r="6" spans="2:2" x14ac:dyDescent="0.2">
      <c r="B6" s="3" t="s">
        <v>17</v>
      </c>
    </row>
  </sheetData>
  <pageMargins left="0.7" right="0.7" top="0.75" bottom="0.75" header="0.3" footer="0.3"/>
  <customProperties>
    <customPr name="PolyworksSheet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ReportLoop>
  <AddInVersion year="22" major="1" minor="0" build="1030"/>
  <DataVersion major="1" minor="0"> </DataVersion>
  <Snapshots>
    <Version>1</Version>
  </Snapshots>
  <ProjectData>
    <Version/>
    <Workspaces/>
  </ProjectData>
</ReportLoop>
</file>

<file path=customXml/itemProps1.xml><?xml version="1.0" encoding="utf-8"?>
<ds:datastoreItem xmlns:ds="http://schemas.openxmlformats.org/officeDocument/2006/customXml" ds:itemID="{BB92DFA9-E23C-4F98-9772-0B82DA9C343D}">
  <ds:schemaRefs/>
</ds:datastoreItem>
</file>

<file path=docMetadata/LabelInfo.xml><?xml version="1.0" encoding="utf-8"?>
<clbl:labelList xmlns:clbl="http://schemas.microsoft.com/office/2020/mipLabelMetadata">
  <clbl:label id="{fd1c0902-ed92-4fed-896d-2e7725de02d4}" enabled="1" method="Standard" siteId="{d6b0bbee-7cd9-4d60-bce6-4a67b543e2a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Data_Projet</vt:lpstr>
      <vt:lpstr>Data_Sous_tâche</vt:lpstr>
      <vt:lpstr>Annexe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FOURRIER Clara</dc:creator>
  <cp:lastModifiedBy>Chris ARCHET</cp:lastModifiedBy>
  <cp:lastPrinted>2017-01-28T01:37:13Z</cp:lastPrinted>
  <dcterms:created xsi:type="dcterms:W3CDTF">2017-01-09T18:01:51Z</dcterms:created>
  <dcterms:modified xsi:type="dcterms:W3CDTF">2024-01-31T20:34:48Z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(c) 2017 Vertex42 LLC</vt:lpwstr>
  </property>
  <property fmtid="{D5CDD505-2E9C-101B-9397-08002B2CF9AE}" pid="3" name="Version">
    <vt:lpwstr>1.0.0</vt:lpwstr>
  </property>
</Properties>
</file>