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DDDC615-978A-454C-94D2-EC39DEA9D13E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Septembre 2023" sheetId="67" r:id="rId1"/>
    <sheet name="Octobre 2023" sheetId="68" r:id="rId2"/>
    <sheet name="Novembre 2023" sheetId="69" r:id="rId3"/>
    <sheet name="Décembre 2023" sheetId="70" r:id="rId4"/>
    <sheet name="Janvier 2024" sheetId="71" r:id="rId5"/>
    <sheet name="REF" sheetId="72" r:id="rId6"/>
    <sheet name="Synthèse" sheetId="73" r:id="rId7"/>
  </sheets>
  <externalReferences>
    <externalReference r:id="rId8"/>
  </externalReferences>
  <definedNames>
    <definedName name="Liste_a_Facturer">OFFSET([1]Clients!$B$4,,,COUNTA([1]Clients!$B:$B)-2)</definedName>
    <definedName name="Segment_Mois">#N/A</definedName>
  </definedNames>
  <calcPr calcId="191029"/>
  <pivotCaches>
    <pivotCache cacheId="29" r:id="rId9"/>
  </pivotCaches>
  <extLst>
    <ext xmlns:x14="http://schemas.microsoft.com/office/spreadsheetml/2009/9/main" uri="{BBE1A952-AA13-448e-AADC-164F8A28A991}">
      <x14:slicerCaches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68" l="1"/>
  <c r="D26" i="68"/>
  <c r="C26" i="68"/>
  <c r="C26" i="67" l="1"/>
  <c r="F4" i="71"/>
  <c r="G17" i="71"/>
  <c r="G16" i="71"/>
  <c r="G15" i="71"/>
  <c r="G14" i="71"/>
  <c r="G13" i="71"/>
  <c r="G12" i="71"/>
  <c r="G11" i="71"/>
  <c r="G10" i="71"/>
  <c r="G9" i="71"/>
  <c r="G8" i="71"/>
  <c r="G7" i="71"/>
  <c r="C29" i="71"/>
  <c r="G4" i="71" s="1"/>
  <c r="G20" i="71"/>
  <c r="G19" i="71"/>
  <c r="G18" i="71"/>
  <c r="G6" i="71"/>
  <c r="G5" i="71"/>
  <c r="H4" i="71"/>
  <c r="G20" i="70"/>
  <c r="G19" i="70"/>
  <c r="G18" i="70"/>
  <c r="G17" i="70"/>
  <c r="G16" i="70"/>
  <c r="G15" i="70"/>
  <c r="G14" i="70"/>
  <c r="G13" i="70"/>
  <c r="G12" i="70"/>
  <c r="G11" i="70"/>
  <c r="G10" i="70"/>
  <c r="G9" i="70"/>
  <c r="G8" i="70"/>
  <c r="G7" i="70"/>
  <c r="G6" i="70"/>
  <c r="G5" i="70"/>
  <c r="H4" i="70"/>
  <c r="F4" i="70"/>
  <c r="G20" i="69"/>
  <c r="G19" i="69"/>
  <c r="G18" i="69"/>
  <c r="G17" i="69"/>
  <c r="G16" i="69"/>
  <c r="G15" i="69"/>
  <c r="G14" i="69"/>
  <c r="G13" i="69"/>
  <c r="G12" i="69"/>
  <c r="G11" i="69"/>
  <c r="G10" i="69"/>
  <c r="G9" i="69"/>
  <c r="G8" i="69"/>
  <c r="G7" i="69"/>
  <c r="G6" i="69"/>
  <c r="G5" i="69"/>
  <c r="F4" i="69"/>
  <c r="D26" i="67"/>
  <c r="I30" i="71" l="1"/>
  <c r="J30" i="71"/>
  <c r="J30" i="70"/>
  <c r="I30" i="70"/>
  <c r="J30" i="69"/>
  <c r="I30" i="69"/>
  <c r="C29" i="70" l="1"/>
  <c r="G4" i="70" s="1"/>
  <c r="C29" i="69" l="1"/>
  <c r="G4" i="69" s="1"/>
  <c r="E26" i="6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5C6F59-B102-4C65-B96A-D7BC0F4E8BA6}" keepAlive="1" name="Requête - Prélèvement" description="Connexion à la requête « Prélèvement » dans le classeur." type="5" refreshedVersion="0" background="1">
    <dbPr connection="Provider=Microsoft.Mashup.OleDb.1;Data Source=$Workbook$;Location=Prélèvement;Extended Properties=&quot;&quot;" command="SELECT * FROM [Prélèvement]"/>
  </connection>
  <connection id="2" xr16:uid="{1718BAD1-C50B-45E1-A1D9-31B73E9DB32B}" keepAlive="1" name="Requête - Tout" description="Connexion à la requête « Tout » dans le classeur." type="5" refreshedVersion="8" background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<sst xmlns="http://schemas.openxmlformats.org/spreadsheetml/2006/main" count="275" uniqueCount="41">
  <si>
    <t>Nombre d'enfant</t>
  </si>
  <si>
    <t>NOM et PRENOM</t>
  </si>
  <si>
    <t>Total Dû Mois Août</t>
  </si>
  <si>
    <t>Paiement</t>
  </si>
  <si>
    <t>Date</t>
  </si>
  <si>
    <t>Paiement obtenus</t>
  </si>
  <si>
    <t>Paiement en attente</t>
  </si>
  <si>
    <t>OUI</t>
  </si>
  <si>
    <t>NON</t>
  </si>
  <si>
    <t>Virement de 3000€ le 9/10 et 65,15 le 10/10 en complément</t>
  </si>
  <si>
    <t xml:space="preserve">virement de 3000€ le 14/11/23 et 1241,37 le 14/11/23 </t>
  </si>
  <si>
    <t>Attention prélèvement rejetté le 16/11/23 vu avec la famille paiement fin novembre</t>
  </si>
  <si>
    <t>Virement de 3000 le 12/12/23 + 1252,62 le 13/12/23</t>
  </si>
  <si>
    <t>ATTENTION a viré 772</t>
  </si>
  <si>
    <t>Total prélèvements</t>
  </si>
  <si>
    <t>3000+1248,87</t>
  </si>
  <si>
    <t>Commentaires</t>
  </si>
  <si>
    <t>Paiement cumulé / famille</t>
  </si>
  <si>
    <t>Restant dû / famille</t>
  </si>
  <si>
    <t>B</t>
  </si>
  <si>
    <t>C</t>
  </si>
  <si>
    <t>D</t>
  </si>
  <si>
    <t>E</t>
  </si>
  <si>
    <t>F</t>
  </si>
  <si>
    <t>G</t>
  </si>
  <si>
    <t>H</t>
  </si>
  <si>
    <t>A</t>
  </si>
  <si>
    <t>I</t>
  </si>
  <si>
    <t>J</t>
  </si>
  <si>
    <t>K</t>
  </si>
  <si>
    <t>L</t>
  </si>
  <si>
    <t>M</t>
  </si>
  <si>
    <t>N</t>
  </si>
  <si>
    <t>Total</t>
  </si>
  <si>
    <t>=SOMME(C5+C6+C8+C9+C10+C11+C13+C16+C17)</t>
  </si>
  <si>
    <t>NOM</t>
  </si>
  <si>
    <t>Total Dû</t>
  </si>
  <si>
    <t>Total général</t>
  </si>
  <si>
    <t>Somme de Total Dû</t>
  </si>
  <si>
    <t>Valeurs</t>
  </si>
  <si>
    <t>Dont Prrélèvements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</si>
</sst>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)@"/>
    <numFmt numFmtId="165" formatCode="#,##0.00\ &quot;€&quot;"/>
    <numFmt numFmtId="166" formatCode="_-* #,##0.00\ [$€-40C]_-;\-* #,##0.00\ [$€-40C]_-;_-* &quot;-&quot;??\ [$€-40C]_-;_-@_-"/>
    <numFmt numFmtId="167" formatCode="#,##0.00\ [$€]\ ;\-#,##0.00\ [$€]\ ;\-#\ [$€]\ ;@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7" fontId="5" fillId="0" borderId="0" applyFill="0" applyBorder="0" applyAlignment="0" applyProtection="0"/>
  </cellStyleXfs>
  <cellXfs count="65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44" fontId="0" fillId="0" borderId="6" xfId="1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4" fontId="0" fillId="0" borderId="6" xfId="0" applyNumberFormat="1" applyBorder="1" applyAlignment="1">
      <alignment horizontal="center" vertical="center"/>
    </xf>
    <xf numFmtId="165" fontId="2" fillId="3" borderId="6" xfId="0" applyNumberFormat="1" applyFont="1" applyFill="1" applyBorder="1"/>
    <xf numFmtId="165" fontId="2" fillId="4" borderId="6" xfId="0" applyNumberFormat="1" applyFont="1" applyFill="1" applyBorder="1"/>
    <xf numFmtId="44" fontId="0" fillId="0" borderId="6" xfId="0" applyNumberFormat="1" applyBorder="1"/>
    <xf numFmtId="166" fontId="0" fillId="0" borderId="6" xfId="0" applyNumberFormat="1" applyBorder="1"/>
    <xf numFmtId="0" fontId="2" fillId="2" borderId="6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66" fontId="0" fillId="6" borderId="6" xfId="0" applyNumberFormat="1" applyFill="1" applyBorder="1"/>
    <xf numFmtId="164" fontId="4" fillId="5" borderId="2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7" borderId="2" xfId="0" applyNumberFormat="1" applyFont="1" applyFill="1" applyBorder="1" applyAlignment="1">
      <alignment horizontal="center" vertical="center"/>
    </xf>
    <xf numFmtId="0" fontId="0" fillId="7" borderId="0" xfId="0" applyFill="1"/>
    <xf numFmtId="166" fontId="2" fillId="0" borderId="6" xfId="0" applyNumberFormat="1" applyFont="1" applyBorder="1"/>
    <xf numFmtId="0" fontId="0" fillId="0" borderId="0" xfId="0" applyAlignment="1">
      <alignment horizontal="center" vertical="center"/>
    </xf>
    <xf numFmtId="2" fontId="0" fillId="0" borderId="0" xfId="0" applyNumberFormat="1"/>
    <xf numFmtId="2" fontId="0" fillId="0" borderId="6" xfId="0" applyNumberFormat="1" applyBorder="1"/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166" fontId="0" fillId="0" borderId="0" xfId="0" applyNumberFormat="1" applyBorder="1"/>
    <xf numFmtId="44" fontId="0" fillId="0" borderId="0" xfId="1" applyFont="1" applyBorder="1"/>
    <xf numFmtId="44" fontId="0" fillId="0" borderId="0" xfId="0" applyNumberFormat="1"/>
    <xf numFmtId="166" fontId="2" fillId="0" borderId="6" xfId="0" quotePrefix="1" applyNumberFormat="1" applyFont="1" applyBorder="1"/>
    <xf numFmtId="0" fontId="6" fillId="0" borderId="0" xfId="0" applyFont="1" applyAlignment="1">
      <alignment vertical="center"/>
    </xf>
    <xf numFmtId="0" fontId="2" fillId="6" borderId="0" xfId="0" applyFont="1" applyFill="1" applyBorder="1" applyAlignment="1">
      <alignment horizontal="center"/>
    </xf>
    <xf numFmtId="164" fontId="4" fillId="5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164" fontId="4" fillId="2" borderId="0" xfId="0" applyNumberFormat="1" applyFont="1" applyFill="1" applyBorder="1" applyAlignment="1">
      <alignment horizontal="center" vertical="center"/>
    </xf>
    <xf numFmtId="165" fontId="2" fillId="3" borderId="0" xfId="0" applyNumberFormat="1" applyFont="1" applyFill="1" applyBorder="1"/>
    <xf numFmtId="165" fontId="2" fillId="4" borderId="0" xfId="0" applyNumberFormat="1" applyFont="1" applyFill="1" applyBorder="1"/>
    <xf numFmtId="0" fontId="3" fillId="8" borderId="0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vertical="center"/>
    </xf>
    <xf numFmtId="0" fontId="0" fillId="7" borderId="0" xfId="0" applyFill="1" applyBorder="1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pivotButton="1"/>
  </cellXfs>
  <cellStyles count="3">
    <cellStyle name="Euro" xfId="2" xr:uid="{8C935DF5-9CBB-4673-8794-6539A3322CA6}"/>
    <cellStyle name="Monétaire" xfId="1" builtinId="4"/>
    <cellStyle name="Normal" xfId="0" builtinId="0"/>
  </cellStyles>
  <dxfs count="39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rgb="FF00B050"/>
        </patternFill>
      </fill>
      <border diagonalUp="0" diagonalDown="0" outline="0">
        <left/>
        <right/>
        <top/>
        <bottom/>
      </border>
    </dxf>
    <dxf>
      <numFmt numFmtId="166" formatCode="_-* #,##0.00\ [$€-40C]_-;\-* #,##0.00\ [$€-40C]_-;_-* &quot;-&quot;??\ [$€-40C]_-;_-@_-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rgb="FF00B050"/>
        </patternFill>
      </fill>
      <border diagonalUp="0" diagonalDown="0" outline="0">
        <left/>
        <right/>
        <top/>
        <bottom/>
      </border>
    </dxf>
    <dxf>
      <numFmt numFmtId="166" formatCode="_-* #,##0.00\ [$€-40C]_-;\-* #,##0.00\ [$€-40C]_-;_-* &quot;-&quot;??\ [$€-40C]_-;_-@_-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6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solid">
          <fgColor indexed="64"/>
          <bgColor theme="0"/>
        </patternFill>
      </fill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6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0</xdr:row>
      <xdr:rowOff>57150</xdr:rowOff>
    </xdr:from>
    <xdr:to>
      <xdr:col>7</xdr:col>
      <xdr:colOff>238125</xdr:colOff>
      <xdr:row>13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39E4AF38-CC94-BAE4-4477-E3DE2CCD434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53250" y="571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vin\Desktop\Micro-cr&#232;che%20PIGNAN\Familles\Factures\Factures%20parents%20V1.6_K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e"/>
      <sheetName val="Clients"/>
      <sheetName val="Présence Mai 2017"/>
      <sheetName val="Codes postaux communes"/>
      <sheetName val="Nom et prénom"/>
    </sheetNames>
    <sheetDataSet>
      <sheetData sheetId="0"/>
      <sheetData sheetId="1">
        <row r="1">
          <cell r="B1" t="str">
            <v>Clients</v>
          </cell>
        </row>
        <row r="3">
          <cell r="B3" t="str">
            <v>Nom famille</v>
          </cell>
        </row>
        <row r="4">
          <cell r="B4" t="str">
            <v>Armand Maurer</v>
          </cell>
        </row>
        <row r="5">
          <cell r="B5" t="str">
            <v>Auzanneau</v>
          </cell>
        </row>
        <row r="6">
          <cell r="B6" t="str">
            <v>Beaurieux / Delhaye</v>
          </cell>
        </row>
        <row r="7">
          <cell r="B7" t="str">
            <v>Besset</v>
          </cell>
        </row>
        <row r="8">
          <cell r="B8" t="str">
            <v>Biegel</v>
          </cell>
        </row>
        <row r="9">
          <cell r="B9" t="str">
            <v>Bousquié</v>
          </cell>
        </row>
        <row r="10">
          <cell r="B10" t="str">
            <v>Colin</v>
          </cell>
        </row>
        <row r="11">
          <cell r="B11" t="str">
            <v>Coubes/Amilhac</v>
          </cell>
        </row>
        <row r="12">
          <cell r="B12" t="str">
            <v>Garnier</v>
          </cell>
        </row>
        <row r="13">
          <cell r="B13" t="str">
            <v>Heckmann</v>
          </cell>
        </row>
        <row r="14">
          <cell r="B14" t="str">
            <v>Lanfroy</v>
          </cell>
        </row>
        <row r="15">
          <cell r="B15" t="str">
            <v>Lesellier</v>
          </cell>
        </row>
        <row r="16">
          <cell r="B16" t="str">
            <v>Lorenzo / Landes</v>
          </cell>
        </row>
        <row r="17">
          <cell r="B17" t="str">
            <v>Margueret</v>
          </cell>
        </row>
        <row r="18">
          <cell r="B18" t="str">
            <v>Michel/Viguier</v>
          </cell>
        </row>
        <row r="19">
          <cell r="B19" t="str">
            <v>Mula / Favier</v>
          </cell>
        </row>
        <row r="20">
          <cell r="B20" t="str">
            <v>Nougaret</v>
          </cell>
        </row>
        <row r="21">
          <cell r="B21" t="str">
            <v>Parriaud</v>
          </cell>
        </row>
        <row r="22">
          <cell r="B22" t="str">
            <v>Pascal / Martinez</v>
          </cell>
        </row>
        <row r="23">
          <cell r="B23" t="str">
            <v>Roget</v>
          </cell>
        </row>
        <row r="24">
          <cell r="B24" t="str">
            <v>Sentenac / Roman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317.749784143518" backgroundQuery="1" missingItemsLimit="0" createdVersion="8" refreshedVersion="8" minRefreshableVersion="3" recordCount="26" xr:uid="{EE698E04-0548-420D-8886-323F01C3CBC1}">
  <cacheSource type="external" connectionId="2"/>
  <cacheFields count="6">
    <cacheField name="Mois" numFmtId="0">
      <sharedItems count="2">
        <s v=" 2023 09 Septembre"/>
        <s v=" 2023 10 Octobre"/>
      </sharedItems>
    </cacheField>
    <cacheField name="NOM et PRENOM" numFmtId="0">
      <sharedItems count="13">
        <s v="A"/>
        <s v="B"/>
        <s v="C"/>
        <s v="D"/>
        <s v="E"/>
        <s v="F"/>
        <s v="G"/>
        <s v="H"/>
        <s v="I"/>
        <s v="J"/>
        <s v="K"/>
        <s v="L"/>
        <s v="M"/>
      </sharedItems>
    </cacheField>
    <cacheField name="Total Dû" numFmtId="0">
      <sharedItems containsSemiMixedTypes="0" containsString="0" containsNumber="1" minValue="453.17" maxValue="1509.3" count="21">
        <n v="453.17"/>
        <n v="1017.53"/>
        <n v="554.79999999999995"/>
        <n v="730"/>
        <n v="722"/>
        <n v="520.4"/>
        <n v="963.79"/>
        <n v="738.97"/>
        <n v="790"/>
        <n v="1000.68"/>
        <n v="654.61"/>
        <n v="1159.3"/>
        <n v="1045.74"/>
        <n v="904.8"/>
        <n v="1080"/>
        <n v="988.8"/>
        <n v="961.6"/>
        <n v="1413.79"/>
        <n v="1088.97"/>
        <n v="909.34"/>
        <n v="1509.3"/>
      </sharedItems>
    </cacheField>
    <cacheField name="Paiement" numFmtId="0">
      <sharedItems count="1">
        <s v="OUI"/>
      </sharedItems>
    </cacheField>
    <cacheField name="Date" numFmtId="0">
      <sharedItems containsSemiMixedTypes="0" containsNonDate="0" containsDate="1" containsString="0" minDate="2023-10-09T00:00:00" maxDate="2023-11-30T00:00:00" count="5">
        <d v="2023-10-17T00:00:00"/>
        <d v="2023-10-09T00:00:00"/>
        <d v="2023-11-14T00:00:00"/>
        <d v="2023-11-29T00:00:00"/>
        <d v="2023-11-23T00:00:00"/>
      </sharedItems>
    </cacheField>
    <cacheField name="Prlvt" numFmtId="0">
      <sharedItems containsString="0" containsBlank="1" containsNumber="1" minValue="453.17" maxValue="1509.3" count="18">
        <n v="453.17"/>
        <n v="1017.53"/>
        <n v="554.79999999999995"/>
        <n v="730"/>
        <n v="722"/>
        <n v="520.4"/>
        <m/>
        <n v="738.97"/>
        <n v="654.61"/>
        <n v="1159.3"/>
        <n v="1045.74"/>
        <n v="904.8"/>
        <n v="1080"/>
        <n v="988.8"/>
        <n v="961.6"/>
        <n v="1088.97"/>
        <n v="909.34"/>
        <n v="1509.3"/>
      </sharedItems>
    </cacheField>
  </cacheFields>
  <extLst>
    <ext xmlns:x14="http://schemas.microsoft.com/office/spreadsheetml/2009/9/main" uri="{725AE2AE-9491-48be-B2B4-4EB974FC3084}">
      <x14:pivotCacheDefinition pivotCacheId="19786050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x v="0"/>
    <x v="0"/>
    <x v="0"/>
    <x v="0"/>
    <x v="0"/>
  </r>
  <r>
    <x v="0"/>
    <x v="1"/>
    <x v="1"/>
    <x v="0"/>
    <x v="0"/>
    <x v="1"/>
  </r>
  <r>
    <x v="0"/>
    <x v="2"/>
    <x v="2"/>
    <x v="0"/>
    <x v="0"/>
    <x v="2"/>
  </r>
  <r>
    <x v="0"/>
    <x v="3"/>
    <x v="3"/>
    <x v="0"/>
    <x v="0"/>
    <x v="3"/>
  </r>
  <r>
    <x v="0"/>
    <x v="4"/>
    <x v="4"/>
    <x v="0"/>
    <x v="0"/>
    <x v="4"/>
  </r>
  <r>
    <x v="0"/>
    <x v="5"/>
    <x v="5"/>
    <x v="0"/>
    <x v="0"/>
    <x v="5"/>
  </r>
  <r>
    <x v="0"/>
    <x v="6"/>
    <x v="6"/>
    <x v="0"/>
    <x v="1"/>
    <x v="6"/>
  </r>
  <r>
    <x v="0"/>
    <x v="7"/>
    <x v="7"/>
    <x v="0"/>
    <x v="0"/>
    <x v="7"/>
  </r>
  <r>
    <x v="0"/>
    <x v="8"/>
    <x v="8"/>
    <x v="0"/>
    <x v="0"/>
    <x v="6"/>
  </r>
  <r>
    <x v="0"/>
    <x v="9"/>
    <x v="9"/>
    <x v="0"/>
    <x v="1"/>
    <x v="6"/>
  </r>
  <r>
    <x v="0"/>
    <x v="10"/>
    <x v="10"/>
    <x v="0"/>
    <x v="0"/>
    <x v="8"/>
  </r>
  <r>
    <x v="0"/>
    <x v="11"/>
    <x v="11"/>
    <x v="0"/>
    <x v="0"/>
    <x v="9"/>
  </r>
  <r>
    <x v="0"/>
    <x v="12"/>
    <x v="9"/>
    <x v="0"/>
    <x v="1"/>
    <x v="6"/>
  </r>
  <r>
    <x v="1"/>
    <x v="0"/>
    <x v="12"/>
    <x v="0"/>
    <x v="2"/>
    <x v="10"/>
  </r>
  <r>
    <x v="1"/>
    <x v="1"/>
    <x v="1"/>
    <x v="0"/>
    <x v="2"/>
    <x v="1"/>
  </r>
  <r>
    <x v="1"/>
    <x v="2"/>
    <x v="13"/>
    <x v="0"/>
    <x v="2"/>
    <x v="11"/>
  </r>
  <r>
    <x v="1"/>
    <x v="3"/>
    <x v="14"/>
    <x v="0"/>
    <x v="2"/>
    <x v="12"/>
  </r>
  <r>
    <x v="1"/>
    <x v="4"/>
    <x v="15"/>
    <x v="0"/>
    <x v="3"/>
    <x v="13"/>
  </r>
  <r>
    <x v="1"/>
    <x v="5"/>
    <x v="16"/>
    <x v="0"/>
    <x v="2"/>
    <x v="14"/>
  </r>
  <r>
    <x v="1"/>
    <x v="6"/>
    <x v="17"/>
    <x v="0"/>
    <x v="2"/>
    <x v="6"/>
  </r>
  <r>
    <x v="1"/>
    <x v="7"/>
    <x v="18"/>
    <x v="0"/>
    <x v="2"/>
    <x v="15"/>
  </r>
  <r>
    <x v="1"/>
    <x v="8"/>
    <x v="8"/>
    <x v="0"/>
    <x v="4"/>
    <x v="6"/>
  </r>
  <r>
    <x v="1"/>
    <x v="9"/>
    <x v="17"/>
    <x v="0"/>
    <x v="2"/>
    <x v="6"/>
  </r>
  <r>
    <x v="1"/>
    <x v="10"/>
    <x v="19"/>
    <x v="0"/>
    <x v="2"/>
    <x v="16"/>
  </r>
  <r>
    <x v="1"/>
    <x v="11"/>
    <x v="20"/>
    <x v="0"/>
    <x v="2"/>
    <x v="17"/>
  </r>
  <r>
    <x v="1"/>
    <x v="12"/>
    <x v="17"/>
    <x v="0"/>
    <x v="2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F83E2B-B99D-4865-AB0F-F80F4E8E543E}" name="Tableau croisé dynamique1" cacheId="29" applyNumberFormats="0" applyBorderFormats="0" applyFontFormats="0" applyPatternFormats="0" applyAlignmentFormats="0" applyWidthHeightFormats="1" dataCaption="Valeurs" updatedVersion="8" minRefreshableVersion="3" visualTotals="0" useAutoFormatting="1" colGrandTotals="0" itemPrintTitles="1" createdVersion="8" indent="0" compact="0" outline="1" outlineData="1" compactData="0">
  <location ref="A1:C17" firstHeaderRow="1" firstDataRow="3" firstDataCol="1"/>
  <pivotFields count="6">
    <pivotField compact="0" showAll="0">
      <items count="3">
        <item x="0"/>
        <item x="1"/>
        <item t="default"/>
      </items>
    </pivotField>
    <pivotField axis="axisRow" compact="0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compact="0" showAll="0"/>
    <pivotField axis="axisCol" compact="0" showAll="0">
      <items count="2">
        <item x="0"/>
        <item t="default"/>
      </items>
    </pivotField>
    <pivotField compact="0" showAll="0"/>
    <pivotField dataField="1" compact="0" showAll="0"/>
  </pivotFields>
  <rowFields count="1">
    <field x="1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2">
    <field x="3"/>
    <field x="-2"/>
  </colFields>
  <colItems count="2">
    <i>
      <x/>
      <x/>
    </i>
    <i r="1" i="1">
      <x v="1"/>
    </i>
  </colItems>
  <dataFields count="2">
    <dataField name="Somme de Total Dû" fld="2" baseField="1" baseItem="0" numFmtId="44"/>
    <dataField name="Dont Prrélèvements" fld="5" baseField="1" baseItem="0" numFmtId="44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E2BF5300-9F3C-44F1-93E7-D2EC0F28E438}" sourceName="Mois">
  <pivotTables>
    <pivotTable tabId="73" name="Tableau croisé dynamique1"/>
  </pivotTables>
  <data>
    <tabular pivotCacheId="1978605050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219E0369-BE5E-42C1-8269-574B6B897095}" cache="Segment_Mois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BC3914-4557-4C61-80C3-E77A98877F14}" name="_2023_09_Septembre" displayName="_2023_09_Septembre" ref="A1:F26" totalsRowCount="1" headerRowDxfId="30" tableBorderDxfId="38">
  <autoFilter ref="A1:F25" xr:uid="{B7BC3914-4557-4C61-80C3-E77A98877F14}"/>
  <tableColumns count="6">
    <tableColumn id="1" xr3:uid="{57D91A52-E852-4A0E-9860-FBA7B467AE2B}" name="Nombre d'enfant" totalsRowLabel="Total" dataDxfId="34" totalsRowDxfId="9"/>
    <tableColumn id="2" xr3:uid="{E3621E89-86CF-4E07-8BC4-FF233DEE271F}" name="NOM et PRENOM" dataDxfId="24"/>
    <tableColumn id="3" xr3:uid="{B24E8E9D-FA44-4395-BBEB-A9CB422F0373}" name="Total Dû" totalsRowFunction="sum" dataDxfId="33" totalsRowDxfId="8"/>
    <tableColumn id="4" xr3:uid="{5663456A-A1D0-4183-94B2-166578E00EDC}" name="Paiement" totalsRowFunction="custom" dataDxfId="32" totalsRowDxfId="7" dataCellStyle="Monétaire">
      <totalsRowFormula>SUMIF($D$2:$D$25,"OUI",$C$2:$C$25)</totalsRowFormula>
    </tableColumn>
    <tableColumn id="5" xr3:uid="{786C7720-7682-44B9-9B18-BE60859A0A0C}" name="Date" totalsRowFunction="custom" dataDxfId="31" totalsRowDxfId="6">
      <totalsRowFormula>SUMIF($D$2:$D$25,"NON",$C$2:$C$25)</totalsRowFormula>
    </tableColumn>
    <tableColumn id="6" xr3:uid="{AD3723B7-57B3-435E-AC21-89E002280FA3}" name="Commentaires" totalsRowDxfId="5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19E418C-4B55-49AB-B8F5-BBBC40F73B45}" name="_2023_10_Octobre" displayName="_2023_10_Octobre" ref="A1:F26" totalsRowCount="1">
  <tableColumns count="6">
    <tableColumn id="1" xr3:uid="{70612341-0872-420F-BEC6-0ADD06BC7A27}" name="Nombre d'enfant" totalsRowLabel="Total" dataDxfId="29" totalsRowDxfId="4"/>
    <tableColumn id="2" xr3:uid="{D0565F8E-C1CF-4A5E-948F-9A100C735EFB}" name="NOM et PRENOM" dataDxfId="23"/>
    <tableColumn id="3" xr3:uid="{A7B85D7E-C958-4C22-9E53-4190D82039B6}" name="Total Dû" totalsRowFunction="custom" dataDxfId="28" totalsRowDxfId="3">
      <totalsRowFormula>SUBTOTAL(109,_2023_09_Septembre[Total Dû])</totalsRowFormula>
    </tableColumn>
    <tableColumn id="4" xr3:uid="{4864D476-9470-4783-8478-32F0C0990AF0}" name="Paiement" totalsRowFunction="custom" dataDxfId="27" totalsRowDxfId="2" dataCellStyle="Monétaire">
      <totalsRowFormula>SUMIF($D$2:$D$24,"OUI",$C$2:$C$24)</totalsRowFormula>
    </tableColumn>
    <tableColumn id="5" xr3:uid="{92FA1691-C3A8-4480-B987-8828763C1153}" name="Date" totalsRowFunction="custom" dataDxfId="26" totalsRowDxfId="1">
      <totalsRowFormula>SUMIF($D$2:$D$24,"NON",$C$2:$C$24)</totalsRowFormula>
    </tableColumn>
    <tableColumn id="6" xr3:uid="{53349046-8E01-4C52-AA4F-945FE3D94266}" name="Commentaires" dataDxfId="25" totalsRowDxfId="0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A2774D-04E3-40F8-8982-834AAF8124B0}" name="Prélèvement" displayName="Prélèvement" ref="A1:A10" totalsRowShown="0" headerRowDxfId="35" dataDxfId="36">
  <autoFilter ref="A1:A10" xr:uid="{04A2774D-04E3-40F8-8982-834AAF8124B0}"/>
  <tableColumns count="1">
    <tableColumn id="1" xr3:uid="{F5DBE52E-CFED-43DF-8642-247D48AA9C24}" name="NOM" dataDxfId="3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3C3AC-E559-4C8D-BB67-EEB05AA1DD64}">
  <dimension ref="A1:F26"/>
  <sheetViews>
    <sheetView tabSelected="1" workbookViewId="0">
      <selection activeCell="D30" sqref="D30"/>
    </sheetView>
  </sheetViews>
  <sheetFormatPr baseColWidth="10" defaultRowHeight="15" x14ac:dyDescent="0.25"/>
  <cols>
    <col min="1" max="1" width="16.5703125" customWidth="1"/>
    <col min="2" max="2" width="28.42578125" bestFit="1" customWidth="1"/>
    <col min="3" max="3" width="20" customWidth="1"/>
    <col min="4" max="4" width="14.140625" bestFit="1" customWidth="1"/>
    <col min="5" max="5" width="11.7109375" bestFit="1" customWidth="1"/>
    <col min="6" max="6" width="54.28515625" bestFit="1" customWidth="1"/>
    <col min="7" max="7" width="11.7109375" customWidth="1"/>
  </cols>
  <sheetData>
    <row r="1" spans="1:6" x14ac:dyDescent="0.25">
      <c r="A1" s="54" t="s">
        <v>0</v>
      </c>
      <c r="B1" s="55" t="s">
        <v>1</v>
      </c>
      <c r="C1" s="56" t="s">
        <v>36</v>
      </c>
      <c r="D1" s="57" t="s">
        <v>3</v>
      </c>
      <c r="E1" s="58" t="s">
        <v>4</v>
      </c>
      <c r="F1" s="59" t="s">
        <v>16</v>
      </c>
    </row>
    <row r="2" spans="1:6" x14ac:dyDescent="0.25">
      <c r="A2" s="47">
        <v>1</v>
      </c>
      <c r="B2" s="48" t="s">
        <v>26</v>
      </c>
      <c r="C2" s="42">
        <v>453.17000000000007</v>
      </c>
      <c r="D2" s="43" t="s">
        <v>7</v>
      </c>
      <c r="E2" s="38">
        <v>45216</v>
      </c>
      <c r="F2" s="49"/>
    </row>
    <row r="3" spans="1:6" x14ac:dyDescent="0.25">
      <c r="A3" s="47">
        <v>2</v>
      </c>
      <c r="B3" s="48" t="s">
        <v>19</v>
      </c>
      <c r="C3" s="42">
        <v>1017.53</v>
      </c>
      <c r="D3" s="43" t="s">
        <v>7</v>
      </c>
      <c r="E3" s="38">
        <v>45216</v>
      </c>
      <c r="F3" s="50"/>
    </row>
    <row r="4" spans="1:6" x14ac:dyDescent="0.25">
      <c r="A4" s="47">
        <v>3</v>
      </c>
      <c r="B4" s="48" t="s">
        <v>20</v>
      </c>
      <c r="C4" s="42">
        <v>554.79999999999995</v>
      </c>
      <c r="D4" s="43" t="s">
        <v>7</v>
      </c>
      <c r="E4" s="38">
        <v>45216</v>
      </c>
      <c r="F4" s="50"/>
    </row>
    <row r="5" spans="1:6" x14ac:dyDescent="0.25">
      <c r="A5" s="47">
        <v>4</v>
      </c>
      <c r="B5" s="48" t="s">
        <v>21</v>
      </c>
      <c r="C5" s="42">
        <v>730</v>
      </c>
      <c r="D5" s="43" t="s">
        <v>7</v>
      </c>
      <c r="E5" s="38">
        <v>45216</v>
      </c>
      <c r="F5" s="50"/>
    </row>
    <row r="6" spans="1:6" x14ac:dyDescent="0.25">
      <c r="A6" s="47">
        <v>5</v>
      </c>
      <c r="B6" s="48" t="s">
        <v>22</v>
      </c>
      <c r="C6" s="42">
        <v>722</v>
      </c>
      <c r="D6" s="43" t="s">
        <v>7</v>
      </c>
      <c r="E6" s="38">
        <v>45216</v>
      </c>
      <c r="F6" s="50"/>
    </row>
    <row r="7" spans="1:6" x14ac:dyDescent="0.25">
      <c r="A7" s="47">
        <v>6</v>
      </c>
      <c r="B7" s="48" t="s">
        <v>23</v>
      </c>
      <c r="C7" s="42">
        <v>520.4</v>
      </c>
      <c r="D7" s="43" t="s">
        <v>7</v>
      </c>
      <c r="E7" s="38">
        <v>45216</v>
      </c>
      <c r="F7" s="50"/>
    </row>
    <row r="8" spans="1:6" x14ac:dyDescent="0.25">
      <c r="A8" s="40">
        <v>7</v>
      </c>
      <c r="B8" s="51" t="s">
        <v>24</v>
      </c>
      <c r="C8" s="42">
        <v>963.79</v>
      </c>
      <c r="D8" s="43" t="s">
        <v>7</v>
      </c>
      <c r="E8" s="38">
        <v>45208</v>
      </c>
      <c r="F8" t="s">
        <v>9</v>
      </c>
    </row>
    <row r="9" spans="1:6" x14ac:dyDescent="0.25">
      <c r="A9" s="47">
        <v>8</v>
      </c>
      <c r="B9" s="48" t="s">
        <v>25</v>
      </c>
      <c r="C9" s="42">
        <v>738.97</v>
      </c>
      <c r="D9" s="43" t="s">
        <v>7</v>
      </c>
      <c r="E9" s="38">
        <v>45216</v>
      </c>
      <c r="F9" s="50"/>
    </row>
    <row r="10" spans="1:6" x14ac:dyDescent="0.25">
      <c r="A10" s="40">
        <v>9</v>
      </c>
      <c r="B10" s="51" t="s">
        <v>27</v>
      </c>
      <c r="C10" s="42">
        <v>790</v>
      </c>
      <c r="D10" s="43" t="s">
        <v>7</v>
      </c>
      <c r="E10" s="38">
        <v>45216</v>
      </c>
      <c r="F10" s="50"/>
    </row>
    <row r="11" spans="1:6" x14ac:dyDescent="0.25">
      <c r="A11" s="40">
        <v>10</v>
      </c>
      <c r="B11" s="51" t="s">
        <v>28</v>
      </c>
      <c r="C11" s="42">
        <v>1000.6800000000001</v>
      </c>
      <c r="D11" s="43" t="s">
        <v>7</v>
      </c>
      <c r="E11" s="38">
        <v>45208</v>
      </c>
      <c r="F11" s="50"/>
    </row>
    <row r="12" spans="1:6" x14ac:dyDescent="0.25">
      <c r="A12" s="47">
        <v>11</v>
      </c>
      <c r="B12" s="48" t="s">
        <v>29</v>
      </c>
      <c r="C12" s="42">
        <v>654.61</v>
      </c>
      <c r="D12" s="43" t="s">
        <v>7</v>
      </c>
      <c r="E12" s="38">
        <v>45216</v>
      </c>
      <c r="F12" s="50"/>
    </row>
    <row r="13" spans="1:6" x14ac:dyDescent="0.25">
      <c r="A13" s="47">
        <v>12</v>
      </c>
      <c r="B13" s="48" t="s">
        <v>30</v>
      </c>
      <c r="C13" s="42">
        <v>1159.3</v>
      </c>
      <c r="D13" s="43" t="s">
        <v>7</v>
      </c>
      <c r="E13" s="38">
        <v>45216</v>
      </c>
      <c r="F13" s="50"/>
    </row>
    <row r="14" spans="1:6" x14ac:dyDescent="0.25">
      <c r="A14" s="40">
        <v>13</v>
      </c>
      <c r="B14" s="51" t="s">
        <v>31</v>
      </c>
      <c r="C14" s="42">
        <v>1000.6800000000001</v>
      </c>
      <c r="D14" s="43" t="s">
        <v>7</v>
      </c>
      <c r="E14" s="38">
        <v>45208</v>
      </c>
      <c r="F14" s="50"/>
    </row>
    <row r="15" spans="1:6" x14ac:dyDescent="0.25">
      <c r="A15" s="40">
        <v>14</v>
      </c>
      <c r="B15" s="51"/>
      <c r="C15" s="42"/>
      <c r="D15" s="43" t="s">
        <v>8</v>
      </c>
      <c r="E15" s="38"/>
      <c r="F15" s="50"/>
    </row>
    <row r="16" spans="1:6" x14ac:dyDescent="0.25">
      <c r="A16" s="40">
        <v>15</v>
      </c>
      <c r="B16" s="51"/>
      <c r="C16" s="42"/>
      <c r="D16" s="43" t="s">
        <v>8</v>
      </c>
      <c r="E16" s="38"/>
      <c r="F16" s="50"/>
    </row>
    <row r="17" spans="1:6" x14ac:dyDescent="0.25">
      <c r="A17" s="40">
        <v>16</v>
      </c>
      <c r="B17" s="51"/>
      <c r="C17" s="42"/>
      <c r="D17" s="43" t="s">
        <v>8</v>
      </c>
      <c r="E17" s="38"/>
      <c r="F17" s="50"/>
    </row>
    <row r="18" spans="1:6" x14ac:dyDescent="0.25">
      <c r="A18" s="40">
        <v>17</v>
      </c>
      <c r="B18" s="51"/>
      <c r="C18" s="42"/>
      <c r="D18" s="43" t="s">
        <v>8</v>
      </c>
      <c r="E18" s="38"/>
      <c r="F18" s="50"/>
    </row>
    <row r="19" spans="1:6" x14ac:dyDescent="0.25">
      <c r="A19" s="40">
        <v>18</v>
      </c>
      <c r="B19" s="51"/>
      <c r="C19" s="42">
        <v>0</v>
      </c>
      <c r="D19" s="43" t="s">
        <v>8</v>
      </c>
      <c r="E19" s="38"/>
      <c r="F19" s="50"/>
    </row>
    <row r="20" spans="1:6" x14ac:dyDescent="0.25">
      <c r="A20" s="40">
        <v>19</v>
      </c>
      <c r="B20" s="51"/>
      <c r="C20" s="42">
        <v>0</v>
      </c>
      <c r="D20" s="43" t="s">
        <v>8</v>
      </c>
      <c r="E20" s="38"/>
      <c r="F20" s="50"/>
    </row>
    <row r="21" spans="1:6" x14ac:dyDescent="0.25">
      <c r="A21" s="40">
        <v>20</v>
      </c>
      <c r="B21" s="51"/>
      <c r="C21" s="42">
        <v>0</v>
      </c>
      <c r="D21" s="43" t="s">
        <v>8</v>
      </c>
      <c r="E21" s="38"/>
      <c r="F21" s="50"/>
    </row>
    <row r="22" spans="1:6" x14ac:dyDescent="0.25">
      <c r="A22" s="40">
        <v>21</v>
      </c>
      <c r="B22" s="41"/>
      <c r="C22" s="42">
        <v>0</v>
      </c>
      <c r="D22" s="43" t="s">
        <v>8</v>
      </c>
      <c r="E22" s="38"/>
      <c r="F22" s="50"/>
    </row>
    <row r="23" spans="1:6" x14ac:dyDescent="0.25">
      <c r="A23" s="40">
        <v>22</v>
      </c>
      <c r="B23" s="41"/>
      <c r="C23" s="42">
        <v>0</v>
      </c>
      <c r="D23" s="43" t="s">
        <v>8</v>
      </c>
      <c r="E23" s="38"/>
      <c r="F23" s="50"/>
    </row>
    <row r="24" spans="1:6" x14ac:dyDescent="0.25">
      <c r="A24" s="40">
        <v>23</v>
      </c>
      <c r="B24" s="41"/>
      <c r="C24" s="42">
        <v>0</v>
      </c>
      <c r="D24" s="43" t="s">
        <v>8</v>
      </c>
      <c r="E24" s="38"/>
      <c r="F24" s="50"/>
    </row>
    <row r="25" spans="1:6" x14ac:dyDescent="0.25">
      <c r="A25" s="40">
        <v>24</v>
      </c>
      <c r="B25" s="41"/>
      <c r="C25" s="42">
        <v>0</v>
      </c>
      <c r="D25" s="43" t="s">
        <v>8</v>
      </c>
      <c r="E25" s="38"/>
      <c r="F25" s="50"/>
    </row>
    <row r="26" spans="1:6" x14ac:dyDescent="0.25">
      <c r="A26" s="40" t="s">
        <v>33</v>
      </c>
      <c r="C26" s="42">
        <f>SUBTOTAL(109,_2023_09_Septembre[Total Dû])</f>
        <v>10305.93</v>
      </c>
      <c r="D26" s="52">
        <f>SUMIF($D$2:$D$25,"OUI",$C$2:$C$25)</f>
        <v>10305.93</v>
      </c>
      <c r="E26" s="53">
        <f>SUMIF($D$2:$D$25,"NON",$C$2:$C$25)</f>
        <v>0</v>
      </c>
      <c r="F26" s="50"/>
    </row>
  </sheetData>
  <conditionalFormatting sqref="D2:D25">
    <cfRule type="cellIs" dxfId="22" priority="2" operator="equal">
      <formula>"NON"</formula>
    </cfRule>
    <cfRule type="cellIs" dxfId="21" priority="3" operator="equal">
      <formula>"OUI"</formula>
    </cfRule>
  </conditionalFormatting>
  <dataValidations count="1">
    <dataValidation type="list" allowBlank="1" showInputMessage="1" showErrorMessage="1" sqref="D2:D25" xr:uid="{A72F99C9-81FD-41FC-9494-A94B6B9563E1}">
      <formula1>"OUI,NON"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D1A41-4654-418B-870A-A88DF8D66E1F}">
  <dimension ref="A1:F26"/>
  <sheetViews>
    <sheetView workbookViewId="0">
      <selection activeCell="E29" sqref="E29"/>
    </sheetView>
  </sheetViews>
  <sheetFormatPr baseColWidth="10" defaultRowHeight="15" x14ac:dyDescent="0.25"/>
  <cols>
    <col min="1" max="1" width="16.5703125" customWidth="1"/>
    <col min="2" max="2" width="28.42578125" bestFit="1" customWidth="1"/>
    <col min="3" max="3" width="20" customWidth="1"/>
    <col min="4" max="4" width="11.7109375" customWidth="1"/>
    <col min="5" max="5" width="11.7109375" bestFit="1" customWidth="1"/>
    <col min="6" max="6" width="77.28515625" bestFit="1" customWidth="1"/>
  </cols>
  <sheetData>
    <row r="1" spans="1:6" x14ac:dyDescent="0.25">
      <c r="A1" s="39" t="s">
        <v>0</v>
      </c>
      <c r="B1" s="61" t="s">
        <v>1</v>
      </c>
      <c r="C1" s="62" t="s">
        <v>36</v>
      </c>
      <c r="D1" s="63" t="s">
        <v>3</v>
      </c>
      <c r="E1" s="63" t="s">
        <v>4</v>
      </c>
      <c r="F1" s="49" t="s">
        <v>16</v>
      </c>
    </row>
    <row r="2" spans="1:6" x14ac:dyDescent="0.25">
      <c r="A2" s="47">
        <v>1</v>
      </c>
      <c r="B2" s="48" t="s">
        <v>26</v>
      </c>
      <c r="C2" s="42">
        <v>1045.74</v>
      </c>
      <c r="D2" s="43" t="s">
        <v>7</v>
      </c>
      <c r="E2" s="38">
        <v>45244</v>
      </c>
      <c r="F2" s="38"/>
    </row>
    <row r="3" spans="1:6" x14ac:dyDescent="0.25">
      <c r="A3" s="47">
        <v>2</v>
      </c>
      <c r="B3" s="48" t="s">
        <v>19</v>
      </c>
      <c r="C3" s="42">
        <v>1017.53</v>
      </c>
      <c r="D3" s="43" t="s">
        <v>7</v>
      </c>
      <c r="E3" s="38">
        <v>45244</v>
      </c>
      <c r="F3" s="38"/>
    </row>
    <row r="4" spans="1:6" x14ac:dyDescent="0.25">
      <c r="A4" s="47">
        <v>3</v>
      </c>
      <c r="B4" s="48" t="s">
        <v>20</v>
      </c>
      <c r="C4" s="42">
        <v>904.8</v>
      </c>
      <c r="D4" s="43" t="s">
        <v>7</v>
      </c>
      <c r="E4" s="38">
        <v>45244</v>
      </c>
      <c r="F4" s="38"/>
    </row>
    <row r="5" spans="1:6" x14ac:dyDescent="0.25">
      <c r="A5" s="47">
        <v>4</v>
      </c>
      <c r="B5" s="48" t="s">
        <v>21</v>
      </c>
      <c r="C5" s="42">
        <v>1080</v>
      </c>
      <c r="D5" s="43" t="s">
        <v>7</v>
      </c>
      <c r="E5" s="38">
        <v>45244</v>
      </c>
      <c r="F5" s="38"/>
    </row>
    <row r="6" spans="1:6" x14ac:dyDescent="0.25">
      <c r="A6" s="47">
        <v>5</v>
      </c>
      <c r="B6" s="48" t="s">
        <v>22</v>
      </c>
      <c r="C6" s="42">
        <v>988.8</v>
      </c>
      <c r="D6" s="43" t="s">
        <v>7</v>
      </c>
      <c r="E6" s="38">
        <v>45259</v>
      </c>
      <c r="F6" s="50" t="s">
        <v>11</v>
      </c>
    </row>
    <row r="7" spans="1:6" x14ac:dyDescent="0.25">
      <c r="A7" s="47">
        <v>6</v>
      </c>
      <c r="B7" s="48" t="s">
        <v>23</v>
      </c>
      <c r="C7" s="42">
        <v>961.6</v>
      </c>
      <c r="D7" s="43" t="s">
        <v>7</v>
      </c>
      <c r="E7" s="38">
        <v>45244</v>
      </c>
      <c r="F7" s="60" t="s">
        <v>10</v>
      </c>
    </row>
    <row r="8" spans="1:6" x14ac:dyDescent="0.25">
      <c r="A8" s="40">
        <v>7</v>
      </c>
      <c r="B8" s="51" t="s">
        <v>24</v>
      </c>
      <c r="C8" s="42">
        <v>1413.79</v>
      </c>
      <c r="D8" s="43" t="s">
        <v>7</v>
      </c>
      <c r="E8" s="38">
        <v>45244</v>
      </c>
      <c r="F8" s="38"/>
    </row>
    <row r="9" spans="1:6" x14ac:dyDescent="0.25">
      <c r="A9" s="47">
        <v>8</v>
      </c>
      <c r="B9" s="48" t="s">
        <v>25</v>
      </c>
      <c r="C9" s="42">
        <v>1088.97</v>
      </c>
      <c r="D9" s="43" t="s">
        <v>7</v>
      </c>
      <c r="E9" s="38">
        <v>45244</v>
      </c>
      <c r="F9" s="38"/>
    </row>
    <row r="10" spans="1:6" x14ac:dyDescent="0.25">
      <c r="A10" s="40">
        <v>9</v>
      </c>
      <c r="B10" s="51" t="s">
        <v>27</v>
      </c>
      <c r="C10" s="42">
        <v>790</v>
      </c>
      <c r="D10" s="43" t="s">
        <v>7</v>
      </c>
      <c r="E10" s="38">
        <v>45253</v>
      </c>
      <c r="F10" s="38"/>
    </row>
    <row r="11" spans="1:6" x14ac:dyDescent="0.25">
      <c r="A11" s="40">
        <v>10</v>
      </c>
      <c r="B11" s="51" t="s">
        <v>28</v>
      </c>
      <c r="C11" s="42">
        <v>1413.79</v>
      </c>
      <c r="D11" s="43" t="s">
        <v>7</v>
      </c>
      <c r="E11" s="38">
        <v>45244</v>
      </c>
      <c r="F11" s="38"/>
    </row>
    <row r="12" spans="1:6" x14ac:dyDescent="0.25">
      <c r="A12" s="47">
        <v>11</v>
      </c>
      <c r="B12" s="48" t="s">
        <v>29</v>
      </c>
      <c r="C12" s="42">
        <v>909.34</v>
      </c>
      <c r="D12" s="43" t="s">
        <v>7</v>
      </c>
      <c r="E12" s="38">
        <v>45244</v>
      </c>
      <c r="F12" s="38"/>
    </row>
    <row r="13" spans="1:6" x14ac:dyDescent="0.25">
      <c r="A13" s="47">
        <v>12</v>
      </c>
      <c r="B13" s="48" t="s">
        <v>30</v>
      </c>
      <c r="C13" s="42">
        <v>1509.3</v>
      </c>
      <c r="D13" s="43" t="s">
        <v>7</v>
      </c>
      <c r="E13" s="38">
        <v>45244</v>
      </c>
      <c r="F13" s="38"/>
    </row>
    <row r="14" spans="1:6" x14ac:dyDescent="0.25">
      <c r="A14" s="40">
        <v>13</v>
      </c>
      <c r="B14" s="51" t="s">
        <v>31</v>
      </c>
      <c r="C14" s="42">
        <v>1413.79</v>
      </c>
      <c r="D14" s="43" t="s">
        <v>7</v>
      </c>
      <c r="E14" s="38">
        <v>45244</v>
      </c>
      <c r="F14" s="38"/>
    </row>
    <row r="15" spans="1:6" x14ac:dyDescent="0.25">
      <c r="A15" s="40">
        <v>14</v>
      </c>
      <c r="B15" s="51"/>
      <c r="C15" s="42"/>
      <c r="D15" s="43" t="s">
        <v>8</v>
      </c>
      <c r="E15" s="38"/>
      <c r="F15" s="38"/>
    </row>
    <row r="16" spans="1:6" x14ac:dyDescent="0.25">
      <c r="A16" s="40">
        <v>15</v>
      </c>
      <c r="B16" s="51"/>
      <c r="C16" s="42"/>
      <c r="D16" s="43" t="s">
        <v>8</v>
      </c>
      <c r="E16" s="38"/>
      <c r="F16" s="38"/>
    </row>
    <row r="17" spans="1:6" x14ac:dyDescent="0.25">
      <c r="A17" s="40">
        <v>16</v>
      </c>
      <c r="B17" s="51"/>
      <c r="C17" s="42"/>
      <c r="D17" s="43" t="s">
        <v>8</v>
      </c>
      <c r="E17" s="38"/>
      <c r="F17" s="38"/>
    </row>
    <row r="18" spans="1:6" x14ac:dyDescent="0.25">
      <c r="A18" s="40">
        <v>17</v>
      </c>
      <c r="B18" s="51"/>
      <c r="C18" s="42"/>
      <c r="D18" s="43" t="s">
        <v>8</v>
      </c>
      <c r="E18" s="38"/>
      <c r="F18" s="38"/>
    </row>
    <row r="19" spans="1:6" x14ac:dyDescent="0.25">
      <c r="A19" s="40">
        <v>18</v>
      </c>
      <c r="B19" s="51"/>
      <c r="C19" s="42">
        <v>0</v>
      </c>
      <c r="D19" s="43" t="s">
        <v>8</v>
      </c>
      <c r="E19" s="38"/>
      <c r="F19" s="38"/>
    </row>
    <row r="20" spans="1:6" x14ac:dyDescent="0.25">
      <c r="A20" s="40">
        <v>19</v>
      </c>
      <c r="B20" s="51"/>
      <c r="C20" s="42">
        <v>0</v>
      </c>
      <c r="D20" s="43" t="s">
        <v>8</v>
      </c>
      <c r="E20" s="38"/>
      <c r="F20" s="38"/>
    </row>
    <row r="21" spans="1:6" x14ac:dyDescent="0.25">
      <c r="A21" s="40">
        <v>20</v>
      </c>
      <c r="B21" s="51"/>
      <c r="C21" s="42">
        <v>0</v>
      </c>
      <c r="D21" s="43" t="s">
        <v>8</v>
      </c>
      <c r="E21" s="38"/>
      <c r="F21" s="38"/>
    </row>
    <row r="22" spans="1:6" x14ac:dyDescent="0.25">
      <c r="A22" s="40">
        <v>21</v>
      </c>
      <c r="B22" s="41"/>
      <c r="C22" s="42">
        <v>0</v>
      </c>
      <c r="D22" s="43" t="s">
        <v>8</v>
      </c>
      <c r="E22" s="38"/>
      <c r="F22" s="38"/>
    </row>
    <row r="23" spans="1:6" x14ac:dyDescent="0.25">
      <c r="A23" s="40">
        <v>22</v>
      </c>
      <c r="B23" s="41"/>
      <c r="C23" s="42">
        <v>0</v>
      </c>
      <c r="D23" s="43" t="s">
        <v>8</v>
      </c>
      <c r="E23" s="38"/>
      <c r="F23" s="38"/>
    </row>
    <row r="24" spans="1:6" x14ac:dyDescent="0.25">
      <c r="A24" s="40">
        <v>23</v>
      </c>
      <c r="B24" s="41"/>
      <c r="C24" s="42">
        <v>0</v>
      </c>
      <c r="D24" s="43" t="s">
        <v>8</v>
      </c>
      <c r="E24" s="38"/>
      <c r="F24" s="38"/>
    </row>
    <row r="25" spans="1:6" x14ac:dyDescent="0.25">
      <c r="A25" s="40">
        <v>24</v>
      </c>
      <c r="B25" s="41"/>
      <c r="C25" s="42">
        <v>0</v>
      </c>
      <c r="D25" s="43" t="s">
        <v>8</v>
      </c>
      <c r="E25" s="38"/>
      <c r="F25" s="38"/>
    </row>
    <row r="26" spans="1:6" x14ac:dyDescent="0.25">
      <c r="A26" s="40" t="s">
        <v>33</v>
      </c>
      <c r="C26" s="42">
        <f>SUBTOTAL(109,_2023_09_Septembre[Total Dû])</f>
        <v>10305.93</v>
      </c>
      <c r="D26" s="52">
        <f>SUMIF($D$2:$D$24,"OUI",$C$2:$C$24)</f>
        <v>14537.45</v>
      </c>
      <c r="E26" s="53">
        <f>SUMIF($D$2:$D$24,"NON",$C$2:$C$24)</f>
        <v>0</v>
      </c>
      <c r="F26" s="22"/>
    </row>
  </sheetData>
  <conditionalFormatting sqref="D2:D25">
    <cfRule type="cellIs" dxfId="20" priority="2" operator="equal">
      <formula>"NON"</formula>
    </cfRule>
    <cfRule type="cellIs" dxfId="19" priority="3" operator="equal">
      <formula>"OUI"</formula>
    </cfRule>
  </conditionalFormatting>
  <dataValidations disablePrompts="1" count="1">
    <dataValidation type="list" allowBlank="1" showInputMessage="1" showErrorMessage="1" sqref="D2:D25" xr:uid="{F15FB5E8-E18D-4DF1-9051-C9BDCC37BC94}">
      <formula1>"OUI,NON"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52797-00E2-4A61-94D5-8D049B180014}">
  <dimension ref="A1:K30"/>
  <sheetViews>
    <sheetView workbookViewId="0">
      <selection activeCell="B16" activeCellId="3" sqref="B5:B6 B8:B11 B13 B16:B17"/>
    </sheetView>
  </sheetViews>
  <sheetFormatPr baseColWidth="10" defaultRowHeight="15" x14ac:dyDescent="0.25"/>
  <cols>
    <col min="2" max="2" width="28.42578125" bestFit="1" customWidth="1"/>
    <col min="3" max="3" width="18" bestFit="1" customWidth="1"/>
    <col min="5" max="5" width="11.7109375" bestFit="1" customWidth="1"/>
    <col min="6" max="6" width="17.42578125" bestFit="1" customWidth="1"/>
    <col min="7" max="7" width="19.42578125" bestFit="1" customWidth="1"/>
    <col min="8" max="8" width="18.42578125" bestFit="1" customWidth="1"/>
    <col min="9" max="9" width="24.85546875" bestFit="1" customWidth="1"/>
    <col min="10" max="10" width="18.5703125" bestFit="1" customWidth="1"/>
    <col min="11" max="11" width="14" bestFit="1" customWidth="1"/>
  </cols>
  <sheetData>
    <row r="1" spans="1:11" x14ac:dyDescent="0.25">
      <c r="A1" s="32" t="s">
        <v>0</v>
      </c>
      <c r="B1" s="34" t="s">
        <v>1</v>
      </c>
      <c r="C1" s="36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14</v>
      </c>
      <c r="I1" s="28" t="s">
        <v>17</v>
      </c>
      <c r="J1" s="30" t="s">
        <v>18</v>
      </c>
      <c r="K1" s="26" t="s">
        <v>16</v>
      </c>
    </row>
    <row r="2" spans="1:11" ht="15.75" thickBot="1" x14ac:dyDescent="0.3">
      <c r="A2" s="33"/>
      <c r="B2" s="35"/>
      <c r="C2" s="37"/>
      <c r="D2" s="29"/>
      <c r="E2" s="29"/>
      <c r="F2" s="29"/>
      <c r="G2" s="29"/>
      <c r="H2" s="29"/>
      <c r="I2" s="29"/>
      <c r="J2" s="31"/>
      <c r="K2" s="27"/>
    </row>
    <row r="3" spans="1:11" ht="15.75" thickBot="1" x14ac:dyDescent="0.3">
      <c r="A3" s="1"/>
      <c r="B3" s="1"/>
      <c r="C3" s="2"/>
      <c r="K3" s="22"/>
    </row>
    <row r="4" spans="1:11" ht="15.75" thickBot="1" x14ac:dyDescent="0.3">
      <c r="A4" s="1"/>
      <c r="B4" s="1"/>
      <c r="C4" s="2"/>
      <c r="F4" s="8">
        <f ca="1">SUMIF($D$5:$D$29,"OUI",$C$5:$C$28)</f>
        <v>15248.919999999998</v>
      </c>
      <c r="G4" s="9">
        <f>SUMIF($D$5:$D$29,"NON",$C$5:$C$29)</f>
        <v>15248.919999999998</v>
      </c>
      <c r="H4" s="45" t="s">
        <v>34</v>
      </c>
    </row>
    <row r="5" spans="1:11" ht="15.75" thickBot="1" x14ac:dyDescent="0.3">
      <c r="A5" s="15">
        <v>1</v>
      </c>
      <c r="B5" s="17" t="s">
        <v>26</v>
      </c>
      <c r="C5" s="11">
        <v>1060.74</v>
      </c>
      <c r="D5" s="3" t="s">
        <v>7</v>
      </c>
      <c r="E5" s="7">
        <v>45274</v>
      </c>
      <c r="F5" s="20"/>
      <c r="G5">
        <f>SUMIF(D5,"NON",C5)</f>
        <v>0</v>
      </c>
      <c r="I5" s="23"/>
      <c r="J5" s="23"/>
    </row>
    <row r="6" spans="1:11" ht="15.75" thickBot="1" x14ac:dyDescent="0.3">
      <c r="A6" s="14">
        <v>2</v>
      </c>
      <c r="B6" s="17" t="s">
        <v>19</v>
      </c>
      <c r="C6" s="11">
        <v>1017.53</v>
      </c>
      <c r="D6" s="3" t="s">
        <v>7</v>
      </c>
      <c r="E6" s="7">
        <v>45274</v>
      </c>
      <c r="F6" s="20"/>
      <c r="G6">
        <f t="shared" ref="G6:G20" si="0">SUMIF(D6,"NON",C6)</f>
        <v>0</v>
      </c>
      <c r="I6" s="23"/>
      <c r="J6" s="23"/>
    </row>
    <row r="7" spans="1:11" ht="15.75" thickBot="1" x14ac:dyDescent="0.3">
      <c r="A7" s="4">
        <v>3</v>
      </c>
      <c r="B7" s="18" t="s">
        <v>32</v>
      </c>
      <c r="C7" s="11">
        <v>771.87</v>
      </c>
      <c r="D7" s="3" t="s">
        <v>7</v>
      </c>
      <c r="E7" s="7">
        <v>45278</v>
      </c>
      <c r="G7">
        <f t="shared" si="0"/>
        <v>0</v>
      </c>
      <c r="I7" s="23"/>
      <c r="J7" s="23"/>
      <c r="K7" t="s">
        <v>13</v>
      </c>
    </row>
    <row r="8" spans="1:11" ht="15.75" thickBot="1" x14ac:dyDescent="0.3">
      <c r="A8" s="14">
        <v>4</v>
      </c>
      <c r="B8" s="17" t="s">
        <v>20</v>
      </c>
      <c r="C8" s="11">
        <v>914.8</v>
      </c>
      <c r="D8" s="3" t="s">
        <v>7</v>
      </c>
      <c r="E8" s="7">
        <v>45274</v>
      </c>
      <c r="F8" s="20"/>
      <c r="G8">
        <f t="shared" si="0"/>
        <v>0</v>
      </c>
      <c r="I8" s="23"/>
      <c r="J8" s="23"/>
    </row>
    <row r="9" spans="1:11" ht="15.75" thickBot="1" x14ac:dyDescent="0.3">
      <c r="A9" s="14">
        <v>5</v>
      </c>
      <c r="B9" s="17" t="s">
        <v>21</v>
      </c>
      <c r="C9" s="11">
        <v>1080</v>
      </c>
      <c r="D9" s="3" t="s">
        <v>7</v>
      </c>
      <c r="E9" s="7">
        <v>45274</v>
      </c>
      <c r="F9" s="20"/>
      <c r="G9">
        <f t="shared" si="0"/>
        <v>0</v>
      </c>
      <c r="I9" s="23"/>
      <c r="J9" s="23"/>
    </row>
    <row r="10" spans="1:11" ht="15.75" thickBot="1" x14ac:dyDescent="0.3">
      <c r="A10" s="14">
        <v>6</v>
      </c>
      <c r="B10" s="17" t="s">
        <v>22</v>
      </c>
      <c r="C10" s="11">
        <v>972</v>
      </c>
      <c r="D10" s="3" t="s">
        <v>7</v>
      </c>
      <c r="E10" s="7">
        <v>45274</v>
      </c>
      <c r="F10" s="20"/>
      <c r="G10">
        <f t="shared" si="0"/>
        <v>0</v>
      </c>
      <c r="I10" s="23"/>
      <c r="J10" s="23"/>
    </row>
    <row r="11" spans="1:11" ht="15.75" thickBot="1" x14ac:dyDescent="0.3">
      <c r="A11" s="14">
        <v>7</v>
      </c>
      <c r="B11" s="17" t="s">
        <v>23</v>
      </c>
      <c r="C11" s="11">
        <v>874.15</v>
      </c>
      <c r="D11" s="3" t="s">
        <v>7</v>
      </c>
      <c r="E11" s="7">
        <v>45274</v>
      </c>
      <c r="F11" s="20"/>
      <c r="G11">
        <f t="shared" si="0"/>
        <v>0</v>
      </c>
      <c r="I11" s="23"/>
      <c r="J11" s="23"/>
      <c r="K11" s="20" t="s">
        <v>12</v>
      </c>
    </row>
    <row r="12" spans="1:11" ht="15.75" thickBot="1" x14ac:dyDescent="0.3">
      <c r="A12" s="5">
        <v>8</v>
      </c>
      <c r="B12" s="19" t="s">
        <v>24</v>
      </c>
      <c r="C12" s="11">
        <v>1417.54</v>
      </c>
      <c r="D12" s="3" t="s">
        <v>7</v>
      </c>
      <c r="E12" s="7">
        <v>45272</v>
      </c>
      <c r="G12">
        <f t="shared" si="0"/>
        <v>0</v>
      </c>
      <c r="I12" s="23"/>
      <c r="J12" s="23"/>
    </row>
    <row r="13" spans="1:11" ht="15.75" thickBot="1" x14ac:dyDescent="0.3">
      <c r="A13" s="13">
        <v>9</v>
      </c>
      <c r="B13" s="17" t="s">
        <v>25</v>
      </c>
      <c r="C13" s="11">
        <v>1088.97</v>
      </c>
      <c r="D13" s="3" t="s">
        <v>7</v>
      </c>
      <c r="E13" s="7">
        <v>45274</v>
      </c>
      <c r="F13" s="20"/>
      <c r="G13">
        <f t="shared" si="0"/>
        <v>0</v>
      </c>
      <c r="I13" s="23"/>
      <c r="J13" s="23"/>
    </row>
    <row r="14" spans="1:11" ht="15.75" thickBot="1" x14ac:dyDescent="0.3">
      <c r="A14" s="5">
        <v>10</v>
      </c>
      <c r="B14" s="18" t="s">
        <v>27</v>
      </c>
      <c r="C14" s="11">
        <v>797.6</v>
      </c>
      <c r="D14" s="3" t="s">
        <v>7</v>
      </c>
      <c r="E14" s="7">
        <v>45268</v>
      </c>
      <c r="G14">
        <f t="shared" si="0"/>
        <v>0</v>
      </c>
      <c r="I14" s="23"/>
      <c r="J14" s="23"/>
    </row>
    <row r="15" spans="1:11" ht="15.75" thickBot="1" x14ac:dyDescent="0.3">
      <c r="A15" s="5">
        <v>11</v>
      </c>
      <c r="B15" s="19" t="s">
        <v>28</v>
      </c>
      <c r="C15" s="11">
        <v>1417.54</v>
      </c>
      <c r="D15" s="3" t="s">
        <v>7</v>
      </c>
      <c r="E15" s="7">
        <v>45272</v>
      </c>
      <c r="G15">
        <f t="shared" si="0"/>
        <v>0</v>
      </c>
      <c r="I15" s="23"/>
      <c r="J15" s="23"/>
    </row>
    <row r="16" spans="1:11" ht="15.75" thickBot="1" x14ac:dyDescent="0.3">
      <c r="A16" s="13">
        <v>12</v>
      </c>
      <c r="B16" s="17" t="s">
        <v>29</v>
      </c>
      <c r="C16" s="11">
        <v>909.34</v>
      </c>
      <c r="D16" s="3" t="s">
        <v>7</v>
      </c>
      <c r="E16" s="7">
        <v>45274</v>
      </c>
      <c r="F16" s="20"/>
      <c r="G16">
        <f t="shared" si="0"/>
        <v>0</v>
      </c>
      <c r="I16" s="23"/>
      <c r="J16" s="23"/>
    </row>
    <row r="17" spans="1:10" ht="15.75" thickBot="1" x14ac:dyDescent="0.3">
      <c r="A17" s="13">
        <v>13</v>
      </c>
      <c r="B17" s="17" t="s">
        <v>30</v>
      </c>
      <c r="C17" s="11">
        <v>1509.3</v>
      </c>
      <c r="D17" s="3" t="s">
        <v>7</v>
      </c>
      <c r="E17" s="7">
        <v>45274</v>
      </c>
      <c r="F17" s="20"/>
      <c r="G17">
        <f t="shared" si="0"/>
        <v>0</v>
      </c>
      <c r="I17" s="23"/>
      <c r="J17" s="23"/>
    </row>
    <row r="18" spans="1:10" ht="15.75" thickBot="1" x14ac:dyDescent="0.3">
      <c r="A18" s="5">
        <v>14</v>
      </c>
      <c r="B18" s="19" t="s">
        <v>31</v>
      </c>
      <c r="C18" s="11">
        <v>1417.54</v>
      </c>
      <c r="D18" s="3" t="s">
        <v>7</v>
      </c>
      <c r="E18" s="7">
        <v>45272</v>
      </c>
      <c r="G18">
        <f t="shared" si="0"/>
        <v>0</v>
      </c>
      <c r="I18" s="23"/>
      <c r="J18" s="23"/>
    </row>
    <row r="19" spans="1:10" ht="15.75" thickBot="1" x14ac:dyDescent="0.3">
      <c r="A19" s="5">
        <v>15</v>
      </c>
      <c r="B19" s="18"/>
      <c r="C19" s="11"/>
      <c r="D19" s="3" t="s">
        <v>8</v>
      </c>
      <c r="E19" s="7"/>
      <c r="G19">
        <f t="shared" si="0"/>
        <v>0</v>
      </c>
      <c r="I19" s="23"/>
      <c r="J19" s="23"/>
    </row>
    <row r="20" spans="1:10" ht="15.75" thickBot="1" x14ac:dyDescent="0.3">
      <c r="A20" s="5">
        <v>16</v>
      </c>
      <c r="B20" s="18"/>
      <c r="C20" s="11"/>
      <c r="D20" s="3" t="s">
        <v>8</v>
      </c>
      <c r="E20" s="7"/>
      <c r="G20">
        <f t="shared" si="0"/>
        <v>0</v>
      </c>
      <c r="I20" s="23"/>
      <c r="J20" s="23"/>
    </row>
    <row r="21" spans="1:10" ht="15.75" thickBot="1" x14ac:dyDescent="0.3">
      <c r="A21" s="5">
        <v>17</v>
      </c>
      <c r="B21" s="18"/>
      <c r="C21" s="11"/>
      <c r="D21" s="3" t="s">
        <v>8</v>
      </c>
      <c r="E21" s="7"/>
    </row>
    <row r="22" spans="1:10" ht="15.75" thickBot="1" x14ac:dyDescent="0.3">
      <c r="A22" s="5">
        <v>18</v>
      </c>
      <c r="B22" s="18"/>
      <c r="C22" s="11">
        <v>0</v>
      </c>
      <c r="D22" s="3" t="s">
        <v>8</v>
      </c>
      <c r="E22" s="7"/>
    </row>
    <row r="23" spans="1:10" ht="15.75" thickBot="1" x14ac:dyDescent="0.3">
      <c r="A23" s="5">
        <v>19</v>
      </c>
      <c r="B23" s="18"/>
      <c r="C23" s="11">
        <v>0</v>
      </c>
      <c r="D23" s="3" t="s">
        <v>8</v>
      </c>
      <c r="E23" s="7"/>
    </row>
    <row r="24" spans="1:10" ht="15.75" thickBot="1" x14ac:dyDescent="0.3">
      <c r="A24" s="5">
        <v>20</v>
      </c>
      <c r="B24" s="18"/>
      <c r="C24" s="11">
        <v>0</v>
      </c>
      <c r="D24" s="3" t="s">
        <v>8</v>
      </c>
      <c r="E24" s="7"/>
    </row>
    <row r="25" spans="1:10" ht="15.75" thickBot="1" x14ac:dyDescent="0.3">
      <c r="A25" s="5">
        <v>21</v>
      </c>
      <c r="B25" s="12"/>
      <c r="C25" s="11">
        <v>0</v>
      </c>
      <c r="D25" s="3" t="s">
        <v>8</v>
      </c>
      <c r="E25" s="7"/>
    </row>
    <row r="26" spans="1:10" ht="15.75" thickBot="1" x14ac:dyDescent="0.3">
      <c r="A26" s="5">
        <v>22</v>
      </c>
      <c r="B26" s="12"/>
      <c r="C26" s="11">
        <v>0</v>
      </c>
      <c r="D26" s="3" t="s">
        <v>8</v>
      </c>
      <c r="E26" s="7"/>
    </row>
    <row r="27" spans="1:10" ht="15.75" thickBot="1" x14ac:dyDescent="0.3">
      <c r="A27" s="5">
        <v>23</v>
      </c>
      <c r="B27" s="12"/>
      <c r="C27" s="11">
        <v>0</v>
      </c>
      <c r="D27" s="3" t="s">
        <v>8</v>
      </c>
      <c r="E27" s="7"/>
    </row>
    <row r="28" spans="1:10" ht="15.75" thickBot="1" x14ac:dyDescent="0.3">
      <c r="A28" s="5">
        <v>24</v>
      </c>
      <c r="B28" s="12"/>
      <c r="C28" s="11">
        <v>0</v>
      </c>
      <c r="D28" s="3" t="s">
        <v>8</v>
      </c>
      <c r="E28" s="7"/>
    </row>
    <row r="29" spans="1:10" ht="15.75" thickBot="1" x14ac:dyDescent="0.3">
      <c r="A29" s="6">
        <v>25</v>
      </c>
      <c r="C29" s="10">
        <f>SUM(C5:C28)</f>
        <v>15248.919999999998</v>
      </c>
      <c r="D29" s="3" t="s">
        <v>8</v>
      </c>
      <c r="E29" s="7"/>
    </row>
    <row r="30" spans="1:10" ht="15.75" thickBot="1" x14ac:dyDescent="0.3">
      <c r="E30" s="7"/>
      <c r="I30" s="24">
        <f>SUM(I5:I29)</f>
        <v>0</v>
      </c>
      <c r="J30" s="24">
        <f>SUM(J5:J29)</f>
        <v>0</v>
      </c>
    </row>
  </sheetData>
  <mergeCells count="11">
    <mergeCell ref="F1:F2"/>
    <mergeCell ref="A1:A2"/>
    <mergeCell ref="B1:B2"/>
    <mergeCell ref="C1:C2"/>
    <mergeCell ref="D1:D2"/>
    <mergeCell ref="E1:E2"/>
    <mergeCell ref="H1:H2"/>
    <mergeCell ref="I1:I2"/>
    <mergeCell ref="J1:J2"/>
    <mergeCell ref="K1:K2"/>
    <mergeCell ref="G1:G2"/>
  </mergeCells>
  <conditionalFormatting sqref="D5:D29">
    <cfRule type="cellIs" dxfId="18" priority="2" operator="equal">
      <formula>"NON"</formula>
    </cfRule>
    <cfRule type="cellIs" dxfId="17" priority="3" operator="equal">
      <formula>"OUI"</formula>
    </cfRule>
  </conditionalFormatting>
  <conditionalFormatting sqref="J30">
    <cfRule type="cellIs" dxfId="16" priority="1" operator="greaterThan">
      <formula>0</formula>
    </cfRule>
  </conditionalFormatting>
  <dataValidations disablePrompts="1" count="1">
    <dataValidation type="list" allowBlank="1" showInputMessage="1" showErrorMessage="1" sqref="D5:D29" xr:uid="{C7751FC3-49F8-4AB9-BBD7-B1776C6ED888}">
      <formula1>"OUI,NON"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A670B-424A-41A9-977E-83C7D3BFCB42}">
  <dimension ref="A1:K30"/>
  <sheetViews>
    <sheetView workbookViewId="0">
      <selection activeCell="B31" sqref="B31"/>
    </sheetView>
  </sheetViews>
  <sheetFormatPr baseColWidth="10" defaultRowHeight="15" x14ac:dyDescent="0.25"/>
  <cols>
    <col min="2" max="2" width="28.42578125" bestFit="1" customWidth="1"/>
    <col min="3" max="3" width="18" bestFit="1" customWidth="1"/>
    <col min="5" max="5" width="11.7109375" bestFit="1" customWidth="1"/>
    <col min="6" max="6" width="17.42578125" bestFit="1" customWidth="1"/>
    <col min="7" max="7" width="19.42578125" bestFit="1" customWidth="1"/>
    <col min="8" max="8" width="18.42578125" bestFit="1" customWidth="1"/>
    <col min="9" max="9" width="24.85546875" bestFit="1" customWidth="1"/>
    <col min="10" max="10" width="18.5703125" bestFit="1" customWidth="1"/>
    <col min="11" max="11" width="14" bestFit="1" customWidth="1"/>
  </cols>
  <sheetData>
    <row r="1" spans="1:11" x14ac:dyDescent="0.25">
      <c r="A1" s="32" t="s">
        <v>0</v>
      </c>
      <c r="B1" s="34" t="s">
        <v>1</v>
      </c>
      <c r="C1" s="36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14</v>
      </c>
      <c r="I1" s="28" t="s">
        <v>17</v>
      </c>
      <c r="J1" s="30" t="s">
        <v>18</v>
      </c>
      <c r="K1" s="26" t="s">
        <v>16</v>
      </c>
    </row>
    <row r="2" spans="1:11" ht="15.75" thickBot="1" x14ac:dyDescent="0.3">
      <c r="A2" s="33"/>
      <c r="B2" s="35"/>
      <c r="C2" s="37"/>
      <c r="D2" s="29"/>
      <c r="E2" s="29"/>
      <c r="F2" s="29"/>
      <c r="G2" s="29"/>
      <c r="H2" s="29"/>
      <c r="I2" s="29"/>
      <c r="J2" s="31"/>
      <c r="K2" s="27"/>
    </row>
    <row r="3" spans="1:11" ht="15.75" thickBot="1" x14ac:dyDescent="0.3">
      <c r="A3" s="1"/>
      <c r="B3" s="1"/>
      <c r="C3" s="2"/>
      <c r="K3" s="22"/>
    </row>
    <row r="4" spans="1:11" ht="15.75" thickBot="1" x14ac:dyDescent="0.3">
      <c r="A4" s="1"/>
      <c r="B4" s="1"/>
      <c r="C4" s="2"/>
      <c r="F4" s="8">
        <f ca="1">SUMIF($D$5:$D$29,"OUI",$C$5:$C$28)</f>
        <v>15737.689999999999</v>
      </c>
      <c r="G4" s="9">
        <f>SUMIF($D$5:$D$29,"NON",$C$5:$C$29)</f>
        <v>15737.689999999999</v>
      </c>
      <c r="H4" s="21">
        <f>SUM(C5+C6+C8+C9+C10+C11+C13+C16+C17)</f>
        <v>9404.48</v>
      </c>
    </row>
    <row r="5" spans="1:11" ht="15.75" thickBot="1" x14ac:dyDescent="0.3">
      <c r="A5" s="15">
        <v>1</v>
      </c>
      <c r="B5" s="17" t="s">
        <v>26</v>
      </c>
      <c r="C5" s="16">
        <v>1045.74</v>
      </c>
      <c r="D5" s="3" t="s">
        <v>7</v>
      </c>
      <c r="E5" s="7">
        <v>45306</v>
      </c>
      <c r="G5">
        <f>SUMIF(D5,"NON",C5)</f>
        <v>0</v>
      </c>
      <c r="I5" s="23"/>
      <c r="J5" s="23"/>
    </row>
    <row r="6" spans="1:11" ht="15.75" thickBot="1" x14ac:dyDescent="0.3">
      <c r="A6" s="14">
        <v>2</v>
      </c>
      <c r="B6" s="17" t="s">
        <v>19</v>
      </c>
      <c r="C6" s="16">
        <v>1017.53</v>
      </c>
      <c r="D6" s="3" t="s">
        <v>7</v>
      </c>
      <c r="E6" s="7">
        <v>45306</v>
      </c>
      <c r="G6">
        <f t="shared" ref="G6:G20" si="0">SUMIF(D6,"NON",C6)</f>
        <v>0</v>
      </c>
      <c r="I6" s="23"/>
      <c r="J6" s="23"/>
    </row>
    <row r="7" spans="1:11" ht="15.75" thickBot="1" x14ac:dyDescent="0.3">
      <c r="A7" s="4">
        <v>3</v>
      </c>
      <c r="B7" s="18" t="s">
        <v>32</v>
      </c>
      <c r="C7" s="11">
        <v>1286.74</v>
      </c>
      <c r="D7" s="3" t="s">
        <v>7</v>
      </c>
      <c r="E7" s="7">
        <v>45302</v>
      </c>
      <c r="G7">
        <f t="shared" si="0"/>
        <v>0</v>
      </c>
      <c r="I7" s="23"/>
      <c r="J7" s="23"/>
    </row>
    <row r="8" spans="1:11" ht="15.75" thickBot="1" x14ac:dyDescent="0.3">
      <c r="A8" s="14">
        <v>4</v>
      </c>
      <c r="B8" s="17" t="s">
        <v>20</v>
      </c>
      <c r="C8" s="16">
        <v>891.2</v>
      </c>
      <c r="D8" s="3" t="s">
        <v>7</v>
      </c>
      <c r="E8" s="7">
        <v>45306</v>
      </c>
      <c r="G8">
        <f t="shared" si="0"/>
        <v>0</v>
      </c>
      <c r="I8" s="23"/>
      <c r="J8" s="23"/>
    </row>
    <row r="9" spans="1:11" ht="15.75" thickBot="1" x14ac:dyDescent="0.3">
      <c r="A9" s="14">
        <v>5</v>
      </c>
      <c r="B9" s="17" t="s">
        <v>21</v>
      </c>
      <c r="C9" s="16">
        <v>1080</v>
      </c>
      <c r="D9" s="3" t="s">
        <v>7</v>
      </c>
      <c r="E9" s="7">
        <v>45306</v>
      </c>
      <c r="G9">
        <f t="shared" si="0"/>
        <v>0</v>
      </c>
      <c r="I9" s="23"/>
      <c r="J9" s="23"/>
    </row>
    <row r="10" spans="1:11" ht="15.75" thickBot="1" x14ac:dyDescent="0.3">
      <c r="A10" s="14">
        <v>6</v>
      </c>
      <c r="B10" s="17" t="s">
        <v>22</v>
      </c>
      <c r="C10" s="16">
        <v>972</v>
      </c>
      <c r="D10" s="3" t="s">
        <v>7</v>
      </c>
      <c r="E10" s="7">
        <v>45306</v>
      </c>
      <c r="G10">
        <f t="shared" si="0"/>
        <v>0</v>
      </c>
      <c r="I10" s="23"/>
      <c r="J10" s="23"/>
    </row>
    <row r="11" spans="1:11" ht="15.75" thickBot="1" x14ac:dyDescent="0.3">
      <c r="A11" s="14">
        <v>7</v>
      </c>
      <c r="B11" s="17" t="s">
        <v>23</v>
      </c>
      <c r="C11" s="16">
        <v>870.4</v>
      </c>
      <c r="D11" s="3" t="s">
        <v>7</v>
      </c>
      <c r="E11" s="7">
        <v>45306</v>
      </c>
      <c r="G11">
        <f t="shared" si="0"/>
        <v>0</v>
      </c>
      <c r="I11" s="23"/>
      <c r="J11" s="23"/>
      <c r="K11" s="20" t="s">
        <v>15</v>
      </c>
    </row>
    <row r="12" spans="1:11" ht="15.75" thickBot="1" x14ac:dyDescent="0.3">
      <c r="A12" s="5">
        <v>8</v>
      </c>
      <c r="B12" s="19" t="s">
        <v>24</v>
      </c>
      <c r="C12" s="11">
        <v>1413.79</v>
      </c>
      <c r="D12" s="3" t="s">
        <v>7</v>
      </c>
      <c r="E12" s="7">
        <v>45306</v>
      </c>
      <c r="G12">
        <f t="shared" si="0"/>
        <v>0</v>
      </c>
      <c r="I12" s="23"/>
      <c r="J12" s="23"/>
    </row>
    <row r="13" spans="1:11" ht="15.75" thickBot="1" x14ac:dyDescent="0.3">
      <c r="A13" s="13">
        <v>9</v>
      </c>
      <c r="B13" s="17" t="s">
        <v>25</v>
      </c>
      <c r="C13" s="16">
        <v>1108.97</v>
      </c>
      <c r="D13" s="3" t="s">
        <v>7</v>
      </c>
      <c r="E13" s="7">
        <v>45306</v>
      </c>
      <c r="G13">
        <f t="shared" si="0"/>
        <v>0</v>
      </c>
      <c r="I13" s="23"/>
      <c r="J13" s="23"/>
    </row>
    <row r="14" spans="1:11" ht="15.75" thickBot="1" x14ac:dyDescent="0.3">
      <c r="A14" s="5">
        <v>10</v>
      </c>
      <c r="B14" s="18" t="s">
        <v>27</v>
      </c>
      <c r="C14" s="11">
        <v>797.6</v>
      </c>
      <c r="D14" s="3" t="s">
        <v>7</v>
      </c>
      <c r="E14" s="7">
        <v>45302</v>
      </c>
      <c r="G14">
        <f t="shared" si="0"/>
        <v>0</v>
      </c>
      <c r="I14" s="23"/>
      <c r="J14" s="23"/>
    </row>
    <row r="15" spans="1:11" ht="15.75" thickBot="1" x14ac:dyDescent="0.3">
      <c r="A15" s="5">
        <v>11</v>
      </c>
      <c r="B15" s="19" t="s">
        <v>28</v>
      </c>
      <c r="C15" s="11">
        <v>1417.54</v>
      </c>
      <c r="D15" s="3" t="s">
        <v>7</v>
      </c>
      <c r="E15" s="7">
        <v>45306</v>
      </c>
      <c r="G15">
        <f t="shared" si="0"/>
        <v>0</v>
      </c>
      <c r="I15" s="23"/>
      <c r="J15" s="23"/>
    </row>
    <row r="16" spans="1:11" ht="15.75" thickBot="1" x14ac:dyDescent="0.3">
      <c r="A16" s="13">
        <v>12</v>
      </c>
      <c r="B16" s="17" t="s">
        <v>29</v>
      </c>
      <c r="C16" s="16">
        <v>909.34</v>
      </c>
      <c r="D16" s="3" t="s">
        <v>7</v>
      </c>
      <c r="E16" s="7">
        <v>45306</v>
      </c>
      <c r="G16">
        <f t="shared" si="0"/>
        <v>0</v>
      </c>
      <c r="I16" s="23"/>
      <c r="J16" s="23"/>
    </row>
    <row r="17" spans="1:10" ht="15.75" thickBot="1" x14ac:dyDescent="0.3">
      <c r="A17" s="13">
        <v>13</v>
      </c>
      <c r="B17" s="17" t="s">
        <v>30</v>
      </c>
      <c r="C17" s="16">
        <v>1509.3</v>
      </c>
      <c r="D17" s="3" t="s">
        <v>7</v>
      </c>
      <c r="E17" s="7">
        <v>45306</v>
      </c>
      <c r="G17">
        <f t="shared" si="0"/>
        <v>0</v>
      </c>
      <c r="I17" s="23"/>
      <c r="J17" s="23"/>
    </row>
    <row r="18" spans="1:10" ht="15.75" thickBot="1" x14ac:dyDescent="0.3">
      <c r="A18" s="5">
        <v>14</v>
      </c>
      <c r="B18" s="19" t="s">
        <v>31</v>
      </c>
      <c r="C18" s="11">
        <v>1417.54</v>
      </c>
      <c r="D18" s="3" t="s">
        <v>7</v>
      </c>
      <c r="E18" s="7">
        <v>45306</v>
      </c>
      <c r="G18">
        <f t="shared" si="0"/>
        <v>0</v>
      </c>
      <c r="I18" s="23"/>
      <c r="J18" s="23"/>
    </row>
    <row r="19" spans="1:10" ht="15.75" thickBot="1" x14ac:dyDescent="0.3">
      <c r="A19" s="5">
        <v>15</v>
      </c>
      <c r="B19" s="18"/>
      <c r="C19" s="11"/>
      <c r="D19" s="3" t="s">
        <v>8</v>
      </c>
      <c r="E19" s="7"/>
      <c r="G19">
        <f t="shared" si="0"/>
        <v>0</v>
      </c>
      <c r="I19" s="23"/>
      <c r="J19" s="23"/>
    </row>
    <row r="20" spans="1:10" ht="15.75" thickBot="1" x14ac:dyDescent="0.3">
      <c r="A20" s="5">
        <v>16</v>
      </c>
      <c r="B20" s="18"/>
      <c r="C20" s="11"/>
      <c r="D20" s="3" t="s">
        <v>8</v>
      </c>
      <c r="E20" s="7"/>
      <c r="G20">
        <f t="shared" si="0"/>
        <v>0</v>
      </c>
      <c r="I20" s="23"/>
      <c r="J20" s="23"/>
    </row>
    <row r="21" spans="1:10" ht="15.75" thickBot="1" x14ac:dyDescent="0.3">
      <c r="A21" s="5">
        <v>17</v>
      </c>
      <c r="B21" s="18"/>
      <c r="C21" s="11"/>
      <c r="D21" s="3" t="s">
        <v>8</v>
      </c>
      <c r="E21" s="7"/>
    </row>
    <row r="22" spans="1:10" ht="15.75" thickBot="1" x14ac:dyDescent="0.3">
      <c r="A22" s="5">
        <v>18</v>
      </c>
      <c r="B22" s="18"/>
      <c r="C22" s="11">
        <v>0</v>
      </c>
      <c r="D22" s="3" t="s">
        <v>8</v>
      </c>
      <c r="E22" s="7"/>
    </row>
    <row r="23" spans="1:10" ht="15.75" thickBot="1" x14ac:dyDescent="0.3">
      <c r="A23" s="5">
        <v>19</v>
      </c>
      <c r="B23" s="18"/>
      <c r="C23" s="11">
        <v>0</v>
      </c>
      <c r="D23" s="3" t="s">
        <v>8</v>
      </c>
      <c r="E23" s="7"/>
    </row>
    <row r="24" spans="1:10" ht="15.75" thickBot="1" x14ac:dyDescent="0.3">
      <c r="A24" s="5">
        <v>20</v>
      </c>
      <c r="B24" s="18"/>
      <c r="C24" s="11">
        <v>0</v>
      </c>
      <c r="D24" s="3" t="s">
        <v>8</v>
      </c>
      <c r="E24" s="7"/>
    </row>
    <row r="25" spans="1:10" ht="15.75" thickBot="1" x14ac:dyDescent="0.3">
      <c r="A25" s="5">
        <v>21</v>
      </c>
      <c r="B25" s="12"/>
      <c r="C25" s="11">
        <v>0</v>
      </c>
      <c r="D25" s="3" t="s">
        <v>8</v>
      </c>
      <c r="E25" s="7"/>
    </row>
    <row r="26" spans="1:10" ht="15.75" thickBot="1" x14ac:dyDescent="0.3">
      <c r="A26" s="5">
        <v>22</v>
      </c>
      <c r="B26" s="12"/>
      <c r="C26" s="11">
        <v>0</v>
      </c>
      <c r="D26" s="3" t="s">
        <v>8</v>
      </c>
      <c r="E26" s="7"/>
    </row>
    <row r="27" spans="1:10" ht="15.75" thickBot="1" x14ac:dyDescent="0.3">
      <c r="A27" s="5">
        <v>23</v>
      </c>
      <c r="B27" s="12"/>
      <c r="C27" s="11">
        <v>0</v>
      </c>
      <c r="D27" s="3" t="s">
        <v>8</v>
      </c>
      <c r="E27" s="7"/>
    </row>
    <row r="28" spans="1:10" ht="15.75" thickBot="1" x14ac:dyDescent="0.3">
      <c r="A28" s="5">
        <v>24</v>
      </c>
      <c r="B28" s="12"/>
      <c r="C28" s="11">
        <v>0</v>
      </c>
      <c r="D28" s="3" t="s">
        <v>8</v>
      </c>
      <c r="E28" s="7"/>
    </row>
    <row r="29" spans="1:10" ht="15.75" thickBot="1" x14ac:dyDescent="0.3">
      <c r="A29" s="6">
        <v>25</v>
      </c>
      <c r="C29" s="10">
        <f>SUM(C5:C28)</f>
        <v>15737.689999999999</v>
      </c>
      <c r="D29" s="3" t="s">
        <v>8</v>
      </c>
      <c r="E29" s="7"/>
    </row>
    <row r="30" spans="1:10" ht="15.75" thickBot="1" x14ac:dyDescent="0.3">
      <c r="E30" s="7"/>
      <c r="I30" s="24">
        <f>SUM(I5:I29)</f>
        <v>0</v>
      </c>
      <c r="J30" s="24">
        <f>SUM(J5:J29)</f>
        <v>0</v>
      </c>
    </row>
  </sheetData>
  <mergeCells count="11">
    <mergeCell ref="F1:F2"/>
    <mergeCell ref="A1:A2"/>
    <mergeCell ref="B1:B2"/>
    <mergeCell ref="C1:C2"/>
    <mergeCell ref="D1:D2"/>
    <mergeCell ref="E1:E2"/>
    <mergeCell ref="I1:I2"/>
    <mergeCell ref="J1:J2"/>
    <mergeCell ref="K1:K2"/>
    <mergeCell ref="H1:H2"/>
    <mergeCell ref="G1:G2"/>
  </mergeCells>
  <conditionalFormatting sqref="D5:D29">
    <cfRule type="cellIs" dxfId="15" priority="2" operator="equal">
      <formula>"NON"</formula>
    </cfRule>
    <cfRule type="cellIs" dxfId="14" priority="3" operator="equal">
      <formula>"OUI"</formula>
    </cfRule>
  </conditionalFormatting>
  <conditionalFormatting sqref="J30">
    <cfRule type="cellIs" dxfId="13" priority="1" operator="greaterThan">
      <formula>0</formula>
    </cfRule>
  </conditionalFormatting>
  <dataValidations count="1">
    <dataValidation type="list" allowBlank="1" showInputMessage="1" showErrorMessage="1" sqref="D5:D29" xr:uid="{23E670E2-1E33-47A3-A9F4-7772B0D18B0E}">
      <formula1>"OUI,NON"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9BC60-42E9-465F-B09E-62D9A8ACF453}">
  <dimension ref="A1:K30"/>
  <sheetViews>
    <sheetView workbookViewId="0">
      <selection activeCell="F13" sqref="F13"/>
    </sheetView>
  </sheetViews>
  <sheetFormatPr baseColWidth="10" defaultRowHeight="15" x14ac:dyDescent="0.25"/>
  <cols>
    <col min="2" max="2" width="28.42578125" bestFit="1" customWidth="1"/>
    <col min="3" max="3" width="18" bestFit="1" customWidth="1"/>
    <col min="5" max="5" width="11.7109375" bestFit="1" customWidth="1"/>
    <col min="6" max="6" width="17.42578125" bestFit="1" customWidth="1"/>
    <col min="7" max="7" width="19.42578125" bestFit="1" customWidth="1"/>
    <col min="8" max="8" width="18.42578125" bestFit="1" customWidth="1"/>
    <col min="9" max="9" width="24.85546875" bestFit="1" customWidth="1"/>
    <col min="10" max="10" width="18.5703125" bestFit="1" customWidth="1"/>
    <col min="11" max="11" width="14" bestFit="1" customWidth="1"/>
  </cols>
  <sheetData>
    <row r="1" spans="1:11" x14ac:dyDescent="0.25">
      <c r="A1" s="32" t="s">
        <v>0</v>
      </c>
      <c r="B1" s="34" t="s">
        <v>1</v>
      </c>
      <c r="C1" s="36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14</v>
      </c>
      <c r="I1" s="28" t="s">
        <v>17</v>
      </c>
      <c r="J1" s="30" t="s">
        <v>18</v>
      </c>
      <c r="K1" s="26" t="s">
        <v>16</v>
      </c>
    </row>
    <row r="2" spans="1:11" ht="15.75" thickBot="1" x14ac:dyDescent="0.3">
      <c r="A2" s="33"/>
      <c r="B2" s="35"/>
      <c r="C2" s="37"/>
      <c r="D2" s="29"/>
      <c r="E2" s="29"/>
      <c r="F2" s="29"/>
      <c r="G2" s="29"/>
      <c r="H2" s="29"/>
      <c r="I2" s="29"/>
      <c r="J2" s="31"/>
      <c r="K2" s="27"/>
    </row>
    <row r="3" spans="1:11" ht="15.75" thickBot="1" x14ac:dyDescent="0.3">
      <c r="A3" s="1"/>
      <c r="B3" s="1"/>
      <c r="C3" s="2"/>
      <c r="K3" s="22"/>
    </row>
    <row r="4" spans="1:11" ht="15.75" thickBot="1" x14ac:dyDescent="0.3">
      <c r="A4" s="1"/>
      <c r="B4" s="1"/>
      <c r="C4" s="2"/>
      <c r="F4" s="8">
        <f ca="1">SUMIF($D$5:$D$29,"OUI",$C$5:$C$28)</f>
        <v>0</v>
      </c>
      <c r="G4" s="9">
        <f>SUMIF($D$5:$D$29,"NON",$C$5:$C$29)</f>
        <v>0</v>
      </c>
      <c r="H4" s="21">
        <f>SUM(C5+C6+C8+C9+C10+C11+C13+C16+C17)</f>
        <v>0</v>
      </c>
    </row>
    <row r="5" spans="1:11" ht="15.75" thickBot="1" x14ac:dyDescent="0.3">
      <c r="A5" s="25">
        <v>1</v>
      </c>
      <c r="B5" s="17" t="s">
        <v>26</v>
      </c>
      <c r="C5" s="11"/>
      <c r="D5" s="3" t="s">
        <v>8</v>
      </c>
      <c r="E5" s="7"/>
      <c r="G5">
        <f>SUMIF(D5,"NON",C5)</f>
        <v>0</v>
      </c>
      <c r="I5" s="23"/>
      <c r="J5" s="23"/>
    </row>
    <row r="6" spans="1:11" ht="15.75" thickBot="1" x14ac:dyDescent="0.3">
      <c r="A6" s="4">
        <v>2</v>
      </c>
      <c r="B6" s="17" t="s">
        <v>19</v>
      </c>
      <c r="C6" s="11"/>
      <c r="D6" s="3" t="s">
        <v>8</v>
      </c>
      <c r="E6" s="7"/>
      <c r="G6">
        <f t="shared" ref="G6:G20" si="0">SUMIF(D6,"NON",C6)</f>
        <v>0</v>
      </c>
      <c r="I6" s="23"/>
      <c r="J6" s="23"/>
    </row>
    <row r="7" spans="1:11" ht="15.75" thickBot="1" x14ac:dyDescent="0.3">
      <c r="A7" s="4">
        <v>3</v>
      </c>
      <c r="B7" s="17" t="s">
        <v>20</v>
      </c>
      <c r="C7" s="11"/>
      <c r="D7" s="3" t="s">
        <v>8</v>
      </c>
      <c r="E7" s="7"/>
      <c r="G7">
        <f t="shared" ref="G7:G17" si="1">SUMIF(D7,"NON",C7)</f>
        <v>0</v>
      </c>
      <c r="I7" s="23"/>
      <c r="J7" s="23"/>
    </row>
    <row r="8" spans="1:11" ht="15.75" thickBot="1" x14ac:dyDescent="0.3">
      <c r="A8" s="4">
        <v>4</v>
      </c>
      <c r="B8" s="17" t="s">
        <v>21</v>
      </c>
      <c r="C8" s="11"/>
      <c r="D8" s="3" t="s">
        <v>8</v>
      </c>
      <c r="E8" s="7"/>
      <c r="G8">
        <f t="shared" si="1"/>
        <v>0</v>
      </c>
      <c r="I8" s="23"/>
      <c r="J8" s="23"/>
    </row>
    <row r="9" spans="1:11" ht="15.75" thickBot="1" x14ac:dyDescent="0.3">
      <c r="A9" s="4">
        <v>5</v>
      </c>
      <c r="B9" s="17" t="s">
        <v>22</v>
      </c>
      <c r="C9" s="11"/>
      <c r="D9" s="3" t="s">
        <v>8</v>
      </c>
      <c r="E9" s="7"/>
      <c r="G9">
        <f t="shared" si="1"/>
        <v>0</v>
      </c>
      <c r="I9" s="23"/>
      <c r="J9" s="23"/>
    </row>
    <row r="10" spans="1:11" ht="15.75" thickBot="1" x14ac:dyDescent="0.3">
      <c r="A10" s="4">
        <v>6</v>
      </c>
      <c r="B10" s="17" t="s">
        <v>23</v>
      </c>
      <c r="C10" s="11"/>
      <c r="D10" s="3" t="s">
        <v>8</v>
      </c>
      <c r="E10" s="7"/>
      <c r="G10">
        <f t="shared" si="1"/>
        <v>0</v>
      </c>
      <c r="I10" s="23"/>
      <c r="J10" s="23"/>
    </row>
    <row r="11" spans="1:11" ht="15.75" thickBot="1" x14ac:dyDescent="0.3">
      <c r="A11" s="4">
        <v>7</v>
      </c>
      <c r="B11" s="19" t="s">
        <v>24</v>
      </c>
      <c r="C11" s="11"/>
      <c r="D11" s="3" t="s">
        <v>8</v>
      </c>
      <c r="E11" s="7"/>
      <c r="G11">
        <f t="shared" si="1"/>
        <v>0</v>
      </c>
      <c r="I11" s="23"/>
      <c r="J11" s="23"/>
      <c r="K11" s="20" t="s">
        <v>15</v>
      </c>
    </row>
    <row r="12" spans="1:11" ht="15.75" thickBot="1" x14ac:dyDescent="0.3">
      <c r="A12" s="5">
        <v>8</v>
      </c>
      <c r="B12" s="17" t="s">
        <v>25</v>
      </c>
      <c r="C12" s="11"/>
      <c r="D12" s="3" t="s">
        <v>8</v>
      </c>
      <c r="E12" s="7"/>
      <c r="G12">
        <f t="shared" si="1"/>
        <v>0</v>
      </c>
      <c r="I12" s="23"/>
      <c r="J12" s="23"/>
    </row>
    <row r="13" spans="1:11" ht="15.75" thickBot="1" x14ac:dyDescent="0.3">
      <c r="A13" s="5">
        <v>9</v>
      </c>
      <c r="B13" s="18" t="s">
        <v>27</v>
      </c>
      <c r="C13" s="11"/>
      <c r="D13" s="3" t="s">
        <v>8</v>
      </c>
      <c r="E13" s="7"/>
      <c r="G13">
        <f t="shared" si="1"/>
        <v>0</v>
      </c>
      <c r="I13" s="23"/>
      <c r="J13" s="23"/>
    </row>
    <row r="14" spans="1:11" ht="15.75" thickBot="1" x14ac:dyDescent="0.3">
      <c r="A14" s="5">
        <v>10</v>
      </c>
      <c r="B14" s="19" t="s">
        <v>28</v>
      </c>
      <c r="C14" s="11"/>
      <c r="D14" s="3" t="s">
        <v>8</v>
      </c>
      <c r="E14" s="7"/>
      <c r="G14">
        <f t="shared" si="1"/>
        <v>0</v>
      </c>
      <c r="I14" s="23"/>
      <c r="J14" s="23"/>
    </row>
    <row r="15" spans="1:11" ht="15.75" thickBot="1" x14ac:dyDescent="0.3">
      <c r="A15" s="5">
        <v>11</v>
      </c>
      <c r="B15" s="17" t="s">
        <v>29</v>
      </c>
      <c r="C15" s="11"/>
      <c r="D15" s="3" t="s">
        <v>8</v>
      </c>
      <c r="E15" s="7"/>
      <c r="G15">
        <f t="shared" si="1"/>
        <v>0</v>
      </c>
      <c r="I15" s="23"/>
      <c r="J15" s="23"/>
    </row>
    <row r="16" spans="1:11" ht="15.75" thickBot="1" x14ac:dyDescent="0.3">
      <c r="A16" s="5">
        <v>12</v>
      </c>
      <c r="B16" s="17" t="s">
        <v>30</v>
      </c>
      <c r="C16" s="11"/>
      <c r="D16" s="3" t="s">
        <v>8</v>
      </c>
      <c r="E16" s="7"/>
      <c r="G16">
        <f t="shared" si="1"/>
        <v>0</v>
      </c>
      <c r="I16" s="23"/>
      <c r="J16" s="23"/>
    </row>
    <row r="17" spans="1:10" ht="15.75" thickBot="1" x14ac:dyDescent="0.3">
      <c r="A17" s="5">
        <v>13</v>
      </c>
      <c r="B17" s="19" t="s">
        <v>31</v>
      </c>
      <c r="C17" s="11"/>
      <c r="D17" s="3" t="s">
        <v>8</v>
      </c>
      <c r="E17" s="7"/>
      <c r="G17">
        <f t="shared" si="1"/>
        <v>0</v>
      </c>
      <c r="I17" s="23"/>
      <c r="J17" s="23"/>
    </row>
    <row r="18" spans="1:10" ht="15.75" thickBot="1" x14ac:dyDescent="0.3">
      <c r="A18" s="5">
        <v>14</v>
      </c>
      <c r="B18" s="18"/>
      <c r="C18" s="11"/>
      <c r="D18" s="3" t="s">
        <v>8</v>
      </c>
      <c r="E18" s="7"/>
      <c r="G18">
        <f t="shared" si="0"/>
        <v>0</v>
      </c>
      <c r="I18" s="23"/>
      <c r="J18" s="23"/>
    </row>
    <row r="19" spans="1:10" ht="15.75" thickBot="1" x14ac:dyDescent="0.3">
      <c r="A19" s="5">
        <v>15</v>
      </c>
      <c r="B19" s="18"/>
      <c r="C19" s="11"/>
      <c r="D19" s="3" t="s">
        <v>8</v>
      </c>
      <c r="E19" s="7"/>
      <c r="G19">
        <f t="shared" si="0"/>
        <v>0</v>
      </c>
      <c r="I19" s="23"/>
      <c r="J19" s="23"/>
    </row>
    <row r="20" spans="1:10" ht="15.75" thickBot="1" x14ac:dyDescent="0.3">
      <c r="A20" s="5">
        <v>16</v>
      </c>
      <c r="B20" s="18"/>
      <c r="C20" s="11"/>
      <c r="D20" s="3" t="s">
        <v>8</v>
      </c>
      <c r="E20" s="7"/>
      <c r="G20">
        <f t="shared" si="0"/>
        <v>0</v>
      </c>
      <c r="I20" s="23"/>
      <c r="J20" s="23"/>
    </row>
    <row r="21" spans="1:10" ht="15.75" thickBot="1" x14ac:dyDescent="0.3">
      <c r="A21" s="5">
        <v>17</v>
      </c>
      <c r="B21" s="18"/>
      <c r="C21" s="11"/>
      <c r="D21" s="3" t="s">
        <v>8</v>
      </c>
      <c r="E21" s="7"/>
    </row>
    <row r="22" spans="1:10" ht="15.75" thickBot="1" x14ac:dyDescent="0.3">
      <c r="A22" s="5">
        <v>18</v>
      </c>
      <c r="B22" s="18"/>
      <c r="C22" s="11">
        <v>0</v>
      </c>
      <c r="D22" s="3" t="s">
        <v>8</v>
      </c>
      <c r="E22" s="7"/>
    </row>
    <row r="23" spans="1:10" ht="15.75" thickBot="1" x14ac:dyDescent="0.3">
      <c r="A23" s="5">
        <v>19</v>
      </c>
      <c r="B23" s="18"/>
      <c r="C23" s="11">
        <v>0</v>
      </c>
      <c r="D23" s="3" t="s">
        <v>8</v>
      </c>
      <c r="E23" s="7"/>
    </row>
    <row r="24" spans="1:10" ht="15.75" thickBot="1" x14ac:dyDescent="0.3">
      <c r="A24" s="5">
        <v>20</v>
      </c>
      <c r="B24" s="18"/>
      <c r="C24" s="11">
        <v>0</v>
      </c>
      <c r="D24" s="3" t="s">
        <v>8</v>
      </c>
      <c r="E24" s="7"/>
    </row>
    <row r="25" spans="1:10" ht="15.75" thickBot="1" x14ac:dyDescent="0.3">
      <c r="A25" s="5">
        <v>21</v>
      </c>
      <c r="B25" s="12"/>
      <c r="C25" s="11">
        <v>0</v>
      </c>
      <c r="D25" s="3" t="s">
        <v>8</v>
      </c>
      <c r="E25" s="7"/>
    </row>
    <row r="26" spans="1:10" ht="15.75" thickBot="1" x14ac:dyDescent="0.3">
      <c r="A26" s="5">
        <v>22</v>
      </c>
      <c r="B26" s="12"/>
      <c r="C26" s="11">
        <v>0</v>
      </c>
      <c r="D26" s="3" t="s">
        <v>8</v>
      </c>
      <c r="E26" s="7"/>
    </row>
    <row r="27" spans="1:10" ht="15.75" thickBot="1" x14ac:dyDescent="0.3">
      <c r="A27" s="5">
        <v>23</v>
      </c>
      <c r="B27" s="12"/>
      <c r="C27" s="11">
        <v>0</v>
      </c>
      <c r="D27" s="3" t="s">
        <v>8</v>
      </c>
      <c r="E27" s="7"/>
    </row>
    <row r="28" spans="1:10" ht="15.75" thickBot="1" x14ac:dyDescent="0.3">
      <c r="A28" s="5">
        <v>24</v>
      </c>
      <c r="B28" s="12"/>
      <c r="C28" s="11">
        <v>0</v>
      </c>
      <c r="D28" s="3" t="s">
        <v>8</v>
      </c>
      <c r="E28" s="7"/>
    </row>
    <row r="29" spans="1:10" ht="15.75" thickBot="1" x14ac:dyDescent="0.3">
      <c r="A29" s="6">
        <v>25</v>
      </c>
      <c r="C29" s="10">
        <f>SUM(C5:C28)</f>
        <v>0</v>
      </c>
      <c r="D29" s="3" t="s">
        <v>8</v>
      </c>
      <c r="E29" s="7"/>
    </row>
    <row r="30" spans="1:10" ht="15.75" thickBot="1" x14ac:dyDescent="0.3">
      <c r="E30" s="7"/>
      <c r="I30" s="24">
        <f>SUM(I5:I29)</f>
        <v>0</v>
      </c>
      <c r="J30" s="24">
        <f>SUM(J5:J29)</f>
        <v>0</v>
      </c>
    </row>
  </sheetData>
  <mergeCells count="11">
    <mergeCell ref="F1:F2"/>
    <mergeCell ref="A1:A2"/>
    <mergeCell ref="B1:B2"/>
    <mergeCell ref="C1:C2"/>
    <mergeCell ref="D1:D2"/>
    <mergeCell ref="E1:E2"/>
    <mergeCell ref="G1:G2"/>
    <mergeCell ref="H1:H2"/>
    <mergeCell ref="I1:I2"/>
    <mergeCell ref="J1:J2"/>
    <mergeCell ref="K1:K2"/>
  </mergeCells>
  <conditionalFormatting sqref="D5:D29">
    <cfRule type="cellIs" dxfId="12" priority="2" operator="equal">
      <formula>"NON"</formula>
    </cfRule>
    <cfRule type="cellIs" dxfId="11" priority="3" operator="equal">
      <formula>"OUI"</formula>
    </cfRule>
  </conditionalFormatting>
  <conditionalFormatting sqref="J30">
    <cfRule type="cellIs" dxfId="10" priority="1" operator="greaterThan">
      <formula>0</formula>
    </cfRule>
  </conditionalFormatting>
  <dataValidations disablePrompts="1" count="1">
    <dataValidation type="list" allowBlank="1" showInputMessage="1" showErrorMessage="1" sqref="D5:D29" xr:uid="{D3ADDF3F-1C56-4EB3-896F-00A59336E978}">
      <formula1>"OUI,NON"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F368C-2508-4EFF-A4EB-FEB1CD1AA390}">
  <dimension ref="A1:A10"/>
  <sheetViews>
    <sheetView workbookViewId="0">
      <selection sqref="A1:A10"/>
    </sheetView>
  </sheetViews>
  <sheetFormatPr baseColWidth="10" defaultRowHeight="15" x14ac:dyDescent="0.25"/>
  <cols>
    <col min="1" max="16384" width="11.42578125" style="46"/>
  </cols>
  <sheetData>
    <row r="1" spans="1:1" x14ac:dyDescent="0.25">
      <c r="A1" s="46" t="s">
        <v>35</v>
      </c>
    </row>
    <row r="2" spans="1:1" x14ac:dyDescent="0.25">
      <c r="A2" s="46" t="s">
        <v>26</v>
      </c>
    </row>
    <row r="3" spans="1:1" x14ac:dyDescent="0.25">
      <c r="A3" s="46" t="s">
        <v>19</v>
      </c>
    </row>
    <row r="4" spans="1:1" x14ac:dyDescent="0.25">
      <c r="A4" s="46" t="s">
        <v>20</v>
      </c>
    </row>
    <row r="5" spans="1:1" x14ac:dyDescent="0.25">
      <c r="A5" s="46" t="s">
        <v>21</v>
      </c>
    </row>
    <row r="6" spans="1:1" x14ac:dyDescent="0.25">
      <c r="A6" s="46" t="s">
        <v>22</v>
      </c>
    </row>
    <row r="7" spans="1:1" x14ac:dyDescent="0.25">
      <c r="A7" s="46" t="s">
        <v>23</v>
      </c>
    </row>
    <row r="8" spans="1:1" x14ac:dyDescent="0.25">
      <c r="A8" s="46" t="s">
        <v>25</v>
      </c>
    </row>
    <row r="9" spans="1:1" x14ac:dyDescent="0.25">
      <c r="A9" s="46" t="s">
        <v>29</v>
      </c>
    </row>
    <row r="10" spans="1:1" x14ac:dyDescent="0.25">
      <c r="A10" s="46" t="s">
        <v>30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641E-8BB2-4735-950B-39D0E42A03DA}">
  <dimension ref="A1:F18"/>
  <sheetViews>
    <sheetView workbookViewId="0">
      <selection activeCell="B7" sqref="B7"/>
    </sheetView>
  </sheetViews>
  <sheetFormatPr baseColWidth="10" defaultRowHeight="15" x14ac:dyDescent="0.25"/>
  <cols>
    <col min="1" max="1" width="18.85546875" style="46" bestFit="1" customWidth="1"/>
    <col min="2" max="3" width="19" style="46" bestFit="1" customWidth="1"/>
    <col min="4" max="4" width="23.28515625" style="46" bestFit="1" customWidth="1"/>
    <col min="5" max="5" width="24" style="46" bestFit="1" customWidth="1"/>
    <col min="6" max="6" width="12.5703125" style="46" bestFit="1" customWidth="1"/>
    <col min="7" max="16384" width="11.42578125" style="46"/>
  </cols>
  <sheetData>
    <row r="1" spans="1:6" x14ac:dyDescent="0.25">
      <c r="A1"/>
      <c r="B1" s="64" t="s">
        <v>3</v>
      </c>
      <c r="C1" s="64" t="s">
        <v>39</v>
      </c>
      <c r="D1"/>
      <c r="E1"/>
      <c r="F1"/>
    </row>
    <row r="2" spans="1:6" x14ac:dyDescent="0.25">
      <c r="A2"/>
      <c r="B2" t="s">
        <v>7</v>
      </c>
      <c r="C2"/>
      <c r="D2"/>
      <c r="E2"/>
      <c r="F2"/>
    </row>
    <row r="3" spans="1:6" x14ac:dyDescent="0.25">
      <c r="A3" s="64" t="s">
        <v>1</v>
      </c>
      <c r="B3" t="s">
        <v>38</v>
      </c>
      <c r="C3" t="s">
        <v>40</v>
      </c>
      <c r="D3"/>
      <c r="E3"/>
      <c r="F3"/>
    </row>
    <row r="4" spans="1:6" x14ac:dyDescent="0.25">
      <c r="A4" t="s">
        <v>26</v>
      </c>
      <c r="B4" s="44">
        <v>1498.91</v>
      </c>
      <c r="C4" s="44">
        <v>1498.91</v>
      </c>
      <c r="D4"/>
      <c r="E4"/>
      <c r="F4"/>
    </row>
    <row r="5" spans="1:6" x14ac:dyDescent="0.25">
      <c r="A5" t="s">
        <v>19</v>
      </c>
      <c r="B5" s="44">
        <v>2035.06</v>
      </c>
      <c r="C5" s="44">
        <v>2035.06</v>
      </c>
      <c r="D5"/>
      <c r="E5"/>
      <c r="F5"/>
    </row>
    <row r="6" spans="1:6" x14ac:dyDescent="0.25">
      <c r="A6" t="s">
        <v>20</v>
      </c>
      <c r="B6" s="44">
        <v>1459.6</v>
      </c>
      <c r="C6" s="44">
        <v>1459.6</v>
      </c>
      <c r="D6"/>
      <c r="E6"/>
      <c r="F6"/>
    </row>
    <row r="7" spans="1:6" x14ac:dyDescent="0.25">
      <c r="A7" t="s">
        <v>21</v>
      </c>
      <c r="B7" s="44">
        <v>1810</v>
      </c>
      <c r="C7" s="44">
        <v>1810</v>
      </c>
      <c r="D7"/>
      <c r="E7"/>
      <c r="F7"/>
    </row>
    <row r="8" spans="1:6" x14ac:dyDescent="0.25">
      <c r="A8" t="s">
        <v>22</v>
      </c>
      <c r="B8" s="44">
        <v>1710.8</v>
      </c>
      <c r="C8" s="44">
        <v>1710.8</v>
      </c>
      <c r="D8"/>
      <c r="E8"/>
      <c r="F8"/>
    </row>
    <row r="9" spans="1:6" x14ac:dyDescent="0.25">
      <c r="A9" t="s">
        <v>23</v>
      </c>
      <c r="B9" s="44">
        <v>1482</v>
      </c>
      <c r="C9" s="44">
        <v>1482</v>
      </c>
      <c r="D9"/>
      <c r="E9"/>
      <c r="F9"/>
    </row>
    <row r="10" spans="1:6" x14ac:dyDescent="0.25">
      <c r="A10" t="s">
        <v>24</v>
      </c>
      <c r="B10" s="44">
        <v>2377.58</v>
      </c>
      <c r="C10" s="44"/>
      <c r="D10"/>
      <c r="E10"/>
      <c r="F10"/>
    </row>
    <row r="11" spans="1:6" x14ac:dyDescent="0.25">
      <c r="A11" t="s">
        <v>25</v>
      </c>
      <c r="B11" s="44">
        <v>1827.94</v>
      </c>
      <c r="C11" s="44">
        <v>1827.94</v>
      </c>
      <c r="D11"/>
      <c r="E11"/>
      <c r="F11"/>
    </row>
    <row r="12" spans="1:6" x14ac:dyDescent="0.25">
      <c r="A12" t="s">
        <v>27</v>
      </c>
      <c r="B12" s="44">
        <v>1580</v>
      </c>
      <c r="C12" s="44"/>
      <c r="D12"/>
      <c r="E12"/>
      <c r="F12"/>
    </row>
    <row r="13" spans="1:6" x14ac:dyDescent="0.25">
      <c r="A13" t="s">
        <v>28</v>
      </c>
      <c r="B13" s="44">
        <v>2414.4699999999998</v>
      </c>
      <c r="C13" s="44"/>
      <c r="D13"/>
      <c r="E13"/>
      <c r="F13"/>
    </row>
    <row r="14" spans="1:6" x14ac:dyDescent="0.25">
      <c r="A14" t="s">
        <v>29</v>
      </c>
      <c r="B14" s="44">
        <v>1563.95</v>
      </c>
      <c r="C14" s="44">
        <v>1563.95</v>
      </c>
      <c r="D14"/>
      <c r="E14"/>
      <c r="F14"/>
    </row>
    <row r="15" spans="1:6" x14ac:dyDescent="0.25">
      <c r="A15" t="s">
        <v>30</v>
      </c>
      <c r="B15" s="44">
        <v>2668.6</v>
      </c>
      <c r="C15" s="44">
        <v>2668.6</v>
      </c>
      <c r="D15"/>
      <c r="E15"/>
      <c r="F15"/>
    </row>
    <row r="16" spans="1:6" x14ac:dyDescent="0.25">
      <c r="A16" t="s">
        <v>31</v>
      </c>
      <c r="B16" s="44">
        <v>2414.4699999999998</v>
      </c>
      <c r="C16" s="44"/>
      <c r="D16"/>
      <c r="E16"/>
      <c r="F16"/>
    </row>
    <row r="17" spans="1:6" x14ac:dyDescent="0.25">
      <c r="A17" t="s">
        <v>37</v>
      </c>
      <c r="B17" s="44">
        <v>24843.38</v>
      </c>
      <c r="C17" s="44">
        <v>16056.86</v>
      </c>
      <c r="D17"/>
      <c r="E17"/>
      <c r="F17"/>
    </row>
    <row r="18" spans="1:6" x14ac:dyDescent="0.25">
      <c r="A18"/>
      <c r="B18"/>
      <c r="C18"/>
    </row>
  </sheetData>
  <pageMargins left="0.7" right="0.7" top="0.75" bottom="0.75" header="0.3" footer="0.3"/>
  <pageSetup paperSize="9" orientation="portrait" horizontalDpi="4294967293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C833E6-73DF-4B72-8419-A06C3F677D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Septembre 2023</vt:lpstr>
      <vt:lpstr>Octobre 2023</vt:lpstr>
      <vt:lpstr>Novembre 2023</vt:lpstr>
      <vt:lpstr>Décembre 2023</vt:lpstr>
      <vt:lpstr>Janvier 2024</vt:lpstr>
      <vt:lpstr>REF</vt:lpstr>
      <vt:lpstr>Synthèse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Kevin</dc:creator>
  <cp:keywords/>
  <dc:description/>
  <cp:lastModifiedBy>Chris ARCHET</cp:lastModifiedBy>
  <cp:revision/>
  <dcterms:created xsi:type="dcterms:W3CDTF">2017-06-15T09:17:34Z</dcterms:created>
  <dcterms:modified xsi:type="dcterms:W3CDTF">2024-01-26T17:00:43Z</dcterms:modified>
  <cp:category/>
  <cp:contentStatus/>
</cp:coreProperties>
</file>